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bookViews>
    <workbookView xWindow="28680" yWindow="65416" windowWidth="29040" windowHeight="17640" activeTab="0"/>
  </bookViews>
  <sheets>
    <sheet name="Rekapitulace stavby" sheetId="1" r:id="rId1"/>
    <sheet name="SO 111 - Hlavní polní ces..." sheetId="2" state="hidden" r:id="rId2"/>
    <sheet name="SO 112 - Hlavní polní ces..." sheetId="3" state="hidden" r:id="rId3"/>
    <sheet name="SO 121 - Vedlejší polní c..." sheetId="4" r:id="rId4"/>
    <sheet name="SO 122 - Vedlejší polní c..." sheetId="5" state="hidden" r:id="rId5"/>
    <sheet name="SO 131 - Hospodářský sjez..." sheetId="6" state="hidden" r:id="rId6"/>
    <sheet name="SO 132 - Hospodářský sjez..." sheetId="7" r:id="rId7"/>
  </sheets>
  <definedNames>
    <definedName name="_xlnm._FilterDatabase" localSheetId="1" hidden="1">'SO 111 - Hlavní polní ces...'!$C$124:$L$323</definedName>
    <definedName name="_xlnm._FilterDatabase" localSheetId="2" hidden="1">'SO 112 - Hlavní polní ces...'!$C$124:$L$333</definedName>
    <definedName name="_xlnm._FilterDatabase" localSheetId="3" hidden="1">'SO 121 - Vedlejší polní c...'!$C$124:$L$262</definedName>
    <definedName name="_xlnm._FilterDatabase" localSheetId="4" hidden="1">'SO 122 - Vedlejší polní c...'!$C$120:$L$205</definedName>
    <definedName name="_xlnm._FilterDatabase" localSheetId="5" hidden="1">'SO 131 - Hospodářský sjez...'!$C$122:$L$221</definedName>
    <definedName name="_xlnm._FilterDatabase" localSheetId="6" hidden="1">'SO 132 - Hospodářský sjez...'!$C$122:$L$214</definedName>
    <definedName name="_xlnm.Print_Area" localSheetId="0">'Rekapitulace stavby'!$D$4:$AO$76,'Rekapitulace stavby'!$C$82:$AQ$101</definedName>
    <definedName name="_xlnm.Print_Area" localSheetId="1">'SO 111 - Hlavní polní ces...'!$C$82:$K$106,'SO 111 - Hlavní polní ces...'!$C$112:$L$323</definedName>
    <definedName name="_xlnm.Print_Area" localSheetId="2">'SO 112 - Hlavní polní ces...'!$C$82:$K$106,'SO 112 - Hlavní polní ces...'!$C$112:$L$333</definedName>
    <definedName name="_xlnm.Print_Area" localSheetId="3">'SO 121 - Vedlejší polní c...'!$C$82:$K$106,'SO 121 - Vedlejší polní c...'!$C$112:$L$262</definedName>
    <definedName name="_xlnm.Print_Area" localSheetId="4">'SO 122 - Vedlejší polní c...'!$C$82:$K$102,'SO 122 - Vedlejší polní c...'!$C$108:$L$205</definedName>
    <definedName name="_xlnm.Print_Area" localSheetId="5">'SO 131 - Hospodářský sjez...'!$C$82:$K$104,'SO 131 - Hospodářský sjez...'!$C$110:$L$221</definedName>
    <definedName name="_xlnm.Print_Area" localSheetId="6">'SO 132 - Hospodářský sjez...'!$C$82:$K$104,'SO 132 - Hospodářský sjez...'!$C$110:$L$214</definedName>
    <definedName name="_xlnm.Print_Titles" localSheetId="0">'Rekapitulace stavby'!$92:$92</definedName>
    <definedName name="_xlnm.Print_Titles" localSheetId="1">'SO 111 - Hlavní polní ces...'!$124:$124</definedName>
    <definedName name="_xlnm.Print_Titles" localSheetId="2">'SO 112 - Hlavní polní ces...'!$124:$124</definedName>
    <definedName name="_xlnm.Print_Titles" localSheetId="3">'SO 121 - Vedlejší polní c...'!$124:$124</definedName>
    <definedName name="_xlnm.Print_Titles" localSheetId="4">'SO 122 - Vedlejší polní c...'!$120:$120</definedName>
    <definedName name="_xlnm.Print_Titles" localSheetId="5">'SO 131 - Hospodářský sjez...'!$122:$122</definedName>
    <definedName name="_xlnm.Print_Titles" localSheetId="6">'SO 132 - Hospodářský sjez...'!$122:$122</definedName>
  </definedNames>
  <calcPr calcId="191029"/>
  <extLst/>
</workbook>
</file>

<file path=xl/sharedStrings.xml><?xml version="1.0" encoding="utf-8"?>
<sst xmlns="http://schemas.openxmlformats.org/spreadsheetml/2006/main" count="9247" uniqueCount="1095">
  <si>
    <t>Export Komplet</t>
  </si>
  <si>
    <t/>
  </si>
  <si>
    <t>2.0</t>
  </si>
  <si>
    <t>ZAMOK</t>
  </si>
  <si>
    <t>False</t>
  </si>
  <si>
    <t>True</t>
  </si>
  <si>
    <t>{1a0d6af9-de88-419b-9868-c115958da2eb}</t>
  </si>
  <si>
    <t>0,01</t>
  </si>
  <si>
    <t>21</t>
  </si>
  <si>
    <t>15</t>
  </si>
  <si>
    <t>REKAPITULACE STAVBY</t>
  </si>
  <si>
    <t>v ---  níže se nacházejí doplnkové a pomocné údaje k sestavám  --- v</t>
  </si>
  <si>
    <t>Návod na vyplnění</t>
  </si>
  <si>
    <t>0,001</t>
  </si>
  <si>
    <t>Kód:</t>
  </si>
  <si>
    <t>170088</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</si>
  <si>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</si>
  <si>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</si>
  <si>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 xml:space="preserve"> Realizace SZ navržených v KoPÚ Suchdol nad Odrou - 1.etapa</t>
  </si>
  <si>
    <t>KSO:</t>
  </si>
  <si>
    <t>CC-CZ:</t>
  </si>
  <si>
    <t>Místo:</t>
  </si>
  <si>
    <t>Suchdol nad Odrou</t>
  </si>
  <si>
    <t>Datum:</t>
  </si>
  <si>
    <t>1. 9. 2017</t>
  </si>
  <si>
    <t>Zadavatel:</t>
  </si>
  <si>
    <t>IČ:</t>
  </si>
  <si>
    <t xml:space="preserve"> </t>
  </si>
  <si>
    <t>DIČ:</t>
  </si>
  <si>
    <t>Uchazeč:</t>
  </si>
  <si>
    <t>Vyplň údaj</t>
  </si>
  <si>
    <t>Projektant:</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</si>
  <si>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</si>
  <si>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</si>
  <si>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</si>
  <si>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</si>
  <si>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</si>
  <si>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</si>
  <si>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</si>
  <si>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</si>
  <si>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</si>
  <si>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</si>
  <si>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</si>
  <si>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</si>
  <si>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</si>
  <si>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</si>
  <si>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</si>
  <si>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</si>
  <si>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</si>
  <si>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</si>
  <si>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</si>
  <si>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</si>
  <si>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</si>
  <si>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</si>
  <si>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</si>
  <si>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</si>
  <si>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</si>
  <si>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</si>
  <si>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</si>
  <si>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</si>
  <si>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</si>
  <si>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</si>
  <si>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</si>
  <si>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</si>
  <si>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</si>
  <si>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</si>
  <si>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</si>
  <si>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</si>
  <si>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</si>
  <si>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</si>
  <si>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</si>
  <si>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</si>
  <si>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</si>
  <si>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</si>
  <si>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</si>
  <si>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</si>
  <si>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</si>
  <si>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</si>
  <si>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</si>
  <si>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</si>
  <si>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</si>
  <si>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111</t>
  </si>
  <si>
    <t>Hlavní polní cesta C1</t>
  </si>
  <si>
    <t>STA</t>
  </si>
  <si>
    <t>1</t>
  </si>
  <si>
    <t>{f59ac9a0-595e-468e-82ec-667e05939782}</t>
  </si>
  <si>
    <t>2</t>
  </si>
  <si>
    <t>SO 112</t>
  </si>
  <si>
    <t>Hlavní polní cesta C2</t>
  </si>
  <si>
    <t>{3790be4b-6cd4-4372-8702-07ab1ebe064d}</t>
  </si>
  <si>
    <t>SO 121</t>
  </si>
  <si>
    <t>Vedlejší polní cesta C27</t>
  </si>
  <si>
    <t>{67a08c96-5370-47ff-950b-ebeb4769c61c}</t>
  </si>
  <si>
    <t>SO 122</t>
  </si>
  <si>
    <t>Vedlejší polní cesta C38</t>
  </si>
  <si>
    <t>{20588df9-fef4-42ba-b237-233a9504e985}</t>
  </si>
  <si>
    <t>SO 131</t>
  </si>
  <si>
    <t>Hospodářský sjezd HS6</t>
  </si>
  <si>
    <t>{69af9d90-1b3f-48bd-8f49-4acf0ec7b411}</t>
  </si>
  <si>
    <t>SO 132</t>
  </si>
  <si>
    <t>Hospodářský sjezd HS10</t>
  </si>
  <si>
    <t>{383543b3-1f7d-4fe5-bc4e-b425c2a1e5eb}</t>
  </si>
  <si>
    <t>KRYCÍ LIST SOUPISU PRACÍ</t>
  </si>
  <si>
    <t>Objekt:</t>
  </si>
  <si>
    <t>SO 111 - Hlavní polní cesta C1</t>
  </si>
  <si>
    <t>Materiál</t>
  </si>
  <si>
    <t>Montáž</t>
  </si>
  <si>
    <t>REKAPITULACE ČLENĚNÍ SOUPISU PRACÍ</t>
  </si>
  <si>
    <t>Kód dílu - Popis</t>
  </si>
  <si>
    <t>Materiál [CZK]</t>
  </si>
  <si>
    <t>Montáž [CZK]</t>
  </si>
  <si>
    <t>Cena celkem [CZK]</t>
  </si>
  <si>
    <t>Náklady ze soupisu prací</t>
  </si>
  <si>
    <t>-1</t>
  </si>
  <si>
    <t>HSV -  Práce a dodávky HSV</t>
  </si>
  <si>
    <t xml:space="preserve">    1 -  Zemní práce</t>
  </si>
  <si>
    <t xml:space="preserve">    2 -  Zakládání</t>
  </si>
  <si>
    <t xml:space="preserve">    5 -  Komunikace pozemní</t>
  </si>
  <si>
    <t xml:space="preserve">    9 -  Ostatní konstrukce a práce, bourání</t>
  </si>
  <si>
    <t xml:space="preserve">    997 -  Přesun sutě</t>
  </si>
  <si>
    <t xml:space="preserve">    998 -  Přesun hmot</t>
  </si>
  <si>
    <t>PSV -  Práce a dodávky PSV</t>
  </si>
  <si>
    <t xml:space="preserve">    783 -  Dokončovací práce - nátěry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</si>
  <si>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</si>
  <si>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</si>
  <si>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</si>
  <si>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</si>
  <si>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</si>
  <si>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</si>
  <si>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</si>
  <si>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</si>
  <si>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</si>
  <si>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</si>
  <si>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</si>
  <si>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</si>
  <si>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</si>
  <si>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</si>
  <si>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</si>
  <si>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</si>
  <si>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</si>
  <si>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HSV</t>
  </si>
  <si>
    <t xml:space="preserve"> Práce a dodávky HSV</t>
  </si>
  <si>
    <t>ROZPOCET</t>
  </si>
  <si>
    <t xml:space="preserve"> Zemní práce</t>
  </si>
  <si>
    <t>72</t>
  </si>
  <si>
    <t>K</t>
  </si>
  <si>
    <t>111251102</t>
  </si>
  <si>
    <t>Odstranění křovin a stromů s odstraněním kořenů strojně průměru kmene do 100 mm v rovině nebo ve svahu sklonu terénu do 1:5, při celkové ploše přes 100 do 500 m2</t>
  </si>
  <si>
    <t>m2</t>
  </si>
  <si>
    <t>CS ÚRS 2021 01</t>
  </si>
  <si>
    <t>4</t>
  </si>
  <si>
    <t>510154857</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</si>
  <si>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</si>
  <si>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</si>
  <si>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</si>
  <si>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155+(128*0.25)</t>
  </si>
  <si>
    <t>3</t>
  </si>
  <si>
    <t>112101101</t>
  </si>
  <si>
    <t>Odstranění stromů s odřezáním kmene a s odvětvením listnatých, průměru kmene přes 100 do 300 mm</t>
  </si>
  <si>
    <t>kus</t>
  </si>
  <si>
    <t>-1597450194</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</si>
  <si>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</si>
  <si>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84</t>
  </si>
  <si>
    <t>112155315</t>
  </si>
  <si>
    <t>Štěpkování s naložením na dopravní prostředek a odvozem do 20 km keřového porostu hustého</t>
  </si>
  <si>
    <t>688874029</t>
  </si>
  <si>
    <t xml:space="preserve">Poznámka k souboru cen:
1. Měrnou jednotkou pro ceny -5115 až -5225 je kus stromku, daný průměrem kmene. 2. Průměr kmene se měří v místě řezu na základě dvojího na sebe kolmého měření a následného zprůměrování naměřených hodnot. Doporučená výška měření je 0,15 m nad terénem. V případě přítomnosti výrazných kořenových náběhů je měření prováděno nad nimi. Doporučená výška v tomto případě je v rozmezí 0,15-0,45 m nad povrchem stávajícího terénu. 3. Náklady na štěpkování stromků a větví o průměru kmene na řezné ploše větší než 700 mm se oceňují individuálně. 4. U cen -5311 a -5315 se u středně hustého porostu uvažuje hustota do 3 kusů na m2, u hustého porostu přes 3 kusy na m2. </t>
  </si>
  <si>
    <t>187</t>
  </si>
  <si>
    <t>112201101</t>
  </si>
  <si>
    <t>Odstranění pařezů strojně s jejich vykopáním, vytrháním nebo odstřelením průměru přes 100 do 300 mm</t>
  </si>
  <si>
    <t>1146982969</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</si>
  <si>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</si>
  <si>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129</t>
  </si>
  <si>
    <t>5</t>
  </si>
  <si>
    <t>113107123</t>
  </si>
  <si>
    <t>Odstranění podkladů nebo krytů ručně s přemístěním hmot na skládku na vzdálenost do 3 m nebo s naložením na dopravní prostředek z kameniva hrubého drceného, o tl. vrstvy přes 200 do 300 mm</t>
  </si>
  <si>
    <t>-600923206</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</si>
  <si>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</si>
  <si>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14,1*1</t>
  </si>
  <si>
    <t>6</t>
  </si>
  <si>
    <t>113107142</t>
  </si>
  <si>
    <t>Odstranění podkladů nebo krytů ručně s přemístěním hmot na skládku na vzdálenost do 3 m nebo s naložením na dopravní prostředek živičných, o tl. vrstvy přes 50 do 100 mm</t>
  </si>
  <si>
    <t>72814993</t>
  </si>
  <si>
    <t>14,1*0,75</t>
  </si>
  <si>
    <t>7</t>
  </si>
  <si>
    <t>113107224</t>
  </si>
  <si>
    <t>Odstranění podkladů nebo krytů strojně plochy jednotlivě přes 200 m2 s přemístěním hmot na skládku na vzdálenost do 20 m nebo s naložením na dopravní prostředek z kameniva hrubého drceného, o tl. vrstvy přes 300 do 400 mm</t>
  </si>
  <si>
    <t>-1785540739</t>
  </si>
  <si>
    <t>8</t>
  </si>
  <si>
    <t>113154113</t>
  </si>
  <si>
    <t>Frézování živičného podkladu nebo krytu  s naložením na dopravní prostředek plochy do 500 m2 bez překážek v trase pruhu šířky do 0,5 m, tloušťky vrstvy 50 mm</t>
  </si>
  <si>
    <t>-1248879708</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</si>
  <si>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</si>
  <si>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9</t>
  </si>
  <si>
    <t>120901121</t>
  </si>
  <si>
    <t>Bourání konstrukcí v odkopávkách a prokopávkách ručně s přemístěním suti na hromady na vzdálenost do 20 m nebo s naložením na dopravní prostředek z betonu prostého neprokládaného</t>
  </si>
  <si>
    <t>m3</t>
  </si>
  <si>
    <t>-1829636325</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</si>
  <si>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 4. Ceny nelze použít pro bourání konstrukcí pod vodou; toto bourání se ocení individuálně. 5. Objem vybouraného materiálu pro přemístění se rovná objemu konstrukcí před rozbouráním. 6. Vzdálenost vodorovného přemístění se určuje od těžiště původní konstrukce do těžiště skládky. </t>
  </si>
  <si>
    <t>"část čela zatrubnění"0,54*0,4</t>
  </si>
  <si>
    <t>85</t>
  </si>
  <si>
    <t>121151123</t>
  </si>
  <si>
    <t>Sejmutí ornice strojně při souvislé ploše přes 500 m2, tl. vrstvy do 200 mm</t>
  </si>
  <si>
    <t>-1571299758</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</si>
  <si>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</si>
  <si>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4101</t>
  </si>
  <si>
    <t>86</t>
  </si>
  <si>
    <t>121151126</t>
  </si>
  <si>
    <t>Sejmutí ornice strojně při souvislé ploše přes 500 m2, tl. vrstvy přes 300 do 400 mm</t>
  </si>
  <si>
    <t>1237451427</t>
  </si>
  <si>
    <t>6879-4781</t>
  </si>
  <si>
    <t>74</t>
  </si>
  <si>
    <t>122151101</t>
  </si>
  <si>
    <t>Odkopávky a prokopávky nezapažené strojně v hornině třídy těžitelnosti I skupiny 1 a 2 do 20 m3</t>
  </si>
  <si>
    <t>-1245958545</t>
  </si>
  <si>
    <t xml:space="preserve">Poznámka k souboru cen:
1. V cenách jsou započteny i náklady na přehození výkopku na vzdálenost do 3 m nebo naložení na dopravní prostředek. </t>
  </si>
  <si>
    <t>6879*1,24*0,4</t>
  </si>
  <si>
    <t>75</t>
  </si>
  <si>
    <t>132151104</t>
  </si>
  <si>
    <t>Hloubení nezapažených rýh šířky do 800 mm strojně s urovnáním dna do předepsaného profilu a spádu v hornině třídy těžitelnosti I skupiny 1 a 2 přes 100 m3</t>
  </si>
  <si>
    <t>-1708298409</t>
  </si>
  <si>
    <t xml:space="preserve">Poznámka k souboru cen:
1. V cenách jsou započteny i náklady na přehození výkopku na přilehlém terénu na vzdálenost do 3 m od podélné osy rýhy nebo naložení na dopravní prostředek. </t>
  </si>
  <si>
    <t>1350*0,5*1</t>
  </si>
  <si>
    <t>13*1*1</t>
  </si>
  <si>
    <t>Součet</t>
  </si>
  <si>
    <t>76</t>
  </si>
  <si>
    <t>162201401</t>
  </si>
  <si>
    <t>Vodorovné přemístění větví, kmenů nebo pařezů s naložením, složením a dopravou do 1000 m větví stromů listnatých, průměru kmene přes 100 do 300 mm</t>
  </si>
  <si>
    <t>880341373</t>
  </si>
  <si>
    <t xml:space="preserve">Poznámka k souboru cen:
1. Průměr kmene i pařezu se měří v místě řezu. 2. Měrná jednotka kus je 1 strom. </t>
  </si>
  <si>
    <t>93</t>
  </si>
  <si>
    <t>162301931</t>
  </si>
  <si>
    <t>Vodorovné přemístění větví, kmenů nebo pařezů s naložením, složením a dopravou Příplatek k cenám za každých dalších i započatých 1000 m přes 1000 m větví stromů listnatých, průměru kmene přes 100 do 300 mm</t>
  </si>
  <si>
    <t>-547143661</t>
  </si>
  <si>
    <t>129*9</t>
  </si>
  <si>
    <t>87</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</si>
  <si>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</si>
  <si>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</si>
  <si>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-1228319690</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</si>
  <si>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</si>
  <si>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1249,3+3411,984+688-144,04-(947*0,1)</t>
  </si>
  <si>
    <t>88</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</si>
  <si>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</si>
  <si>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</si>
  <si>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-1906112833</t>
  </si>
  <si>
    <t>78</t>
  </si>
  <si>
    <t>171152111</t>
  </si>
  <si>
    <t>Uložení sypaniny do zhutněných násypů pro silnice, dálnice a letiště s rozprostřením sypaniny ve vrstvách, s hrubým urovnáním a uzavřením povrchu násypu z hornin nesoudržných sypkých v aktivní zóně</t>
  </si>
  <si>
    <t>-218619685</t>
  </si>
  <si>
    <t xml:space="preserve">Poznámka k souboru cen:
1. Ceny lze použít i pro uložení sypaniny odebírané z hald, pro hlušinu apod. 2. Ceny lze použít i pro uložení sypaniny s předepsaným zhutněním na trvalé skládky. 3. V cenách není započteno hutnění boků násypů. Toto hutnění se oceňuje cenami souboru cen 171 15-11 Hutnění boků násypů z hornin soudržných a sypkých. </t>
  </si>
  <si>
    <t>24</t>
  </si>
  <si>
    <t>M</t>
  </si>
  <si>
    <t>58344155099R</t>
  </si>
  <si>
    <t>zemina vhodná dle ČSN 73 6133</t>
  </si>
  <si>
    <t>t</t>
  </si>
  <si>
    <t>vlast.</t>
  </si>
  <si>
    <t>-1335886465</t>
  </si>
  <si>
    <t>3411,984*2,6</t>
  </si>
  <si>
    <t>"obj.hmot.2,6t/m3"</t>
  </si>
  <si>
    <t>26</t>
  </si>
  <si>
    <t>171201201</t>
  </si>
  <si>
    <t>Uložení sypaniny na skládky nebo meziskládky bez hutnění s upravením uložené sypaniny do předepsaného tvaru</t>
  </si>
  <si>
    <t>-1876575391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</si>
  <si>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</si>
  <si>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80</t>
  </si>
  <si>
    <t>171201221</t>
  </si>
  <si>
    <t>Poplatek za uložení stavebního odpadu na skládce (skládkovné) zeminy a kamení zatříděného do Katalogu odpadů pod kódem 17 05 04</t>
  </si>
  <si>
    <t>-60897258</t>
  </si>
  <si>
    <t xml:space="preserve">Poznámka k souboru cen:
1. Ceny uvedené v souboru cen je doporučeno upravit podle aktuálních cen místně příslušné skládky. 2. V cenách je započítán poplatek za ukládání odpadu dle zákona 185/2001 Sb. </t>
  </si>
  <si>
    <t>79</t>
  </si>
  <si>
    <t>171251101</t>
  </si>
  <si>
    <t>Uložení sypanin do násypů strojně s rozprostřením sypaniny ve vrstvách a s hrubým urovnáním nezhutněných jakékoliv třídy těžitelnosti</t>
  </si>
  <si>
    <t>520875750</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</si>
  <si>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</si>
  <si>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28</t>
  </si>
  <si>
    <t>175101201</t>
  </si>
  <si>
    <t>Obsypání objektů nad přilehlým původním terénem ručně sypaninou z vhodných hornin třídy těžitelnosti I a II, skupiny 1 až 4 nebo materiálem uloženým ve vzdálenosti do 3 m od vnějšího kraje objektu pro jakoukoliv míru zhutnění bez prohození sypaniny</t>
  </si>
  <si>
    <t>-1382024606</t>
  </si>
  <si>
    <t xml:space="preserve">Poznámka k souboru cen:
1. Ceny jsou určeny pro objem obsypu do vzdálenosti 3 m od přilehlého líce objektu nad přilehlým původním terénem. Zásyp pod tímto terénem se oceňuje jako zásyp okolo objektu cenami souboru cen 174 Zásyp sypaninou; zbývající obsyp se ocení příslušnými cenami souboru cen 171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21-1101 Uložení sypaniny do nezhutněných násypů ručně. 3. Ceny nelze použít pro obsyp potrubí; tento se oceňuje cenami 175 Obsyp potrubí. 4. V cenách nejsou započteny náklady na: a) svahování obsypu; toto se oceňuje cenami souboru cen 182 Svahování, b) humusování obsypu; toto se oceňuje cenami souboru cen 18. 3 Rozprostření a urovnání ornice. 5. V cenách nejsou zahrnuty náklady na nakupovanou sypaninu. Tato se oceňuje ve specifikaci. </t>
  </si>
  <si>
    <t>81</t>
  </si>
  <si>
    <t>181351103</t>
  </si>
  <si>
    <t>Rozprostření a urovnání ornice v rovině nebo ve svahu sklonu do 1:5 strojně při souvislé ploše přes 100 do 500 m2, tl. vrstvy do 200 mm</t>
  </si>
  <si>
    <t>963077099</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</si>
  <si>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</si>
  <si>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30</t>
  </si>
  <si>
    <t>181451121</t>
  </si>
  <si>
    <t>Založení trávníku na půdě předem připravené plochy přes 1000 m2 výsevem včetně utažení lučního v rovině nebo na svahu do 1:5</t>
  </si>
  <si>
    <t>616125788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</si>
  <si>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</si>
  <si>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947</t>
  </si>
  <si>
    <t>1347*0,5*0,1</t>
  </si>
  <si>
    <t>1366*0,25*0,1</t>
  </si>
  <si>
    <t>31</t>
  </si>
  <si>
    <t>005724700</t>
  </si>
  <si>
    <t>osivo směs travní univerzál</t>
  </si>
  <si>
    <t>kg</t>
  </si>
  <si>
    <t>263220641</t>
  </si>
  <si>
    <t>82</t>
  </si>
  <si>
    <t>181951111</t>
  </si>
  <si>
    <t>Úprava pláně vyrovnáním výškových rozdílů strojně v hornině třídy těžitelnosti I, skupiny 1 až 3 bez zhutnění</t>
  </si>
  <si>
    <t>-1752069568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</si>
  <si>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</si>
  <si>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6879*1,24</t>
  </si>
  <si>
    <t>33</t>
  </si>
  <si>
    <t>182201101</t>
  </si>
  <si>
    <t>Svahování trvalých svahů do projektovaných profilů strojně s potřebným přemístěním výkopku při svahování násypů v jakékoliv hornině</t>
  </si>
  <si>
    <t>-2000394394</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</si>
  <si>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</si>
  <si>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947*1,1</t>
  </si>
  <si>
    <t xml:space="preserve"> Zakládání</t>
  </si>
  <si>
    <t>34</t>
  </si>
  <si>
    <t>211531111</t>
  </si>
  <si>
    <t>Výplň kamenivem do rýh odvodňovacích žeber nebo trativodů  bez zhutnění, s úpravou povrchu výplně kamenivem hrubým drceným frakce 16 až 63 mm</t>
  </si>
  <si>
    <t>-1010424385</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</si>
  <si>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</si>
  <si>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13,5*1*1</t>
  </si>
  <si>
    <t>35</t>
  </si>
  <si>
    <t>211971122</t>
  </si>
  <si>
    <t>Zřízení opláštění výplně z geotextilie odvodňovacích žeber nebo trativodů  v rýze nebo zářezu se stěnami svislými nebo šikmými o sklonu přes 1:2 při rozvinuté šířce opláštění přes 2,5 m</t>
  </si>
  <si>
    <t>-931119805</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</si>
  <si>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</si>
  <si>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1350*(1+1+0,5+0,5)</t>
  </si>
  <si>
    <t>13,5*(1+1+1+1)</t>
  </si>
  <si>
    <t>90</t>
  </si>
  <si>
    <t>MTM.69366052</t>
  </si>
  <si>
    <t>textilie GEOFILTEX 63 63/21 210g/m2 do š 8,8m</t>
  </si>
  <si>
    <t>-412618016</t>
  </si>
  <si>
    <t>37</t>
  </si>
  <si>
    <t>213141112</t>
  </si>
  <si>
    <t>Zřízení vrstvy z geotextilie  filtrační, separační, odvodňovací, ochranné, výztužné nebo protierozní v rovině nebo ve sklonu do 1:5, šířky přes 3 do 6 m</t>
  </si>
  <si>
    <t>-921083912</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</si>
  <si>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</si>
  <si>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89</t>
  </si>
  <si>
    <t>JTA.0013476.URS</t>
  </si>
  <si>
    <t>geotextilie netkaná geoNetex M/B, 200g/m2, šíře 300cm</t>
  </si>
  <si>
    <t>-749595367</t>
  </si>
  <si>
    <t>39</t>
  </si>
  <si>
    <t>261911111</t>
  </si>
  <si>
    <t>Odbourání vrchní vrstvy podzemní stěny  při jakékoliv tloušťce vrstvy podzemní stěny ze železového betonu</t>
  </si>
  <si>
    <t>-1437168443</t>
  </si>
  <si>
    <t xml:space="preserve">Poznámka k souboru cen:
1. V ceně jsou započteny i náklady na zdrsnění povrchu betonu po odbourání a na úpravu uvolněné výztuže. 2. Množství měrných jednotek se určuje v m3 odbourávané vrstvy. </t>
  </si>
  <si>
    <t>0,55*0,45</t>
  </si>
  <si>
    <t xml:space="preserve"> Komunikace pozemní</t>
  </si>
  <si>
    <t>40</t>
  </si>
  <si>
    <t>564752113</t>
  </si>
  <si>
    <t>Podklad nebo kryt z vibrovaného štěrku VŠ  s rozprostřením, vlhčením a zhutněním, po zhutnění tl. 170 mm</t>
  </si>
  <si>
    <t>1095786277</t>
  </si>
  <si>
    <t>6879*1,11</t>
  </si>
  <si>
    <t>(14+10+11)*1,11</t>
  </si>
  <si>
    <t>41</t>
  </si>
  <si>
    <t>564851111</t>
  </si>
  <si>
    <t>Podklad ze štěrkodrti ŠD  s rozprostřením a zhutněním, po zhutnění tl. 150 mm</t>
  </si>
  <si>
    <t>-1753106749</t>
  </si>
  <si>
    <t>6879*1,2</t>
  </si>
  <si>
    <t>(14+11+10)*1,2</t>
  </si>
  <si>
    <t>42</t>
  </si>
  <si>
    <t>565155121</t>
  </si>
  <si>
    <t>Asfaltový beton vrstva podkladní ACP 16 (obalované kamenivo střednězrnné - OKS)  s rozprostřením a zhutněním v pruhu šířky přes 3 m, po zhutnění tl. 70 mm</t>
  </si>
  <si>
    <t>-1365822005</t>
  </si>
  <si>
    <t xml:space="preserve">Poznámka k souboru cen:
1. Cenami 565 1.-510 lze oceňovat např. chodníky, úzké cesty a vjezdy v pruhu šířky do 1,5 m jakékoliv délky a jednotlivé plochy velikosti do 10 m2. 2. ČSN EN 13108-1 připouští pro ACP 16 pouze tl. 50 až 80 mm. </t>
  </si>
  <si>
    <t>6879*1,04</t>
  </si>
  <si>
    <t>(14+10+11)*1,04</t>
  </si>
  <si>
    <t>43</t>
  </si>
  <si>
    <t>569903321</t>
  </si>
  <si>
    <t>Zřízení zemních krajnic z hornin jakékoliv třídy  bez zhutnění</t>
  </si>
  <si>
    <t>-2045026701</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</si>
  <si>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</si>
  <si>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44</t>
  </si>
  <si>
    <t>573111112</t>
  </si>
  <si>
    <t>Postřik infiltrační PI z asfaltu silničního s posypem kamenivem, v množství 1,00 kg/m2</t>
  </si>
  <si>
    <t>1166289052</t>
  </si>
  <si>
    <t>6879*1,16</t>
  </si>
  <si>
    <t>(14+11+10)*1,16</t>
  </si>
  <si>
    <t>45</t>
  </si>
  <si>
    <t>573211109</t>
  </si>
  <si>
    <t>Postřik spojovací PS bez posypu kamenivem z asfaltu silničního, v množství 0,50 kg/m2</t>
  </si>
  <si>
    <t>-691236220</t>
  </si>
  <si>
    <t>6879*1,02</t>
  </si>
  <si>
    <t>(14+11+10)*1,02</t>
  </si>
  <si>
    <t>46</t>
  </si>
  <si>
    <t>577134121</t>
  </si>
  <si>
    <t>Asfaltový beton vrstva obrusná ACO 11 (ABS)  s rozprostřením a se zhutněním z nemodifikovaného asfaltu v pruhu šířky přes 3 m tř. I, po zhutnění tl. 40 mm</t>
  </si>
  <si>
    <t>881644388</t>
  </si>
  <si>
    <t xml:space="preserve">Poznámka k souboru cen:
1. Cenami 577 1.-40 lze oceňovat např. chodníky, úzké cesty a vjezdy v pruhu šířky do 1,5 m jakékoliv délky a jednotlivé plochy velikosti do 10 m2. 2. ČSN EN 13108-1 připouští pro ACO 11 pouze tl. 35 až 50 mm. </t>
  </si>
  <si>
    <t>6879*1,01</t>
  </si>
  <si>
    <t>(14+10+11)*1,01</t>
  </si>
  <si>
    <t xml:space="preserve"> Ostatní konstrukce a práce, bourání</t>
  </si>
  <si>
    <t>47</t>
  </si>
  <si>
    <t>911121111</t>
  </si>
  <si>
    <t>Montáž zábradlí ocelového  přichyceného vruty do betonového podkladu</t>
  </si>
  <si>
    <t>m</t>
  </si>
  <si>
    <t>-1317708530</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</si>
  <si>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</si>
  <si>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"doplnění stáv.zábradlí "6</t>
  </si>
  <si>
    <t>48</t>
  </si>
  <si>
    <t>74910605099r</t>
  </si>
  <si>
    <t>zábradlí  bezpečnostní 2x zákl.n, 1x krycí nátěr, rozměr 200 x 100 cm</t>
  </si>
  <si>
    <t>-1434286227</t>
  </si>
  <si>
    <t>49</t>
  </si>
  <si>
    <t>915121111</t>
  </si>
  <si>
    <t>Vodorovné dopravní značení stříkané barvou  vodící čára bílá šířky 250 mm souvislá základní</t>
  </si>
  <si>
    <t>1746501267</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</si>
  <si>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</si>
  <si>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50</t>
  </si>
  <si>
    <t>916111122</t>
  </si>
  <si>
    <t>Osazení silniční obruby z dlažebních kostek v jedné řadě  s ložem tl. přes 50 do 100 mm, s vyplněním a zatřením spár cementovou maltou z drobných kostek bez boční opěry, do lože z betonu prostého</t>
  </si>
  <si>
    <t>-1888785370</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</si>
  <si>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</si>
  <si>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14,1*2</t>
  </si>
  <si>
    <t>92</t>
  </si>
  <si>
    <t>58381007</t>
  </si>
  <si>
    <t>kostka dlažební žula drobná 8/10</t>
  </si>
  <si>
    <t>-56378918</t>
  </si>
  <si>
    <t>14,1*2*0,1</t>
  </si>
  <si>
    <t>52</t>
  </si>
  <si>
    <t>919511112</t>
  </si>
  <si>
    <t>Čela propustků  z lomového kamene upraveného, na maltu cementovou</t>
  </si>
  <si>
    <t>1233429499</t>
  </si>
  <si>
    <t xml:space="preserve">Poznámka k souboru cen:
1. V ceně 31-1112 jsou započteny i náklady na bednění a ukončující desku o tl. 50 mm. 2. V ceně 51-1112 jsou započteny i náklady na krycí desku ze železového betonu tř. C 12/15, včetně bednění a vyspárování cementovou maltou. 3. Ceny jsou určeny pro čela trubních propustků kolmých a šikmých do DN 1500. 4. Objem čela propustku se určuje součtem objemu základu, nadzákladového zdiva a krycí desky. 5. Pro výpočet přesunu hmot se celková hmotnost položky sníží o hmotnost betonu, pokud je beton dodáván přímo na místo zabudování nebo do prostoru technologické </t>
  </si>
  <si>
    <t>0,5*0,4</t>
  </si>
  <si>
    <t>53</t>
  </si>
  <si>
    <t>919521120</t>
  </si>
  <si>
    <t>Zřízení silničního propustku z trub betonových nebo železobetonových  DN 400 mm</t>
  </si>
  <si>
    <t>-1544712552</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</si>
  <si>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</si>
  <si>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91</t>
  </si>
  <si>
    <t>BTL.0006094.URS</t>
  </si>
  <si>
    <t>trouba betonová se zabudovaným těsnením TBH-Q 40/250/Z D 40x250x7,5cm</t>
  </si>
  <si>
    <t>-1342426881</t>
  </si>
  <si>
    <t>55</t>
  </si>
  <si>
    <t>919535558</t>
  </si>
  <si>
    <t>Obetonování trubního propustku  betonem prostým bez zvýšených nároků na prostředí tř. C 20/25</t>
  </si>
  <si>
    <t>-408805339</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</si>
  <si>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</si>
  <si>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(2*3,14*0,255)*0,2*0,15</t>
  </si>
  <si>
    <t>56</t>
  </si>
  <si>
    <t>919731123</t>
  </si>
  <si>
    <t>Zarovnání styčné plochy podkladu nebo krytu podél vybourané části komunikace nebo zpevněné plochy  živičné tl. přes 100 do 200 mm</t>
  </si>
  <si>
    <t>2021887752</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</si>
  <si>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</si>
  <si>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14,1+0,75+0,75</t>
  </si>
  <si>
    <t>57</t>
  </si>
  <si>
    <t>919732211</t>
  </si>
  <si>
    <t>Styčná pracovní spára při napojení nového živičného povrchu na stávající se zalitím za tepla modifikovanou asfaltovou hmotou s posypem vápenným hydrátem šířky do 15 mm, hloubky do 25 mm včetně prořezání spáry</t>
  </si>
  <si>
    <t>105528252</t>
  </si>
  <si>
    <t xml:space="preserve">Poznámka k souboru cen:
1. V cenách jsou započteny i náklady na vyčištění spár, na impregnaci a zalití spár včetně dodání hmot. </t>
  </si>
  <si>
    <t>58</t>
  </si>
  <si>
    <t>919735112</t>
  </si>
  <si>
    <t>Řezání stávajícího živičného krytu nebo podkladu  hloubky přes 50 do 100 mm</t>
  </si>
  <si>
    <t>135051380</t>
  </si>
  <si>
    <t xml:space="preserve">Poznámka k souboru cen:
1. V cenách jsou započteny i náklady na spotřebu vody. </t>
  </si>
  <si>
    <t>14,1+1+1</t>
  </si>
  <si>
    <t>59</t>
  </si>
  <si>
    <t>935111111</t>
  </si>
  <si>
    <t>Osazení betonového příkopového žlabu s vyplněním a zatřením spár cementovou maltou s ložem tl. 100 mm z kameniva těženého nebo štěrkopísku z betonových příkopových tvárnic šířky do 500 mm</t>
  </si>
  <si>
    <t>-895413988</t>
  </si>
  <si>
    <t xml:space="preserve">Poznámka k souboru cen:
1. V cenách jsou započteny i náklady na dodání hmot pro lože a pro vyplnění spár. 2. V cenách nejsou započteny náklady na dodání příkopových tvárnic nebo betonových desek, které se oceňují ve specifikaci. 3. Množství měrných jednotek se určuje: a) pro příkopy z betonových tvárnic (žlabu) v m délky jejich podélné osy, b) pro příkopy z betonových desek v m2 rozvinuté lícní plochy dlažby (žlabu), c) pro lože z kameniva nebo z betonu prostého v cenách -1911 a -2911 v m2 rozvinuté lícní plochy dlažby (žlabu). 4. Šířkou žlabu příkopových tvárnic se rozumí největší světlá šířka tvárnice. </t>
  </si>
  <si>
    <t>60</t>
  </si>
  <si>
    <t>592275180R</t>
  </si>
  <si>
    <t>žlabovka betonová TBZ 39-50 50x50x13 cm</t>
  </si>
  <si>
    <t>-821796999</t>
  </si>
  <si>
    <t>61</t>
  </si>
  <si>
    <t>936561111</t>
  </si>
  <si>
    <t>Podkladní a krycí vrstvy trubních propustků nebo překopů cest  z kameniva drceného</t>
  </si>
  <si>
    <t>24372759</t>
  </si>
  <si>
    <t>5*0,2*0,9</t>
  </si>
  <si>
    <t>0,4*4,5*2</t>
  </si>
  <si>
    <t>62</t>
  </si>
  <si>
    <t>938902411</t>
  </si>
  <si>
    <t>Čištění propustků s odstraněním travnatého porostu nebo nánosu, s naložením na dopravní prostředek nebo s přemístěním na hromady na vzdálenost do 20 m strojně tlakovou vodou tloušťky nánosu do 25% průměru propustku do 500 mm</t>
  </si>
  <si>
    <t>-1599460903</t>
  </si>
  <si>
    <t xml:space="preserve">Poznámka k souboru cen:
1. V cenách nejsou započteny náklady na vodorovnou dopravu odstraněného materiálu, která se oceňuje cenami souboru cen 997 22-15 Vodorovná doprava suti. 2. V cenách čištění propustků strojně tlakovou vodou nejsou započteny náklady na vodu, tyto se oceňují individuálně. 3. Ceny jsou kalkulovány pro propustky do délky 8 m, pro propustky delší než 8 m se použijí položky 938 90-2411 až -2484 a příplatek 938 90-2499 za každý další 1 metr propustku. </t>
  </si>
  <si>
    <t>2*0,75</t>
  </si>
  <si>
    <t>63</t>
  </si>
  <si>
    <t>981039111199</t>
  </si>
  <si>
    <t>Seříznutí betonové trouby DN nad 250 do 400 mm</t>
  </si>
  <si>
    <t>-102078675</t>
  </si>
  <si>
    <t>997</t>
  </si>
  <si>
    <t xml:space="preserve"> Přesun sutě</t>
  </si>
  <si>
    <t>64</t>
  </si>
  <si>
    <t>997221551</t>
  </si>
  <si>
    <t>Vodorovná doprava suti  bez naložení, ale se složením a s hrubým urovnáním ze sypkých materiálů, na vzdálenost do 1 km</t>
  </si>
  <si>
    <t>1625900717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</si>
  <si>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</si>
  <si>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65</t>
  </si>
  <si>
    <t>997221559</t>
  </si>
  <si>
    <t>Vodorovná doprava suti  bez naložení, ale se složením a s hrubým urovnáním Příplatek k ceně za každý další i započatý 1 km přes 1 km</t>
  </si>
  <si>
    <t>-1930503028</t>
  </si>
  <si>
    <t>66</t>
  </si>
  <si>
    <t>997221611</t>
  </si>
  <si>
    <t>Nakládání na dopravní prostředky  pro vodorovnou dopravu suti</t>
  </si>
  <si>
    <t>-149894764</t>
  </si>
  <si>
    <t xml:space="preserve">Poznámka k souboru cen:
1. Ceny lze použít i pro překládání při lomené dopravě. 2. Ceny nelze použít při dopravě po železnici, po vodě nebo neobvyklými dopravními prostředky. </t>
  </si>
  <si>
    <t>83</t>
  </si>
  <si>
    <t>997221655</t>
  </si>
  <si>
    <t>-924922410</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</si>
  <si>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</si>
  <si>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998</t>
  </si>
  <si>
    <t xml:space="preserve"> Přesun hmot</t>
  </si>
  <si>
    <t>68</t>
  </si>
  <si>
    <t>998225111</t>
  </si>
  <si>
    <t>Přesun hmot pro komunikace s krytem z kameniva, monolitickým betonovým nebo živičným  dopravní vzdálenost do 200 m jakékoliv délky objektu</t>
  </si>
  <si>
    <t>-1082872551</t>
  </si>
  <si>
    <t xml:space="preserve">Poznámka k souboru cen:
1. Ceny lze použít i pro plochy letišť s krytem monolitickým betonovým nebo živičným. </t>
  </si>
  <si>
    <t>69</t>
  </si>
  <si>
    <t>998225194</t>
  </si>
  <si>
    <t>Přesun hmot pro komunikace s krytem z kameniva, monolitickým betonovým nebo živičným  Příplatek k ceně za zvětšený přesun přes vymezenou největší dopravní vzdálenost do 5000 m</t>
  </si>
  <si>
    <t>1904429884</t>
  </si>
  <si>
    <t>PSV</t>
  </si>
  <si>
    <t xml:space="preserve"> Práce a dodávky PSV</t>
  </si>
  <si>
    <t>783</t>
  </si>
  <si>
    <t xml:space="preserve"> Dokončovací práce - nátěry</t>
  </si>
  <si>
    <t>70</t>
  </si>
  <si>
    <t>78361414199R</t>
  </si>
  <si>
    <t>Základní dvojnásobný syntetický nátěr</t>
  </si>
  <si>
    <t>16</t>
  </si>
  <si>
    <t>-1202230588</t>
  </si>
  <si>
    <t>"opravný nátěr stáv.zábradlí mostků" ((0,03*2*3,14)*((4*1,2)*6,5*2))*3</t>
  </si>
  <si>
    <t>71</t>
  </si>
  <si>
    <t>78361710199R</t>
  </si>
  <si>
    <t xml:space="preserve">Krycí jednonásobný syntetický nátěr </t>
  </si>
  <si>
    <t>2050406140</t>
  </si>
  <si>
    <t>SO 112 - Hlavní polní cesta C2</t>
  </si>
  <si>
    <t>111251101</t>
  </si>
  <si>
    <t>Odstranění křovin a stromů s odstraněním kořenů strojně průměru kmene do 100 mm v rovině nebo ve svahu sklonu terénu do 1:5, při celkové ploše do 100 m2</t>
  </si>
  <si>
    <t>-633003362</t>
  </si>
  <si>
    <t>58+(24*0,25)</t>
  </si>
  <si>
    <t>1659094418</t>
  </si>
  <si>
    <t>-1205583623</t>
  </si>
  <si>
    <t>112101103</t>
  </si>
  <si>
    <t>Odstranění stromů s odřezáním kmene a s odvětvením listnatých, průměru kmene přes 500 do 700 mm</t>
  </si>
  <si>
    <t>-1964594817</t>
  </si>
  <si>
    <t>112101105</t>
  </si>
  <si>
    <t>Odstranění stromů s odřezáním kmene a s odvětvením listnatých, průměru kmene přes 900 do 1100 mm</t>
  </si>
  <si>
    <t>-673893056</t>
  </si>
  <si>
    <t>705849189</t>
  </si>
  <si>
    <t>112201103</t>
  </si>
  <si>
    <t>Odstranění pařezů strojně s jejich vykopáním, vytrháním nebo odstřelením průměru přes 500 do 700 mm</t>
  </si>
  <si>
    <t>989657449</t>
  </si>
  <si>
    <t>112201105</t>
  </si>
  <si>
    <t>Odstranění pařezů strojně s jejich vykopáním, vytrháním nebo odstřelením průměru přes 900 do 1100 mm</t>
  </si>
  <si>
    <t>1938876212</t>
  </si>
  <si>
    <t>-1598586412</t>
  </si>
  <si>
    <t>19*1</t>
  </si>
  <si>
    <t>10</t>
  </si>
  <si>
    <t>546964680</t>
  </si>
  <si>
    <t>19*0,75</t>
  </si>
  <si>
    <t>11</t>
  </si>
  <si>
    <t>113107221</t>
  </si>
  <si>
    <t>Odstranění podkladů nebo krytů strojně plochy jednotlivě přes 200 m2 s přemístěním hmot na skládku na vzdálenost do 20 m nebo s naložením na dopravní prostředek z kameniva hrubého drceného, o tl. vrstvy do 100 mm</t>
  </si>
  <si>
    <t>-850490892</t>
  </si>
  <si>
    <t>6528/5</t>
  </si>
  <si>
    <t>12</t>
  </si>
  <si>
    <t>113107222</t>
  </si>
  <si>
    <t>Odstranění podkladů nebo krytů strojně plochy jednotlivě přes 200 m2 s přemístěním hmot na skládku na vzdálenost do 20 m nebo s naložením na dopravní prostředek z kameniva hrubého drceného, o tl. vrstvy přes 100 do 200 mm</t>
  </si>
  <si>
    <t>1660194526</t>
  </si>
  <si>
    <t>13</t>
  </si>
  <si>
    <t>1722079189</t>
  </si>
  <si>
    <t>6528/3</t>
  </si>
  <si>
    <t>14</t>
  </si>
  <si>
    <t>113107232</t>
  </si>
  <si>
    <t>Odstranění podkladů nebo krytů strojně plochy jednotlivě přes 200 m2 s přemístěním hmot na skládku na vzdálenost do 20 m nebo s naložením na dopravní prostředek z betonu prostého, o tl. vrstvy přes 150 do 300 mm</t>
  </si>
  <si>
    <t>1066241477</t>
  </si>
  <si>
    <t>113107244</t>
  </si>
  <si>
    <t>Odstranění podkladů nebo krytů strojně plochy jednotlivě přes 200 m2 s přemístěním hmot na skládku na vzdálenost do 20 m nebo s naložením na dopravní prostředek živičných, o tl. vrstvy přes 150 do 200 mm</t>
  </si>
  <si>
    <t>362600296</t>
  </si>
  <si>
    <t>-748057658</t>
  </si>
  <si>
    <t>1460403679</t>
  </si>
  <si>
    <t>9530-7993</t>
  </si>
  <si>
    <t>121151127</t>
  </si>
  <si>
    <t>Sejmutí ornice strojně při souvislé ploše přes 500 m2, tl. vrstvy přes 400 do 500 mm</t>
  </si>
  <si>
    <t>1440702682</t>
  </si>
  <si>
    <t>7993-6528</t>
  </si>
  <si>
    <t>122151106</t>
  </si>
  <si>
    <t>Odkopávky a prokopávky nezapažené strojně v hornině třídy těžitelnosti I skupiny 1 a 2 přes 1 000 do 5 000 m3</t>
  </si>
  <si>
    <t>330800268</t>
  </si>
  <si>
    <t>7993*1,24*0,4</t>
  </si>
  <si>
    <t>225112316</t>
  </si>
  <si>
    <t>1560*0,5*1</t>
  </si>
  <si>
    <t>94</t>
  </si>
  <si>
    <t>953633979</t>
  </si>
  <si>
    <t>95</t>
  </si>
  <si>
    <t>162201403</t>
  </si>
  <si>
    <t>Vodorovné přemístění větví, kmenů nebo pařezů s naložením, složením a dopravou do 1000 m větví stromů listnatých, průměru kmene přes 500 do 700 mm</t>
  </si>
  <si>
    <t>-1974405377</t>
  </si>
  <si>
    <t>96</t>
  </si>
  <si>
    <t>162201404</t>
  </si>
  <si>
    <t>Vodorovné přemístění větví, kmenů nebo pařezů s naložením, složením a dopravou do 1000 m větví stromů listnatých, průměru kmene přes 700 do 900 mm</t>
  </si>
  <si>
    <t>865808744</t>
  </si>
  <si>
    <t>112</t>
  </si>
  <si>
    <t>-952444269</t>
  </si>
  <si>
    <t>28*9</t>
  </si>
  <si>
    <t>113</t>
  </si>
  <si>
    <t>162301933</t>
  </si>
  <si>
    <t>Vodorovné přemístění větví, kmenů nebo pařezů s naložením, složením a dopravou Příplatek k cenám za každých dalších i započatých 1000 m přes 1000 m větví stromů listnatých, průměru kmene přes 500 do 700 mm</t>
  </si>
  <si>
    <t>1086698733</t>
  </si>
  <si>
    <t>1*9</t>
  </si>
  <si>
    <t>114</t>
  </si>
  <si>
    <t>162301934</t>
  </si>
  <si>
    <t>Vodorovné přemístění větví, kmenů nebo pařezů s naložením, složením a dopravou Příplatek k cenám za každých dalších i započatých 1000 m přes 1000 m větví stromů listnatých, průměru kmene přes 700 do 900 mm</t>
  </si>
  <si>
    <t>-2036987873</t>
  </si>
  <si>
    <t>98</t>
  </si>
  <si>
    <t>569850236</t>
  </si>
  <si>
    <t>739,7+3964,528+780-158-(99,4*0,1)</t>
  </si>
  <si>
    <t>99</t>
  </si>
  <si>
    <t>874111366</t>
  </si>
  <si>
    <t>100</t>
  </si>
  <si>
    <t>-524923574</t>
  </si>
  <si>
    <t>-440468703</t>
  </si>
  <si>
    <t>3964,528*2,6</t>
  </si>
  <si>
    <t>594159962</t>
  </si>
  <si>
    <t>102</t>
  </si>
  <si>
    <t>490045581</t>
  </si>
  <si>
    <t>101</t>
  </si>
  <si>
    <t>-1772222484</t>
  </si>
  <si>
    <t>1144065416</t>
  </si>
  <si>
    <t>103</t>
  </si>
  <si>
    <t>181351003</t>
  </si>
  <si>
    <t>Rozprostření a urovnání ornice v rovině nebo ve svahu sklonu do 1:5 strojně při souvislé ploše do 100 m2, tl. vrstvy do 200 mm</t>
  </si>
  <si>
    <t>-244405559</t>
  </si>
  <si>
    <t>928525849</t>
  </si>
  <si>
    <t>99,4</t>
  </si>
  <si>
    <t>1560*0,5*0,1</t>
  </si>
  <si>
    <t>1595*0,25*0,1</t>
  </si>
  <si>
    <t>-457451043</t>
  </si>
  <si>
    <t>104</t>
  </si>
  <si>
    <t>181951112</t>
  </si>
  <si>
    <t>Úprava pláně vyrovnáním výškových rozdílů strojně v hornině třídy těžitelnosti I, skupiny 1 až 3 se zhutněním</t>
  </si>
  <si>
    <t>221703116</t>
  </si>
  <si>
    <t>7993*1,24</t>
  </si>
  <si>
    <t>-353109598</t>
  </si>
  <si>
    <t>-1711561242</t>
  </si>
  <si>
    <t>54</t>
  </si>
  <si>
    <t>-231926275</t>
  </si>
  <si>
    <t>1560*(0,5+0,5+1+1)</t>
  </si>
  <si>
    <t>693111430</t>
  </si>
  <si>
    <t>textilie GEOFILTEX 63 63/21 210 g/m2 do š 8,8 m</t>
  </si>
  <si>
    <t>-1419222587</t>
  </si>
  <si>
    <t>1609486280</t>
  </si>
  <si>
    <t>105</t>
  </si>
  <si>
    <t>-321592409</t>
  </si>
  <si>
    <t>-1450525092</t>
  </si>
  <si>
    <t>7993*1,11</t>
  </si>
  <si>
    <t>(7,8+11+20)*1,11</t>
  </si>
  <si>
    <t>-1429220862</t>
  </si>
  <si>
    <t>7993*1,2</t>
  </si>
  <si>
    <t>(7,8+11+20)*1,2</t>
  </si>
  <si>
    <t>1957676858</t>
  </si>
  <si>
    <t>7993*1,04</t>
  </si>
  <si>
    <t>(7,8+11+20)*1,04</t>
  </si>
  <si>
    <t>267204820</t>
  </si>
  <si>
    <t>749794549</t>
  </si>
  <si>
    <t>7993*1,16</t>
  </si>
  <si>
    <t>(7,8+11+20)*1,16</t>
  </si>
  <si>
    <t>-104497013</t>
  </si>
  <si>
    <t>7993*1,02</t>
  </si>
  <si>
    <t>(7,8+11+20)*1,02</t>
  </si>
  <si>
    <t>-1981867605</t>
  </si>
  <si>
    <t>74910605099R</t>
  </si>
  <si>
    <t xml:space="preserve">zábradlí bezpečnostní vč. uchyc.mat., sloupků, vodorov prvků a 2x zákl.n., 1x krycí n. </t>
  </si>
  <si>
    <t>kpl</t>
  </si>
  <si>
    <t>1376238594</t>
  </si>
  <si>
    <t>914111112</t>
  </si>
  <si>
    <t>Montáž svislé dopravní značky základní  velikosti do 1 m2 páskováním na sloupy</t>
  </si>
  <si>
    <t>905547148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</si>
  <si>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</si>
  <si>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"osazení  B20a místo B11"1</t>
  </si>
  <si>
    <t>"nová značka B20a"1</t>
  </si>
  <si>
    <t>106</t>
  </si>
  <si>
    <t>40445620</t>
  </si>
  <si>
    <t>zákazové, příkazové dopravní značky B1-B34, C1-15 700mm</t>
  </si>
  <si>
    <t>52179424</t>
  </si>
  <si>
    <t>"nová značka B20a"2</t>
  </si>
  <si>
    <t>914511111</t>
  </si>
  <si>
    <t>Montáž sloupku dopravních značek  délky do 3,5 m do betonového základu</t>
  </si>
  <si>
    <t>579489015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</si>
  <si>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</si>
  <si>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"nová sloupek značky B20a"1</t>
  </si>
  <si>
    <t>109</t>
  </si>
  <si>
    <t>40445225</t>
  </si>
  <si>
    <t>sloupek pro dopravní značku Zn D 60mm v 3,5m</t>
  </si>
  <si>
    <t>2000522840</t>
  </si>
  <si>
    <t>107</t>
  </si>
  <si>
    <t>40445253</t>
  </si>
  <si>
    <t>víčko plastové na sloupek D 60mm</t>
  </si>
  <si>
    <t>429605885</t>
  </si>
  <si>
    <t>108</t>
  </si>
  <si>
    <t>40445256</t>
  </si>
  <si>
    <t>svorka upínací na sloupek dopravní značky D 60mm</t>
  </si>
  <si>
    <t>-702889307</t>
  </si>
  <si>
    <t>"pro nové značky BV20a"2</t>
  </si>
  <si>
    <t>304108553</t>
  </si>
  <si>
    <t>73</t>
  </si>
  <si>
    <t>1513702764</t>
  </si>
  <si>
    <t>19*2</t>
  </si>
  <si>
    <t>110</t>
  </si>
  <si>
    <t>850303701</t>
  </si>
  <si>
    <t>19*2*0,1</t>
  </si>
  <si>
    <t>-2007935537</t>
  </si>
  <si>
    <t>19+0,75+0,75</t>
  </si>
  <si>
    <t>-237460152</t>
  </si>
  <si>
    <t>77</t>
  </si>
  <si>
    <t>-605007052</t>
  </si>
  <si>
    <t>19+1+1</t>
  </si>
  <si>
    <t>1213381185</t>
  </si>
  <si>
    <t>4*0,75</t>
  </si>
  <si>
    <t>966006211</t>
  </si>
  <si>
    <t>Odstranění (demontáž) svislých dopravních značek  s odklizením materiálu na skládku na vzdálenost do 20 m nebo s naložením na dopravní prostředek ze sloupů, sloupků nebo konzol</t>
  </si>
  <si>
    <t>-302080317</t>
  </si>
  <si>
    <t xml:space="preserve">Poznámka k souboru cen:
1. Přemístění demontovaných značek na vzdálenost přes 20 m se oceňuje cenami souborů cen 997 22-1 Vodorovná doprava vybouraných hmot. </t>
  </si>
  <si>
    <t>"odstranění zákazové značka B11" 1</t>
  </si>
  <si>
    <t>1293060044</t>
  </si>
  <si>
    <t>-2014751130</t>
  </si>
  <si>
    <t>491747331</t>
  </si>
  <si>
    <t>111</t>
  </si>
  <si>
    <t>-649363404</t>
  </si>
  <si>
    <t>1052246817</t>
  </si>
  <si>
    <t>1718678286</t>
  </si>
  <si>
    <t>393357371</t>
  </si>
  <si>
    <t>-7049555</t>
  </si>
  <si>
    <t>SO 121 - Vedlejší polní cesta C27</t>
  </si>
  <si>
    <t xml:space="preserve">    4 -  Vodorovné konstrukce</t>
  </si>
  <si>
    <t xml:space="preserve">    8 -  Trubní vedení</t>
  </si>
  <si>
    <t>498169084</t>
  </si>
  <si>
    <t>707966876</t>
  </si>
  <si>
    <t>598931256</t>
  </si>
  <si>
    <t>6,12*4,12</t>
  </si>
  <si>
    <t>905598687</t>
  </si>
  <si>
    <t xml:space="preserve">(8673+1270+90)+((1610+383+15)*1,63) </t>
  </si>
  <si>
    <t>1953209173</t>
  </si>
  <si>
    <t>8673*0,3</t>
  </si>
  <si>
    <t>-1232945489</t>
  </si>
  <si>
    <t>"příkopy"2595</t>
  </si>
  <si>
    <t>"propust"7,68*1,95</t>
  </si>
  <si>
    <t>133151103</t>
  </si>
  <si>
    <t>Hloubení nezapažených šachet strojně v hornině třídy těžitelnosti I skupiny 1 a 2 přes 50 do 100 m3</t>
  </si>
  <si>
    <t>601135773</t>
  </si>
  <si>
    <t xml:space="preserve">Poznámka k souboru cen:
1. Ceny jsou určeny pro šachty hloubky do 12 m. Šachty větších hloubek se oceňují individuálně. 2. V cenách jsou započteny i náklady na: a) svislé přemístění výkopku, b) urovnání dna do předepsaného profilu a spádu. c) přehození výkopku na přilehlém terénu na vzdálenost do 3 m od hrany šachty nebo naložení na dopravní prostředek. </t>
  </si>
  <si>
    <t>"vsak.j."2* 3,5*5*1,35 + 4,5*5*1,35</t>
  </si>
  <si>
    <t>67</t>
  </si>
  <si>
    <t>264527510</t>
  </si>
  <si>
    <t>3991,812+2601,9+2609,976+77,625-850-(5462*0.1)</t>
  </si>
  <si>
    <t>-1427902174</t>
  </si>
  <si>
    <t>171151103</t>
  </si>
  <si>
    <t>Uložení sypanin do násypů strojně s rozprostřením sypaniny ve vrstvách a s hrubým urovnáním zhutněných z hornin soudržných jakékoliv třídy těžitelnosti</t>
  </si>
  <si>
    <t>714507797</t>
  </si>
  <si>
    <t>78+146</t>
  </si>
  <si>
    <t>11064182</t>
  </si>
  <si>
    <t>11992*0,3</t>
  </si>
  <si>
    <t>1501386103</t>
  </si>
  <si>
    <t>11992*0,3*2,6</t>
  </si>
  <si>
    <t>17</t>
  </si>
  <si>
    <t>1176364396</t>
  </si>
  <si>
    <t>7885,113</t>
  </si>
  <si>
    <t>-2128587035</t>
  </si>
  <si>
    <t>1974635682</t>
  </si>
  <si>
    <t>850</t>
  </si>
  <si>
    <t>19</t>
  </si>
  <si>
    <t>-1682905122</t>
  </si>
  <si>
    <t>-1646181556</t>
  </si>
  <si>
    <t>241+5221</t>
  </si>
  <si>
    <t>-167928627</t>
  </si>
  <si>
    <t>1270+90+241</t>
  </si>
  <si>
    <t>22</t>
  </si>
  <si>
    <t>-1514517776</t>
  </si>
  <si>
    <t>23</t>
  </si>
  <si>
    <t>181451123</t>
  </si>
  <si>
    <t>Založení trávníku na půdě předem připravené plochy přes 1000 m2 výsevem včetně utažení lučního na svahu přes 1:2 do 1:1</t>
  </si>
  <si>
    <t>1874032781</t>
  </si>
  <si>
    <t>005724740R</t>
  </si>
  <si>
    <t>osivo směs travní krajinná - svahová</t>
  </si>
  <si>
    <t>1356443767</t>
  </si>
  <si>
    <t>-1274620000</t>
  </si>
  <si>
    <t>"plaň"8673*1,24</t>
  </si>
  <si>
    <t>"ppláň"11992</t>
  </si>
  <si>
    <t>-811384371</t>
  </si>
  <si>
    <t>-43778931</t>
  </si>
  <si>
    <t>241</t>
  </si>
  <si>
    <t>27</t>
  </si>
  <si>
    <t>-242806421</t>
  </si>
  <si>
    <t>"dno příkopu nad vsak.jámou"1,8*5*3</t>
  </si>
  <si>
    <t>693111430R</t>
  </si>
  <si>
    <t>564751409</t>
  </si>
  <si>
    <t>29</t>
  </si>
  <si>
    <t>129854621</t>
  </si>
  <si>
    <t>693110400</t>
  </si>
  <si>
    <t>geotextilie netkaná geoNetex M/B, 200 g/m2, šíře 300 cm</t>
  </si>
  <si>
    <t>1850310995</t>
  </si>
  <si>
    <t>P</t>
  </si>
  <si>
    <t>Poznámka k položce:
geoNETEX M/B 200, Plošná hmotnost: 200 g/m2, Pevnost v tahu (podélně/příčně): 2,0/2,5 kN/m, Statické protržení (CBR): 400 N, Funkce: F, F+S  Šířka: 2 m, Délka nábalu: 50 m</t>
  </si>
  <si>
    <t>213141132</t>
  </si>
  <si>
    <t>Zřízení vrstvy z geotextilie  filtrační, separační, odvodňovací, ochranné, výztužné nebo protierozní ve sklonu přes 1:2 do 1:1, šířky přes 3 do 6 m</t>
  </si>
  <si>
    <t>-565651929</t>
  </si>
  <si>
    <t>1,6*2*4</t>
  </si>
  <si>
    <t>32</t>
  </si>
  <si>
    <t>69311022099</t>
  </si>
  <si>
    <t>separační geotextilie  šíře 650 cm, 200 g/m2</t>
  </si>
  <si>
    <t>1858016284</t>
  </si>
  <si>
    <t>Poznámka k položce:
geoNETEX A PP 200, Plošná hmotnost: 200 g/m2, Pevnost v tahu (podélně/příčně): 14/16 kN/m, Statické protržení (CBR): 2200 N, Funkce: F, F+S  Šířka max.: 6,5 m, Délka nábalu: 100 m</t>
  </si>
  <si>
    <t>2435311119R</t>
  </si>
  <si>
    <t>Výplň na dně vodárenské studny  z kameniva hrubého drceného frakce 32 až 63 mm</t>
  </si>
  <si>
    <t>596698789</t>
  </si>
  <si>
    <t xml:space="preserve">Poznámka k souboru cen:
1. Cena 57-1191 je určena pro výplně z jakéhokoliv druhu kameniva. </t>
  </si>
  <si>
    <t>2*1,75*5*1,35 + 2,25*5*1,35</t>
  </si>
  <si>
    <t>2435711139R</t>
  </si>
  <si>
    <t>Výplň na dně vodárenské studny  z kameniva drobného těženého frakce 2 až 4 mm</t>
  </si>
  <si>
    <t>-692481533</t>
  </si>
  <si>
    <t xml:space="preserve"> Vodorovné konstrukce</t>
  </si>
  <si>
    <t>464531111</t>
  </si>
  <si>
    <t>Pohoz dna nebo svahů jakékoliv tloušťky  z hrubého drceného kameniva, z terénu, frakce 32 - 63 mm</t>
  </si>
  <si>
    <t>243031720</t>
  </si>
  <si>
    <t>"ve dně příkopu nad vsak.j." 0,8*5*3</t>
  </si>
  <si>
    <t>36</t>
  </si>
  <si>
    <t>1808503484</t>
  </si>
  <si>
    <t>8673*1,11</t>
  </si>
  <si>
    <t>2000938601</t>
  </si>
  <si>
    <t>8673*1,2</t>
  </si>
  <si>
    <t>38</t>
  </si>
  <si>
    <t>-1596117664</t>
  </si>
  <si>
    <t>8673*1,04</t>
  </si>
  <si>
    <t>32*1,04</t>
  </si>
  <si>
    <t>-1844795450</t>
  </si>
  <si>
    <t>2157*0,5+383*0,5+90</t>
  </si>
  <si>
    <t>-1041169502</t>
  </si>
  <si>
    <t>8673*1,16</t>
  </si>
  <si>
    <t>32*1,16</t>
  </si>
  <si>
    <t>-819809052</t>
  </si>
  <si>
    <t>8673*1,02</t>
  </si>
  <si>
    <t>32*1,02</t>
  </si>
  <si>
    <t xml:space="preserve"> Trubní vedení</t>
  </si>
  <si>
    <t>8999131219R</t>
  </si>
  <si>
    <t>Osazení půlené chráničky vč. materiálů</t>
  </si>
  <si>
    <t>-744771307</t>
  </si>
  <si>
    <t>-1607050753</t>
  </si>
  <si>
    <t>(0,5+0,5)*0,4</t>
  </si>
  <si>
    <t>919551016</t>
  </si>
  <si>
    <t>Zřízení propustků a hospodářských přejezdů z trub  plastových do DN 800</t>
  </si>
  <si>
    <t>-797989809</t>
  </si>
  <si>
    <t>562411150</t>
  </si>
  <si>
    <t>trouba Pecor Optima 8 kPA d = 800 mm</t>
  </si>
  <si>
    <t>1825865065</t>
  </si>
  <si>
    <t>92162111199R</t>
  </si>
  <si>
    <t>Úrovňový přejezd silniční živičná konstrukce š. 4 m komplet</t>
  </si>
  <si>
    <t>171121355</t>
  </si>
  <si>
    <t>921901531</t>
  </si>
  <si>
    <t>Úrovňové přejezdy pro zavazadlové a poštovní vozíky silniční přes 1 železniční kolej s ochrannými dřevěnými prahy a s přejezdovou vozovkou s dvouvrstvým živičným kobercem tl. 80-100 mm</t>
  </si>
  <si>
    <t>-1376874708</t>
  </si>
  <si>
    <t xml:space="preserve">Poznámka k souboru cen:
1. Ceny úrovňových přejezdů jsou určeny: a) pro zřízení přejezdů přes kolej na dřevěných nebo betonových pražcích, b) u přejezdu pro vozíky i mezi kolejemi, c) u přejezdů silničních - na jednokolejné trati pro délku přejezdu 1,25 m od osy koleje s úpravou napojení na dosavadní komunikaci do 2 m na každé straně přejezdu, - na dvou a vícekolejné trati s osovou vzdáleností do 4 m, pro délku přejezdu 1,25 m od osy koleje s úpravou napojení na dosavadní komunikaci do 2 m na jedné straně přejezdu a pro délku přejezdu 2 m na druhé straně. 2. Ceny přejezdů silničních nelze použít pro úpravu vozovky mezi kolejemi s osovou vzdáleností přes 4 m v rozsahu přes 2 m od osy koleje; tyto práce se oceňují příslušnými cenami části A01 Zřízení konstrukcí katalogu 822-1 Komunikace pozemní a letiště. 3. V cenách přejezdu z pražců jsou započteny i náklady na impregnaci. 4. Množství měrných jednotek se určuje v m šířky přejezdu (v ose koleje nebo každé větve koleje). </t>
  </si>
  <si>
    <t>9221115219R</t>
  </si>
  <si>
    <t>Pražcové podloží konstrukční vrstva z vyztužené geotextilie</t>
  </si>
  <si>
    <t>-455683630</t>
  </si>
  <si>
    <t>928126112</t>
  </si>
  <si>
    <t>Odstranění zádlažbových panelů  mezi kolejnicemi nebo kolejemi</t>
  </si>
  <si>
    <t>-810239915</t>
  </si>
  <si>
    <t>4*1,2</t>
  </si>
  <si>
    <t>389023575</t>
  </si>
  <si>
    <t>"podsyp"13*0,2*7,65</t>
  </si>
  <si>
    <t>"obsyp"0,76*5*7,65</t>
  </si>
  <si>
    <t>51</t>
  </si>
  <si>
    <t>-570324259</t>
  </si>
  <si>
    <t>-1490521932</t>
  </si>
  <si>
    <t>997221561</t>
  </si>
  <si>
    <t>Vodorovná doprava suti  bez naložení, ale se složením a s hrubým urovnáním z kusových materiálů, na vzdálenost do 1 km</t>
  </si>
  <si>
    <t>127556397</t>
  </si>
  <si>
    <t>997221569</t>
  </si>
  <si>
    <t>-72034241</t>
  </si>
  <si>
    <t>248436906</t>
  </si>
  <si>
    <t>997221612</t>
  </si>
  <si>
    <t>Nakládání na dopravní prostředky  pro vodorovnou dopravu vybouraných hmot</t>
  </si>
  <si>
    <t>820684302</t>
  </si>
  <si>
    <t>997221615</t>
  </si>
  <si>
    <t>Poplatek za uložení stavebního odpadu na skládce (skládkovné) z prostého betonu zatříděného do Katalogu odpadů pod kódem 17 01 01</t>
  </si>
  <si>
    <t>-529416119</t>
  </si>
  <si>
    <t>747767776</t>
  </si>
  <si>
    <t>-1758032569</t>
  </si>
  <si>
    <t>998225195</t>
  </si>
  <si>
    <t>Přesun hmot pro komunikace s krytem z kameniva, monolitickým betonovým nebo živičným  Příplatek k ceně za zvětšený přesun přes vymezenou největší dopravní vzdálenost za každých dalších 5000 m přes 5000 m</t>
  </si>
  <si>
    <t>-758965350</t>
  </si>
  <si>
    <t>SO 122 - Vedlejší polní cesta C38</t>
  </si>
  <si>
    <t>-341394908</t>
  </si>
  <si>
    <t>757417855</t>
  </si>
  <si>
    <t>314055518</t>
  </si>
  <si>
    <t>-1506170463</t>
  </si>
  <si>
    <t>-1261354617</t>
  </si>
  <si>
    <t>1282</t>
  </si>
  <si>
    <t>122151104</t>
  </si>
  <si>
    <t>Odkopávky a prokopávky nezapažené strojně v hornině třídy těžitelnosti I skupiny 1 a 2 přes 100 do 500 m3</t>
  </si>
  <si>
    <t>-1866714468</t>
  </si>
  <si>
    <t>966*1,24*0,4</t>
  </si>
  <si>
    <t>-349997076</t>
  </si>
  <si>
    <t>70*0,5*1</t>
  </si>
  <si>
    <t>1235518131</t>
  </si>
  <si>
    <t>-1050052100</t>
  </si>
  <si>
    <t>2*9</t>
  </si>
  <si>
    <t>-1586569308</t>
  </si>
  <si>
    <t>512,8+35+479,136-59,2-(185*0,1)</t>
  </si>
  <si>
    <t>67637033</t>
  </si>
  <si>
    <t>-1014118991</t>
  </si>
  <si>
    <t>-1879662123</t>
  </si>
  <si>
    <t>479,136*2,6</t>
  </si>
  <si>
    <t>20</t>
  </si>
  <si>
    <t>1849889855</t>
  </si>
  <si>
    <t>-970883241</t>
  </si>
  <si>
    <t>174201101</t>
  </si>
  <si>
    <t>Zásyp sypaninou z jakékoliv horniny strojně s uložením výkopku ve vrstvách bez zhutnění jam, šachet, rýh nebo kolem objektů v těchto vykopávkách</t>
  </si>
  <si>
    <t>50593464</t>
  </si>
  <si>
    <t>38,4+20,8</t>
  </si>
  <si>
    <t>1254166053</t>
  </si>
  <si>
    <t>773129528</t>
  </si>
  <si>
    <t>0,25*0,1*471</t>
  </si>
  <si>
    <t>0,5*70*0,1</t>
  </si>
  <si>
    <t>185</t>
  </si>
  <si>
    <t>25</t>
  </si>
  <si>
    <t>1853909792</t>
  </si>
  <si>
    <t>-107826176</t>
  </si>
  <si>
    <t>966*1,24</t>
  </si>
  <si>
    <t>-1037431082</t>
  </si>
  <si>
    <t>1280711803</t>
  </si>
  <si>
    <t>70*(1+1+0,5+0,5)</t>
  </si>
  <si>
    <t>-1682568779</t>
  </si>
  <si>
    <t>566673322</t>
  </si>
  <si>
    <t>966*1,25</t>
  </si>
  <si>
    <t>693110400R</t>
  </si>
  <si>
    <t>-904462202</t>
  </si>
  <si>
    <t>-1074068631</t>
  </si>
  <si>
    <t>966*1,11</t>
  </si>
  <si>
    <t>238313260</t>
  </si>
  <si>
    <t>966*1,2</t>
  </si>
  <si>
    <t>1822705488</t>
  </si>
  <si>
    <t>966*1,04</t>
  </si>
  <si>
    <t>-191824077</t>
  </si>
  <si>
    <t>-2035021418</t>
  </si>
  <si>
    <t>966*1,16</t>
  </si>
  <si>
    <t>-245349724</t>
  </si>
  <si>
    <t>966*1,02</t>
  </si>
  <si>
    <t>1471407233</t>
  </si>
  <si>
    <t>966*1,01</t>
  </si>
  <si>
    <t>-2072808597</t>
  </si>
  <si>
    <t>-313065193</t>
  </si>
  <si>
    <t>SO 131 - Hospodářský sjezd HS6</t>
  </si>
  <si>
    <t>247222059</t>
  </si>
  <si>
    <t>11,8*0,75</t>
  </si>
  <si>
    <t>-634586655</t>
  </si>
  <si>
    <t>876827029</t>
  </si>
  <si>
    <t>11,8*1</t>
  </si>
  <si>
    <t>121151113</t>
  </si>
  <si>
    <t>Sejmutí ornice strojně při souvislé ploše přes 100 do 500 m2, tl. vrstvy do 200 mm</t>
  </si>
  <si>
    <t>-1602463660</t>
  </si>
  <si>
    <t>-1330711352</t>
  </si>
  <si>
    <t>137*1,48</t>
  </si>
  <si>
    <t>-351407726</t>
  </si>
  <si>
    <t>55,2+202,76-12-(9,7*0,1)</t>
  </si>
  <si>
    <t>-477866150</t>
  </si>
  <si>
    <t>-607383240</t>
  </si>
  <si>
    <t>-766679331</t>
  </si>
  <si>
    <t>137*1,35*0,4</t>
  </si>
  <si>
    <t>-1379293560</t>
  </si>
  <si>
    <t>73,98*2,6</t>
  </si>
  <si>
    <t>-981016795</t>
  </si>
  <si>
    <t>-1898560343</t>
  </si>
  <si>
    <t>-1326683082</t>
  </si>
  <si>
    <t>1740128084</t>
  </si>
  <si>
    <t>178915916</t>
  </si>
  <si>
    <t>9,7</t>
  </si>
  <si>
    <t>59,1*0,5*0,1</t>
  </si>
  <si>
    <t>-1380180392</t>
  </si>
  <si>
    <t>-738611052</t>
  </si>
  <si>
    <t>"plaň" 137*1,22</t>
  </si>
  <si>
    <t>"ppláň"137*1,48</t>
  </si>
  <si>
    <t>-2021810355</t>
  </si>
  <si>
    <t>-1732585767</t>
  </si>
  <si>
    <t>215901101</t>
  </si>
  <si>
    <t>Zhutnění podloží pod násypy z rostlé horniny třídy těžitelnosti I a II, skupiny 1 až 4 z hornin soudružných a nesoudržných</t>
  </si>
  <si>
    <t>-763143505</t>
  </si>
  <si>
    <t>18*5,5</t>
  </si>
  <si>
    <t>564871111</t>
  </si>
  <si>
    <t>Podklad ze štěrkodrti ŠD  s rozprostřením a zhutněním, po zhutnění tl. 250 mm</t>
  </si>
  <si>
    <t>1139834662</t>
  </si>
  <si>
    <t>137*1,15</t>
  </si>
  <si>
    <t>871188527</t>
  </si>
  <si>
    <t>137*1,05</t>
  </si>
  <si>
    <t>-57909585</t>
  </si>
  <si>
    <t>-1026232804</t>
  </si>
  <si>
    <t>137*1,07</t>
  </si>
  <si>
    <t>359420195</t>
  </si>
  <si>
    <t>137*1,03</t>
  </si>
  <si>
    <t>577134221</t>
  </si>
  <si>
    <t>Asfaltový beton vrstva obrusná ACO 11 (ABS)  s rozprostřením a se zhutněním z nemodifikovaného asfaltu v pruhu šířky přes 3 m tř. II, po zhutnění tl. 40 mm</t>
  </si>
  <si>
    <t>-292822838</t>
  </si>
  <si>
    <t>137*1,01</t>
  </si>
  <si>
    <t>599141111</t>
  </si>
  <si>
    <t>Vyplnění spár mezi silničními dílci jakékoliv tloušťky  živičnou zálivkou</t>
  </si>
  <si>
    <t>639135913</t>
  </si>
  <si>
    <t>11,8+1+1</t>
  </si>
  <si>
    <t>912211111</t>
  </si>
  <si>
    <t>Montáž směrového sloupku  plastového s odrazkou prostým uložením bez betonového základu silničního</t>
  </si>
  <si>
    <t>-121309786</t>
  </si>
  <si>
    <t>40445158</t>
  </si>
  <si>
    <t>sloupek směrový silniční plastový 1,2m</t>
  </si>
  <si>
    <t>-1690770746</t>
  </si>
  <si>
    <t>"s retroreflexní folií" 2</t>
  </si>
  <si>
    <t>1209918274</t>
  </si>
  <si>
    <t>11,8*2</t>
  </si>
  <si>
    <t>-796731753</t>
  </si>
  <si>
    <t>11,8*2*0,1</t>
  </si>
  <si>
    <t>1733655824</t>
  </si>
  <si>
    <t>919551012</t>
  </si>
  <si>
    <t>Zřízení propustků a hospodářských přejezdů z trub  plastových do DN 400</t>
  </si>
  <si>
    <t>-1263029002</t>
  </si>
  <si>
    <t>56241111099R</t>
  </si>
  <si>
    <t>trouba korugovaná vnitř.hladká 8 kPA d = 400 mm</t>
  </si>
  <si>
    <t>317850687</t>
  </si>
  <si>
    <t>Poznámka k položce:
trouby s hladkou vnitřní a spirálovitě rýhovanou vnější stěnou</t>
  </si>
  <si>
    <t>852279497</t>
  </si>
  <si>
    <t>11,8+0,75+0,75</t>
  </si>
  <si>
    <t>-771787048</t>
  </si>
  <si>
    <t>1948196757</t>
  </si>
  <si>
    <t>725046790</t>
  </si>
  <si>
    <t>518445677</t>
  </si>
  <si>
    <t>1512674829</t>
  </si>
  <si>
    <t>"podsyp"0,85*0,2*9,8</t>
  </si>
  <si>
    <t>"obsyp"0,4*9,8</t>
  </si>
  <si>
    <t>1745611376</t>
  </si>
  <si>
    <t>628340404</t>
  </si>
  <si>
    <t>-1699797691</t>
  </si>
  <si>
    <t>-2014176980</t>
  </si>
  <si>
    <t>-1631190988</t>
  </si>
  <si>
    <t>SO 132 - Hospodářský sjezd HS10</t>
  </si>
  <si>
    <t>-150311256</t>
  </si>
  <si>
    <t>16,4*0,75</t>
  </si>
  <si>
    <t>1656924924</t>
  </si>
  <si>
    <t>16,4*1</t>
  </si>
  <si>
    <t>-1952398281</t>
  </si>
  <si>
    <t>121151104</t>
  </si>
  <si>
    <t>Sejmutí ornice strojně při souvislé ploše do 100 m2, tl. vrstvy přes 200 do 250 mm</t>
  </si>
  <si>
    <t>-2099808465</t>
  </si>
  <si>
    <t>210</t>
  </si>
  <si>
    <t>122151103</t>
  </si>
  <si>
    <t>Odkopávky a prokopávky nezapažené strojně v hornině třídy těžitelnosti I skupiny 1 a 2 přes 50 do 100 m3</t>
  </si>
  <si>
    <t>1768920705</t>
  </si>
  <si>
    <t>210*0,4</t>
  </si>
  <si>
    <t>1408315754</t>
  </si>
  <si>
    <t>84+84-38,84-12-(44*0,1)</t>
  </si>
  <si>
    <t>278771056</t>
  </si>
  <si>
    <t>-360002691</t>
  </si>
  <si>
    <t>"násyp" 12</t>
  </si>
  <si>
    <t>-810008362</t>
  </si>
  <si>
    <t>164*1,38*0,4</t>
  </si>
  <si>
    <t>54429164</t>
  </si>
  <si>
    <t>90,528*2,6</t>
  </si>
  <si>
    <t>905689729</t>
  </si>
  <si>
    <t>1100567254</t>
  </si>
  <si>
    <t>222024141</t>
  </si>
  <si>
    <t>"dodateč.zásyk pod krajnicí" 0,76+19,04*2</t>
  </si>
  <si>
    <t>-246350043</t>
  </si>
  <si>
    <t>38+6</t>
  </si>
  <si>
    <t>1448796886</t>
  </si>
  <si>
    <t>(35+32)*0,5*0,1</t>
  </si>
  <si>
    <t>-1910581362</t>
  </si>
  <si>
    <t>-2053970431</t>
  </si>
  <si>
    <t>"pláň" 164*1,22</t>
  </si>
  <si>
    <t>"ppláň"210*1,05</t>
  </si>
  <si>
    <t>1391405688</t>
  </si>
  <si>
    <t>210*1,05</t>
  </si>
  <si>
    <t>-1679202952</t>
  </si>
  <si>
    <t>-626494669</t>
  </si>
  <si>
    <t>1388799007</t>
  </si>
  <si>
    <t>164*1,15</t>
  </si>
  <si>
    <t>1881004019</t>
  </si>
  <si>
    <t>164*1,05</t>
  </si>
  <si>
    <t>939621572</t>
  </si>
  <si>
    <t>-1092906340</t>
  </si>
  <si>
    <t>164*1,07</t>
  </si>
  <si>
    <t>-1608456255</t>
  </si>
  <si>
    <t>164*1,03</t>
  </si>
  <si>
    <t>-838812457</t>
  </si>
  <si>
    <t>164*1,01</t>
  </si>
  <si>
    <t>1776980433</t>
  </si>
  <si>
    <t>16,4+1+1</t>
  </si>
  <si>
    <t>-1285761221</t>
  </si>
  <si>
    <t>2136434445</t>
  </si>
  <si>
    <t>-672626778</t>
  </si>
  <si>
    <t>1501185656</t>
  </si>
  <si>
    <t>16,4*2</t>
  </si>
  <si>
    <t>490150356</t>
  </si>
  <si>
    <t>16,4*2*0,1</t>
  </si>
  <si>
    <t>1418230385</t>
  </si>
  <si>
    <t>16,4+0,75+0,75</t>
  </si>
  <si>
    <t>-574234594</t>
  </si>
  <si>
    <t>2104979346</t>
  </si>
  <si>
    <t>-938304531</t>
  </si>
  <si>
    <t>1095914818</t>
  </si>
  <si>
    <t>-849428628</t>
  </si>
  <si>
    <t>299669242</t>
  </si>
  <si>
    <t>1471670736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</si>
</sst>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6" fillId="0" borderId="17" xfId="0" applyNumberFormat="1" applyFont="1" applyBorder="1" applyAlignment="1" applyProtection="1">
      <alignment horizontal="right" vertical="center"/>
      <protection/>
    </xf>
    <xf numFmtId="4" fontId="16"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4" fontId="2" fillId="0" borderId="0" xfId="0" applyNumberFormat="1" applyFont="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4" fontId="33" fillId="0" borderId="10" xfId="0" applyNumberFormat="1" applyFont="1" applyBorder="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0" fontId="38" fillId="0" borderId="22" xfId="0" applyFont="1" applyBorder="1" applyAlignment="1" applyProtection="1">
      <alignment vertical="center"/>
      <protection/>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4" fontId="24" fillId="0" borderId="19" xfId="0" applyNumberFormat="1" applyFont="1" applyBorder="1" applyAlignment="1" applyProtection="1">
      <alignment vertical="center"/>
      <protection/>
    </xf>
    <xf numFmtId="0" fontId="0" fillId="0" borderId="19" xfId="0" applyFont="1" applyBorder="1" applyAlignment="1" applyProtection="1">
      <alignment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0" fontId="0" fillId="0" borderId="0" xfId="0"/>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0" fontId="23" fillId="4" borderId="21" xfId="0" applyFont="1" applyFill="1" applyBorder="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2"/>
  <sheetViews>
    <sheetView showGridLines="0" tabSelected="1" workbookViewId="0" topLeftCell="A61">
      <selection activeCell="V107" sqref="V10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6" t="s">
        <v>0</v>
      </c>
      <c r="AZ1" s="16" t="s">
        <v>1</v>
      </c>
      <c r="BA1" s="16" t="s">
        <v>2</v>
      </c>
      <c r="BB1" s="16" t="s">
        <v>3</v>
      </c>
      <c r="BT1" s="16" t="s">
        <v>4</v>
      </c>
      <c r="BU1" s="16" t="s">
        <v>5</v>
      </c>
      <c r="BV1" s="16" t="s">
        <v>6</v>
      </c>
    </row>
    <row r="2" spans="44:72" s="1" customFormat="1" ht="36.95" customHeight="1">
      <c r="AR2" s="259"/>
      <c r="AS2" s="259"/>
      <c r="AT2" s="259"/>
      <c r="AU2" s="259"/>
      <c r="AV2" s="259"/>
      <c r="AW2" s="259"/>
      <c r="AX2" s="259"/>
      <c r="AY2" s="259"/>
      <c r="AZ2" s="259"/>
      <c r="BA2" s="259"/>
      <c r="BB2" s="259"/>
      <c r="BC2" s="259"/>
      <c r="BD2" s="259"/>
      <c r="BE2" s="259"/>
      <c r="BF2" s="259"/>
      <c r="BG2" s="259"/>
      <c r="BS2" s="17" t="s">
        <v>7</v>
      </c>
      <c r="BT2" s="17" t="s">
        <v>8</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7</v>
      </c>
      <c r="BT3" s="17" t="s">
        <v>9</v>
      </c>
    </row>
    <row r="4" spans="2:71" s="1" customFormat="1" ht="24.95" customHeight="1">
      <c r="B4" s="21"/>
      <c r="C4" s="22"/>
      <c r="D4" s="23" t="s">
        <v>10</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11</v>
      </c>
      <c r="BG4" s="25" t="s">
        <v>12</v>
      </c>
      <c r="BS4" s="17" t="s">
        <v>13</v>
      </c>
    </row>
    <row r="5" spans="2:71" s="1" customFormat="1" ht="12" customHeight="1">
      <c r="B5" s="21"/>
      <c r="C5" s="22"/>
      <c r="D5" s="26" t="s">
        <v>14</v>
      </c>
      <c r="E5" s="22"/>
      <c r="F5" s="22"/>
      <c r="G5" s="22"/>
      <c r="H5" s="22"/>
      <c r="I5" s="22"/>
      <c r="J5" s="22"/>
      <c r="K5" s="270" t="s">
        <v>15</v>
      </c>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2"/>
      <c r="AQ5" s="22"/>
      <c r="AR5" s="20"/>
      <c r="BG5" s="267" t="s">
        <v>16</v>
      </c>
      <c r="BS5" s="17" t="s">
        <v>7</v>
      </c>
    </row>
    <row r="6" spans="2:71" s="1" customFormat="1" ht="36.95" customHeight="1">
      <c r="B6" s="21"/>
      <c r="C6" s="22"/>
      <c r="D6" s="28" t="s">
        <v>17</v>
      </c>
      <c r="E6" s="22"/>
      <c r="F6" s="22"/>
      <c r="G6" s="22"/>
      <c r="H6" s="22"/>
      <c r="I6" s="22"/>
      <c r="J6" s="22"/>
      <c r="K6" s="272" t="s">
        <v>18</v>
      </c>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2"/>
      <c r="AQ6" s="22"/>
      <c r="AR6" s="20"/>
      <c r="BG6" s="268"/>
      <c r="BS6" s="17" t="s">
        <v>7</v>
      </c>
    </row>
    <row r="7" spans="2:71" s="1" customFormat="1" ht="12" customHeight="1">
      <c r="B7" s="21"/>
      <c r="C7" s="22"/>
      <c r="D7" s="29" t="s">
        <v>19</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v>
      </c>
      <c r="AO7" s="22"/>
      <c r="AP7" s="22"/>
      <c r="AQ7" s="22"/>
      <c r="AR7" s="20"/>
      <c r="BG7" s="268"/>
      <c r="BS7" s="17" t="s">
        <v>7</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G8" s="268"/>
      <c r="BS8" s="17" t="s">
        <v>7</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G9" s="268"/>
      <c r="BS9" s="17" t="s">
        <v>7</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1</v>
      </c>
      <c r="AO10" s="22"/>
      <c r="AP10" s="22"/>
      <c r="AQ10" s="22"/>
      <c r="AR10" s="20"/>
      <c r="BG10" s="268"/>
      <c r="BS10" s="17" t="s">
        <v>7</v>
      </c>
    </row>
    <row r="11" spans="2:71" s="1" customFormat="1" ht="18.4"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v>
      </c>
      <c r="AO11" s="22"/>
      <c r="AP11" s="22"/>
      <c r="AQ11" s="22"/>
      <c r="AR11" s="20"/>
      <c r="BG11" s="268"/>
      <c r="BS11" s="17" t="s">
        <v>7</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G12" s="268"/>
      <c r="BS12" s="17" t="s">
        <v>7</v>
      </c>
    </row>
    <row r="13" spans="2:71"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30</v>
      </c>
      <c r="AO13" s="22"/>
      <c r="AP13" s="22"/>
      <c r="AQ13" s="22"/>
      <c r="AR13" s="20"/>
      <c r="BG13" s="268"/>
      <c r="BS13" s="17" t="s">
        <v>7</v>
      </c>
    </row>
    <row r="14" spans="2:71" ht="12.75">
      <c r="B14" s="21"/>
      <c r="C14" s="22"/>
      <c r="D14" s="22"/>
      <c r="E14" s="273" t="s">
        <v>30</v>
      </c>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9" t="s">
        <v>28</v>
      </c>
      <c r="AL14" s="22"/>
      <c r="AM14" s="22"/>
      <c r="AN14" s="31" t="s">
        <v>30</v>
      </c>
      <c r="AO14" s="22"/>
      <c r="AP14" s="22"/>
      <c r="AQ14" s="22"/>
      <c r="AR14" s="20"/>
      <c r="BG14" s="268"/>
      <c r="BS14" s="17" t="s">
        <v>7</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G15" s="268"/>
      <c r="BS15" s="17" t="s">
        <v>4</v>
      </c>
    </row>
    <row r="16" spans="2:71"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1</v>
      </c>
      <c r="AO16" s="22"/>
      <c r="AP16" s="22"/>
      <c r="AQ16" s="22"/>
      <c r="AR16" s="20"/>
      <c r="BG16" s="268"/>
      <c r="BS16" s="17" t="s">
        <v>4</v>
      </c>
    </row>
    <row r="17" spans="2:71" s="1" customFormat="1" ht="18.4" customHeight="1">
      <c r="B17" s="21"/>
      <c r="C17" s="22"/>
      <c r="D17" s="22"/>
      <c r="E17" s="27" t="s">
        <v>27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v>
      </c>
      <c r="AO17" s="22"/>
      <c r="AP17" s="22"/>
      <c r="AQ17" s="22"/>
      <c r="AR17" s="20"/>
      <c r="BG17" s="268"/>
      <c r="BS17" s="17" t="s">
        <v>5</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G18" s="268"/>
      <c r="BS18" s="17" t="s">
        <v>7</v>
      </c>
    </row>
    <row r="19" spans="2:71" s="1" customFormat="1" ht="12" customHeight="1">
      <c r="B19" s="21"/>
      <c r="C19" s="22"/>
      <c r="D19" s="29" t="s">
        <v>32</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v>
      </c>
      <c r="AO19" s="22"/>
      <c r="AP19" s="22"/>
      <c r="AQ19" s="22"/>
      <c r="AR19" s="20"/>
      <c r="BG19" s="268"/>
      <c r="BS19" s="17" t="s">
        <v>7</v>
      </c>
    </row>
    <row r="20" spans="2:71" s="1" customFormat="1" ht="18.4" customHeight="1">
      <c r="B20" s="21"/>
      <c r="C20" s="22"/>
      <c r="D20" s="22"/>
      <c r="E20" s="27" t="s">
        <v>27</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v>
      </c>
      <c r="AO20" s="22"/>
      <c r="AP20" s="22"/>
      <c r="AQ20" s="22"/>
      <c r="AR20" s="20"/>
      <c r="BG20" s="268"/>
      <c r="BS20" s="17" t="s">
        <v>4</v>
      </c>
    </row>
    <row r="21" spans="2:59"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G21" s="268"/>
    </row>
    <row r="22" spans="2:59" s="1" customFormat="1" ht="12" customHeight="1">
      <c r="B22" s="21"/>
      <c r="C22" s="22"/>
      <c r="D22" s="29" t="s">
        <v>33</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G22" s="268"/>
    </row>
    <row r="23" spans="2:59" s="1" customFormat="1" ht="16.5" customHeight="1">
      <c r="B23" s="21"/>
      <c r="C23" s="22"/>
      <c r="D23" s="22"/>
      <c r="E23" s="275" t="s">
        <v>1</v>
      </c>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2"/>
      <c r="AP23" s="22"/>
      <c r="AQ23" s="22"/>
      <c r="AR23" s="20"/>
      <c r="BG23" s="268"/>
    </row>
    <row r="24" spans="2:59"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G24" s="268"/>
    </row>
    <row r="25" spans="2:59"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G25" s="268"/>
    </row>
    <row r="26" spans="1:59" s="2" customFormat="1" ht="25.9" customHeight="1">
      <c r="A26" s="34"/>
      <c r="B26" s="35"/>
      <c r="C26" s="36"/>
      <c r="D26" s="37" t="s">
        <v>34</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6">
        <f>ROUND(AG94,2)</f>
        <v>0</v>
      </c>
      <c r="AL26" s="277"/>
      <c r="AM26" s="277"/>
      <c r="AN26" s="277"/>
      <c r="AO26" s="277"/>
      <c r="AP26" s="36"/>
      <c r="AQ26" s="36"/>
      <c r="AR26" s="39"/>
      <c r="BG26" s="268"/>
    </row>
    <row r="27" spans="1:59"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G27" s="268"/>
    </row>
    <row r="28" spans="1:59" s="2" customFormat="1" ht="12.75">
      <c r="A28" s="34"/>
      <c r="B28" s="35"/>
      <c r="C28" s="36"/>
      <c r="D28" s="36"/>
      <c r="E28" s="36"/>
      <c r="F28" s="36"/>
      <c r="G28" s="36"/>
      <c r="H28" s="36"/>
      <c r="I28" s="36"/>
      <c r="J28" s="36"/>
      <c r="K28" s="36"/>
      <c r="L28" s="278" t="s">
        <v>35</v>
      </c>
      <c r="M28" s="278"/>
      <c r="N28" s="278"/>
      <c r="O28" s="278"/>
      <c r="P28" s="278"/>
      <c r="Q28" s="36"/>
      <c r="R28" s="36"/>
      <c r="S28" s="36"/>
      <c r="T28" s="36"/>
      <c r="U28" s="36"/>
      <c r="V28" s="36"/>
      <c r="W28" s="278" t="s">
        <v>36</v>
      </c>
      <c r="X28" s="278"/>
      <c r="Y28" s="278"/>
      <c r="Z28" s="278"/>
      <c r="AA28" s="278"/>
      <c r="AB28" s="278"/>
      <c r="AC28" s="278"/>
      <c r="AD28" s="278"/>
      <c r="AE28" s="278"/>
      <c r="AF28" s="36"/>
      <c r="AG28" s="36"/>
      <c r="AH28" s="36"/>
      <c r="AI28" s="36"/>
      <c r="AJ28" s="36"/>
      <c r="AK28" s="278" t="s">
        <v>37</v>
      </c>
      <c r="AL28" s="278"/>
      <c r="AM28" s="278"/>
      <c r="AN28" s="278"/>
      <c r="AO28" s="278"/>
      <c r="AP28" s="36"/>
      <c r="AQ28" s="36"/>
      <c r="AR28" s="39"/>
      <c r="BG28" s="268"/>
    </row>
    <row r="29" spans="2:59" s="3" customFormat="1" ht="14.45" customHeight="1">
      <c r="B29" s="40"/>
      <c r="C29" s="41"/>
      <c r="D29" s="29" t="s">
        <v>38</v>
      </c>
      <c r="E29" s="41"/>
      <c r="F29" s="29" t="s">
        <v>39</v>
      </c>
      <c r="G29" s="41"/>
      <c r="H29" s="41"/>
      <c r="I29" s="41"/>
      <c r="J29" s="41"/>
      <c r="K29" s="41"/>
      <c r="L29" s="262">
        <v>0.21</v>
      </c>
      <c r="M29" s="261"/>
      <c r="N29" s="261"/>
      <c r="O29" s="261"/>
      <c r="P29" s="261"/>
      <c r="Q29" s="41"/>
      <c r="R29" s="41"/>
      <c r="S29" s="41"/>
      <c r="T29" s="41"/>
      <c r="U29" s="41"/>
      <c r="V29" s="41"/>
      <c r="W29" s="260">
        <f>ROUND(BB94,2)</f>
        <v>0</v>
      </c>
      <c r="X29" s="261"/>
      <c r="Y29" s="261"/>
      <c r="Z29" s="261"/>
      <c r="AA29" s="261"/>
      <c r="AB29" s="261"/>
      <c r="AC29" s="261"/>
      <c r="AD29" s="261"/>
      <c r="AE29" s="261"/>
      <c r="AF29" s="41"/>
      <c r="AG29" s="41"/>
      <c r="AH29" s="41"/>
      <c r="AI29" s="41"/>
      <c r="AJ29" s="41"/>
      <c r="AK29" s="260">
        <f>ROUND(AX94,2)</f>
        <v>0</v>
      </c>
      <c r="AL29" s="261"/>
      <c r="AM29" s="261"/>
      <c r="AN29" s="261"/>
      <c r="AO29" s="261"/>
      <c r="AP29" s="41"/>
      <c r="AQ29" s="41"/>
      <c r="AR29" s="42"/>
      <c r="BG29" s="269"/>
    </row>
    <row r="30" spans="2:59" s="3" customFormat="1" ht="14.45" customHeight="1">
      <c r="B30" s="40"/>
      <c r="C30" s="41"/>
      <c r="D30" s="41"/>
      <c r="E30" s="41"/>
      <c r="F30" s="29" t="s">
        <v>40</v>
      </c>
      <c r="G30" s="41"/>
      <c r="H30" s="41"/>
      <c r="I30" s="41"/>
      <c r="J30" s="41"/>
      <c r="K30" s="41"/>
      <c r="L30" s="262">
        <v>0.15</v>
      </c>
      <c r="M30" s="261"/>
      <c r="N30" s="261"/>
      <c r="O30" s="261"/>
      <c r="P30" s="261"/>
      <c r="Q30" s="41"/>
      <c r="R30" s="41"/>
      <c r="S30" s="41"/>
      <c r="T30" s="41"/>
      <c r="U30" s="41"/>
      <c r="V30" s="41"/>
      <c r="W30" s="260">
        <f>ROUND(BC94,2)</f>
        <v>0</v>
      </c>
      <c r="X30" s="261"/>
      <c r="Y30" s="261"/>
      <c r="Z30" s="261"/>
      <c r="AA30" s="261"/>
      <c r="AB30" s="261"/>
      <c r="AC30" s="261"/>
      <c r="AD30" s="261"/>
      <c r="AE30" s="261"/>
      <c r="AF30" s="41"/>
      <c r="AG30" s="41"/>
      <c r="AH30" s="41"/>
      <c r="AI30" s="41"/>
      <c r="AJ30" s="41"/>
      <c r="AK30" s="260">
        <f>ROUND(AY94,2)</f>
        <v>0</v>
      </c>
      <c r="AL30" s="261"/>
      <c r="AM30" s="261"/>
      <c r="AN30" s="261"/>
      <c r="AO30" s="261"/>
      <c r="AP30" s="41"/>
      <c r="AQ30" s="41"/>
      <c r="AR30" s="42"/>
      <c r="BG30" s="269"/>
    </row>
    <row r="31" spans="2:59" s="3" customFormat="1" ht="14.45" customHeight="1" hidden="1">
      <c r="B31" s="40"/>
      <c r="C31" s="41"/>
      <c r="D31" s="41"/>
      <c r="E31" s="41"/>
      <c r="F31" s="29" t="s">
        <v>41</v>
      </c>
      <c r="G31" s="41"/>
      <c r="H31" s="41"/>
      <c r="I31" s="41"/>
      <c r="J31" s="41"/>
      <c r="K31" s="41"/>
      <c r="L31" s="262">
        <v>0.21</v>
      </c>
      <c r="M31" s="261"/>
      <c r="N31" s="261"/>
      <c r="O31" s="261"/>
      <c r="P31" s="261"/>
      <c r="Q31" s="41"/>
      <c r="R31" s="41"/>
      <c r="S31" s="41"/>
      <c r="T31" s="41"/>
      <c r="U31" s="41"/>
      <c r="V31" s="41"/>
      <c r="W31" s="260">
        <f>ROUND(BD94,2)</f>
        <v>0</v>
      </c>
      <c r="X31" s="261"/>
      <c r="Y31" s="261"/>
      <c r="Z31" s="261"/>
      <c r="AA31" s="261"/>
      <c r="AB31" s="261"/>
      <c r="AC31" s="261"/>
      <c r="AD31" s="261"/>
      <c r="AE31" s="261"/>
      <c r="AF31" s="41"/>
      <c r="AG31" s="41"/>
      <c r="AH31" s="41"/>
      <c r="AI31" s="41"/>
      <c r="AJ31" s="41"/>
      <c r="AK31" s="260">
        <v>0</v>
      </c>
      <c r="AL31" s="261"/>
      <c r="AM31" s="261"/>
      <c r="AN31" s="261"/>
      <c r="AO31" s="261"/>
      <c r="AP31" s="41"/>
      <c r="AQ31" s="41"/>
      <c r="AR31" s="42"/>
      <c r="BG31" s="269"/>
    </row>
    <row r="32" spans="2:59" s="3" customFormat="1" ht="14.45" customHeight="1" hidden="1">
      <c r="B32" s="40"/>
      <c r="C32" s="41"/>
      <c r="D32" s="41"/>
      <c r="E32" s="41"/>
      <c r="F32" s="29" t="s">
        <v>42</v>
      </c>
      <c r="G32" s="41"/>
      <c r="H32" s="41"/>
      <c r="I32" s="41"/>
      <c r="J32" s="41"/>
      <c r="K32" s="41"/>
      <c r="L32" s="262">
        <v>0.15</v>
      </c>
      <c r="M32" s="261"/>
      <c r="N32" s="261"/>
      <c r="O32" s="261"/>
      <c r="P32" s="261"/>
      <c r="Q32" s="41"/>
      <c r="R32" s="41"/>
      <c r="S32" s="41"/>
      <c r="T32" s="41"/>
      <c r="U32" s="41"/>
      <c r="V32" s="41"/>
      <c r="W32" s="260">
        <f>ROUND(BE94,2)</f>
        <v>0</v>
      </c>
      <c r="X32" s="261"/>
      <c r="Y32" s="261"/>
      <c r="Z32" s="261"/>
      <c r="AA32" s="261"/>
      <c r="AB32" s="261"/>
      <c r="AC32" s="261"/>
      <c r="AD32" s="261"/>
      <c r="AE32" s="261"/>
      <c r="AF32" s="41"/>
      <c r="AG32" s="41"/>
      <c r="AH32" s="41"/>
      <c r="AI32" s="41"/>
      <c r="AJ32" s="41"/>
      <c r="AK32" s="260">
        <v>0</v>
      </c>
      <c r="AL32" s="261"/>
      <c r="AM32" s="261"/>
      <c r="AN32" s="261"/>
      <c r="AO32" s="261"/>
      <c r="AP32" s="41"/>
      <c r="AQ32" s="41"/>
      <c r="AR32" s="42"/>
      <c r="BG32" s="269"/>
    </row>
    <row r="33" spans="2:59" s="3" customFormat="1" ht="14.45" customHeight="1" hidden="1">
      <c r="B33" s="40"/>
      <c r="C33" s="41"/>
      <c r="D33" s="41"/>
      <c r="E33" s="41"/>
      <c r="F33" s="29" t="s">
        <v>43</v>
      </c>
      <c r="G33" s="41"/>
      <c r="H33" s="41"/>
      <c r="I33" s="41"/>
      <c r="J33" s="41"/>
      <c r="K33" s="41"/>
      <c r="L33" s="262">
        <v>0</v>
      </c>
      <c r="M33" s="261"/>
      <c r="N33" s="261"/>
      <c r="O33" s="261"/>
      <c r="P33" s="261"/>
      <c r="Q33" s="41"/>
      <c r="R33" s="41"/>
      <c r="S33" s="41"/>
      <c r="T33" s="41"/>
      <c r="U33" s="41"/>
      <c r="V33" s="41"/>
      <c r="W33" s="260">
        <f>ROUND(BF94,2)</f>
        <v>0</v>
      </c>
      <c r="X33" s="261"/>
      <c r="Y33" s="261"/>
      <c r="Z33" s="261"/>
      <c r="AA33" s="261"/>
      <c r="AB33" s="261"/>
      <c r="AC33" s="261"/>
      <c r="AD33" s="261"/>
      <c r="AE33" s="261"/>
      <c r="AF33" s="41"/>
      <c r="AG33" s="41"/>
      <c r="AH33" s="41"/>
      <c r="AI33" s="41"/>
      <c r="AJ33" s="41"/>
      <c r="AK33" s="260">
        <v>0</v>
      </c>
      <c r="AL33" s="261"/>
      <c r="AM33" s="261"/>
      <c r="AN33" s="261"/>
      <c r="AO33" s="261"/>
      <c r="AP33" s="41"/>
      <c r="AQ33" s="41"/>
      <c r="AR33" s="42"/>
      <c r="BG33" s="269"/>
    </row>
    <row r="34" spans="1:59"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G34" s="268"/>
    </row>
    <row r="35" spans="1:59" s="2" customFormat="1" ht="25.9" customHeight="1">
      <c r="A35" s="34"/>
      <c r="B35" s="35"/>
      <c r="C35" s="43"/>
      <c r="D35" s="44" t="s">
        <v>44</v>
      </c>
      <c r="E35" s="45"/>
      <c r="F35" s="45"/>
      <c r="G35" s="45"/>
      <c r="H35" s="45"/>
      <c r="I35" s="45"/>
      <c r="J35" s="45"/>
      <c r="K35" s="45"/>
      <c r="L35" s="45"/>
      <c r="M35" s="45"/>
      <c r="N35" s="45"/>
      <c r="O35" s="45"/>
      <c r="P35" s="45"/>
      <c r="Q35" s="45"/>
      <c r="R35" s="45"/>
      <c r="S35" s="45"/>
      <c r="T35" s="46" t="s">
        <v>45</v>
      </c>
      <c r="U35" s="45"/>
      <c r="V35" s="45"/>
      <c r="W35" s="45"/>
      <c r="X35" s="266" t="s">
        <v>46</v>
      </c>
      <c r="Y35" s="264"/>
      <c r="Z35" s="264"/>
      <c r="AA35" s="264"/>
      <c r="AB35" s="264"/>
      <c r="AC35" s="45"/>
      <c r="AD35" s="45"/>
      <c r="AE35" s="45"/>
      <c r="AF35" s="45"/>
      <c r="AG35" s="45"/>
      <c r="AH35" s="45"/>
      <c r="AI35" s="45"/>
      <c r="AJ35" s="45"/>
      <c r="AK35" s="263">
        <f>SUM(AK26:AK33)</f>
        <v>0</v>
      </c>
      <c r="AL35" s="264"/>
      <c r="AM35" s="264"/>
      <c r="AN35" s="264"/>
      <c r="AO35" s="265"/>
      <c r="AP35" s="43"/>
      <c r="AQ35" s="43"/>
      <c r="AR35" s="39"/>
      <c r="BG35" s="34"/>
    </row>
    <row r="36" spans="1:59"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G36" s="34"/>
    </row>
    <row r="37" spans="1:59"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G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47</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48</v>
      </c>
      <c r="AI49" s="50"/>
      <c r="AJ49" s="50"/>
      <c r="AK49" s="50"/>
      <c r="AL49" s="50"/>
      <c r="AM49" s="50"/>
      <c r="AN49" s="50"/>
      <c r="AO49" s="50"/>
      <c r="AP49" s="48"/>
      <c r="AQ49" s="48"/>
      <c r="AR49" s="51"/>
    </row>
    <row r="50" spans="2:44" ht="12">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2">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2">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2">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2">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2">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2">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2">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2">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9" s="2" customFormat="1" ht="12.75">
      <c r="A60" s="34"/>
      <c r="B60" s="35"/>
      <c r="C60" s="36"/>
      <c r="D60" s="52" t="s">
        <v>49</v>
      </c>
      <c r="E60" s="38"/>
      <c r="F60" s="38"/>
      <c r="G60" s="38"/>
      <c r="H60" s="38"/>
      <c r="I60" s="38"/>
      <c r="J60" s="38"/>
      <c r="K60" s="38"/>
      <c r="L60" s="38"/>
      <c r="M60" s="38"/>
      <c r="N60" s="38"/>
      <c r="O60" s="38"/>
      <c r="P60" s="38"/>
      <c r="Q60" s="38"/>
      <c r="R60" s="38"/>
      <c r="S60" s="38"/>
      <c r="T60" s="38"/>
      <c r="U60" s="38"/>
      <c r="V60" s="52" t="s">
        <v>50</v>
      </c>
      <c r="W60" s="38"/>
      <c r="X60" s="38"/>
      <c r="Y60" s="38"/>
      <c r="Z60" s="38"/>
      <c r="AA60" s="38"/>
      <c r="AB60" s="38"/>
      <c r="AC60" s="38"/>
      <c r="AD60" s="38"/>
      <c r="AE60" s="38"/>
      <c r="AF60" s="38"/>
      <c r="AG60" s="38"/>
      <c r="AH60" s="52" t="s">
        <v>49</v>
      </c>
      <c r="AI60" s="38"/>
      <c r="AJ60" s="38"/>
      <c r="AK60" s="38"/>
      <c r="AL60" s="38"/>
      <c r="AM60" s="52" t="s">
        <v>50</v>
      </c>
      <c r="AN60" s="38"/>
      <c r="AO60" s="38"/>
      <c r="AP60" s="36"/>
      <c r="AQ60" s="36"/>
      <c r="AR60" s="39"/>
      <c r="BG60" s="34"/>
    </row>
    <row r="61" spans="2:44" ht="12">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2">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2">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9" s="2" customFormat="1" ht="12.75">
      <c r="A64" s="34"/>
      <c r="B64" s="35"/>
      <c r="C64" s="36"/>
      <c r="D64" s="49" t="s">
        <v>51</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52</v>
      </c>
      <c r="AI64" s="53"/>
      <c r="AJ64" s="53"/>
      <c r="AK64" s="53"/>
      <c r="AL64" s="53"/>
      <c r="AM64" s="53"/>
      <c r="AN64" s="53"/>
      <c r="AO64" s="53"/>
      <c r="AP64" s="36"/>
      <c r="AQ64" s="36"/>
      <c r="AR64" s="39"/>
      <c r="BG64" s="34"/>
    </row>
    <row r="65" spans="2:44" ht="12">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2">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2">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2">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2">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2">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2">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2">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2">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2">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9" s="2" customFormat="1" ht="12.75">
      <c r="A75" s="34"/>
      <c r="B75" s="35"/>
      <c r="C75" s="36"/>
      <c r="D75" s="52" t="s">
        <v>49</v>
      </c>
      <c r="E75" s="38"/>
      <c r="F75" s="38"/>
      <c r="G75" s="38"/>
      <c r="H75" s="38"/>
      <c r="I75" s="38"/>
      <c r="J75" s="38"/>
      <c r="K75" s="38"/>
      <c r="L75" s="38"/>
      <c r="M75" s="38"/>
      <c r="N75" s="38"/>
      <c r="O75" s="38"/>
      <c r="P75" s="38"/>
      <c r="Q75" s="38"/>
      <c r="R75" s="38"/>
      <c r="S75" s="38"/>
      <c r="T75" s="38"/>
      <c r="U75" s="38"/>
      <c r="V75" s="52" t="s">
        <v>50</v>
      </c>
      <c r="W75" s="38"/>
      <c r="X75" s="38"/>
      <c r="Y75" s="38"/>
      <c r="Z75" s="38"/>
      <c r="AA75" s="38"/>
      <c r="AB75" s="38"/>
      <c r="AC75" s="38"/>
      <c r="AD75" s="38"/>
      <c r="AE75" s="38"/>
      <c r="AF75" s="38"/>
      <c r="AG75" s="38"/>
      <c r="AH75" s="52" t="s">
        <v>49</v>
      </c>
      <c r="AI75" s="38"/>
      <c r="AJ75" s="38"/>
      <c r="AK75" s="38"/>
      <c r="AL75" s="38"/>
      <c r="AM75" s="52" t="s">
        <v>50</v>
      </c>
      <c r="AN75" s="38"/>
      <c r="AO75" s="38"/>
      <c r="AP75" s="36"/>
      <c r="AQ75" s="36"/>
      <c r="AR75" s="39"/>
      <c r="BG75" s="34"/>
    </row>
    <row r="76" spans="1:59" s="2" customFormat="1" ht="12">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G76" s="34"/>
    </row>
    <row r="77" spans="1:59"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G77" s="34"/>
    </row>
    <row r="81" spans="1:59"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G81" s="34"/>
    </row>
    <row r="82" spans="1:59" s="2" customFormat="1" ht="24.95" customHeight="1">
      <c r="A82" s="34"/>
      <c r="B82" s="35"/>
      <c r="C82" s="23" t="s">
        <v>53</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G82" s="34"/>
    </row>
    <row r="83" spans="1:59"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G83" s="34"/>
    </row>
    <row r="84" spans="2:44" s="4" customFormat="1" ht="12" customHeight="1">
      <c r="B84" s="58"/>
      <c r="C84" s="29" t="s">
        <v>14</v>
      </c>
      <c r="D84" s="59"/>
      <c r="E84" s="59"/>
      <c r="F84" s="59"/>
      <c r="G84" s="59"/>
      <c r="H84" s="59"/>
      <c r="I84" s="59"/>
      <c r="J84" s="59"/>
      <c r="K84" s="59"/>
      <c r="L84" s="59" t="str">
        <f>K5</f>
        <v>170088</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17</v>
      </c>
      <c r="D85" s="63"/>
      <c r="E85" s="63"/>
      <c r="F85" s="63"/>
      <c r="G85" s="63"/>
      <c r="H85" s="63"/>
      <c r="I85" s="63"/>
      <c r="J85" s="63"/>
      <c r="K85" s="63"/>
      <c r="L85" s="289" t="str">
        <f>K6</f>
        <v xml:space="preserve"> Realizace SZ navržených v KoPÚ Suchdol nad Odrou - 1.etapa</v>
      </c>
      <c r="M85" s="290"/>
      <c r="N85" s="290"/>
      <c r="O85" s="290"/>
      <c r="P85" s="290"/>
      <c r="Q85" s="290"/>
      <c r="R85" s="290"/>
      <c r="S85" s="290"/>
      <c r="T85" s="290"/>
      <c r="U85" s="290"/>
      <c r="V85" s="290"/>
      <c r="W85" s="290"/>
      <c r="X85" s="290"/>
      <c r="Y85" s="290"/>
      <c r="Z85" s="290"/>
      <c r="AA85" s="290"/>
      <c r="AB85" s="290"/>
      <c r="AC85" s="290"/>
      <c r="AD85" s="290"/>
      <c r="AE85" s="290"/>
      <c r="AF85" s="290"/>
      <c r="AG85" s="290"/>
      <c r="AH85" s="290"/>
      <c r="AI85" s="290"/>
      <c r="AJ85" s="290"/>
      <c r="AK85" s="290"/>
      <c r="AL85" s="290"/>
      <c r="AM85" s="290"/>
      <c r="AN85" s="290"/>
      <c r="AO85" s="290"/>
      <c r="AP85" s="63"/>
      <c r="AQ85" s="63"/>
      <c r="AR85" s="64"/>
    </row>
    <row r="86" spans="1:59"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G86" s="34"/>
    </row>
    <row r="87" spans="1:59" s="2" customFormat="1" ht="12" customHeight="1">
      <c r="A87" s="34"/>
      <c r="B87" s="35"/>
      <c r="C87" s="29" t="s">
        <v>21</v>
      </c>
      <c r="D87" s="36"/>
      <c r="E87" s="36"/>
      <c r="F87" s="36"/>
      <c r="G87" s="36"/>
      <c r="H87" s="36"/>
      <c r="I87" s="36"/>
      <c r="J87" s="36"/>
      <c r="K87" s="36"/>
      <c r="L87" s="65" t="str">
        <f>IF(K8="","",K8)</f>
        <v>Suchdol nad Odrou</v>
      </c>
      <c r="M87" s="36"/>
      <c r="N87" s="36"/>
      <c r="O87" s="36"/>
      <c r="P87" s="36"/>
      <c r="Q87" s="36"/>
      <c r="R87" s="36"/>
      <c r="S87" s="36"/>
      <c r="T87" s="36"/>
      <c r="U87" s="36"/>
      <c r="V87" s="36"/>
      <c r="W87" s="36"/>
      <c r="X87" s="36"/>
      <c r="Y87" s="36"/>
      <c r="Z87" s="36"/>
      <c r="AA87" s="36"/>
      <c r="AB87" s="36"/>
      <c r="AC87" s="36"/>
      <c r="AD87" s="36"/>
      <c r="AE87" s="36"/>
      <c r="AF87" s="36"/>
      <c r="AG87" s="36"/>
      <c r="AH87" s="36"/>
      <c r="AI87" s="29" t="s">
        <v>23</v>
      </c>
      <c r="AJ87" s="36"/>
      <c r="AK87" s="36"/>
      <c r="AL87" s="36"/>
      <c r="AM87" s="291" t="str">
        <f>IF(AN8="","",AN8)</f>
        <v>1. 9. 2017</v>
      </c>
      <c r="AN87" s="291"/>
      <c r="AO87" s="36"/>
      <c r="AP87" s="36"/>
      <c r="AQ87" s="36"/>
      <c r="AR87" s="39"/>
      <c r="BG87" s="34"/>
    </row>
    <row r="88" spans="1:59"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G88" s="34"/>
    </row>
    <row r="89" spans="1:59" s="2" customFormat="1" ht="15.2" customHeight="1">
      <c r="A89" s="34"/>
      <c r="B89" s="35"/>
      <c r="C89" s="29" t="s">
        <v>25</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31</v>
      </c>
      <c r="AJ89" s="36"/>
      <c r="AK89" s="36"/>
      <c r="AL89" s="36"/>
      <c r="AM89" s="292" t="str">
        <f>IF(E17="","",E17)</f>
        <v xml:space="preserve"> </v>
      </c>
      <c r="AN89" s="293"/>
      <c r="AO89" s="293"/>
      <c r="AP89" s="293"/>
      <c r="AQ89" s="36"/>
      <c r="AR89" s="39"/>
      <c r="AS89" s="294" t="s">
        <v>54</v>
      </c>
      <c r="AT89" s="295"/>
      <c r="AU89" s="67"/>
      <c r="AV89" s="67"/>
      <c r="AW89" s="67"/>
      <c r="AX89" s="67"/>
      <c r="AY89" s="67"/>
      <c r="AZ89" s="67"/>
      <c r="BA89" s="67"/>
      <c r="BB89" s="67"/>
      <c r="BC89" s="67"/>
      <c r="BD89" s="67"/>
      <c r="BE89" s="67"/>
      <c r="BF89" s="68"/>
      <c r="BG89" s="34"/>
    </row>
    <row r="90" spans="1:59" s="2" customFormat="1" ht="15.2" customHeight="1">
      <c r="A90" s="34"/>
      <c r="B90" s="35"/>
      <c r="C90" s="29" t="s">
        <v>29</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32</v>
      </c>
      <c r="AJ90" s="36"/>
      <c r="AK90" s="36"/>
      <c r="AL90" s="36"/>
      <c r="AM90" s="292" t="str">
        <f>IF(E20="","",E20)</f>
        <v xml:space="preserve"> </v>
      </c>
      <c r="AN90" s="293"/>
      <c r="AO90" s="293"/>
      <c r="AP90" s="293"/>
      <c r="AQ90" s="36"/>
      <c r="AR90" s="39"/>
      <c r="AS90" s="296"/>
      <c r="AT90" s="297"/>
      <c r="AU90" s="69"/>
      <c r="AV90" s="69"/>
      <c r="AW90" s="69"/>
      <c r="AX90" s="69"/>
      <c r="AY90" s="69"/>
      <c r="AZ90" s="69"/>
      <c r="BA90" s="69"/>
      <c r="BB90" s="69"/>
      <c r="BC90" s="69"/>
      <c r="BD90" s="69"/>
      <c r="BE90" s="69"/>
      <c r="BF90" s="70"/>
      <c r="BG90" s="34"/>
    </row>
    <row r="91" spans="1:59"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98"/>
      <c r="AT91" s="299"/>
      <c r="AU91" s="71"/>
      <c r="AV91" s="71"/>
      <c r="AW91" s="71"/>
      <c r="AX91" s="71"/>
      <c r="AY91" s="71"/>
      <c r="AZ91" s="71"/>
      <c r="BA91" s="71"/>
      <c r="BB91" s="71"/>
      <c r="BC91" s="71"/>
      <c r="BD91" s="71"/>
      <c r="BE91" s="71"/>
      <c r="BF91" s="72"/>
      <c r="BG91" s="34"/>
    </row>
    <row r="92" spans="1:59" s="2" customFormat="1" ht="29.25" customHeight="1">
      <c r="A92" s="34"/>
      <c r="B92" s="35"/>
      <c r="C92" s="284" t="s">
        <v>55</v>
      </c>
      <c r="D92" s="285"/>
      <c r="E92" s="285"/>
      <c r="F92" s="285"/>
      <c r="G92" s="285"/>
      <c r="H92" s="73"/>
      <c r="I92" s="287" t="s">
        <v>56</v>
      </c>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6" t="s">
        <v>57</v>
      </c>
      <c r="AH92" s="285"/>
      <c r="AI92" s="285"/>
      <c r="AJ92" s="285"/>
      <c r="AK92" s="285"/>
      <c r="AL92" s="285"/>
      <c r="AM92" s="285"/>
      <c r="AN92" s="287" t="s">
        <v>58</v>
      </c>
      <c r="AO92" s="285"/>
      <c r="AP92" s="288"/>
      <c r="AQ92" s="74" t="s">
        <v>59</v>
      </c>
      <c r="AR92" s="39"/>
      <c r="AS92" s="75" t="s">
        <v>60</v>
      </c>
      <c r="AT92" s="76" t="s">
        <v>61</v>
      </c>
      <c r="AU92" s="76" t="s">
        <v>62</v>
      </c>
      <c r="AV92" s="76" t="s">
        <v>63</v>
      </c>
      <c r="AW92" s="76" t="s">
        <v>64</v>
      </c>
      <c r="AX92" s="76" t="s">
        <v>65</v>
      </c>
      <c r="AY92" s="76" t="s">
        <v>66</v>
      </c>
      <c r="AZ92" s="76" t="s">
        <v>67</v>
      </c>
      <c r="BA92" s="76" t="s">
        <v>68</v>
      </c>
      <c r="BB92" s="76" t="s">
        <v>69</v>
      </c>
      <c r="BC92" s="76" t="s">
        <v>70</v>
      </c>
      <c r="BD92" s="76" t="s">
        <v>71</v>
      </c>
      <c r="BE92" s="76" t="s">
        <v>72</v>
      </c>
      <c r="BF92" s="77" t="s">
        <v>73</v>
      </c>
      <c r="BG92" s="34"/>
    </row>
    <row r="93" spans="1:59"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79"/>
      <c r="BE93" s="79"/>
      <c r="BF93" s="80"/>
      <c r="BG93" s="34"/>
    </row>
    <row r="94" spans="2:90" s="6" customFormat="1" ht="32.45" customHeight="1">
      <c r="B94" s="81"/>
      <c r="C94" s="82" t="s">
        <v>74</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2">
        <f>ROUND(SUM(AG95:AG100),2)</f>
        <v>0</v>
      </c>
      <c r="AH94" s="282"/>
      <c r="AI94" s="282"/>
      <c r="AJ94" s="282"/>
      <c r="AK94" s="282"/>
      <c r="AL94" s="282"/>
      <c r="AM94" s="282"/>
      <c r="AN94" s="283">
        <f aca="true" t="shared" si="0" ref="AN94:AN100">SUM(AG94,AV94)</f>
        <v>0</v>
      </c>
      <c r="AO94" s="283"/>
      <c r="AP94" s="283"/>
      <c r="AQ94" s="85" t="s">
        <v>1</v>
      </c>
      <c r="AR94" s="86"/>
      <c r="AS94" s="87">
        <f>ROUND(SUM(AS95:AS100),2)</f>
        <v>0</v>
      </c>
      <c r="AT94" s="88">
        <f>ROUND(SUM(AT95:AT100),2)</f>
        <v>0</v>
      </c>
      <c r="AU94" s="89">
        <f>ROUND(SUM(AU95:AU100),2)</f>
        <v>0</v>
      </c>
      <c r="AV94" s="89">
        <f aca="true" t="shared" si="1" ref="AV94:AV100">ROUND(SUM(AX94:AY94),2)</f>
        <v>0</v>
      </c>
      <c r="AW94" s="90">
        <f>ROUND(SUM(AW95:AW100),5)</f>
        <v>0</v>
      </c>
      <c r="AX94" s="89">
        <f>ROUND(BB94*L29,2)</f>
        <v>0</v>
      </c>
      <c r="AY94" s="89">
        <f>ROUND(BC94*L30,2)</f>
        <v>0</v>
      </c>
      <c r="AZ94" s="89">
        <f>ROUND(BD94*L29,2)</f>
        <v>0</v>
      </c>
      <c r="BA94" s="89">
        <f>ROUND(BE94*L30,2)</f>
        <v>0</v>
      </c>
      <c r="BB94" s="89">
        <f>ROUND(SUM(BB95:BB100),2)</f>
        <v>0</v>
      </c>
      <c r="BC94" s="89">
        <f>ROUND(SUM(BC95:BC100),2)</f>
        <v>0</v>
      </c>
      <c r="BD94" s="89">
        <f>ROUND(SUM(BD95:BD100),2)</f>
        <v>0</v>
      </c>
      <c r="BE94" s="89">
        <f>ROUND(SUM(BE95:BE100),2)</f>
        <v>0</v>
      </c>
      <c r="BF94" s="91">
        <f>ROUND(SUM(BF95:BF100),2)</f>
        <v>0</v>
      </c>
      <c r="BS94" s="92" t="s">
        <v>75</v>
      </c>
      <c r="BT94" s="92" t="s">
        <v>76</v>
      </c>
      <c r="BU94" s="93" t="s">
        <v>77</v>
      </c>
      <c r="BV94" s="92" t="s">
        <v>78</v>
      </c>
      <c r="BW94" s="92" t="s">
        <v>6</v>
      </c>
      <c r="BX94" s="92" t="s">
        <v>79</v>
      </c>
      <c r="CL94" s="92" t="s">
        <v>1</v>
      </c>
    </row>
    <row r="95" spans="1:91" s="7" customFormat="1" ht="16.5" customHeight="1" hidden="1">
      <c r="A95" s="94" t="s">
        <v>80</v>
      </c>
      <c r="B95" s="95"/>
      <c r="C95" s="96"/>
      <c r="D95" s="281" t="s">
        <v>81</v>
      </c>
      <c r="E95" s="281"/>
      <c r="F95" s="281"/>
      <c r="G95" s="281"/>
      <c r="H95" s="281"/>
      <c r="I95" s="97"/>
      <c r="J95" s="281" t="s">
        <v>82</v>
      </c>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79">
        <f>'SO 111 - Hlavní polní ces...'!K32</f>
        <v>0</v>
      </c>
      <c r="AH95" s="280"/>
      <c r="AI95" s="280"/>
      <c r="AJ95" s="280"/>
      <c r="AK95" s="280"/>
      <c r="AL95" s="280"/>
      <c r="AM95" s="280"/>
      <c r="AN95" s="279">
        <f t="shared" si="0"/>
        <v>0</v>
      </c>
      <c r="AO95" s="280"/>
      <c r="AP95" s="280"/>
      <c r="AQ95" s="98" t="s">
        <v>83</v>
      </c>
      <c r="AR95" s="99"/>
      <c r="AS95" s="100">
        <f>'SO 111 - Hlavní polní ces...'!K30</f>
        <v>0</v>
      </c>
      <c r="AT95" s="101">
        <f>'SO 111 - Hlavní polní ces...'!K31</f>
        <v>0</v>
      </c>
      <c r="AU95" s="101">
        <v>0</v>
      </c>
      <c r="AV95" s="101">
        <f t="shared" si="1"/>
        <v>0</v>
      </c>
      <c r="AW95" s="102">
        <f>'SO 111 - Hlavní polní ces...'!T125</f>
        <v>0</v>
      </c>
      <c r="AX95" s="101">
        <f>'SO 111 - Hlavní polní ces...'!K35</f>
        <v>0</v>
      </c>
      <c r="AY95" s="101">
        <f>'SO 111 - Hlavní polní ces...'!K36</f>
        <v>0</v>
      </c>
      <c r="AZ95" s="101">
        <f>'SO 111 - Hlavní polní ces...'!K37</f>
        <v>0</v>
      </c>
      <c r="BA95" s="101">
        <f>'SO 111 - Hlavní polní ces...'!K38</f>
        <v>0</v>
      </c>
      <c r="BB95" s="101">
        <f>'SO 111 - Hlavní polní ces...'!F35</f>
        <v>0</v>
      </c>
      <c r="BC95" s="101">
        <f>'SO 111 - Hlavní polní ces...'!F36</f>
        <v>0</v>
      </c>
      <c r="BD95" s="101">
        <f>'SO 111 - Hlavní polní ces...'!F37</f>
        <v>0</v>
      </c>
      <c r="BE95" s="101">
        <f>'SO 111 - Hlavní polní ces...'!F38</f>
        <v>0</v>
      </c>
      <c r="BF95" s="103">
        <f>'SO 111 - Hlavní polní ces...'!F39</f>
        <v>0</v>
      </c>
      <c r="BT95" s="104" t="s">
        <v>84</v>
      </c>
      <c r="BV95" s="104" t="s">
        <v>78</v>
      </c>
      <c r="BW95" s="104" t="s">
        <v>85</v>
      </c>
      <c r="BX95" s="104" t="s">
        <v>6</v>
      </c>
      <c r="CL95" s="104" t="s">
        <v>1</v>
      </c>
      <c r="CM95" s="104" t="s">
        <v>86</v>
      </c>
    </row>
    <row r="96" spans="1:91" s="7" customFormat="1" ht="16.5" customHeight="1" hidden="1">
      <c r="A96" s="94" t="s">
        <v>80</v>
      </c>
      <c r="B96" s="95"/>
      <c r="C96" s="96"/>
      <c r="D96" s="281" t="s">
        <v>87</v>
      </c>
      <c r="E96" s="281"/>
      <c r="F96" s="281"/>
      <c r="G96" s="281"/>
      <c r="H96" s="281"/>
      <c r="I96" s="97"/>
      <c r="J96" s="281" t="s">
        <v>88</v>
      </c>
      <c r="K96" s="281"/>
      <c r="L96" s="281"/>
      <c r="M96" s="281"/>
      <c r="N96" s="281"/>
      <c r="O96" s="281"/>
      <c r="P96" s="281"/>
      <c r="Q96" s="281"/>
      <c r="R96" s="281"/>
      <c r="S96" s="281"/>
      <c r="T96" s="281"/>
      <c r="U96" s="281"/>
      <c r="V96" s="281"/>
      <c r="W96" s="281"/>
      <c r="X96" s="281"/>
      <c r="Y96" s="281"/>
      <c r="Z96" s="281"/>
      <c r="AA96" s="281"/>
      <c r="AB96" s="281"/>
      <c r="AC96" s="281"/>
      <c r="AD96" s="281"/>
      <c r="AE96" s="281"/>
      <c r="AF96" s="281"/>
      <c r="AG96" s="279">
        <f>'SO 112 - Hlavní polní ces...'!K32</f>
        <v>0</v>
      </c>
      <c r="AH96" s="280"/>
      <c r="AI96" s="280"/>
      <c r="AJ96" s="280"/>
      <c r="AK96" s="280"/>
      <c r="AL96" s="280"/>
      <c r="AM96" s="280"/>
      <c r="AN96" s="279">
        <f t="shared" si="0"/>
        <v>0</v>
      </c>
      <c r="AO96" s="280"/>
      <c r="AP96" s="280"/>
      <c r="AQ96" s="98" t="s">
        <v>83</v>
      </c>
      <c r="AR96" s="99"/>
      <c r="AS96" s="100">
        <f>'SO 112 - Hlavní polní ces...'!K30</f>
        <v>0</v>
      </c>
      <c r="AT96" s="101">
        <f>'SO 112 - Hlavní polní ces...'!K31</f>
        <v>0</v>
      </c>
      <c r="AU96" s="101">
        <v>0</v>
      </c>
      <c r="AV96" s="101">
        <f t="shared" si="1"/>
        <v>0</v>
      </c>
      <c r="AW96" s="102">
        <f>'SO 112 - Hlavní polní ces...'!T125</f>
        <v>0</v>
      </c>
      <c r="AX96" s="101">
        <f>'SO 112 - Hlavní polní ces...'!K35</f>
        <v>0</v>
      </c>
      <c r="AY96" s="101">
        <f>'SO 112 - Hlavní polní ces...'!K36</f>
        <v>0</v>
      </c>
      <c r="AZ96" s="101">
        <f>'SO 112 - Hlavní polní ces...'!K37</f>
        <v>0</v>
      </c>
      <c r="BA96" s="101">
        <f>'SO 112 - Hlavní polní ces...'!K38</f>
        <v>0</v>
      </c>
      <c r="BB96" s="101">
        <f>'SO 112 - Hlavní polní ces...'!F35</f>
        <v>0</v>
      </c>
      <c r="BC96" s="101">
        <f>'SO 112 - Hlavní polní ces...'!F36</f>
        <v>0</v>
      </c>
      <c r="BD96" s="101">
        <f>'SO 112 - Hlavní polní ces...'!F37</f>
        <v>0</v>
      </c>
      <c r="BE96" s="101">
        <f>'SO 112 - Hlavní polní ces...'!F38</f>
        <v>0</v>
      </c>
      <c r="BF96" s="103">
        <f>'SO 112 - Hlavní polní ces...'!F39</f>
        <v>0</v>
      </c>
      <c r="BT96" s="104" t="s">
        <v>84</v>
      </c>
      <c r="BV96" s="104" t="s">
        <v>78</v>
      </c>
      <c r="BW96" s="104" t="s">
        <v>89</v>
      </c>
      <c r="BX96" s="104" t="s">
        <v>6</v>
      </c>
      <c r="CL96" s="104" t="s">
        <v>1</v>
      </c>
      <c r="CM96" s="104" t="s">
        <v>86</v>
      </c>
    </row>
    <row r="97" spans="1:91" s="7" customFormat="1" ht="16.5" customHeight="1">
      <c r="A97" s="94" t="s">
        <v>80</v>
      </c>
      <c r="B97" s="95"/>
      <c r="C97" s="96"/>
      <c r="D97" s="281" t="s">
        <v>90</v>
      </c>
      <c r="E97" s="281"/>
      <c r="F97" s="281"/>
      <c r="G97" s="281"/>
      <c r="H97" s="281"/>
      <c r="I97" s="97"/>
      <c r="J97" s="281" t="s">
        <v>91</v>
      </c>
      <c r="K97" s="281"/>
      <c r="L97" s="281"/>
      <c r="M97" s="281"/>
      <c r="N97" s="281"/>
      <c r="O97" s="281"/>
      <c r="P97" s="281"/>
      <c r="Q97" s="281"/>
      <c r="R97" s="281"/>
      <c r="S97" s="281"/>
      <c r="T97" s="281"/>
      <c r="U97" s="281"/>
      <c r="V97" s="281"/>
      <c r="W97" s="281"/>
      <c r="X97" s="281"/>
      <c r="Y97" s="281"/>
      <c r="Z97" s="281"/>
      <c r="AA97" s="281"/>
      <c r="AB97" s="281"/>
      <c r="AC97" s="281"/>
      <c r="AD97" s="281"/>
      <c r="AE97" s="281"/>
      <c r="AF97" s="281"/>
      <c r="AG97" s="279">
        <f>'SO 121 - Vedlejší polní c...'!K32</f>
        <v>0</v>
      </c>
      <c r="AH97" s="280"/>
      <c r="AI97" s="280"/>
      <c r="AJ97" s="280"/>
      <c r="AK97" s="280"/>
      <c r="AL97" s="280"/>
      <c r="AM97" s="280"/>
      <c r="AN97" s="279">
        <f t="shared" si="0"/>
        <v>0</v>
      </c>
      <c r="AO97" s="280"/>
      <c r="AP97" s="280"/>
      <c r="AQ97" s="98" t="s">
        <v>83</v>
      </c>
      <c r="AR97" s="99"/>
      <c r="AS97" s="100">
        <f>'SO 121 - Vedlejší polní c...'!K30</f>
        <v>0</v>
      </c>
      <c r="AT97" s="101">
        <f>'SO 121 - Vedlejší polní c...'!K31</f>
        <v>0</v>
      </c>
      <c r="AU97" s="101">
        <v>0</v>
      </c>
      <c r="AV97" s="101">
        <f t="shared" si="1"/>
        <v>0</v>
      </c>
      <c r="AW97" s="102">
        <f>'SO 121 - Vedlejší polní c...'!T125</f>
        <v>0</v>
      </c>
      <c r="AX97" s="101">
        <f>'SO 121 - Vedlejší polní c...'!K35</f>
        <v>0</v>
      </c>
      <c r="AY97" s="101">
        <f>'SO 121 - Vedlejší polní c...'!K36</f>
        <v>0</v>
      </c>
      <c r="AZ97" s="101">
        <f>'SO 121 - Vedlejší polní c...'!K37</f>
        <v>0</v>
      </c>
      <c r="BA97" s="101">
        <f>'SO 121 - Vedlejší polní c...'!K38</f>
        <v>0</v>
      </c>
      <c r="BB97" s="101">
        <f>'SO 121 - Vedlejší polní c...'!F35</f>
        <v>0</v>
      </c>
      <c r="BC97" s="101">
        <f>'SO 121 - Vedlejší polní c...'!F36</f>
        <v>0</v>
      </c>
      <c r="BD97" s="101">
        <f>'SO 121 - Vedlejší polní c...'!F37</f>
        <v>0</v>
      </c>
      <c r="BE97" s="101">
        <f>'SO 121 - Vedlejší polní c...'!F38</f>
        <v>0</v>
      </c>
      <c r="BF97" s="103">
        <f>'SO 121 - Vedlejší polní c...'!F39</f>
        <v>0</v>
      </c>
      <c r="BT97" s="104" t="s">
        <v>84</v>
      </c>
      <c r="BV97" s="104" t="s">
        <v>78</v>
      </c>
      <c r="BW97" s="104" t="s">
        <v>92</v>
      </c>
      <c r="BX97" s="104" t="s">
        <v>6</v>
      </c>
      <c r="CL97" s="104" t="s">
        <v>1</v>
      </c>
      <c r="CM97" s="104" t="s">
        <v>86</v>
      </c>
    </row>
    <row r="98" spans="1:91" s="7" customFormat="1" ht="16.5" customHeight="1" hidden="1">
      <c r="A98" s="94" t="s">
        <v>80</v>
      </c>
      <c r="B98" s="95"/>
      <c r="C98" s="96"/>
      <c r="D98" s="281" t="s">
        <v>93</v>
      </c>
      <c r="E98" s="281"/>
      <c r="F98" s="281"/>
      <c r="G98" s="281"/>
      <c r="H98" s="281"/>
      <c r="I98" s="97"/>
      <c r="J98" s="281" t="s">
        <v>94</v>
      </c>
      <c r="K98" s="281"/>
      <c r="L98" s="281"/>
      <c r="M98" s="281"/>
      <c r="N98" s="281"/>
      <c r="O98" s="281"/>
      <c r="P98" s="281"/>
      <c r="Q98" s="281"/>
      <c r="R98" s="281"/>
      <c r="S98" s="281"/>
      <c r="T98" s="281"/>
      <c r="U98" s="281"/>
      <c r="V98" s="281"/>
      <c r="W98" s="281"/>
      <c r="X98" s="281"/>
      <c r="Y98" s="281"/>
      <c r="Z98" s="281"/>
      <c r="AA98" s="281"/>
      <c r="AB98" s="281"/>
      <c r="AC98" s="281"/>
      <c r="AD98" s="281"/>
      <c r="AE98" s="281"/>
      <c r="AF98" s="281"/>
      <c r="AG98" s="279">
        <f>'SO 122 - Vedlejší polní c...'!K32</f>
        <v>0</v>
      </c>
      <c r="AH98" s="280"/>
      <c r="AI98" s="280"/>
      <c r="AJ98" s="280"/>
      <c r="AK98" s="280"/>
      <c r="AL98" s="280"/>
      <c r="AM98" s="280"/>
      <c r="AN98" s="279">
        <f t="shared" si="0"/>
        <v>0</v>
      </c>
      <c r="AO98" s="280"/>
      <c r="AP98" s="280"/>
      <c r="AQ98" s="98" t="s">
        <v>83</v>
      </c>
      <c r="AR98" s="99"/>
      <c r="AS98" s="100">
        <f>'SO 122 - Vedlejší polní c...'!K30</f>
        <v>0</v>
      </c>
      <c r="AT98" s="101">
        <f>'SO 122 - Vedlejší polní c...'!K31</f>
        <v>0</v>
      </c>
      <c r="AU98" s="101">
        <v>0</v>
      </c>
      <c r="AV98" s="101">
        <f t="shared" si="1"/>
        <v>0</v>
      </c>
      <c r="AW98" s="102">
        <f>'SO 122 - Vedlejší polní c...'!T121</f>
        <v>0</v>
      </c>
      <c r="AX98" s="101">
        <f>'SO 122 - Vedlejší polní c...'!K35</f>
        <v>0</v>
      </c>
      <c r="AY98" s="101">
        <f>'SO 122 - Vedlejší polní c...'!K36</f>
        <v>0</v>
      </c>
      <c r="AZ98" s="101">
        <f>'SO 122 - Vedlejší polní c...'!K37</f>
        <v>0</v>
      </c>
      <c r="BA98" s="101">
        <f>'SO 122 - Vedlejší polní c...'!K38</f>
        <v>0</v>
      </c>
      <c r="BB98" s="101">
        <f>'SO 122 - Vedlejší polní c...'!F35</f>
        <v>0</v>
      </c>
      <c r="BC98" s="101">
        <f>'SO 122 - Vedlejší polní c...'!F36</f>
        <v>0</v>
      </c>
      <c r="BD98" s="101">
        <f>'SO 122 - Vedlejší polní c...'!F37</f>
        <v>0</v>
      </c>
      <c r="BE98" s="101">
        <f>'SO 122 - Vedlejší polní c...'!F38</f>
        <v>0</v>
      </c>
      <c r="BF98" s="103">
        <f>'SO 122 - Vedlejší polní c...'!F39</f>
        <v>0</v>
      </c>
      <c r="BT98" s="104" t="s">
        <v>84</v>
      </c>
      <c r="BV98" s="104" t="s">
        <v>78</v>
      </c>
      <c r="BW98" s="104" t="s">
        <v>95</v>
      </c>
      <c r="BX98" s="104" t="s">
        <v>6</v>
      </c>
      <c r="CL98" s="104" t="s">
        <v>1</v>
      </c>
      <c r="CM98" s="104" t="s">
        <v>86</v>
      </c>
    </row>
    <row r="99" spans="1:91" s="7" customFormat="1" ht="16.5" customHeight="1" hidden="1">
      <c r="A99" s="94" t="s">
        <v>80</v>
      </c>
      <c r="B99" s="95"/>
      <c r="C99" s="96"/>
      <c r="D99" s="281" t="s">
        <v>96</v>
      </c>
      <c r="E99" s="281"/>
      <c r="F99" s="281"/>
      <c r="G99" s="281"/>
      <c r="H99" s="281"/>
      <c r="I99" s="97"/>
      <c r="J99" s="281" t="s">
        <v>97</v>
      </c>
      <c r="K99" s="281"/>
      <c r="L99" s="281"/>
      <c r="M99" s="281"/>
      <c r="N99" s="281"/>
      <c r="O99" s="281"/>
      <c r="P99" s="281"/>
      <c r="Q99" s="281"/>
      <c r="R99" s="281"/>
      <c r="S99" s="281"/>
      <c r="T99" s="281"/>
      <c r="U99" s="281"/>
      <c r="V99" s="281"/>
      <c r="W99" s="281"/>
      <c r="X99" s="281"/>
      <c r="Y99" s="281"/>
      <c r="Z99" s="281"/>
      <c r="AA99" s="281"/>
      <c r="AB99" s="281"/>
      <c r="AC99" s="281"/>
      <c r="AD99" s="281"/>
      <c r="AE99" s="281"/>
      <c r="AF99" s="281"/>
      <c r="AG99" s="279">
        <f>'SO 131 - Hospodářský sjez...'!K32</f>
        <v>0</v>
      </c>
      <c r="AH99" s="280"/>
      <c r="AI99" s="280"/>
      <c r="AJ99" s="280"/>
      <c r="AK99" s="280"/>
      <c r="AL99" s="280"/>
      <c r="AM99" s="280"/>
      <c r="AN99" s="279">
        <f t="shared" si="0"/>
        <v>0</v>
      </c>
      <c r="AO99" s="280"/>
      <c r="AP99" s="280"/>
      <c r="AQ99" s="98" t="s">
        <v>83</v>
      </c>
      <c r="AR99" s="99"/>
      <c r="AS99" s="100">
        <f>'SO 131 - Hospodářský sjez...'!K30</f>
        <v>0</v>
      </c>
      <c r="AT99" s="101">
        <f>'SO 131 - Hospodářský sjez...'!K31</f>
        <v>0</v>
      </c>
      <c r="AU99" s="101">
        <v>0</v>
      </c>
      <c r="AV99" s="101">
        <f t="shared" si="1"/>
        <v>0</v>
      </c>
      <c r="AW99" s="102">
        <f>'SO 131 - Hospodářský sjez...'!T123</f>
        <v>0</v>
      </c>
      <c r="AX99" s="101">
        <f>'SO 131 - Hospodářský sjez...'!K35</f>
        <v>0</v>
      </c>
      <c r="AY99" s="101">
        <f>'SO 131 - Hospodářský sjez...'!K36</f>
        <v>0</v>
      </c>
      <c r="AZ99" s="101">
        <f>'SO 131 - Hospodářský sjez...'!K37</f>
        <v>0</v>
      </c>
      <c r="BA99" s="101">
        <f>'SO 131 - Hospodářský sjez...'!K38</f>
        <v>0</v>
      </c>
      <c r="BB99" s="101">
        <f>'SO 131 - Hospodářský sjez...'!F35</f>
        <v>0</v>
      </c>
      <c r="BC99" s="101">
        <f>'SO 131 - Hospodářský sjez...'!F36</f>
        <v>0</v>
      </c>
      <c r="BD99" s="101">
        <f>'SO 131 - Hospodářský sjez...'!F37</f>
        <v>0</v>
      </c>
      <c r="BE99" s="101">
        <f>'SO 131 - Hospodářský sjez...'!F38</f>
        <v>0</v>
      </c>
      <c r="BF99" s="103">
        <f>'SO 131 - Hospodářský sjez...'!F39</f>
        <v>0</v>
      </c>
      <c r="BT99" s="104" t="s">
        <v>84</v>
      </c>
      <c r="BV99" s="104" t="s">
        <v>78</v>
      </c>
      <c r="BW99" s="104" t="s">
        <v>98</v>
      </c>
      <c r="BX99" s="104" t="s">
        <v>6</v>
      </c>
      <c r="CL99" s="104" t="s">
        <v>1</v>
      </c>
      <c r="CM99" s="104" t="s">
        <v>86</v>
      </c>
    </row>
    <row r="100" spans="1:91" s="7" customFormat="1" ht="16.5" customHeight="1">
      <c r="A100" s="94" t="s">
        <v>80</v>
      </c>
      <c r="B100" s="95"/>
      <c r="C100" s="96"/>
      <c r="D100" s="281" t="s">
        <v>99</v>
      </c>
      <c r="E100" s="281"/>
      <c r="F100" s="281"/>
      <c r="G100" s="281"/>
      <c r="H100" s="281"/>
      <c r="I100" s="97"/>
      <c r="J100" s="281" t="s">
        <v>100</v>
      </c>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79">
        <f>'SO 132 - Hospodářský sjez...'!K32</f>
        <v>0</v>
      </c>
      <c r="AH100" s="280"/>
      <c r="AI100" s="280"/>
      <c r="AJ100" s="280"/>
      <c r="AK100" s="280"/>
      <c r="AL100" s="280"/>
      <c r="AM100" s="280"/>
      <c r="AN100" s="279">
        <f t="shared" si="0"/>
        <v>0</v>
      </c>
      <c r="AO100" s="280"/>
      <c r="AP100" s="280"/>
      <c r="AQ100" s="98" t="s">
        <v>83</v>
      </c>
      <c r="AR100" s="99"/>
      <c r="AS100" s="105">
        <f>'SO 132 - Hospodářský sjez...'!K30</f>
        <v>0</v>
      </c>
      <c r="AT100" s="106">
        <f>'SO 132 - Hospodářský sjez...'!K31</f>
        <v>0</v>
      </c>
      <c r="AU100" s="106">
        <v>0</v>
      </c>
      <c r="AV100" s="106">
        <f t="shared" si="1"/>
        <v>0</v>
      </c>
      <c r="AW100" s="107">
        <f>'SO 132 - Hospodářský sjez...'!T123</f>
        <v>0</v>
      </c>
      <c r="AX100" s="106">
        <f>'SO 132 - Hospodářský sjez...'!K35</f>
        <v>0</v>
      </c>
      <c r="AY100" s="106">
        <f>'SO 132 - Hospodářský sjez...'!K36</f>
        <v>0</v>
      </c>
      <c r="AZ100" s="106">
        <f>'SO 132 - Hospodářský sjez...'!K37</f>
        <v>0</v>
      </c>
      <c r="BA100" s="106">
        <f>'SO 132 - Hospodářský sjez...'!K38</f>
        <v>0</v>
      </c>
      <c r="BB100" s="106">
        <f>'SO 132 - Hospodářský sjez...'!F35</f>
        <v>0</v>
      </c>
      <c r="BC100" s="106">
        <f>'SO 132 - Hospodářský sjez...'!F36</f>
        <v>0</v>
      </c>
      <c r="BD100" s="106">
        <f>'SO 132 - Hospodářský sjez...'!F37</f>
        <v>0</v>
      </c>
      <c r="BE100" s="106">
        <f>'SO 132 - Hospodářský sjez...'!F38</f>
        <v>0</v>
      </c>
      <c r="BF100" s="108">
        <f>'SO 132 - Hospodářský sjez...'!F39</f>
        <v>0</v>
      </c>
      <c r="BT100" s="104" t="s">
        <v>84</v>
      </c>
      <c r="BV100" s="104" t="s">
        <v>78</v>
      </c>
      <c r="BW100" s="104" t="s">
        <v>101</v>
      </c>
      <c r="BX100" s="104" t="s">
        <v>6</v>
      </c>
      <c r="CL100" s="104" t="s">
        <v>1</v>
      </c>
      <c r="CM100" s="104" t="s">
        <v>86</v>
      </c>
    </row>
    <row r="101" spans="1:59" s="2" customFormat="1" ht="30" customHeight="1">
      <c r="A101" s="34"/>
      <c r="B101" s="35"/>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9"/>
      <c r="AS101" s="34"/>
      <c r="AT101" s="34"/>
      <c r="AU101" s="34"/>
      <c r="AV101" s="34"/>
      <c r="AW101" s="34"/>
      <c r="AX101" s="34"/>
      <c r="AY101" s="34"/>
      <c r="AZ101" s="34"/>
      <c r="BA101" s="34"/>
      <c r="BB101" s="34"/>
      <c r="BC101" s="34"/>
      <c r="BD101" s="34"/>
      <c r="BE101" s="34"/>
      <c r="BF101" s="34"/>
      <c r="BG101" s="34"/>
    </row>
    <row r="102" spans="1:59" s="2" customFormat="1" ht="6.95" customHeight="1">
      <c r="A102" s="34"/>
      <c r="B102" s="54"/>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39"/>
      <c r="AS102" s="34"/>
      <c r="AT102" s="34"/>
      <c r="AU102" s="34"/>
      <c r="AV102" s="34"/>
      <c r="AW102" s="34"/>
      <c r="AX102" s="34"/>
      <c r="AY102" s="34"/>
      <c r="AZ102" s="34"/>
      <c r="BA102" s="34"/>
      <c r="BB102" s="34"/>
      <c r="BC102" s="34"/>
      <c r="BD102" s="34"/>
      <c r="BE102" s="34"/>
      <c r="BF102" s="34"/>
      <c r="BG102" s="34"/>
    </row>
  </sheetData>
  <sheetProtection algorithmName="SHA-512" hashValue="dVj0eeMCcfioNC94BK1bd9WKmr1Csjh9wiceISZINxY8VsGN7N64bmgNM8trUgQrGd2iRPm5MQvVNPUbho+c3Q==" saltValue="6jTube6SjHNMJi2TDcs9T/B2bqKuTqa/pxob/UwPnZ0/Sa8iqGC19JsmEu6DuyGan/+KyI9TxNhULo+ScQ/1wg==" spinCount="100000" sheet="1" objects="1" scenarios="1" formatColumns="0" formatRows="0"/>
  <mergeCells count="62">
    <mergeCell ref="AS89:AT91"/>
    <mergeCell ref="AM90:AP90"/>
    <mergeCell ref="D97:H97"/>
    <mergeCell ref="J97:AF97"/>
    <mergeCell ref="AG97:AM97"/>
    <mergeCell ref="C92:G92"/>
    <mergeCell ref="AG92:AM92"/>
    <mergeCell ref="I92:AF92"/>
    <mergeCell ref="D95:H95"/>
    <mergeCell ref="AG95:AM95"/>
    <mergeCell ref="J95:AF95"/>
    <mergeCell ref="D100:H100"/>
    <mergeCell ref="J100:AF100"/>
    <mergeCell ref="AG94:AM94"/>
    <mergeCell ref="AN94:AP94"/>
    <mergeCell ref="AN98:AP98"/>
    <mergeCell ref="AG98:AM98"/>
    <mergeCell ref="D98:H98"/>
    <mergeCell ref="J98:AF98"/>
    <mergeCell ref="AN99:AP99"/>
    <mergeCell ref="AG99:AM99"/>
    <mergeCell ref="D99:H99"/>
    <mergeCell ref="J99:AF99"/>
    <mergeCell ref="J96:AF96"/>
    <mergeCell ref="D96:H96"/>
    <mergeCell ref="AG96:AM96"/>
    <mergeCell ref="AN96:AP96"/>
    <mergeCell ref="AK30:AO30"/>
    <mergeCell ref="L30:P30"/>
    <mergeCell ref="W30:AE30"/>
    <mergeCell ref="L31:P31"/>
    <mergeCell ref="AN100:AP100"/>
    <mergeCell ref="AG100:AM100"/>
    <mergeCell ref="AN97:AP97"/>
    <mergeCell ref="AN92:AP92"/>
    <mergeCell ref="AN95:AP95"/>
    <mergeCell ref="L85:AO85"/>
    <mergeCell ref="AM87:AN87"/>
    <mergeCell ref="AM89:AP89"/>
    <mergeCell ref="AK26:AO26"/>
    <mergeCell ref="L28:P28"/>
    <mergeCell ref="W28:AE28"/>
    <mergeCell ref="AK28:AO28"/>
    <mergeCell ref="W29:AE29"/>
    <mergeCell ref="L29:P29"/>
    <mergeCell ref="AK29:AO29"/>
    <mergeCell ref="AR2:BG2"/>
    <mergeCell ref="AK33:AO33"/>
    <mergeCell ref="L33:P33"/>
    <mergeCell ref="W33:AE33"/>
    <mergeCell ref="AK35:AO35"/>
    <mergeCell ref="X35:AB35"/>
    <mergeCell ref="W31:AE31"/>
    <mergeCell ref="AK31:AO31"/>
    <mergeCell ref="AK32:AO32"/>
    <mergeCell ref="L32:P32"/>
    <mergeCell ref="W32:AE32"/>
    <mergeCell ref="BG5:BG34"/>
    <mergeCell ref="K5:AO5"/>
    <mergeCell ref="K6:AO6"/>
    <mergeCell ref="E14:AJ14"/>
    <mergeCell ref="E23:AN23"/>
  </mergeCells>
  <hyperlinks>
    <hyperlink ref="A95" location="'SO 111 - Hlavní polní ces...'!C2" display="/"/>
    <hyperlink ref="A96" location="'SO 112 - Hlavní polní ces...'!C2" display="/"/>
    <hyperlink ref="A97" location="'SO 121 - Vedlejší polní c...'!C2" display="/"/>
    <hyperlink ref="A98" location="'SO 122 - Vedlejší polní c...'!C2" display="/"/>
    <hyperlink ref="A99" location="'SO 131 - Hospodářský sjez...'!C2" display="/"/>
    <hyperlink ref="A100" location="'SO 132 - Hospodářský sjez...'!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24"/>
  <sheetViews>
    <sheetView showGridLines="0" workbookViewId="0" topLeftCell="A2"/>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59"/>
      <c r="N2" s="259"/>
      <c r="O2" s="259"/>
      <c r="P2" s="259"/>
      <c r="Q2" s="259"/>
      <c r="R2" s="259"/>
      <c r="S2" s="259"/>
      <c r="T2" s="259"/>
      <c r="U2" s="259"/>
      <c r="V2" s="259"/>
      <c r="W2" s="259"/>
      <c r="X2" s="259"/>
      <c r="Y2" s="259"/>
      <c r="Z2" s="259"/>
      <c r="AT2" s="17" t="s">
        <v>85</v>
      </c>
    </row>
    <row r="3" spans="2:46" s="1" customFormat="1" ht="6.95" customHeight="1" hidden="1">
      <c r="B3" s="109"/>
      <c r="C3" s="110"/>
      <c r="D3" s="110"/>
      <c r="E3" s="110"/>
      <c r="F3" s="110"/>
      <c r="G3" s="110"/>
      <c r="H3" s="110"/>
      <c r="I3" s="110"/>
      <c r="J3" s="110"/>
      <c r="K3" s="110"/>
      <c r="L3" s="110"/>
      <c r="M3" s="20"/>
      <c r="AT3" s="17" t="s">
        <v>86</v>
      </c>
    </row>
    <row r="4" spans="2:46" s="1" customFormat="1" ht="24.95" customHeight="1" hidden="1">
      <c r="B4" s="20"/>
      <c r="D4" s="111" t="s">
        <v>102</v>
      </c>
      <c r="M4" s="20"/>
      <c r="N4" s="112" t="s">
        <v>11</v>
      </c>
      <c r="AT4" s="17" t="s">
        <v>4</v>
      </c>
    </row>
    <row r="5" spans="2:13" s="1" customFormat="1" ht="6.95" customHeight="1" hidden="1">
      <c r="B5" s="20"/>
      <c r="M5" s="20"/>
    </row>
    <row r="6" spans="2:13" s="1" customFormat="1" ht="12" customHeight="1" hidden="1">
      <c r="B6" s="20"/>
      <c r="D6" s="113" t="s">
        <v>17</v>
      </c>
      <c r="M6" s="20"/>
    </row>
    <row r="7" spans="2:13" s="1" customFormat="1" ht="16.5" customHeight="1" hidden="1">
      <c r="B7" s="20"/>
      <c r="E7" s="303" t="str">
        <f>'Rekapitulace stavby'!K6</f>
        <v xml:space="preserve"> Realizace SZ navržených v KoPÚ Suchdol nad Odrou - 1.etapa</v>
      </c>
      <c r="F7" s="304"/>
      <c r="G7" s="304"/>
      <c r="H7" s="304"/>
      <c r="M7" s="20"/>
    </row>
    <row r="8" spans="1:31" s="2" customFormat="1" ht="12" customHeight="1" hidden="1">
      <c r="A8" s="34"/>
      <c r="B8" s="39"/>
      <c r="C8" s="34"/>
      <c r="D8" s="113" t="s">
        <v>103</v>
      </c>
      <c r="E8" s="34"/>
      <c r="F8" s="34"/>
      <c r="G8" s="34"/>
      <c r="H8" s="34"/>
      <c r="I8" s="34"/>
      <c r="J8" s="34"/>
      <c r="K8" s="34"/>
      <c r="L8" s="34"/>
      <c r="M8" s="51"/>
      <c r="S8" s="34"/>
      <c r="T8" s="34"/>
      <c r="U8" s="34"/>
      <c r="V8" s="34"/>
      <c r="W8" s="34"/>
      <c r="X8" s="34"/>
      <c r="Y8" s="34"/>
      <c r="Z8" s="34"/>
      <c r="AA8" s="34"/>
      <c r="AB8" s="34"/>
      <c r="AC8" s="34"/>
      <c r="AD8" s="34"/>
      <c r="AE8" s="34"/>
    </row>
    <row r="9" spans="1:31" s="2" customFormat="1" ht="16.5" customHeight="1" hidden="1">
      <c r="A9" s="34"/>
      <c r="B9" s="39"/>
      <c r="C9" s="34"/>
      <c r="D9" s="34"/>
      <c r="E9" s="305" t="s">
        <v>104</v>
      </c>
      <c r="F9" s="306"/>
      <c r="G9" s="306"/>
      <c r="H9" s="306"/>
      <c r="I9" s="34"/>
      <c r="J9" s="34"/>
      <c r="K9" s="34"/>
      <c r="L9" s="34"/>
      <c r="M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34"/>
      <c r="M10" s="51"/>
      <c r="S10" s="34"/>
      <c r="T10" s="34"/>
      <c r="U10" s="34"/>
      <c r="V10" s="34"/>
      <c r="W10" s="34"/>
      <c r="X10" s="34"/>
      <c r="Y10" s="34"/>
      <c r="Z10" s="34"/>
      <c r="AA10" s="34"/>
      <c r="AB10" s="34"/>
      <c r="AC10" s="34"/>
      <c r="AD10" s="34"/>
      <c r="AE10" s="34"/>
    </row>
    <row r="11" spans="1:31" s="2" customFormat="1" ht="12" customHeight="1" hidden="1">
      <c r="A11" s="34"/>
      <c r="B11" s="39"/>
      <c r="C11" s="34"/>
      <c r="D11" s="113" t="s">
        <v>19</v>
      </c>
      <c r="E11" s="34"/>
      <c r="F11" s="114" t="s">
        <v>1</v>
      </c>
      <c r="G11" s="34"/>
      <c r="H11" s="34"/>
      <c r="I11" s="113" t="s">
        <v>20</v>
      </c>
      <c r="J11" s="114" t="s">
        <v>1</v>
      </c>
      <c r="K11" s="34"/>
      <c r="L11" s="34"/>
      <c r="M11" s="51"/>
      <c r="S11" s="34"/>
      <c r="T11" s="34"/>
      <c r="U11" s="34"/>
      <c r="V11" s="34"/>
      <c r="W11" s="34"/>
      <c r="X11" s="34"/>
      <c r="Y11" s="34"/>
      <c r="Z11" s="34"/>
      <c r="AA11" s="34"/>
      <c r="AB11" s="34"/>
      <c r="AC11" s="34"/>
      <c r="AD11" s="34"/>
      <c r="AE11" s="34"/>
    </row>
    <row r="12" spans="1:31" s="2" customFormat="1" ht="12" customHeight="1" hidden="1">
      <c r="A12" s="34"/>
      <c r="B12" s="39"/>
      <c r="C12" s="34"/>
      <c r="D12" s="113" t="s">
        <v>21</v>
      </c>
      <c r="E12" s="34"/>
      <c r="F12" s="114" t="s">
        <v>22</v>
      </c>
      <c r="G12" s="34"/>
      <c r="H12" s="34"/>
      <c r="I12" s="113" t="s">
        <v>23</v>
      </c>
      <c r="J12" s="115" t="str">
        <f>'Rekapitulace stavby'!AN8</f>
        <v>1. 9. 2017</v>
      </c>
      <c r="K12" s="34"/>
      <c r="L12" s="34"/>
      <c r="M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34"/>
      <c r="M13" s="51"/>
      <c r="S13" s="34"/>
      <c r="T13" s="34"/>
      <c r="U13" s="34"/>
      <c r="V13" s="34"/>
      <c r="W13" s="34"/>
      <c r="X13" s="34"/>
      <c r="Y13" s="34"/>
      <c r="Z13" s="34"/>
      <c r="AA13" s="34"/>
      <c r="AB13" s="34"/>
      <c r="AC13" s="34"/>
      <c r="AD13" s="34"/>
      <c r="AE13" s="34"/>
    </row>
    <row r="14" spans="1:31" s="2" customFormat="1" ht="12" customHeight="1" hidden="1">
      <c r="A14" s="34"/>
      <c r="B14" s="39"/>
      <c r="C14" s="34"/>
      <c r="D14" s="113" t="s">
        <v>25</v>
      </c>
      <c r="E14" s="34"/>
      <c r="F14" s="34"/>
      <c r="G14" s="34"/>
      <c r="H14" s="34"/>
      <c r="I14" s="113" t="s">
        <v>26</v>
      </c>
      <c r="J14" s="114" t="s">
        <v>1</v>
      </c>
      <c r="K14" s="34"/>
      <c r="L14" s="34"/>
      <c r="M14" s="51"/>
      <c r="S14" s="34"/>
      <c r="T14" s="34"/>
      <c r="U14" s="34"/>
      <c r="V14" s="34"/>
      <c r="W14" s="34"/>
      <c r="X14" s="34"/>
      <c r="Y14" s="34"/>
      <c r="Z14" s="34"/>
      <c r="AA14" s="34"/>
      <c r="AB14" s="34"/>
      <c r="AC14" s="34"/>
      <c r="AD14" s="34"/>
      <c r="AE14" s="34"/>
    </row>
    <row r="15" spans="1:31" s="2" customFormat="1" ht="18" customHeight="1" hidden="1">
      <c r="A15" s="34"/>
      <c r="B15" s="39"/>
      <c r="C15" s="34"/>
      <c r="D15" s="34"/>
      <c r="E15" s="114" t="s">
        <v>27</v>
      </c>
      <c r="F15" s="34"/>
      <c r="G15" s="34"/>
      <c r="H15" s="34"/>
      <c r="I15" s="113" t="s">
        <v>28</v>
      </c>
      <c r="J15" s="114" t="s">
        <v>1</v>
      </c>
      <c r="K15" s="34"/>
      <c r="L15" s="34"/>
      <c r="M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34"/>
      <c r="M16" s="51"/>
      <c r="S16" s="34"/>
      <c r="T16" s="34"/>
      <c r="U16" s="34"/>
      <c r="V16" s="34"/>
      <c r="W16" s="34"/>
      <c r="X16" s="34"/>
      <c r="Y16" s="34"/>
      <c r="Z16" s="34"/>
      <c r="AA16" s="34"/>
      <c r="AB16" s="34"/>
      <c r="AC16" s="34"/>
      <c r="AD16" s="34"/>
      <c r="AE16" s="34"/>
    </row>
    <row r="17" spans="1:31" s="2" customFormat="1" ht="12" customHeight="1" hidden="1">
      <c r="A17" s="34"/>
      <c r="B17" s="39"/>
      <c r="C17" s="34"/>
      <c r="D17" s="113" t="s">
        <v>29</v>
      </c>
      <c r="E17" s="34"/>
      <c r="F17" s="34"/>
      <c r="G17" s="34"/>
      <c r="H17" s="34"/>
      <c r="I17" s="113" t="s">
        <v>26</v>
      </c>
      <c r="J17" s="30" t="str">
        <f>'Rekapitulace stavby'!AN13</f>
        <v>Vyplň údaj</v>
      </c>
      <c r="K17" s="34"/>
      <c r="L17" s="34"/>
      <c r="M17" s="51"/>
      <c r="S17" s="34"/>
      <c r="T17" s="34"/>
      <c r="U17" s="34"/>
      <c r="V17" s="34"/>
      <c r="W17" s="34"/>
      <c r="X17" s="34"/>
      <c r="Y17" s="34"/>
      <c r="Z17" s="34"/>
      <c r="AA17" s="34"/>
      <c r="AB17" s="34"/>
      <c r="AC17" s="34"/>
      <c r="AD17" s="34"/>
      <c r="AE17" s="34"/>
    </row>
    <row r="18" spans="1:31" s="2" customFormat="1" ht="18" customHeight="1" hidden="1">
      <c r="A18" s="34"/>
      <c r="B18" s="39"/>
      <c r="C18" s="34"/>
      <c r="D18" s="34"/>
      <c r="E18" s="307" t="str">
        <f>'Rekapitulace stavby'!E14</f>
        <v>Vyplň údaj</v>
      </c>
      <c r="F18" s="308"/>
      <c r="G18" s="308"/>
      <c r="H18" s="308"/>
      <c r="I18" s="113" t="s">
        <v>28</v>
      </c>
      <c r="J18" s="30" t="str">
        <f>'Rekapitulace stavby'!AN14</f>
        <v>Vyplň údaj</v>
      </c>
      <c r="K18" s="34"/>
      <c r="L18" s="34"/>
      <c r="M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34"/>
      <c r="M19" s="51"/>
      <c r="S19" s="34"/>
      <c r="T19" s="34"/>
      <c r="U19" s="34"/>
      <c r="V19" s="34"/>
      <c r="W19" s="34"/>
      <c r="X19" s="34"/>
      <c r="Y19" s="34"/>
      <c r="Z19" s="34"/>
      <c r="AA19" s="34"/>
      <c r="AB19" s="34"/>
      <c r="AC19" s="34"/>
      <c r="AD19" s="34"/>
      <c r="AE19" s="34"/>
    </row>
    <row r="20" spans="1:31" s="2" customFormat="1" ht="12" customHeight="1" hidden="1">
      <c r="A20" s="34"/>
      <c r="B20" s="39"/>
      <c r="C20" s="34"/>
      <c r="D20" s="113" t="s">
        <v>31</v>
      </c>
      <c r="E20" s="34"/>
      <c r="F20" s="34"/>
      <c r="G20" s="34"/>
      <c r="H20" s="34"/>
      <c r="I20" s="113" t="s">
        <v>26</v>
      </c>
      <c r="J20" s="114" t="s">
        <v>1</v>
      </c>
      <c r="K20" s="34"/>
      <c r="L20" s="34"/>
      <c r="M20" s="51"/>
      <c r="S20" s="34"/>
      <c r="T20" s="34"/>
      <c r="U20" s="34"/>
      <c r="V20" s="34"/>
      <c r="W20" s="34"/>
      <c r="X20" s="34"/>
      <c r="Y20" s="34"/>
      <c r="Z20" s="34"/>
      <c r="AA20" s="34"/>
      <c r="AB20" s="34"/>
      <c r="AC20" s="34"/>
      <c r="AD20" s="34"/>
      <c r="AE20" s="34"/>
    </row>
    <row r="21" spans="1:31" s="2" customFormat="1" ht="18" customHeight="1" hidden="1">
      <c r="A21" s="34"/>
      <c r="B21" s="39"/>
      <c r="C21" s="34"/>
      <c r="D21" s="34"/>
      <c r="E21" s="114" t="s">
        <v>27</v>
      </c>
      <c r="F21" s="34"/>
      <c r="G21" s="34"/>
      <c r="H21" s="34"/>
      <c r="I21" s="113" t="s">
        <v>28</v>
      </c>
      <c r="J21" s="114" t="s">
        <v>1</v>
      </c>
      <c r="K21" s="34"/>
      <c r="L21" s="34"/>
      <c r="M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34"/>
      <c r="M22" s="51"/>
      <c r="S22" s="34"/>
      <c r="T22" s="34"/>
      <c r="U22" s="34"/>
      <c r="V22" s="34"/>
      <c r="W22" s="34"/>
      <c r="X22" s="34"/>
      <c r="Y22" s="34"/>
      <c r="Z22" s="34"/>
      <c r="AA22" s="34"/>
      <c r="AB22" s="34"/>
      <c r="AC22" s="34"/>
      <c r="AD22" s="34"/>
      <c r="AE22" s="34"/>
    </row>
    <row r="23" spans="1:31" s="2" customFormat="1" ht="12" customHeight="1" hidden="1">
      <c r="A23" s="34"/>
      <c r="B23" s="39"/>
      <c r="C23" s="34"/>
      <c r="D23" s="113" t="s">
        <v>32</v>
      </c>
      <c r="E23" s="34"/>
      <c r="F23" s="34"/>
      <c r="G23" s="34"/>
      <c r="H23" s="34"/>
      <c r="I23" s="113" t="s">
        <v>26</v>
      </c>
      <c r="J23" s="114" t="s">
        <v>1</v>
      </c>
      <c r="K23" s="34"/>
      <c r="L23" s="34"/>
      <c r="M23" s="51"/>
      <c r="S23" s="34"/>
      <c r="T23" s="34"/>
      <c r="U23" s="34"/>
      <c r="V23" s="34"/>
      <c r="W23" s="34"/>
      <c r="X23" s="34"/>
      <c r="Y23" s="34"/>
      <c r="Z23" s="34"/>
      <c r="AA23" s="34"/>
      <c r="AB23" s="34"/>
      <c r="AC23" s="34"/>
      <c r="AD23" s="34"/>
      <c r="AE23" s="34"/>
    </row>
    <row r="24" spans="1:31" s="2" customFormat="1" ht="18" customHeight="1" hidden="1">
      <c r="A24" s="34"/>
      <c r="B24" s="39"/>
      <c r="C24" s="34"/>
      <c r="D24" s="34"/>
      <c r="E24" s="114" t="s">
        <v>27</v>
      </c>
      <c r="F24" s="34"/>
      <c r="G24" s="34"/>
      <c r="H24" s="34"/>
      <c r="I24" s="113" t="s">
        <v>28</v>
      </c>
      <c r="J24" s="114" t="s">
        <v>1</v>
      </c>
      <c r="K24" s="34"/>
      <c r="L24" s="34"/>
      <c r="M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34"/>
      <c r="M25" s="51"/>
      <c r="S25" s="34"/>
      <c r="T25" s="34"/>
      <c r="U25" s="34"/>
      <c r="V25" s="34"/>
      <c r="W25" s="34"/>
      <c r="X25" s="34"/>
      <c r="Y25" s="34"/>
      <c r="Z25" s="34"/>
      <c r="AA25" s="34"/>
      <c r="AB25" s="34"/>
      <c r="AC25" s="34"/>
      <c r="AD25" s="34"/>
      <c r="AE25" s="34"/>
    </row>
    <row r="26" spans="1:31" s="2" customFormat="1" ht="12" customHeight="1" hidden="1">
      <c r="A26" s="34"/>
      <c r="B26" s="39"/>
      <c r="C26" s="34"/>
      <c r="D26" s="113" t="s">
        <v>33</v>
      </c>
      <c r="E26" s="34"/>
      <c r="F26" s="34"/>
      <c r="G26" s="34"/>
      <c r="H26" s="34"/>
      <c r="I26" s="34"/>
      <c r="J26" s="34"/>
      <c r="K26" s="34"/>
      <c r="L26" s="34"/>
      <c r="M26" s="51"/>
      <c r="S26" s="34"/>
      <c r="T26" s="34"/>
      <c r="U26" s="34"/>
      <c r="V26" s="34"/>
      <c r="W26" s="34"/>
      <c r="X26" s="34"/>
      <c r="Y26" s="34"/>
      <c r="Z26" s="34"/>
      <c r="AA26" s="34"/>
      <c r="AB26" s="34"/>
      <c r="AC26" s="34"/>
      <c r="AD26" s="34"/>
      <c r="AE26" s="34"/>
    </row>
    <row r="27" spans="1:31" s="8" customFormat="1" ht="16.5" customHeight="1" hidden="1">
      <c r="A27" s="116"/>
      <c r="B27" s="117"/>
      <c r="C27" s="116"/>
      <c r="D27" s="116"/>
      <c r="E27" s="309" t="s">
        <v>1</v>
      </c>
      <c r="F27" s="309"/>
      <c r="G27" s="309"/>
      <c r="H27" s="309"/>
      <c r="I27" s="116"/>
      <c r="J27" s="116"/>
      <c r="K27" s="116"/>
      <c r="L27" s="116"/>
      <c r="M27" s="118"/>
      <c r="S27" s="116"/>
      <c r="T27" s="116"/>
      <c r="U27" s="116"/>
      <c r="V27" s="116"/>
      <c r="W27" s="116"/>
      <c r="X27" s="116"/>
      <c r="Y27" s="116"/>
      <c r="Z27" s="116"/>
      <c r="AA27" s="116"/>
      <c r="AB27" s="116"/>
      <c r="AC27" s="116"/>
      <c r="AD27" s="116"/>
      <c r="AE27" s="116"/>
    </row>
    <row r="28" spans="1:31" s="2" customFormat="1" ht="6.95" customHeight="1" hidden="1">
      <c r="A28" s="34"/>
      <c r="B28" s="39"/>
      <c r="C28" s="34"/>
      <c r="D28" s="34"/>
      <c r="E28" s="34"/>
      <c r="F28" s="34"/>
      <c r="G28" s="34"/>
      <c r="H28" s="34"/>
      <c r="I28" s="34"/>
      <c r="J28" s="34"/>
      <c r="K28" s="34"/>
      <c r="L28" s="34"/>
      <c r="M28" s="51"/>
      <c r="S28" s="34"/>
      <c r="T28" s="34"/>
      <c r="U28" s="34"/>
      <c r="V28" s="34"/>
      <c r="W28" s="34"/>
      <c r="X28" s="34"/>
      <c r="Y28" s="34"/>
      <c r="Z28" s="34"/>
      <c r="AA28" s="34"/>
      <c r="AB28" s="34"/>
      <c r="AC28" s="34"/>
      <c r="AD28" s="34"/>
      <c r="AE28" s="34"/>
    </row>
    <row r="29" spans="1:31" s="2" customFormat="1" ht="6.95" customHeight="1" hidden="1">
      <c r="A29" s="34"/>
      <c r="B29" s="39"/>
      <c r="C29" s="34"/>
      <c r="D29" s="119"/>
      <c r="E29" s="119"/>
      <c r="F29" s="119"/>
      <c r="G29" s="119"/>
      <c r="H29" s="119"/>
      <c r="I29" s="119"/>
      <c r="J29" s="119"/>
      <c r="K29" s="119"/>
      <c r="L29" s="119"/>
      <c r="M29" s="51"/>
      <c r="S29" s="34"/>
      <c r="T29" s="34"/>
      <c r="U29" s="34"/>
      <c r="V29" s="34"/>
      <c r="W29" s="34"/>
      <c r="X29" s="34"/>
      <c r="Y29" s="34"/>
      <c r="Z29" s="34"/>
      <c r="AA29" s="34"/>
      <c r="AB29" s="34"/>
      <c r="AC29" s="34"/>
      <c r="AD29" s="34"/>
      <c r="AE29" s="34"/>
    </row>
    <row r="30" spans="1:31" s="2" customFormat="1" ht="12.75" hidden="1">
      <c r="A30" s="34"/>
      <c r="B30" s="39"/>
      <c r="C30" s="34"/>
      <c r="D30" s="34"/>
      <c r="E30" s="113" t="s">
        <v>105</v>
      </c>
      <c r="F30" s="34"/>
      <c r="G30" s="34"/>
      <c r="H30" s="34"/>
      <c r="I30" s="34"/>
      <c r="J30" s="34"/>
      <c r="K30" s="120">
        <f>I96</f>
        <v>0</v>
      </c>
      <c r="L30" s="34"/>
      <c r="M30" s="51"/>
      <c r="S30" s="34"/>
      <c r="T30" s="34"/>
      <c r="U30" s="34"/>
      <c r="V30" s="34"/>
      <c r="W30" s="34"/>
      <c r="X30" s="34"/>
      <c r="Y30" s="34"/>
      <c r="Z30" s="34"/>
      <c r="AA30" s="34"/>
      <c r="AB30" s="34"/>
      <c r="AC30" s="34"/>
      <c r="AD30" s="34"/>
      <c r="AE30" s="34"/>
    </row>
    <row r="31" spans="1:31" s="2" customFormat="1" ht="12.75" hidden="1">
      <c r="A31" s="34"/>
      <c r="B31" s="39"/>
      <c r="C31" s="34"/>
      <c r="D31" s="34"/>
      <c r="E31" s="113" t="s">
        <v>106</v>
      </c>
      <c r="F31" s="34"/>
      <c r="G31" s="34"/>
      <c r="H31" s="34"/>
      <c r="I31" s="34"/>
      <c r="J31" s="34"/>
      <c r="K31" s="120">
        <f>J96</f>
        <v>0</v>
      </c>
      <c r="L31" s="34"/>
      <c r="M31" s="51"/>
      <c r="S31" s="34"/>
      <c r="T31" s="34"/>
      <c r="U31" s="34"/>
      <c r="V31" s="34"/>
      <c r="W31" s="34"/>
      <c r="X31" s="34"/>
      <c r="Y31" s="34"/>
      <c r="Z31" s="34"/>
      <c r="AA31" s="34"/>
      <c r="AB31" s="34"/>
      <c r="AC31" s="34"/>
      <c r="AD31" s="34"/>
      <c r="AE31" s="34"/>
    </row>
    <row r="32" spans="1:31" s="2" customFormat="1" ht="25.35" customHeight="1" hidden="1">
      <c r="A32" s="34"/>
      <c r="B32" s="39"/>
      <c r="C32" s="34"/>
      <c r="D32" s="121" t="s">
        <v>34</v>
      </c>
      <c r="E32" s="34"/>
      <c r="F32" s="34"/>
      <c r="G32" s="34"/>
      <c r="H32" s="34"/>
      <c r="I32" s="34"/>
      <c r="J32" s="34"/>
      <c r="K32" s="122">
        <f>ROUND(K125,2)</f>
        <v>0</v>
      </c>
      <c r="L32" s="34"/>
      <c r="M32" s="51"/>
      <c r="S32" s="34"/>
      <c r="T32" s="34"/>
      <c r="U32" s="34"/>
      <c r="V32" s="34"/>
      <c r="W32" s="34"/>
      <c r="X32" s="34"/>
      <c r="Y32" s="34"/>
      <c r="Z32" s="34"/>
      <c r="AA32" s="34"/>
      <c r="AB32" s="34"/>
      <c r="AC32" s="34"/>
      <c r="AD32" s="34"/>
      <c r="AE32" s="34"/>
    </row>
    <row r="33" spans="1:31" s="2" customFormat="1" ht="6.95" customHeight="1" hidden="1">
      <c r="A33" s="34"/>
      <c r="B33" s="39"/>
      <c r="C33" s="34"/>
      <c r="D33" s="119"/>
      <c r="E33" s="119"/>
      <c r="F33" s="119"/>
      <c r="G33" s="119"/>
      <c r="H33" s="119"/>
      <c r="I33" s="119"/>
      <c r="J33" s="119"/>
      <c r="K33" s="119"/>
      <c r="L33" s="119"/>
      <c r="M33" s="51"/>
      <c r="S33" s="34"/>
      <c r="T33" s="34"/>
      <c r="U33" s="34"/>
      <c r="V33" s="34"/>
      <c r="W33" s="34"/>
      <c r="X33" s="34"/>
      <c r="Y33" s="34"/>
      <c r="Z33" s="34"/>
      <c r="AA33" s="34"/>
      <c r="AB33" s="34"/>
      <c r="AC33" s="34"/>
      <c r="AD33" s="34"/>
      <c r="AE33" s="34"/>
    </row>
    <row r="34" spans="1:31" s="2" customFormat="1" ht="14.45" customHeight="1" hidden="1">
      <c r="A34" s="34"/>
      <c r="B34" s="39"/>
      <c r="C34" s="34"/>
      <c r="D34" s="34"/>
      <c r="E34" s="34"/>
      <c r="F34" s="123" t="s">
        <v>36</v>
      </c>
      <c r="G34" s="34"/>
      <c r="H34" s="34"/>
      <c r="I34" s="123" t="s">
        <v>35</v>
      </c>
      <c r="J34" s="34"/>
      <c r="K34" s="123" t="s">
        <v>37</v>
      </c>
      <c r="L34" s="34"/>
      <c r="M34" s="51"/>
      <c r="S34" s="34"/>
      <c r="T34" s="34"/>
      <c r="U34" s="34"/>
      <c r="V34" s="34"/>
      <c r="W34" s="34"/>
      <c r="X34" s="34"/>
      <c r="Y34" s="34"/>
      <c r="Z34" s="34"/>
      <c r="AA34" s="34"/>
      <c r="AB34" s="34"/>
      <c r="AC34" s="34"/>
      <c r="AD34" s="34"/>
      <c r="AE34" s="34"/>
    </row>
    <row r="35" spans="1:31" s="2" customFormat="1" ht="14.45" customHeight="1" hidden="1">
      <c r="A35" s="34"/>
      <c r="B35" s="39"/>
      <c r="C35" s="34"/>
      <c r="D35" s="124" t="s">
        <v>38</v>
      </c>
      <c r="E35" s="113" t="s">
        <v>39</v>
      </c>
      <c r="F35" s="120">
        <f>ROUND((SUM(BE125:BE323)),2)</f>
        <v>0</v>
      </c>
      <c r="G35" s="34"/>
      <c r="H35" s="34"/>
      <c r="I35" s="125">
        <v>0.21</v>
      </c>
      <c r="J35" s="34"/>
      <c r="K35" s="120">
        <f>ROUND(((SUM(BE125:BE323))*I35),2)</f>
        <v>0</v>
      </c>
      <c r="L35" s="34"/>
      <c r="M35" s="51"/>
      <c r="S35" s="34"/>
      <c r="T35" s="34"/>
      <c r="U35" s="34"/>
      <c r="V35" s="34"/>
      <c r="W35" s="34"/>
      <c r="X35" s="34"/>
      <c r="Y35" s="34"/>
      <c r="Z35" s="34"/>
      <c r="AA35" s="34"/>
      <c r="AB35" s="34"/>
      <c r="AC35" s="34"/>
      <c r="AD35" s="34"/>
      <c r="AE35" s="34"/>
    </row>
    <row r="36" spans="1:31" s="2" customFormat="1" ht="14.45" customHeight="1" hidden="1">
      <c r="A36" s="34"/>
      <c r="B36" s="39"/>
      <c r="C36" s="34"/>
      <c r="D36" s="34"/>
      <c r="E36" s="113" t="s">
        <v>40</v>
      </c>
      <c r="F36" s="120">
        <f>ROUND((SUM(BF125:BF323)),2)</f>
        <v>0</v>
      </c>
      <c r="G36" s="34"/>
      <c r="H36" s="34"/>
      <c r="I36" s="125">
        <v>0.15</v>
      </c>
      <c r="J36" s="34"/>
      <c r="K36" s="120">
        <f>ROUND(((SUM(BF125:BF323))*I36),2)</f>
        <v>0</v>
      </c>
      <c r="L36" s="34"/>
      <c r="M36" s="51"/>
      <c r="S36" s="34"/>
      <c r="T36" s="34"/>
      <c r="U36" s="34"/>
      <c r="V36" s="34"/>
      <c r="W36" s="34"/>
      <c r="X36" s="34"/>
      <c r="Y36" s="34"/>
      <c r="Z36" s="34"/>
      <c r="AA36" s="34"/>
      <c r="AB36" s="34"/>
      <c r="AC36" s="34"/>
      <c r="AD36" s="34"/>
      <c r="AE36" s="34"/>
    </row>
    <row r="37" spans="1:31" s="2" customFormat="1" ht="14.45" customHeight="1" hidden="1">
      <c r="A37" s="34"/>
      <c r="B37" s="39"/>
      <c r="C37" s="34"/>
      <c r="D37" s="34"/>
      <c r="E37" s="113" t="s">
        <v>41</v>
      </c>
      <c r="F37" s="120">
        <f>ROUND((SUM(BG125:BG323)),2)</f>
        <v>0</v>
      </c>
      <c r="G37" s="34"/>
      <c r="H37" s="34"/>
      <c r="I37" s="125">
        <v>0.21</v>
      </c>
      <c r="J37" s="34"/>
      <c r="K37" s="120">
        <f>0</f>
        <v>0</v>
      </c>
      <c r="L37" s="34"/>
      <c r="M37" s="51"/>
      <c r="S37" s="34"/>
      <c r="T37" s="34"/>
      <c r="U37" s="34"/>
      <c r="V37" s="34"/>
      <c r="W37" s="34"/>
      <c r="X37" s="34"/>
      <c r="Y37" s="34"/>
      <c r="Z37" s="34"/>
      <c r="AA37" s="34"/>
      <c r="AB37" s="34"/>
      <c r="AC37" s="34"/>
      <c r="AD37" s="34"/>
      <c r="AE37" s="34"/>
    </row>
    <row r="38" spans="1:31" s="2" customFormat="1" ht="14.45" customHeight="1" hidden="1">
      <c r="A38" s="34"/>
      <c r="B38" s="39"/>
      <c r="C38" s="34"/>
      <c r="D38" s="34"/>
      <c r="E38" s="113" t="s">
        <v>42</v>
      </c>
      <c r="F38" s="120">
        <f>ROUND((SUM(BH125:BH323)),2)</f>
        <v>0</v>
      </c>
      <c r="G38" s="34"/>
      <c r="H38" s="34"/>
      <c r="I38" s="125">
        <v>0.15</v>
      </c>
      <c r="J38" s="34"/>
      <c r="K38" s="120">
        <f>0</f>
        <v>0</v>
      </c>
      <c r="L38" s="34"/>
      <c r="M38" s="51"/>
      <c r="S38" s="34"/>
      <c r="T38" s="34"/>
      <c r="U38" s="34"/>
      <c r="V38" s="34"/>
      <c r="W38" s="34"/>
      <c r="X38" s="34"/>
      <c r="Y38" s="34"/>
      <c r="Z38" s="34"/>
      <c r="AA38" s="34"/>
      <c r="AB38" s="34"/>
      <c r="AC38" s="34"/>
      <c r="AD38" s="34"/>
      <c r="AE38" s="34"/>
    </row>
    <row r="39" spans="1:31" s="2" customFormat="1" ht="14.45" customHeight="1" hidden="1">
      <c r="A39" s="34"/>
      <c r="B39" s="39"/>
      <c r="C39" s="34"/>
      <c r="D39" s="34"/>
      <c r="E39" s="113" t="s">
        <v>43</v>
      </c>
      <c r="F39" s="120">
        <f>ROUND((SUM(BI125:BI323)),2)</f>
        <v>0</v>
      </c>
      <c r="G39" s="34"/>
      <c r="H39" s="34"/>
      <c r="I39" s="125">
        <v>0</v>
      </c>
      <c r="J39" s="34"/>
      <c r="K39" s="120">
        <f>0</f>
        <v>0</v>
      </c>
      <c r="L39" s="34"/>
      <c r="M39" s="51"/>
      <c r="S39" s="34"/>
      <c r="T39" s="34"/>
      <c r="U39" s="34"/>
      <c r="V39" s="34"/>
      <c r="W39" s="34"/>
      <c r="X39" s="34"/>
      <c r="Y39" s="34"/>
      <c r="Z39" s="34"/>
      <c r="AA39" s="34"/>
      <c r="AB39" s="34"/>
      <c r="AC39" s="34"/>
      <c r="AD39" s="34"/>
      <c r="AE39" s="34"/>
    </row>
    <row r="40" spans="1:31" s="2" customFormat="1" ht="6.95" customHeight="1" hidden="1">
      <c r="A40" s="34"/>
      <c r="B40" s="39"/>
      <c r="C40" s="34"/>
      <c r="D40" s="34"/>
      <c r="E40" s="34"/>
      <c r="F40" s="34"/>
      <c r="G40" s="34"/>
      <c r="H40" s="34"/>
      <c r="I40" s="34"/>
      <c r="J40" s="34"/>
      <c r="K40" s="34"/>
      <c r="L40" s="34"/>
      <c r="M40" s="51"/>
      <c r="S40" s="34"/>
      <c r="T40" s="34"/>
      <c r="U40" s="34"/>
      <c r="V40" s="34"/>
      <c r="W40" s="34"/>
      <c r="X40" s="34"/>
      <c r="Y40" s="34"/>
      <c r="Z40" s="34"/>
      <c r="AA40" s="34"/>
      <c r="AB40" s="34"/>
      <c r="AC40" s="34"/>
      <c r="AD40" s="34"/>
      <c r="AE40" s="34"/>
    </row>
    <row r="41" spans="1:31" s="2" customFormat="1" ht="25.35" customHeight="1" hidden="1">
      <c r="A41" s="34"/>
      <c r="B41" s="39"/>
      <c r="C41" s="126"/>
      <c r="D41" s="127" t="s">
        <v>44</v>
      </c>
      <c r="E41" s="128"/>
      <c r="F41" s="128"/>
      <c r="G41" s="129" t="s">
        <v>45</v>
      </c>
      <c r="H41" s="130" t="s">
        <v>46</v>
      </c>
      <c r="I41" s="128"/>
      <c r="J41" s="128"/>
      <c r="K41" s="131">
        <f>SUM(K32:K39)</f>
        <v>0</v>
      </c>
      <c r="L41" s="132"/>
      <c r="M41" s="51"/>
      <c r="S41" s="34"/>
      <c r="T41" s="34"/>
      <c r="U41" s="34"/>
      <c r="V41" s="34"/>
      <c r="W41" s="34"/>
      <c r="X41" s="34"/>
      <c r="Y41" s="34"/>
      <c r="Z41" s="34"/>
      <c r="AA41" s="34"/>
      <c r="AB41" s="34"/>
      <c r="AC41" s="34"/>
      <c r="AD41" s="34"/>
      <c r="AE41" s="34"/>
    </row>
    <row r="42" spans="1:31" s="2" customFormat="1" ht="14.45" customHeight="1" hidden="1">
      <c r="A42" s="34"/>
      <c r="B42" s="39"/>
      <c r="C42" s="34"/>
      <c r="D42" s="34"/>
      <c r="E42" s="34"/>
      <c r="F42" s="34"/>
      <c r="G42" s="34"/>
      <c r="H42" s="34"/>
      <c r="I42" s="34"/>
      <c r="J42" s="34"/>
      <c r="K42" s="34"/>
      <c r="L42" s="34"/>
      <c r="M42" s="51"/>
      <c r="S42" s="34"/>
      <c r="T42" s="34"/>
      <c r="U42" s="34"/>
      <c r="V42" s="34"/>
      <c r="W42" s="34"/>
      <c r="X42" s="34"/>
      <c r="Y42" s="34"/>
      <c r="Z42" s="34"/>
      <c r="AA42" s="34"/>
      <c r="AB42" s="34"/>
      <c r="AC42" s="34"/>
      <c r="AD42" s="34"/>
      <c r="AE42" s="34"/>
    </row>
    <row r="43" spans="2:13" s="1" customFormat="1" ht="14.45" customHeight="1" hidden="1">
      <c r="B43" s="20"/>
      <c r="M43" s="20"/>
    </row>
    <row r="44" spans="2:13" s="1" customFormat="1" ht="14.45" customHeight="1" hidden="1">
      <c r="B44" s="20"/>
      <c r="M44" s="20"/>
    </row>
    <row r="45" spans="2:13" s="1" customFormat="1" ht="14.45" customHeight="1" hidden="1">
      <c r="B45" s="20"/>
      <c r="M45" s="20"/>
    </row>
    <row r="46" spans="2:13" s="1" customFormat="1" ht="14.45" customHeight="1" hidden="1">
      <c r="B46" s="20"/>
      <c r="M46" s="20"/>
    </row>
    <row r="47" spans="2:13" s="1" customFormat="1" ht="14.45" customHeight="1" hidden="1">
      <c r="B47" s="20"/>
      <c r="M47" s="20"/>
    </row>
    <row r="48" spans="2:13" s="1" customFormat="1" ht="14.45" customHeight="1" hidden="1">
      <c r="B48" s="20"/>
      <c r="M48" s="20"/>
    </row>
    <row r="49" spans="2:13" s="1" customFormat="1" ht="14.45" customHeight="1" hidden="1">
      <c r="B49" s="20"/>
      <c r="M49" s="20"/>
    </row>
    <row r="50" spans="2:13" s="2" customFormat="1" ht="14.45" customHeight="1" hidden="1">
      <c r="B50" s="51"/>
      <c r="D50" s="133" t="s">
        <v>47</v>
      </c>
      <c r="E50" s="134"/>
      <c r="F50" s="134"/>
      <c r="G50" s="133" t="s">
        <v>48</v>
      </c>
      <c r="H50" s="134"/>
      <c r="I50" s="134"/>
      <c r="J50" s="134"/>
      <c r="K50" s="134"/>
      <c r="L50" s="134"/>
      <c r="M50" s="51"/>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75" hidden="1">
      <c r="A61" s="34"/>
      <c r="B61" s="39"/>
      <c r="C61" s="34"/>
      <c r="D61" s="135" t="s">
        <v>49</v>
      </c>
      <c r="E61" s="136"/>
      <c r="F61" s="137" t="s">
        <v>50</v>
      </c>
      <c r="G61" s="135" t="s">
        <v>49</v>
      </c>
      <c r="H61" s="136"/>
      <c r="I61" s="136"/>
      <c r="J61" s="138" t="s">
        <v>50</v>
      </c>
      <c r="K61" s="136"/>
      <c r="L61" s="136"/>
      <c r="M61" s="51"/>
      <c r="S61" s="34"/>
      <c r="T61" s="34"/>
      <c r="U61" s="34"/>
      <c r="V61" s="34"/>
      <c r="W61" s="34"/>
      <c r="X61" s="34"/>
      <c r="Y61" s="34"/>
      <c r="Z61" s="34"/>
      <c r="AA61" s="34"/>
      <c r="AB61" s="34"/>
      <c r="AC61" s="34"/>
      <c r="AD61" s="34"/>
      <c r="AE61" s="34"/>
    </row>
    <row r="62" spans="2:13" ht="12" hidden="1">
      <c r="B62" s="20"/>
      <c r="M62" s="20"/>
    </row>
    <row r="63" spans="2:13" ht="12" hidden="1">
      <c r="B63" s="20"/>
      <c r="M63" s="20"/>
    </row>
    <row r="64" spans="2:13" ht="12" hidden="1">
      <c r="B64" s="20"/>
      <c r="M64" s="20"/>
    </row>
    <row r="65" spans="1:31" s="2" customFormat="1" ht="12.75" hidden="1">
      <c r="A65" s="34"/>
      <c r="B65" s="39"/>
      <c r="C65" s="34"/>
      <c r="D65" s="133" t="s">
        <v>51</v>
      </c>
      <c r="E65" s="139"/>
      <c r="F65" s="139"/>
      <c r="G65" s="133" t="s">
        <v>52</v>
      </c>
      <c r="H65" s="139"/>
      <c r="I65" s="139"/>
      <c r="J65" s="139"/>
      <c r="K65" s="139"/>
      <c r="L65" s="139"/>
      <c r="M65" s="51"/>
      <c r="S65" s="34"/>
      <c r="T65" s="34"/>
      <c r="U65" s="34"/>
      <c r="V65" s="34"/>
      <c r="W65" s="34"/>
      <c r="X65" s="34"/>
      <c r="Y65" s="34"/>
      <c r="Z65" s="34"/>
      <c r="AA65" s="34"/>
      <c r="AB65" s="34"/>
      <c r="AC65" s="34"/>
      <c r="AD65" s="34"/>
      <c r="AE65" s="34"/>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75" hidden="1">
      <c r="A76" s="34"/>
      <c r="B76" s="39"/>
      <c r="C76" s="34"/>
      <c r="D76" s="135" t="s">
        <v>49</v>
      </c>
      <c r="E76" s="136"/>
      <c r="F76" s="137" t="s">
        <v>50</v>
      </c>
      <c r="G76" s="135" t="s">
        <v>49</v>
      </c>
      <c r="H76" s="136"/>
      <c r="I76" s="136"/>
      <c r="J76" s="138" t="s">
        <v>50</v>
      </c>
      <c r="K76" s="136"/>
      <c r="L76" s="136"/>
      <c r="M76" s="51"/>
      <c r="S76" s="34"/>
      <c r="T76" s="34"/>
      <c r="U76" s="34"/>
      <c r="V76" s="34"/>
      <c r="W76" s="34"/>
      <c r="X76" s="34"/>
      <c r="Y76" s="34"/>
      <c r="Z76" s="34"/>
      <c r="AA76" s="34"/>
      <c r="AB76" s="34"/>
      <c r="AC76" s="34"/>
      <c r="AD76" s="34"/>
      <c r="AE76" s="34"/>
    </row>
    <row r="77" spans="1:31" s="2" customFormat="1" ht="14.45" customHeight="1" hidden="1">
      <c r="A77" s="34"/>
      <c r="B77" s="140"/>
      <c r="C77" s="141"/>
      <c r="D77" s="141"/>
      <c r="E77" s="141"/>
      <c r="F77" s="141"/>
      <c r="G77" s="141"/>
      <c r="H77" s="141"/>
      <c r="I77" s="141"/>
      <c r="J77" s="141"/>
      <c r="K77" s="141"/>
      <c r="L77" s="141"/>
      <c r="M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42"/>
      <c r="C81" s="143"/>
      <c r="D81" s="143"/>
      <c r="E81" s="143"/>
      <c r="F81" s="143"/>
      <c r="G81" s="143"/>
      <c r="H81" s="143"/>
      <c r="I81" s="143"/>
      <c r="J81" s="143"/>
      <c r="K81" s="143"/>
      <c r="L81" s="143"/>
      <c r="M81" s="51"/>
      <c r="S81" s="34"/>
      <c r="T81" s="34"/>
      <c r="U81" s="34"/>
      <c r="V81" s="34"/>
      <c r="W81" s="34"/>
      <c r="X81" s="34"/>
      <c r="Y81" s="34"/>
      <c r="Z81" s="34"/>
      <c r="AA81" s="34"/>
      <c r="AB81" s="34"/>
      <c r="AC81" s="34"/>
      <c r="AD81" s="34"/>
      <c r="AE81" s="34"/>
    </row>
    <row r="82" spans="1:31" s="2" customFormat="1" ht="24.95" customHeight="1">
      <c r="A82" s="34"/>
      <c r="B82" s="35"/>
      <c r="C82" s="23" t="s">
        <v>107</v>
      </c>
      <c r="D82" s="36"/>
      <c r="E82" s="36"/>
      <c r="F82" s="36"/>
      <c r="G82" s="36"/>
      <c r="H82" s="36"/>
      <c r="I82" s="36"/>
      <c r="J82" s="36"/>
      <c r="K82" s="36"/>
      <c r="L82" s="36"/>
      <c r="M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36"/>
      <c r="M83" s="51"/>
      <c r="S83" s="34"/>
      <c r="T83" s="34"/>
      <c r="U83" s="34"/>
      <c r="V83" s="34"/>
      <c r="W83" s="34"/>
      <c r="X83" s="34"/>
      <c r="Y83" s="34"/>
      <c r="Z83" s="34"/>
      <c r="AA83" s="34"/>
      <c r="AB83" s="34"/>
      <c r="AC83" s="34"/>
      <c r="AD83" s="34"/>
      <c r="AE83" s="34"/>
    </row>
    <row r="84" spans="1:31" s="2" customFormat="1" ht="12" customHeight="1">
      <c r="A84" s="34"/>
      <c r="B84" s="35"/>
      <c r="C84" s="29" t="s">
        <v>17</v>
      </c>
      <c r="D84" s="36"/>
      <c r="E84" s="36"/>
      <c r="F84" s="36"/>
      <c r="G84" s="36"/>
      <c r="H84" s="36"/>
      <c r="I84" s="36"/>
      <c r="J84" s="36"/>
      <c r="K84" s="36"/>
      <c r="L84" s="36"/>
      <c r="M84" s="51"/>
      <c r="S84" s="34"/>
      <c r="T84" s="34"/>
      <c r="U84" s="34"/>
      <c r="V84" s="34"/>
      <c r="W84" s="34"/>
      <c r="X84" s="34"/>
      <c r="Y84" s="34"/>
      <c r="Z84" s="34"/>
      <c r="AA84" s="34"/>
      <c r="AB84" s="34"/>
      <c r="AC84" s="34"/>
      <c r="AD84" s="34"/>
      <c r="AE84" s="34"/>
    </row>
    <row r="85" spans="1:31" s="2" customFormat="1" ht="16.5" customHeight="1">
      <c r="A85" s="34"/>
      <c r="B85" s="35"/>
      <c r="C85" s="36"/>
      <c r="D85" s="36"/>
      <c r="E85" s="301" t="str">
        <f>E7</f>
        <v xml:space="preserve"> Realizace SZ navržených v KoPÚ Suchdol nad Odrou - 1.etapa</v>
      </c>
      <c r="F85" s="302"/>
      <c r="G85" s="302"/>
      <c r="H85" s="302"/>
      <c r="I85" s="36"/>
      <c r="J85" s="36"/>
      <c r="K85" s="36"/>
      <c r="L85" s="36"/>
      <c r="M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36"/>
      <c r="M86" s="51"/>
      <c r="S86" s="34"/>
      <c r="T86" s="34"/>
      <c r="U86" s="34"/>
      <c r="V86" s="34"/>
      <c r="W86" s="34"/>
      <c r="X86" s="34"/>
      <c r="Y86" s="34"/>
      <c r="Z86" s="34"/>
      <c r="AA86" s="34"/>
      <c r="AB86" s="34"/>
      <c r="AC86" s="34"/>
      <c r="AD86" s="34"/>
      <c r="AE86" s="34"/>
    </row>
    <row r="87" spans="1:31" s="2" customFormat="1" ht="16.5" customHeight="1">
      <c r="A87" s="34"/>
      <c r="B87" s="35"/>
      <c r="C87" s="36"/>
      <c r="D87" s="36"/>
      <c r="E87" s="289" t="str">
        <f>E9</f>
        <v>SO 111 - Hlavní polní cesta C1</v>
      </c>
      <c r="F87" s="300"/>
      <c r="G87" s="300"/>
      <c r="H87" s="300"/>
      <c r="I87" s="36"/>
      <c r="J87" s="36"/>
      <c r="K87" s="36"/>
      <c r="L87" s="36"/>
      <c r="M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36"/>
      <c r="M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Suchdol nad Odrou</v>
      </c>
      <c r="G89" s="36"/>
      <c r="H89" s="36"/>
      <c r="I89" s="29" t="s">
        <v>23</v>
      </c>
      <c r="J89" s="66" t="str">
        <f>IF(J12="","",J12)</f>
        <v>1. 9. 2017</v>
      </c>
      <c r="K89" s="36"/>
      <c r="L89" s="36"/>
      <c r="M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36"/>
      <c r="M90" s="51"/>
      <c r="S90" s="34"/>
      <c r="T90" s="34"/>
      <c r="U90" s="34"/>
      <c r="V90" s="34"/>
      <c r="W90" s="34"/>
      <c r="X90" s="34"/>
      <c r="Y90" s="34"/>
      <c r="Z90" s="34"/>
      <c r="AA90" s="34"/>
      <c r="AB90" s="34"/>
      <c r="AC90" s="34"/>
      <c r="AD90" s="34"/>
      <c r="AE90" s="34"/>
    </row>
    <row r="91" spans="1:31" s="2" customFormat="1" ht="15.2" customHeight="1">
      <c r="A91" s="34"/>
      <c r="B91" s="35"/>
      <c r="C91" s="29" t="s">
        <v>25</v>
      </c>
      <c r="D91" s="36"/>
      <c r="E91" s="36"/>
      <c r="F91" s="27" t="str">
        <f>E15</f>
        <v xml:space="preserve"> </v>
      </c>
      <c r="G91" s="36"/>
      <c r="H91" s="36"/>
      <c r="I91" s="29" t="s">
        <v>31</v>
      </c>
      <c r="J91" s="32" t="str">
        <f>E21</f>
        <v xml:space="preserve"> </v>
      </c>
      <c r="K91" s="36"/>
      <c r="L91" s="36"/>
      <c r="M91" s="51"/>
      <c r="S91" s="34"/>
      <c r="T91" s="34"/>
      <c r="U91" s="34"/>
      <c r="V91" s="34"/>
      <c r="W91" s="34"/>
      <c r="X91" s="34"/>
      <c r="Y91" s="34"/>
      <c r="Z91" s="34"/>
      <c r="AA91" s="34"/>
      <c r="AB91" s="34"/>
      <c r="AC91" s="34"/>
      <c r="AD91" s="34"/>
      <c r="AE91" s="34"/>
    </row>
    <row r="92" spans="1:31" s="2" customFormat="1" ht="15.2" customHeight="1">
      <c r="A92" s="34"/>
      <c r="B92" s="35"/>
      <c r="C92" s="29" t="s">
        <v>29</v>
      </c>
      <c r="D92" s="36"/>
      <c r="E92" s="36"/>
      <c r="F92" s="27" t="str">
        <f>IF(E18="","",E18)</f>
        <v>Vyplň údaj</v>
      </c>
      <c r="G92" s="36"/>
      <c r="H92" s="36"/>
      <c r="I92" s="29" t="s">
        <v>32</v>
      </c>
      <c r="J92" s="32" t="str">
        <f>E24</f>
        <v xml:space="preserve"> </v>
      </c>
      <c r="K92" s="36"/>
      <c r="L92" s="36"/>
      <c r="M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36"/>
      <c r="M93" s="51"/>
      <c r="S93" s="34"/>
      <c r="T93" s="34"/>
      <c r="U93" s="34"/>
      <c r="V93" s="34"/>
      <c r="W93" s="34"/>
      <c r="X93" s="34"/>
      <c r="Y93" s="34"/>
      <c r="Z93" s="34"/>
      <c r="AA93" s="34"/>
      <c r="AB93" s="34"/>
      <c r="AC93" s="34"/>
      <c r="AD93" s="34"/>
      <c r="AE93" s="34"/>
    </row>
    <row r="94" spans="1:31" s="2" customFormat="1" ht="29.25" customHeight="1">
      <c r="A94" s="34"/>
      <c r="B94" s="35"/>
      <c r="C94" s="144" t="s">
        <v>108</v>
      </c>
      <c r="D94" s="145"/>
      <c r="E94" s="145"/>
      <c r="F94" s="145"/>
      <c r="G94" s="145"/>
      <c r="H94" s="145"/>
      <c r="I94" s="146" t="s">
        <v>109</v>
      </c>
      <c r="J94" s="146" t="s">
        <v>110</v>
      </c>
      <c r="K94" s="146" t="s">
        <v>111</v>
      </c>
      <c r="L94" s="145"/>
      <c r="M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36"/>
      <c r="M95" s="51"/>
      <c r="S95" s="34"/>
      <c r="T95" s="34"/>
      <c r="U95" s="34"/>
      <c r="V95" s="34"/>
      <c r="W95" s="34"/>
      <c r="X95" s="34"/>
      <c r="Y95" s="34"/>
      <c r="Z95" s="34"/>
      <c r="AA95" s="34"/>
      <c r="AB95" s="34"/>
      <c r="AC95" s="34"/>
      <c r="AD95" s="34"/>
      <c r="AE95" s="34"/>
    </row>
    <row r="96" spans="1:47" s="2" customFormat="1" ht="22.9" customHeight="1">
      <c r="A96" s="34"/>
      <c r="B96" s="35"/>
      <c r="C96" s="147" t="s">
        <v>112</v>
      </c>
      <c r="D96" s="36"/>
      <c r="E96" s="36"/>
      <c r="F96" s="36"/>
      <c r="G96" s="36"/>
      <c r="H96" s="36"/>
      <c r="I96" s="84">
        <f aca="true" t="shared" si="0" ref="I96:J98">Q125</f>
        <v>0</v>
      </c>
      <c r="J96" s="84">
        <f t="shared" si="0"/>
        <v>0</v>
      </c>
      <c r="K96" s="84">
        <f>K125</f>
        <v>0</v>
      </c>
      <c r="L96" s="36"/>
      <c r="M96" s="51"/>
      <c r="S96" s="34"/>
      <c r="T96" s="34"/>
      <c r="U96" s="34"/>
      <c r="V96" s="34"/>
      <c r="W96" s="34"/>
      <c r="X96" s="34"/>
      <c r="Y96" s="34"/>
      <c r="Z96" s="34"/>
      <c r="AA96" s="34"/>
      <c r="AB96" s="34"/>
      <c r="AC96" s="34"/>
      <c r="AD96" s="34"/>
      <c r="AE96" s="34"/>
      <c r="AU96" s="17" t="s">
        <v>113</v>
      </c>
    </row>
    <row r="97" spans="2:13" s="9" customFormat="1" ht="24.95" customHeight="1">
      <c r="B97" s="148"/>
      <c r="C97" s="149"/>
      <c r="D97" s="150" t="s">
        <v>114</v>
      </c>
      <c r="E97" s="151"/>
      <c r="F97" s="151"/>
      <c r="G97" s="151"/>
      <c r="H97" s="151"/>
      <c r="I97" s="152">
        <f t="shared" si="0"/>
        <v>0</v>
      </c>
      <c r="J97" s="152">
        <f t="shared" si="0"/>
        <v>0</v>
      </c>
      <c r="K97" s="152">
        <f>K126</f>
        <v>0</v>
      </c>
      <c r="L97" s="149"/>
      <c r="M97" s="153"/>
    </row>
    <row r="98" spans="2:13" s="10" customFormat="1" ht="19.9" customHeight="1">
      <c r="B98" s="154"/>
      <c r="C98" s="155"/>
      <c r="D98" s="156" t="s">
        <v>115</v>
      </c>
      <c r="E98" s="157"/>
      <c r="F98" s="157"/>
      <c r="G98" s="157"/>
      <c r="H98" s="157"/>
      <c r="I98" s="158">
        <f t="shared" si="0"/>
        <v>0</v>
      </c>
      <c r="J98" s="158">
        <f t="shared" si="0"/>
        <v>0</v>
      </c>
      <c r="K98" s="158">
        <f>K127</f>
        <v>0</v>
      </c>
      <c r="L98" s="155"/>
      <c r="M98" s="159"/>
    </row>
    <row r="99" spans="2:13" s="10" customFormat="1" ht="19.9" customHeight="1">
      <c r="B99" s="154"/>
      <c r="C99" s="155"/>
      <c r="D99" s="156" t="s">
        <v>116</v>
      </c>
      <c r="E99" s="157"/>
      <c r="F99" s="157"/>
      <c r="G99" s="157"/>
      <c r="H99" s="157"/>
      <c r="I99" s="158">
        <f>Q208</f>
        <v>0</v>
      </c>
      <c r="J99" s="158">
        <f>R208</f>
        <v>0</v>
      </c>
      <c r="K99" s="158">
        <f>K208</f>
        <v>0</v>
      </c>
      <c r="L99" s="155"/>
      <c r="M99" s="159"/>
    </row>
    <row r="100" spans="2:13" s="10" customFormat="1" ht="19.9" customHeight="1">
      <c r="B100" s="154"/>
      <c r="C100" s="155"/>
      <c r="D100" s="156" t="s">
        <v>117</v>
      </c>
      <c r="E100" s="157"/>
      <c r="F100" s="157"/>
      <c r="G100" s="157"/>
      <c r="H100" s="157"/>
      <c r="I100" s="158">
        <f>Q231</f>
        <v>0</v>
      </c>
      <c r="J100" s="158">
        <f>R231</f>
        <v>0</v>
      </c>
      <c r="K100" s="158">
        <f>K231</f>
        <v>0</v>
      </c>
      <c r="L100" s="155"/>
      <c r="M100" s="159"/>
    </row>
    <row r="101" spans="2:13" s="10" customFormat="1" ht="19.9" customHeight="1">
      <c r="B101" s="154"/>
      <c r="C101" s="155"/>
      <c r="D101" s="156" t="s">
        <v>118</v>
      </c>
      <c r="E101" s="157"/>
      <c r="F101" s="157"/>
      <c r="G101" s="157"/>
      <c r="H101" s="157"/>
      <c r="I101" s="158">
        <f>Q263</f>
        <v>0</v>
      </c>
      <c r="J101" s="158">
        <f>R263</f>
        <v>0</v>
      </c>
      <c r="K101" s="158">
        <f>K263</f>
        <v>0</v>
      </c>
      <c r="L101" s="155"/>
      <c r="M101" s="159"/>
    </row>
    <row r="102" spans="2:13" s="10" customFormat="1" ht="19.9" customHeight="1">
      <c r="B102" s="154"/>
      <c r="C102" s="155"/>
      <c r="D102" s="156" t="s">
        <v>119</v>
      </c>
      <c r="E102" s="157"/>
      <c r="F102" s="157"/>
      <c r="G102" s="157"/>
      <c r="H102" s="157"/>
      <c r="I102" s="158">
        <f>Q304</f>
        <v>0</v>
      </c>
      <c r="J102" s="158">
        <f>R304</f>
        <v>0</v>
      </c>
      <c r="K102" s="158">
        <f>K304</f>
        <v>0</v>
      </c>
      <c r="L102" s="155"/>
      <c r="M102" s="159"/>
    </row>
    <row r="103" spans="2:13" s="10" customFormat="1" ht="19.9" customHeight="1">
      <c r="B103" s="154"/>
      <c r="C103" s="155"/>
      <c r="D103" s="156" t="s">
        <v>120</v>
      </c>
      <c r="E103" s="157"/>
      <c r="F103" s="157"/>
      <c r="G103" s="157"/>
      <c r="H103" s="157"/>
      <c r="I103" s="158">
        <f>Q313</f>
        <v>0</v>
      </c>
      <c r="J103" s="158">
        <f>R313</f>
        <v>0</v>
      </c>
      <c r="K103" s="158">
        <f>K313</f>
        <v>0</v>
      </c>
      <c r="L103" s="155"/>
      <c r="M103" s="159"/>
    </row>
    <row r="104" spans="2:13" s="9" customFormat="1" ht="24.95" customHeight="1">
      <c r="B104" s="148"/>
      <c r="C104" s="149"/>
      <c r="D104" s="150" t="s">
        <v>121</v>
      </c>
      <c r="E104" s="151"/>
      <c r="F104" s="151"/>
      <c r="G104" s="151"/>
      <c r="H104" s="151"/>
      <c r="I104" s="152">
        <f>Q318</f>
        <v>0</v>
      </c>
      <c r="J104" s="152">
        <f>R318</f>
        <v>0</v>
      </c>
      <c r="K104" s="152">
        <f>K318</f>
        <v>0</v>
      </c>
      <c r="L104" s="149"/>
      <c r="M104" s="153"/>
    </row>
    <row r="105" spans="2:13" s="10" customFormat="1" ht="19.9" customHeight="1">
      <c r="B105" s="154"/>
      <c r="C105" s="155"/>
      <c r="D105" s="156" t="s">
        <v>122</v>
      </c>
      <c r="E105" s="157"/>
      <c r="F105" s="157"/>
      <c r="G105" s="157"/>
      <c r="H105" s="157"/>
      <c r="I105" s="158">
        <f>Q319</f>
        <v>0</v>
      </c>
      <c r="J105" s="158">
        <f>R319</f>
        <v>0</v>
      </c>
      <c r="K105" s="158">
        <f>K319</f>
        <v>0</v>
      </c>
      <c r="L105" s="155"/>
      <c r="M105" s="159"/>
    </row>
    <row r="106" spans="1:31" s="2" customFormat="1" ht="21.75" customHeight="1">
      <c r="A106" s="34"/>
      <c r="B106" s="35"/>
      <c r="C106" s="36"/>
      <c r="D106" s="36"/>
      <c r="E106" s="36"/>
      <c r="F106" s="36"/>
      <c r="G106" s="36"/>
      <c r="H106" s="36"/>
      <c r="I106" s="36"/>
      <c r="J106" s="36"/>
      <c r="K106" s="36"/>
      <c r="L106" s="36"/>
      <c r="M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55"/>
      <c r="J107" s="55"/>
      <c r="K107" s="55"/>
      <c r="L107" s="55"/>
      <c r="M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57"/>
      <c r="J111" s="57"/>
      <c r="K111" s="57"/>
      <c r="L111" s="57"/>
      <c r="M111" s="51"/>
      <c r="S111" s="34"/>
      <c r="T111" s="34"/>
      <c r="U111" s="34"/>
      <c r="V111" s="34"/>
      <c r="W111" s="34"/>
      <c r="X111" s="34"/>
      <c r="Y111" s="34"/>
      <c r="Z111" s="34"/>
      <c r="AA111" s="34"/>
      <c r="AB111" s="34"/>
      <c r="AC111" s="34"/>
      <c r="AD111" s="34"/>
      <c r="AE111" s="34"/>
    </row>
    <row r="112" spans="1:31" s="2" customFormat="1" ht="24.95" customHeight="1">
      <c r="A112" s="34"/>
      <c r="B112" s="35"/>
      <c r="C112" s="23" t="s">
        <v>123</v>
      </c>
      <c r="D112" s="36"/>
      <c r="E112" s="36"/>
      <c r="F112" s="36"/>
      <c r="G112" s="36"/>
      <c r="H112" s="36"/>
      <c r="I112" s="36"/>
      <c r="J112" s="36"/>
      <c r="K112" s="36"/>
      <c r="L112" s="36"/>
      <c r="M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36"/>
      <c r="M113" s="51"/>
      <c r="S113" s="34"/>
      <c r="T113" s="34"/>
      <c r="U113" s="34"/>
      <c r="V113" s="34"/>
      <c r="W113" s="34"/>
      <c r="X113" s="34"/>
      <c r="Y113" s="34"/>
      <c r="Z113" s="34"/>
      <c r="AA113" s="34"/>
      <c r="AB113" s="34"/>
      <c r="AC113" s="34"/>
      <c r="AD113" s="34"/>
      <c r="AE113" s="34"/>
    </row>
    <row r="114" spans="1:31" s="2" customFormat="1" ht="12" customHeight="1">
      <c r="A114" s="34"/>
      <c r="B114" s="35"/>
      <c r="C114" s="29" t="s">
        <v>17</v>
      </c>
      <c r="D114" s="36"/>
      <c r="E114" s="36"/>
      <c r="F114" s="36"/>
      <c r="G114" s="36"/>
      <c r="H114" s="36"/>
      <c r="I114" s="36"/>
      <c r="J114" s="36"/>
      <c r="K114" s="36"/>
      <c r="L114" s="36"/>
      <c r="M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01" t="str">
        <f>E7</f>
        <v xml:space="preserve"> Realizace SZ navržených v KoPÚ Suchdol nad Odrou - 1.etapa</v>
      </c>
      <c r="F115" s="302"/>
      <c r="G115" s="302"/>
      <c r="H115" s="302"/>
      <c r="I115" s="36"/>
      <c r="J115" s="36"/>
      <c r="K115" s="36"/>
      <c r="L115" s="36"/>
      <c r="M115" s="51"/>
      <c r="S115" s="34"/>
      <c r="T115" s="34"/>
      <c r="U115" s="34"/>
      <c r="V115" s="34"/>
      <c r="W115" s="34"/>
      <c r="X115" s="34"/>
      <c r="Y115" s="34"/>
      <c r="Z115" s="34"/>
      <c r="AA115" s="34"/>
      <c r="AB115" s="34"/>
      <c r="AC115" s="34"/>
      <c r="AD115" s="34"/>
      <c r="AE115" s="34"/>
    </row>
    <row r="116" spans="1:31" s="2" customFormat="1" ht="12" customHeight="1">
      <c r="A116" s="34"/>
      <c r="B116" s="35"/>
      <c r="C116" s="29" t="s">
        <v>103</v>
      </c>
      <c r="D116" s="36"/>
      <c r="E116" s="36"/>
      <c r="F116" s="36"/>
      <c r="G116" s="36"/>
      <c r="H116" s="36"/>
      <c r="I116" s="36"/>
      <c r="J116" s="36"/>
      <c r="K116" s="36"/>
      <c r="L116" s="36"/>
      <c r="M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89" t="str">
        <f>E9</f>
        <v>SO 111 - Hlavní polní cesta C1</v>
      </c>
      <c r="F117" s="300"/>
      <c r="G117" s="300"/>
      <c r="H117" s="300"/>
      <c r="I117" s="36"/>
      <c r="J117" s="36"/>
      <c r="K117" s="36"/>
      <c r="L117" s="36"/>
      <c r="M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36"/>
      <c r="M118" s="51"/>
      <c r="S118" s="34"/>
      <c r="T118" s="34"/>
      <c r="U118" s="34"/>
      <c r="V118" s="34"/>
      <c r="W118" s="34"/>
      <c r="X118" s="34"/>
      <c r="Y118" s="34"/>
      <c r="Z118" s="34"/>
      <c r="AA118" s="34"/>
      <c r="AB118" s="34"/>
      <c r="AC118" s="34"/>
      <c r="AD118" s="34"/>
      <c r="AE118" s="34"/>
    </row>
    <row r="119" spans="1:31" s="2" customFormat="1" ht="12" customHeight="1">
      <c r="A119" s="34"/>
      <c r="B119" s="35"/>
      <c r="C119" s="29" t="s">
        <v>21</v>
      </c>
      <c r="D119" s="36"/>
      <c r="E119" s="36"/>
      <c r="F119" s="27" t="str">
        <f>F12</f>
        <v>Suchdol nad Odrou</v>
      </c>
      <c r="G119" s="36"/>
      <c r="H119" s="36"/>
      <c r="I119" s="29" t="s">
        <v>23</v>
      </c>
      <c r="J119" s="66" t="str">
        <f>IF(J12="","",J12)</f>
        <v>1. 9. 2017</v>
      </c>
      <c r="K119" s="36"/>
      <c r="L119" s="36"/>
      <c r="M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36"/>
      <c r="M120" s="51"/>
      <c r="S120" s="34"/>
      <c r="T120" s="34"/>
      <c r="U120" s="34"/>
      <c r="V120" s="34"/>
      <c r="W120" s="34"/>
      <c r="X120" s="34"/>
      <c r="Y120" s="34"/>
      <c r="Z120" s="34"/>
      <c r="AA120" s="34"/>
      <c r="AB120" s="34"/>
      <c r="AC120" s="34"/>
      <c r="AD120" s="34"/>
      <c r="AE120" s="34"/>
    </row>
    <row r="121" spans="1:31" s="2" customFormat="1" ht="15.2" customHeight="1">
      <c r="A121" s="34"/>
      <c r="B121" s="35"/>
      <c r="C121" s="29" t="s">
        <v>25</v>
      </c>
      <c r="D121" s="36"/>
      <c r="E121" s="36"/>
      <c r="F121" s="27" t="str">
        <f>E15</f>
        <v xml:space="preserve"> </v>
      </c>
      <c r="G121" s="36"/>
      <c r="H121" s="36"/>
      <c r="I121" s="29" t="s">
        <v>31</v>
      </c>
      <c r="J121" s="32" t="str">
        <f>E21</f>
        <v xml:space="preserve"> </v>
      </c>
      <c r="K121" s="36"/>
      <c r="L121" s="36"/>
      <c r="M121" s="51"/>
      <c r="S121" s="34"/>
      <c r="T121" s="34"/>
      <c r="U121" s="34"/>
      <c r="V121" s="34"/>
      <c r="W121" s="34"/>
      <c r="X121" s="34"/>
      <c r="Y121" s="34"/>
      <c r="Z121" s="34"/>
      <c r="AA121" s="34"/>
      <c r="AB121" s="34"/>
      <c r="AC121" s="34"/>
      <c r="AD121" s="34"/>
      <c r="AE121" s="34"/>
    </row>
    <row r="122" spans="1:31" s="2" customFormat="1" ht="15.2" customHeight="1">
      <c r="A122" s="34"/>
      <c r="B122" s="35"/>
      <c r="C122" s="29" t="s">
        <v>29</v>
      </c>
      <c r="D122" s="36"/>
      <c r="E122" s="36"/>
      <c r="F122" s="27" t="str">
        <f>IF(E18="","",E18)</f>
        <v>Vyplň údaj</v>
      </c>
      <c r="G122" s="36"/>
      <c r="H122" s="36"/>
      <c r="I122" s="29" t="s">
        <v>32</v>
      </c>
      <c r="J122" s="32" t="str">
        <f>E24</f>
        <v xml:space="preserve"> </v>
      </c>
      <c r="K122" s="36"/>
      <c r="L122" s="36"/>
      <c r="M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36"/>
      <c r="M123" s="51"/>
      <c r="S123" s="34"/>
      <c r="T123" s="34"/>
      <c r="U123" s="34"/>
      <c r="V123" s="34"/>
      <c r="W123" s="34"/>
      <c r="X123" s="34"/>
      <c r="Y123" s="34"/>
      <c r="Z123" s="34"/>
      <c r="AA123" s="34"/>
      <c r="AB123" s="34"/>
      <c r="AC123" s="34"/>
      <c r="AD123" s="34"/>
      <c r="AE123" s="34"/>
    </row>
    <row r="124" spans="1:31" s="11" customFormat="1" ht="29.25" customHeight="1">
      <c r="A124" s="160"/>
      <c r="B124" s="161"/>
      <c r="C124" s="162" t="s">
        <v>124</v>
      </c>
      <c r="D124" s="163" t="s">
        <v>59</v>
      </c>
      <c r="E124" s="163" t="s">
        <v>55</v>
      </c>
      <c r="F124" s="163" t="s">
        <v>56</v>
      </c>
      <c r="G124" s="163" t="s">
        <v>125</v>
      </c>
      <c r="H124" s="163" t="s">
        <v>126</v>
      </c>
      <c r="I124" s="163" t="s">
        <v>127</v>
      </c>
      <c r="J124" s="163" t="s">
        <v>128</v>
      </c>
      <c r="K124" s="163" t="s">
        <v>111</v>
      </c>
      <c r="L124" s="164" t="s">
        <v>129</v>
      </c>
      <c r="M124" s="165"/>
      <c r="N124" s="75" t="s">
        <v>1</v>
      </c>
      <c r="O124" s="76" t="s">
        <v>38</v>
      </c>
      <c r="P124" s="76" t="s">
        <v>130</v>
      </c>
      <c r="Q124" s="76" t="s">
        <v>131</v>
      </c>
      <c r="R124" s="76" t="s">
        <v>132</v>
      </c>
      <c r="S124" s="76" t="s">
        <v>133</v>
      </c>
      <c r="T124" s="76" t="s">
        <v>134</v>
      </c>
      <c r="U124" s="76" t="s">
        <v>135</v>
      </c>
      <c r="V124" s="76" t="s">
        <v>136</v>
      </c>
      <c r="W124" s="76" t="s">
        <v>137</v>
      </c>
      <c r="X124" s="77" t="s">
        <v>138</v>
      </c>
      <c r="Y124" s="160"/>
      <c r="Z124" s="160"/>
      <c r="AA124" s="160"/>
      <c r="AB124" s="160"/>
      <c r="AC124" s="160"/>
      <c r="AD124" s="160"/>
      <c r="AE124" s="160"/>
    </row>
    <row r="125" spans="1:63" s="2" customFormat="1" ht="22.9" customHeight="1">
      <c r="A125" s="34"/>
      <c r="B125" s="35"/>
      <c r="C125" s="82" t="s">
        <v>139</v>
      </c>
      <c r="D125" s="36"/>
      <c r="E125" s="36"/>
      <c r="F125" s="36"/>
      <c r="G125" s="36"/>
      <c r="H125" s="36"/>
      <c r="I125" s="36"/>
      <c r="J125" s="36"/>
      <c r="K125" s="166">
        <f>BK125</f>
        <v>0</v>
      </c>
      <c r="L125" s="36"/>
      <c r="M125" s="39"/>
      <c r="N125" s="78"/>
      <c r="O125" s="167"/>
      <c r="P125" s="79"/>
      <c r="Q125" s="168">
        <f>Q126+Q318</f>
        <v>0</v>
      </c>
      <c r="R125" s="168">
        <f>R126+R318</f>
        <v>0</v>
      </c>
      <c r="S125" s="79"/>
      <c r="T125" s="169">
        <f>T126+T318</f>
        <v>0</v>
      </c>
      <c r="U125" s="79"/>
      <c r="V125" s="169">
        <f>V126+V318</f>
        <v>18168.7614922068</v>
      </c>
      <c r="W125" s="79"/>
      <c r="X125" s="170">
        <f>X126+X318</f>
        <v>2748.5863249999998</v>
      </c>
      <c r="Y125" s="34"/>
      <c r="Z125" s="34"/>
      <c r="AA125" s="34"/>
      <c r="AB125" s="34"/>
      <c r="AC125" s="34"/>
      <c r="AD125" s="34"/>
      <c r="AE125" s="34"/>
      <c r="AT125" s="17" t="s">
        <v>75</v>
      </c>
      <c r="AU125" s="17" t="s">
        <v>113</v>
      </c>
      <c r="BK125" s="171">
        <f>BK126+BK318</f>
        <v>0</v>
      </c>
    </row>
    <row r="126" spans="2:63" s="12" customFormat="1" ht="25.9" customHeight="1">
      <c r="B126" s="172"/>
      <c r="C126" s="173"/>
      <c r="D126" s="174" t="s">
        <v>75</v>
      </c>
      <c r="E126" s="175" t="s">
        <v>140</v>
      </c>
      <c r="F126" s="175" t="s">
        <v>141</v>
      </c>
      <c r="G126" s="173"/>
      <c r="H126" s="173"/>
      <c r="I126" s="176"/>
      <c r="J126" s="176"/>
      <c r="K126" s="177">
        <f>BK126</f>
        <v>0</v>
      </c>
      <c r="L126" s="173"/>
      <c r="M126" s="178"/>
      <c r="N126" s="179"/>
      <c r="O126" s="180"/>
      <c r="P126" s="180"/>
      <c r="Q126" s="181">
        <f>Q127+Q208+Q231+Q263+Q304+Q313</f>
        <v>0</v>
      </c>
      <c r="R126" s="181">
        <f>R127+R208+R231+R263+R304+R313</f>
        <v>0</v>
      </c>
      <c r="S126" s="180"/>
      <c r="T126" s="182">
        <f>T127+T208+T231+T263+T304+T313</f>
        <v>0</v>
      </c>
      <c r="U126" s="180"/>
      <c r="V126" s="182">
        <f>V127+V208+V231+V263+V304+V313</f>
        <v>18168.7466796468</v>
      </c>
      <c r="W126" s="180"/>
      <c r="X126" s="183">
        <f>X127+X208+X231+X263+X304+X313</f>
        <v>2748.5863249999998</v>
      </c>
      <c r="AR126" s="184" t="s">
        <v>84</v>
      </c>
      <c r="AT126" s="185" t="s">
        <v>75</v>
      </c>
      <c r="AU126" s="185" t="s">
        <v>76</v>
      </c>
      <c r="AY126" s="184" t="s">
        <v>142</v>
      </c>
      <c r="BK126" s="186">
        <f>BK127+BK208+BK231+BK263+BK304+BK313</f>
        <v>0</v>
      </c>
    </row>
    <row r="127" spans="2:63" s="12" customFormat="1" ht="22.9" customHeight="1">
      <c r="B127" s="172"/>
      <c r="C127" s="173"/>
      <c r="D127" s="174" t="s">
        <v>75</v>
      </c>
      <c r="E127" s="187" t="s">
        <v>84</v>
      </c>
      <c r="F127" s="187" t="s">
        <v>143</v>
      </c>
      <c r="G127" s="173"/>
      <c r="H127" s="173"/>
      <c r="I127" s="176"/>
      <c r="J127" s="176"/>
      <c r="K127" s="188">
        <f>BK127</f>
        <v>0</v>
      </c>
      <c r="L127" s="173"/>
      <c r="M127" s="178"/>
      <c r="N127" s="179"/>
      <c r="O127" s="180"/>
      <c r="P127" s="180"/>
      <c r="Q127" s="181">
        <f>SUM(Q128:Q207)</f>
        <v>0</v>
      </c>
      <c r="R127" s="181">
        <f>SUM(R128:R207)</f>
        <v>0</v>
      </c>
      <c r="S127" s="180"/>
      <c r="T127" s="182">
        <f>SUM(T128:T207)</f>
        <v>0</v>
      </c>
      <c r="U127" s="180"/>
      <c r="V127" s="182">
        <f>SUM(V128:V207)</f>
        <v>8871.1846421335</v>
      </c>
      <c r="W127" s="180"/>
      <c r="X127" s="183">
        <f>SUM(X128:X207)</f>
        <v>2747.9266249999996</v>
      </c>
      <c r="AR127" s="184" t="s">
        <v>84</v>
      </c>
      <c r="AT127" s="185" t="s">
        <v>75</v>
      </c>
      <c r="AU127" s="185" t="s">
        <v>84</v>
      </c>
      <c r="AY127" s="184" t="s">
        <v>142</v>
      </c>
      <c r="BK127" s="186">
        <f>SUM(BK128:BK207)</f>
        <v>0</v>
      </c>
    </row>
    <row r="128" spans="1:65" s="2" customFormat="1" ht="48">
      <c r="A128" s="34"/>
      <c r="B128" s="35"/>
      <c r="C128" s="189" t="s">
        <v>144</v>
      </c>
      <c r="D128" s="189" t="s">
        <v>145</v>
      </c>
      <c r="E128" s="190" t="s">
        <v>146</v>
      </c>
      <c r="F128" s="191" t="s">
        <v>147</v>
      </c>
      <c r="G128" s="192" t="s">
        <v>148</v>
      </c>
      <c r="H128" s="193">
        <v>187</v>
      </c>
      <c r="I128" s="194"/>
      <c r="J128" s="194"/>
      <c r="K128" s="195">
        <f>ROUND(P128*H128,2)</f>
        <v>0</v>
      </c>
      <c r="L128" s="191" t="s">
        <v>149</v>
      </c>
      <c r="M128" s="39"/>
      <c r="N128" s="196" t="s">
        <v>1</v>
      </c>
      <c r="O128" s="197" t="s">
        <v>39</v>
      </c>
      <c r="P128" s="198">
        <f>I128+J128</f>
        <v>0</v>
      </c>
      <c r="Q128" s="198">
        <f>ROUND(I128*H128,2)</f>
        <v>0</v>
      </c>
      <c r="R128" s="198">
        <f>ROUND(J128*H128,2)</f>
        <v>0</v>
      </c>
      <c r="S128" s="71"/>
      <c r="T128" s="199">
        <f>S128*H128</f>
        <v>0</v>
      </c>
      <c r="U128" s="199">
        <v>0</v>
      </c>
      <c r="V128" s="199">
        <f>U128*H128</f>
        <v>0</v>
      </c>
      <c r="W128" s="199">
        <v>0</v>
      </c>
      <c r="X128" s="200">
        <f>W128*H128</f>
        <v>0</v>
      </c>
      <c r="Y128" s="34"/>
      <c r="Z128" s="34"/>
      <c r="AA128" s="34"/>
      <c r="AB128" s="34"/>
      <c r="AC128" s="34"/>
      <c r="AD128" s="34"/>
      <c r="AE128" s="34"/>
      <c r="AR128" s="201" t="s">
        <v>150</v>
      </c>
      <c r="AT128" s="201" t="s">
        <v>145</v>
      </c>
      <c r="AU128" s="201" t="s">
        <v>86</v>
      </c>
      <c r="AY128" s="17" t="s">
        <v>142</v>
      </c>
      <c r="BE128" s="202">
        <f>IF(O128="základní",K128,0)</f>
        <v>0</v>
      </c>
      <c r="BF128" s="202">
        <f>IF(O128="snížená",K128,0)</f>
        <v>0</v>
      </c>
      <c r="BG128" s="202">
        <f>IF(O128="zákl. přenesená",K128,0)</f>
        <v>0</v>
      </c>
      <c r="BH128" s="202">
        <f>IF(O128="sníž. přenesená",K128,0)</f>
        <v>0</v>
      </c>
      <c r="BI128" s="202">
        <f>IF(O128="nulová",K128,0)</f>
        <v>0</v>
      </c>
      <c r="BJ128" s="17" t="s">
        <v>84</v>
      </c>
      <c r="BK128" s="202">
        <f>ROUND(P128*H128,2)</f>
        <v>0</v>
      </c>
      <c r="BL128" s="17" t="s">
        <v>150</v>
      </c>
      <c r="BM128" s="201" t="s">
        <v>151</v>
      </c>
    </row>
    <row r="129" spans="1:47" s="2" customFormat="1" ht="97.5">
      <c r="A129" s="34"/>
      <c r="B129" s="35"/>
      <c r="C129" s="36"/>
      <c r="D129" s="203" t="s">
        <v>152</v>
      </c>
      <c r="E129" s="36"/>
      <c r="F129" s="204" t="s">
        <v>153</v>
      </c>
      <c r="G129" s="36"/>
      <c r="H129" s="36"/>
      <c r="I129" s="205"/>
      <c r="J129" s="205"/>
      <c r="K129" s="36"/>
      <c r="L129" s="36"/>
      <c r="M129" s="39"/>
      <c r="N129" s="206"/>
      <c r="O129" s="207"/>
      <c r="P129" s="71"/>
      <c r="Q129" s="71"/>
      <c r="R129" s="71"/>
      <c r="S129" s="71"/>
      <c r="T129" s="71"/>
      <c r="U129" s="71"/>
      <c r="V129" s="71"/>
      <c r="W129" s="71"/>
      <c r="X129" s="72"/>
      <c r="Y129" s="34"/>
      <c r="Z129" s="34"/>
      <c r="AA129" s="34"/>
      <c r="AB129" s="34"/>
      <c r="AC129" s="34"/>
      <c r="AD129" s="34"/>
      <c r="AE129" s="34"/>
      <c r="AT129" s="17" t="s">
        <v>152</v>
      </c>
      <c r="AU129" s="17" t="s">
        <v>86</v>
      </c>
    </row>
    <row r="130" spans="2:51" s="13" customFormat="1" ht="12">
      <c r="B130" s="208"/>
      <c r="C130" s="209"/>
      <c r="D130" s="203" t="s">
        <v>154</v>
      </c>
      <c r="E130" s="210" t="s">
        <v>1</v>
      </c>
      <c r="F130" s="211" t="s">
        <v>155</v>
      </c>
      <c r="G130" s="209"/>
      <c r="H130" s="212">
        <v>187</v>
      </c>
      <c r="I130" s="213"/>
      <c r="J130" s="213"/>
      <c r="K130" s="209"/>
      <c r="L130" s="209"/>
      <c r="M130" s="214"/>
      <c r="N130" s="215"/>
      <c r="O130" s="216"/>
      <c r="P130" s="216"/>
      <c r="Q130" s="216"/>
      <c r="R130" s="216"/>
      <c r="S130" s="216"/>
      <c r="T130" s="216"/>
      <c r="U130" s="216"/>
      <c r="V130" s="216"/>
      <c r="W130" s="216"/>
      <c r="X130" s="217"/>
      <c r="AT130" s="218" t="s">
        <v>154</v>
      </c>
      <c r="AU130" s="218" t="s">
        <v>86</v>
      </c>
      <c r="AV130" s="13" t="s">
        <v>86</v>
      </c>
      <c r="AW130" s="13" t="s">
        <v>5</v>
      </c>
      <c r="AX130" s="13" t="s">
        <v>84</v>
      </c>
      <c r="AY130" s="218" t="s">
        <v>142</v>
      </c>
    </row>
    <row r="131" spans="1:65" s="2" customFormat="1" ht="33" customHeight="1">
      <c r="A131" s="34"/>
      <c r="B131" s="35"/>
      <c r="C131" s="189" t="s">
        <v>156</v>
      </c>
      <c r="D131" s="189" t="s">
        <v>145</v>
      </c>
      <c r="E131" s="190" t="s">
        <v>157</v>
      </c>
      <c r="F131" s="191" t="s">
        <v>158</v>
      </c>
      <c r="G131" s="192" t="s">
        <v>159</v>
      </c>
      <c r="H131" s="193">
        <v>129</v>
      </c>
      <c r="I131" s="194"/>
      <c r="J131" s="194"/>
      <c r="K131" s="195">
        <f>ROUND(P131*H131,2)</f>
        <v>0</v>
      </c>
      <c r="L131" s="191" t="s">
        <v>149</v>
      </c>
      <c r="M131" s="39"/>
      <c r="N131" s="196" t="s">
        <v>1</v>
      </c>
      <c r="O131" s="197" t="s">
        <v>39</v>
      </c>
      <c r="P131" s="198">
        <f>I131+J131</f>
        <v>0</v>
      </c>
      <c r="Q131" s="198">
        <f>ROUND(I131*H131,2)</f>
        <v>0</v>
      </c>
      <c r="R131" s="198">
        <f>ROUND(J131*H131,2)</f>
        <v>0</v>
      </c>
      <c r="S131" s="71"/>
      <c r="T131" s="199">
        <f>S131*H131</f>
        <v>0</v>
      </c>
      <c r="U131" s="199">
        <v>0</v>
      </c>
      <c r="V131" s="199">
        <f>U131*H131</f>
        <v>0</v>
      </c>
      <c r="W131" s="199">
        <v>0</v>
      </c>
      <c r="X131" s="200">
        <f>W131*H131</f>
        <v>0</v>
      </c>
      <c r="Y131" s="34"/>
      <c r="Z131" s="34"/>
      <c r="AA131" s="34"/>
      <c r="AB131" s="34"/>
      <c r="AC131" s="34"/>
      <c r="AD131" s="34"/>
      <c r="AE131" s="34"/>
      <c r="AR131" s="201" t="s">
        <v>150</v>
      </c>
      <c r="AT131" s="201" t="s">
        <v>145</v>
      </c>
      <c r="AU131" s="201" t="s">
        <v>86</v>
      </c>
      <c r="AY131" s="17" t="s">
        <v>142</v>
      </c>
      <c r="BE131" s="202">
        <f>IF(O131="základní",K131,0)</f>
        <v>0</v>
      </c>
      <c r="BF131" s="202">
        <f>IF(O131="snížená",K131,0)</f>
        <v>0</v>
      </c>
      <c r="BG131" s="202">
        <f>IF(O131="zákl. přenesená",K131,0)</f>
        <v>0</v>
      </c>
      <c r="BH131" s="202">
        <f>IF(O131="sníž. přenesená",K131,0)</f>
        <v>0</v>
      </c>
      <c r="BI131" s="202">
        <f>IF(O131="nulová",K131,0)</f>
        <v>0</v>
      </c>
      <c r="BJ131" s="17" t="s">
        <v>84</v>
      </c>
      <c r="BK131" s="202">
        <f>ROUND(P131*H131,2)</f>
        <v>0</v>
      </c>
      <c r="BL131" s="17" t="s">
        <v>150</v>
      </c>
      <c r="BM131" s="201" t="s">
        <v>160</v>
      </c>
    </row>
    <row r="132" spans="1:47" s="2" customFormat="1" ht="126.75">
      <c r="A132" s="34"/>
      <c r="B132" s="35"/>
      <c r="C132" s="36"/>
      <c r="D132" s="203" t="s">
        <v>152</v>
      </c>
      <c r="E132" s="36"/>
      <c r="F132" s="204" t="s">
        <v>161</v>
      </c>
      <c r="G132" s="36"/>
      <c r="H132" s="36"/>
      <c r="I132" s="205"/>
      <c r="J132" s="205"/>
      <c r="K132" s="36"/>
      <c r="L132" s="36"/>
      <c r="M132" s="39"/>
      <c r="N132" s="206"/>
      <c r="O132" s="207"/>
      <c r="P132" s="71"/>
      <c r="Q132" s="71"/>
      <c r="R132" s="71"/>
      <c r="S132" s="71"/>
      <c r="T132" s="71"/>
      <c r="U132" s="71"/>
      <c r="V132" s="71"/>
      <c r="W132" s="71"/>
      <c r="X132" s="72"/>
      <c r="Y132" s="34"/>
      <c r="Z132" s="34"/>
      <c r="AA132" s="34"/>
      <c r="AB132" s="34"/>
      <c r="AC132" s="34"/>
      <c r="AD132" s="34"/>
      <c r="AE132" s="34"/>
      <c r="AT132" s="17" t="s">
        <v>152</v>
      </c>
      <c r="AU132" s="17" t="s">
        <v>86</v>
      </c>
    </row>
    <row r="133" spans="1:65" s="2" customFormat="1" ht="24">
      <c r="A133" s="34"/>
      <c r="B133" s="35"/>
      <c r="C133" s="189" t="s">
        <v>162</v>
      </c>
      <c r="D133" s="189" t="s">
        <v>145</v>
      </c>
      <c r="E133" s="190" t="s">
        <v>163</v>
      </c>
      <c r="F133" s="191" t="s">
        <v>164</v>
      </c>
      <c r="G133" s="192" t="s">
        <v>148</v>
      </c>
      <c r="H133" s="193">
        <v>187</v>
      </c>
      <c r="I133" s="194"/>
      <c r="J133" s="194"/>
      <c r="K133" s="195">
        <f>ROUND(P133*H133,2)</f>
        <v>0</v>
      </c>
      <c r="L133" s="191" t="s">
        <v>149</v>
      </c>
      <c r="M133" s="39"/>
      <c r="N133" s="196" t="s">
        <v>1</v>
      </c>
      <c r="O133" s="197" t="s">
        <v>39</v>
      </c>
      <c r="P133" s="198">
        <f>I133+J133</f>
        <v>0</v>
      </c>
      <c r="Q133" s="198">
        <f>ROUND(I133*H133,2)</f>
        <v>0</v>
      </c>
      <c r="R133" s="198">
        <f>ROUND(J133*H133,2)</f>
        <v>0</v>
      </c>
      <c r="S133" s="71"/>
      <c r="T133" s="199">
        <f>S133*H133</f>
        <v>0</v>
      </c>
      <c r="U133" s="199">
        <v>0</v>
      </c>
      <c r="V133" s="199">
        <f>U133*H133</f>
        <v>0</v>
      </c>
      <c r="W133" s="199">
        <v>0</v>
      </c>
      <c r="X133" s="200">
        <f>W133*H133</f>
        <v>0</v>
      </c>
      <c r="Y133" s="34"/>
      <c r="Z133" s="34"/>
      <c r="AA133" s="34"/>
      <c r="AB133" s="34"/>
      <c r="AC133" s="34"/>
      <c r="AD133" s="34"/>
      <c r="AE133" s="34"/>
      <c r="AR133" s="201" t="s">
        <v>150</v>
      </c>
      <c r="AT133" s="201" t="s">
        <v>145</v>
      </c>
      <c r="AU133" s="201" t="s">
        <v>86</v>
      </c>
      <c r="AY133" s="17" t="s">
        <v>142</v>
      </c>
      <c r="BE133" s="202">
        <f>IF(O133="základní",K133,0)</f>
        <v>0</v>
      </c>
      <c r="BF133" s="202">
        <f>IF(O133="snížená",K133,0)</f>
        <v>0</v>
      </c>
      <c r="BG133" s="202">
        <f>IF(O133="zákl. přenesená",K133,0)</f>
        <v>0</v>
      </c>
      <c r="BH133" s="202">
        <f>IF(O133="sníž. přenesená",K133,0)</f>
        <v>0</v>
      </c>
      <c r="BI133" s="202">
        <f>IF(O133="nulová",K133,0)</f>
        <v>0</v>
      </c>
      <c r="BJ133" s="17" t="s">
        <v>84</v>
      </c>
      <c r="BK133" s="202">
        <f>ROUND(P133*H133,2)</f>
        <v>0</v>
      </c>
      <c r="BL133" s="17" t="s">
        <v>150</v>
      </c>
      <c r="BM133" s="201" t="s">
        <v>165</v>
      </c>
    </row>
    <row r="134" spans="1:47" s="2" customFormat="1" ht="117">
      <c r="A134" s="34"/>
      <c r="B134" s="35"/>
      <c r="C134" s="36"/>
      <c r="D134" s="203" t="s">
        <v>152</v>
      </c>
      <c r="E134" s="36"/>
      <c r="F134" s="204" t="s">
        <v>166</v>
      </c>
      <c r="G134" s="36"/>
      <c r="H134" s="36"/>
      <c r="I134" s="205"/>
      <c r="J134" s="205"/>
      <c r="K134" s="36"/>
      <c r="L134" s="36"/>
      <c r="M134" s="39"/>
      <c r="N134" s="206"/>
      <c r="O134" s="207"/>
      <c r="P134" s="71"/>
      <c r="Q134" s="71"/>
      <c r="R134" s="71"/>
      <c r="S134" s="71"/>
      <c r="T134" s="71"/>
      <c r="U134" s="71"/>
      <c r="V134" s="71"/>
      <c r="W134" s="71"/>
      <c r="X134" s="72"/>
      <c r="Y134" s="34"/>
      <c r="Z134" s="34"/>
      <c r="AA134" s="34"/>
      <c r="AB134" s="34"/>
      <c r="AC134" s="34"/>
      <c r="AD134" s="34"/>
      <c r="AE134" s="34"/>
      <c r="AT134" s="17" t="s">
        <v>152</v>
      </c>
      <c r="AU134" s="17" t="s">
        <v>86</v>
      </c>
    </row>
    <row r="135" spans="2:51" s="13" customFormat="1" ht="12">
      <c r="B135" s="208"/>
      <c r="C135" s="209"/>
      <c r="D135" s="203" t="s">
        <v>154</v>
      </c>
      <c r="E135" s="210" t="s">
        <v>1</v>
      </c>
      <c r="F135" s="211" t="s">
        <v>167</v>
      </c>
      <c r="G135" s="209"/>
      <c r="H135" s="212">
        <v>187</v>
      </c>
      <c r="I135" s="213"/>
      <c r="J135" s="213"/>
      <c r="K135" s="209"/>
      <c r="L135" s="209"/>
      <c r="M135" s="214"/>
      <c r="N135" s="215"/>
      <c r="O135" s="216"/>
      <c r="P135" s="216"/>
      <c r="Q135" s="216"/>
      <c r="R135" s="216"/>
      <c r="S135" s="216"/>
      <c r="T135" s="216"/>
      <c r="U135" s="216"/>
      <c r="V135" s="216"/>
      <c r="W135" s="216"/>
      <c r="X135" s="217"/>
      <c r="AT135" s="218" t="s">
        <v>154</v>
      </c>
      <c r="AU135" s="218" t="s">
        <v>86</v>
      </c>
      <c r="AV135" s="13" t="s">
        <v>86</v>
      </c>
      <c r="AW135" s="13" t="s">
        <v>5</v>
      </c>
      <c r="AX135" s="13" t="s">
        <v>84</v>
      </c>
      <c r="AY135" s="218" t="s">
        <v>142</v>
      </c>
    </row>
    <row r="136" spans="1:65" s="2" customFormat="1" ht="36">
      <c r="A136" s="34"/>
      <c r="B136" s="35"/>
      <c r="C136" s="189" t="s">
        <v>150</v>
      </c>
      <c r="D136" s="189" t="s">
        <v>145</v>
      </c>
      <c r="E136" s="190" t="s">
        <v>168</v>
      </c>
      <c r="F136" s="191" t="s">
        <v>169</v>
      </c>
      <c r="G136" s="192" t="s">
        <v>159</v>
      </c>
      <c r="H136" s="193">
        <v>129</v>
      </c>
      <c r="I136" s="194"/>
      <c r="J136" s="194"/>
      <c r="K136" s="195">
        <f>ROUND(P136*H136,2)</f>
        <v>0</v>
      </c>
      <c r="L136" s="191" t="s">
        <v>149</v>
      </c>
      <c r="M136" s="39"/>
      <c r="N136" s="196" t="s">
        <v>1</v>
      </c>
      <c r="O136" s="197" t="s">
        <v>39</v>
      </c>
      <c r="P136" s="198">
        <f>I136+J136</f>
        <v>0</v>
      </c>
      <c r="Q136" s="198">
        <f>ROUND(I136*H136,2)</f>
        <v>0</v>
      </c>
      <c r="R136" s="198">
        <f>ROUND(J136*H136,2)</f>
        <v>0</v>
      </c>
      <c r="S136" s="71"/>
      <c r="T136" s="199">
        <f>S136*H136</f>
        <v>0</v>
      </c>
      <c r="U136" s="199">
        <v>0</v>
      </c>
      <c r="V136" s="199">
        <f>U136*H136</f>
        <v>0</v>
      </c>
      <c r="W136" s="199">
        <v>0</v>
      </c>
      <c r="X136" s="200">
        <f>W136*H136</f>
        <v>0</v>
      </c>
      <c r="Y136" s="34"/>
      <c r="Z136" s="34"/>
      <c r="AA136" s="34"/>
      <c r="AB136" s="34"/>
      <c r="AC136" s="34"/>
      <c r="AD136" s="34"/>
      <c r="AE136" s="34"/>
      <c r="AR136" s="201" t="s">
        <v>150</v>
      </c>
      <c r="AT136" s="201" t="s">
        <v>145</v>
      </c>
      <c r="AU136" s="201" t="s">
        <v>86</v>
      </c>
      <c r="AY136" s="17" t="s">
        <v>142</v>
      </c>
      <c r="BE136" s="202">
        <f>IF(O136="základní",K136,0)</f>
        <v>0</v>
      </c>
      <c r="BF136" s="202">
        <f>IF(O136="snížená",K136,0)</f>
        <v>0</v>
      </c>
      <c r="BG136" s="202">
        <f>IF(O136="zákl. přenesená",K136,0)</f>
        <v>0</v>
      </c>
      <c r="BH136" s="202">
        <f>IF(O136="sníž. přenesená",K136,0)</f>
        <v>0</v>
      </c>
      <c r="BI136" s="202">
        <f>IF(O136="nulová",K136,0)</f>
        <v>0</v>
      </c>
      <c r="BJ136" s="17" t="s">
        <v>84</v>
      </c>
      <c r="BK136" s="202">
        <f>ROUND(P136*H136,2)</f>
        <v>0</v>
      </c>
      <c r="BL136" s="17" t="s">
        <v>150</v>
      </c>
      <c r="BM136" s="201" t="s">
        <v>170</v>
      </c>
    </row>
    <row r="137" spans="1:47" s="2" customFormat="1" ht="97.5">
      <c r="A137" s="34"/>
      <c r="B137" s="35"/>
      <c r="C137" s="36"/>
      <c r="D137" s="203" t="s">
        <v>152</v>
      </c>
      <c r="E137" s="36"/>
      <c r="F137" s="204" t="s">
        <v>171</v>
      </c>
      <c r="G137" s="36"/>
      <c r="H137" s="36"/>
      <c r="I137" s="205"/>
      <c r="J137" s="205"/>
      <c r="K137" s="36"/>
      <c r="L137" s="36"/>
      <c r="M137" s="39"/>
      <c r="N137" s="206"/>
      <c r="O137" s="207"/>
      <c r="P137" s="71"/>
      <c r="Q137" s="71"/>
      <c r="R137" s="71"/>
      <c r="S137" s="71"/>
      <c r="T137" s="71"/>
      <c r="U137" s="71"/>
      <c r="V137" s="71"/>
      <c r="W137" s="71"/>
      <c r="X137" s="72"/>
      <c r="Y137" s="34"/>
      <c r="Z137" s="34"/>
      <c r="AA137" s="34"/>
      <c r="AB137" s="34"/>
      <c r="AC137" s="34"/>
      <c r="AD137" s="34"/>
      <c r="AE137" s="34"/>
      <c r="AT137" s="17" t="s">
        <v>152</v>
      </c>
      <c r="AU137" s="17" t="s">
        <v>86</v>
      </c>
    </row>
    <row r="138" spans="2:51" s="13" customFormat="1" ht="12">
      <c r="B138" s="208"/>
      <c r="C138" s="209"/>
      <c r="D138" s="203" t="s">
        <v>154</v>
      </c>
      <c r="E138" s="210" t="s">
        <v>1</v>
      </c>
      <c r="F138" s="211" t="s">
        <v>172</v>
      </c>
      <c r="G138" s="209"/>
      <c r="H138" s="212">
        <v>129</v>
      </c>
      <c r="I138" s="213"/>
      <c r="J138" s="213"/>
      <c r="K138" s="209"/>
      <c r="L138" s="209"/>
      <c r="M138" s="214"/>
      <c r="N138" s="215"/>
      <c r="O138" s="216"/>
      <c r="P138" s="216"/>
      <c r="Q138" s="216"/>
      <c r="R138" s="216"/>
      <c r="S138" s="216"/>
      <c r="T138" s="216"/>
      <c r="U138" s="216"/>
      <c r="V138" s="216"/>
      <c r="W138" s="216"/>
      <c r="X138" s="217"/>
      <c r="AT138" s="218" t="s">
        <v>154</v>
      </c>
      <c r="AU138" s="218" t="s">
        <v>86</v>
      </c>
      <c r="AV138" s="13" t="s">
        <v>86</v>
      </c>
      <c r="AW138" s="13" t="s">
        <v>5</v>
      </c>
      <c r="AX138" s="13" t="s">
        <v>84</v>
      </c>
      <c r="AY138" s="218" t="s">
        <v>142</v>
      </c>
    </row>
    <row r="139" spans="1:65" s="2" customFormat="1" ht="55.5" customHeight="1">
      <c r="A139" s="34"/>
      <c r="B139" s="35"/>
      <c r="C139" s="189" t="s">
        <v>173</v>
      </c>
      <c r="D139" s="189" t="s">
        <v>145</v>
      </c>
      <c r="E139" s="190" t="s">
        <v>174</v>
      </c>
      <c r="F139" s="191" t="s">
        <v>175</v>
      </c>
      <c r="G139" s="192" t="s">
        <v>148</v>
      </c>
      <c r="H139" s="193">
        <v>14.1</v>
      </c>
      <c r="I139" s="194"/>
      <c r="J139" s="194"/>
      <c r="K139" s="195">
        <f>ROUND(P139*H139,2)</f>
        <v>0</v>
      </c>
      <c r="L139" s="191" t="s">
        <v>149</v>
      </c>
      <c r="M139" s="39"/>
      <c r="N139" s="196" t="s">
        <v>1</v>
      </c>
      <c r="O139" s="197" t="s">
        <v>39</v>
      </c>
      <c r="P139" s="198">
        <f>I139+J139</f>
        <v>0</v>
      </c>
      <c r="Q139" s="198">
        <f>ROUND(I139*H139,2)</f>
        <v>0</v>
      </c>
      <c r="R139" s="198">
        <f>ROUND(J139*H139,2)</f>
        <v>0</v>
      </c>
      <c r="S139" s="71"/>
      <c r="T139" s="199">
        <f>S139*H139</f>
        <v>0</v>
      </c>
      <c r="U139" s="199">
        <v>0</v>
      </c>
      <c r="V139" s="199">
        <f>U139*H139</f>
        <v>0</v>
      </c>
      <c r="W139" s="199">
        <v>0.44</v>
      </c>
      <c r="X139" s="200">
        <f>W139*H139</f>
        <v>6.204</v>
      </c>
      <c r="Y139" s="34"/>
      <c r="Z139" s="34"/>
      <c r="AA139" s="34"/>
      <c r="AB139" s="34"/>
      <c r="AC139" s="34"/>
      <c r="AD139" s="34"/>
      <c r="AE139" s="34"/>
      <c r="AR139" s="201" t="s">
        <v>150</v>
      </c>
      <c r="AT139" s="201" t="s">
        <v>145</v>
      </c>
      <c r="AU139" s="201" t="s">
        <v>86</v>
      </c>
      <c r="AY139" s="17" t="s">
        <v>142</v>
      </c>
      <c r="BE139" s="202">
        <f>IF(O139="základní",K139,0)</f>
        <v>0</v>
      </c>
      <c r="BF139" s="202">
        <f>IF(O139="snížená",K139,0)</f>
        <v>0</v>
      </c>
      <c r="BG139" s="202">
        <f>IF(O139="zákl. přenesená",K139,0)</f>
        <v>0</v>
      </c>
      <c r="BH139" s="202">
        <f>IF(O139="sníž. přenesená",K139,0)</f>
        <v>0</v>
      </c>
      <c r="BI139" s="202">
        <f>IF(O139="nulová",K139,0)</f>
        <v>0</v>
      </c>
      <c r="BJ139" s="17" t="s">
        <v>84</v>
      </c>
      <c r="BK139" s="202">
        <f>ROUND(P139*H139,2)</f>
        <v>0</v>
      </c>
      <c r="BL139" s="17" t="s">
        <v>150</v>
      </c>
      <c r="BM139" s="201" t="s">
        <v>176</v>
      </c>
    </row>
    <row r="140" spans="1:47" s="2" customFormat="1" ht="253.5">
      <c r="A140" s="34"/>
      <c r="B140" s="35"/>
      <c r="C140" s="36"/>
      <c r="D140" s="203" t="s">
        <v>152</v>
      </c>
      <c r="E140" s="36"/>
      <c r="F140" s="204" t="s">
        <v>177</v>
      </c>
      <c r="G140" s="36"/>
      <c r="H140" s="36"/>
      <c r="I140" s="205"/>
      <c r="J140" s="205"/>
      <c r="K140" s="36"/>
      <c r="L140" s="36"/>
      <c r="M140" s="39"/>
      <c r="N140" s="206"/>
      <c r="O140" s="207"/>
      <c r="P140" s="71"/>
      <c r="Q140" s="71"/>
      <c r="R140" s="71"/>
      <c r="S140" s="71"/>
      <c r="T140" s="71"/>
      <c r="U140" s="71"/>
      <c r="V140" s="71"/>
      <c r="W140" s="71"/>
      <c r="X140" s="72"/>
      <c r="Y140" s="34"/>
      <c r="Z140" s="34"/>
      <c r="AA140" s="34"/>
      <c r="AB140" s="34"/>
      <c r="AC140" s="34"/>
      <c r="AD140" s="34"/>
      <c r="AE140" s="34"/>
      <c r="AT140" s="17" t="s">
        <v>152</v>
      </c>
      <c r="AU140" s="17" t="s">
        <v>86</v>
      </c>
    </row>
    <row r="141" spans="2:51" s="13" customFormat="1" ht="12">
      <c r="B141" s="208"/>
      <c r="C141" s="209"/>
      <c r="D141" s="203" t="s">
        <v>154</v>
      </c>
      <c r="E141" s="210" t="s">
        <v>1</v>
      </c>
      <c r="F141" s="211" t="s">
        <v>178</v>
      </c>
      <c r="G141" s="209"/>
      <c r="H141" s="212">
        <v>14.1</v>
      </c>
      <c r="I141" s="213"/>
      <c r="J141" s="213"/>
      <c r="K141" s="209"/>
      <c r="L141" s="209"/>
      <c r="M141" s="214"/>
      <c r="N141" s="215"/>
      <c r="O141" s="216"/>
      <c r="P141" s="216"/>
      <c r="Q141" s="216"/>
      <c r="R141" s="216"/>
      <c r="S141" s="216"/>
      <c r="T141" s="216"/>
      <c r="U141" s="216"/>
      <c r="V141" s="216"/>
      <c r="W141" s="216"/>
      <c r="X141" s="217"/>
      <c r="AT141" s="218" t="s">
        <v>154</v>
      </c>
      <c r="AU141" s="218" t="s">
        <v>86</v>
      </c>
      <c r="AV141" s="13" t="s">
        <v>86</v>
      </c>
      <c r="AW141" s="13" t="s">
        <v>5</v>
      </c>
      <c r="AX141" s="13" t="s">
        <v>84</v>
      </c>
      <c r="AY141" s="218" t="s">
        <v>142</v>
      </c>
    </row>
    <row r="142" spans="1:65" s="2" customFormat="1" ht="48">
      <c r="A142" s="34"/>
      <c r="B142" s="35"/>
      <c r="C142" s="189" t="s">
        <v>179</v>
      </c>
      <c r="D142" s="189" t="s">
        <v>145</v>
      </c>
      <c r="E142" s="190" t="s">
        <v>180</v>
      </c>
      <c r="F142" s="191" t="s">
        <v>181</v>
      </c>
      <c r="G142" s="192" t="s">
        <v>148</v>
      </c>
      <c r="H142" s="193">
        <v>10.575</v>
      </c>
      <c r="I142" s="194"/>
      <c r="J142" s="194"/>
      <c r="K142" s="195">
        <f>ROUND(P142*H142,2)</f>
        <v>0</v>
      </c>
      <c r="L142" s="191" t="s">
        <v>149</v>
      </c>
      <c r="M142" s="39"/>
      <c r="N142" s="196" t="s">
        <v>1</v>
      </c>
      <c r="O142" s="197" t="s">
        <v>39</v>
      </c>
      <c r="P142" s="198">
        <f>I142+J142</f>
        <v>0</v>
      </c>
      <c r="Q142" s="198">
        <f>ROUND(I142*H142,2)</f>
        <v>0</v>
      </c>
      <c r="R142" s="198">
        <f>ROUND(J142*H142,2)</f>
        <v>0</v>
      </c>
      <c r="S142" s="71"/>
      <c r="T142" s="199">
        <f>S142*H142</f>
        <v>0</v>
      </c>
      <c r="U142" s="199">
        <v>0</v>
      </c>
      <c r="V142" s="199">
        <f>U142*H142</f>
        <v>0</v>
      </c>
      <c r="W142" s="199">
        <v>0.22</v>
      </c>
      <c r="X142" s="200">
        <f>W142*H142</f>
        <v>2.3265</v>
      </c>
      <c r="Y142" s="34"/>
      <c r="Z142" s="34"/>
      <c r="AA142" s="34"/>
      <c r="AB142" s="34"/>
      <c r="AC142" s="34"/>
      <c r="AD142" s="34"/>
      <c r="AE142" s="34"/>
      <c r="AR142" s="201" t="s">
        <v>150</v>
      </c>
      <c r="AT142" s="201" t="s">
        <v>145</v>
      </c>
      <c r="AU142" s="201" t="s">
        <v>86</v>
      </c>
      <c r="AY142" s="17" t="s">
        <v>142</v>
      </c>
      <c r="BE142" s="202">
        <f>IF(O142="základní",K142,0)</f>
        <v>0</v>
      </c>
      <c r="BF142" s="202">
        <f>IF(O142="snížená",K142,0)</f>
        <v>0</v>
      </c>
      <c r="BG142" s="202">
        <f>IF(O142="zákl. přenesená",K142,0)</f>
        <v>0</v>
      </c>
      <c r="BH142" s="202">
        <f>IF(O142="sníž. přenesená",K142,0)</f>
        <v>0</v>
      </c>
      <c r="BI142" s="202">
        <f>IF(O142="nulová",K142,0)</f>
        <v>0</v>
      </c>
      <c r="BJ142" s="17" t="s">
        <v>84</v>
      </c>
      <c r="BK142" s="202">
        <f>ROUND(P142*H142,2)</f>
        <v>0</v>
      </c>
      <c r="BL142" s="17" t="s">
        <v>150</v>
      </c>
      <c r="BM142" s="201" t="s">
        <v>182</v>
      </c>
    </row>
    <row r="143" spans="1:47" s="2" customFormat="1" ht="253.5">
      <c r="A143" s="34"/>
      <c r="B143" s="35"/>
      <c r="C143" s="36"/>
      <c r="D143" s="203" t="s">
        <v>152</v>
      </c>
      <c r="E143" s="36"/>
      <c r="F143" s="204" t="s">
        <v>177</v>
      </c>
      <c r="G143" s="36"/>
      <c r="H143" s="36"/>
      <c r="I143" s="205"/>
      <c r="J143" s="205"/>
      <c r="K143" s="36"/>
      <c r="L143" s="36"/>
      <c r="M143" s="39"/>
      <c r="N143" s="206"/>
      <c r="O143" s="207"/>
      <c r="P143" s="71"/>
      <c r="Q143" s="71"/>
      <c r="R143" s="71"/>
      <c r="S143" s="71"/>
      <c r="T143" s="71"/>
      <c r="U143" s="71"/>
      <c r="V143" s="71"/>
      <c r="W143" s="71"/>
      <c r="X143" s="72"/>
      <c r="Y143" s="34"/>
      <c r="Z143" s="34"/>
      <c r="AA143" s="34"/>
      <c r="AB143" s="34"/>
      <c r="AC143" s="34"/>
      <c r="AD143" s="34"/>
      <c r="AE143" s="34"/>
      <c r="AT143" s="17" t="s">
        <v>152</v>
      </c>
      <c r="AU143" s="17" t="s">
        <v>86</v>
      </c>
    </row>
    <row r="144" spans="2:51" s="13" customFormat="1" ht="12">
      <c r="B144" s="208"/>
      <c r="C144" s="209"/>
      <c r="D144" s="203" t="s">
        <v>154</v>
      </c>
      <c r="E144" s="210" t="s">
        <v>1</v>
      </c>
      <c r="F144" s="211" t="s">
        <v>183</v>
      </c>
      <c r="G144" s="209"/>
      <c r="H144" s="212">
        <v>10.575</v>
      </c>
      <c r="I144" s="213"/>
      <c r="J144" s="213"/>
      <c r="K144" s="209"/>
      <c r="L144" s="209"/>
      <c r="M144" s="214"/>
      <c r="N144" s="215"/>
      <c r="O144" s="216"/>
      <c r="P144" s="216"/>
      <c r="Q144" s="216"/>
      <c r="R144" s="216"/>
      <c r="S144" s="216"/>
      <c r="T144" s="216"/>
      <c r="U144" s="216"/>
      <c r="V144" s="216"/>
      <c r="W144" s="216"/>
      <c r="X144" s="217"/>
      <c r="AT144" s="218" t="s">
        <v>154</v>
      </c>
      <c r="AU144" s="218" t="s">
        <v>86</v>
      </c>
      <c r="AV144" s="13" t="s">
        <v>86</v>
      </c>
      <c r="AW144" s="13" t="s">
        <v>5</v>
      </c>
      <c r="AX144" s="13" t="s">
        <v>84</v>
      </c>
      <c r="AY144" s="218" t="s">
        <v>142</v>
      </c>
    </row>
    <row r="145" spans="1:65" s="2" customFormat="1" ht="66.75" customHeight="1">
      <c r="A145" s="34"/>
      <c r="B145" s="35"/>
      <c r="C145" s="189" t="s">
        <v>184</v>
      </c>
      <c r="D145" s="189" t="s">
        <v>145</v>
      </c>
      <c r="E145" s="190" t="s">
        <v>185</v>
      </c>
      <c r="F145" s="191" t="s">
        <v>186</v>
      </c>
      <c r="G145" s="192" t="s">
        <v>148</v>
      </c>
      <c r="H145" s="193">
        <v>4721</v>
      </c>
      <c r="I145" s="194"/>
      <c r="J145" s="194"/>
      <c r="K145" s="195">
        <f>ROUND(P145*H145,2)</f>
        <v>0</v>
      </c>
      <c r="L145" s="191" t="s">
        <v>149</v>
      </c>
      <c r="M145" s="39"/>
      <c r="N145" s="196" t="s">
        <v>1</v>
      </c>
      <c r="O145" s="197" t="s">
        <v>39</v>
      </c>
      <c r="P145" s="198">
        <f>I145+J145</f>
        <v>0</v>
      </c>
      <c r="Q145" s="198">
        <f>ROUND(I145*H145,2)</f>
        <v>0</v>
      </c>
      <c r="R145" s="198">
        <f>ROUND(J145*H145,2)</f>
        <v>0</v>
      </c>
      <c r="S145" s="71"/>
      <c r="T145" s="199">
        <f>S145*H145</f>
        <v>0</v>
      </c>
      <c r="U145" s="199">
        <v>0</v>
      </c>
      <c r="V145" s="199">
        <f>U145*H145</f>
        <v>0</v>
      </c>
      <c r="W145" s="199">
        <v>0.58</v>
      </c>
      <c r="X145" s="200">
        <f>W145*H145</f>
        <v>2738.18</v>
      </c>
      <c r="Y145" s="34"/>
      <c r="Z145" s="34"/>
      <c r="AA145" s="34"/>
      <c r="AB145" s="34"/>
      <c r="AC145" s="34"/>
      <c r="AD145" s="34"/>
      <c r="AE145" s="34"/>
      <c r="AR145" s="201" t="s">
        <v>150</v>
      </c>
      <c r="AT145" s="201" t="s">
        <v>145</v>
      </c>
      <c r="AU145" s="201" t="s">
        <v>86</v>
      </c>
      <c r="AY145" s="17" t="s">
        <v>142</v>
      </c>
      <c r="BE145" s="202">
        <f>IF(O145="základní",K145,0)</f>
        <v>0</v>
      </c>
      <c r="BF145" s="202">
        <f>IF(O145="snížená",K145,0)</f>
        <v>0</v>
      </c>
      <c r="BG145" s="202">
        <f>IF(O145="zákl. přenesená",K145,0)</f>
        <v>0</v>
      </c>
      <c r="BH145" s="202">
        <f>IF(O145="sníž. přenesená",K145,0)</f>
        <v>0</v>
      </c>
      <c r="BI145" s="202">
        <f>IF(O145="nulová",K145,0)</f>
        <v>0</v>
      </c>
      <c r="BJ145" s="17" t="s">
        <v>84</v>
      </c>
      <c r="BK145" s="202">
        <f>ROUND(P145*H145,2)</f>
        <v>0</v>
      </c>
      <c r="BL145" s="17" t="s">
        <v>150</v>
      </c>
      <c r="BM145" s="201" t="s">
        <v>187</v>
      </c>
    </row>
    <row r="146" spans="1:47" s="2" customFormat="1" ht="253.5">
      <c r="A146" s="34"/>
      <c r="B146" s="35"/>
      <c r="C146" s="36"/>
      <c r="D146" s="203" t="s">
        <v>152</v>
      </c>
      <c r="E146" s="36"/>
      <c r="F146" s="204" t="s">
        <v>177</v>
      </c>
      <c r="G146" s="36"/>
      <c r="H146" s="36"/>
      <c r="I146" s="205"/>
      <c r="J146" s="205"/>
      <c r="K146" s="36"/>
      <c r="L146" s="36"/>
      <c r="M146" s="39"/>
      <c r="N146" s="206"/>
      <c r="O146" s="207"/>
      <c r="P146" s="71"/>
      <c r="Q146" s="71"/>
      <c r="R146" s="71"/>
      <c r="S146" s="71"/>
      <c r="T146" s="71"/>
      <c r="U146" s="71"/>
      <c r="V146" s="71"/>
      <c r="W146" s="71"/>
      <c r="X146" s="72"/>
      <c r="Y146" s="34"/>
      <c r="Z146" s="34"/>
      <c r="AA146" s="34"/>
      <c r="AB146" s="34"/>
      <c r="AC146" s="34"/>
      <c r="AD146" s="34"/>
      <c r="AE146" s="34"/>
      <c r="AT146" s="17" t="s">
        <v>152</v>
      </c>
      <c r="AU146" s="17" t="s">
        <v>86</v>
      </c>
    </row>
    <row r="147" spans="1:65" s="2" customFormat="1" ht="44.25" customHeight="1">
      <c r="A147" s="34"/>
      <c r="B147" s="35"/>
      <c r="C147" s="189" t="s">
        <v>188</v>
      </c>
      <c r="D147" s="189" t="s">
        <v>145</v>
      </c>
      <c r="E147" s="190" t="s">
        <v>189</v>
      </c>
      <c r="F147" s="191" t="s">
        <v>190</v>
      </c>
      <c r="G147" s="192" t="s">
        <v>148</v>
      </c>
      <c r="H147" s="193">
        <v>10.575</v>
      </c>
      <c r="I147" s="194"/>
      <c r="J147" s="194"/>
      <c r="K147" s="195">
        <f>ROUND(P147*H147,2)</f>
        <v>0</v>
      </c>
      <c r="L147" s="191" t="s">
        <v>149</v>
      </c>
      <c r="M147" s="39"/>
      <c r="N147" s="196" t="s">
        <v>1</v>
      </c>
      <c r="O147" s="197" t="s">
        <v>39</v>
      </c>
      <c r="P147" s="198">
        <f>I147+J147</f>
        <v>0</v>
      </c>
      <c r="Q147" s="198">
        <f>ROUND(I147*H147,2)</f>
        <v>0</v>
      </c>
      <c r="R147" s="198">
        <f>ROUND(J147*H147,2)</f>
        <v>0</v>
      </c>
      <c r="S147" s="71"/>
      <c r="T147" s="199">
        <f>S147*H147</f>
        <v>0</v>
      </c>
      <c r="U147" s="199">
        <v>4.058E-05</v>
      </c>
      <c r="V147" s="199">
        <f>U147*H147</f>
        <v>0.0004291335</v>
      </c>
      <c r="W147" s="199">
        <v>0.115</v>
      </c>
      <c r="X147" s="200">
        <f>W147*H147</f>
        <v>1.216125</v>
      </c>
      <c r="Y147" s="34"/>
      <c r="Z147" s="34"/>
      <c r="AA147" s="34"/>
      <c r="AB147" s="34"/>
      <c r="AC147" s="34"/>
      <c r="AD147" s="34"/>
      <c r="AE147" s="34"/>
      <c r="AR147" s="201" t="s">
        <v>150</v>
      </c>
      <c r="AT147" s="201" t="s">
        <v>145</v>
      </c>
      <c r="AU147" s="201" t="s">
        <v>86</v>
      </c>
      <c r="AY147" s="17" t="s">
        <v>142</v>
      </c>
      <c r="BE147" s="202">
        <f>IF(O147="základní",K147,0)</f>
        <v>0</v>
      </c>
      <c r="BF147" s="202">
        <f>IF(O147="snížená",K147,0)</f>
        <v>0</v>
      </c>
      <c r="BG147" s="202">
        <f>IF(O147="zákl. přenesená",K147,0)</f>
        <v>0</v>
      </c>
      <c r="BH147" s="202">
        <f>IF(O147="sníž. přenesená",K147,0)</f>
        <v>0</v>
      </c>
      <c r="BI147" s="202">
        <f>IF(O147="nulová",K147,0)</f>
        <v>0</v>
      </c>
      <c r="BJ147" s="17" t="s">
        <v>84</v>
      </c>
      <c r="BK147" s="202">
        <f>ROUND(P147*H147,2)</f>
        <v>0</v>
      </c>
      <c r="BL147" s="17" t="s">
        <v>150</v>
      </c>
      <c r="BM147" s="201" t="s">
        <v>191</v>
      </c>
    </row>
    <row r="148" spans="1:47" s="2" customFormat="1" ht="224.25">
      <c r="A148" s="34"/>
      <c r="B148" s="35"/>
      <c r="C148" s="36"/>
      <c r="D148" s="203" t="s">
        <v>152</v>
      </c>
      <c r="E148" s="36"/>
      <c r="F148" s="204" t="s">
        <v>192</v>
      </c>
      <c r="G148" s="36"/>
      <c r="H148" s="36"/>
      <c r="I148" s="205"/>
      <c r="J148" s="205"/>
      <c r="K148" s="36"/>
      <c r="L148" s="36"/>
      <c r="M148" s="39"/>
      <c r="N148" s="206"/>
      <c r="O148" s="207"/>
      <c r="P148" s="71"/>
      <c r="Q148" s="71"/>
      <c r="R148" s="71"/>
      <c r="S148" s="71"/>
      <c r="T148" s="71"/>
      <c r="U148" s="71"/>
      <c r="V148" s="71"/>
      <c r="W148" s="71"/>
      <c r="X148" s="72"/>
      <c r="Y148" s="34"/>
      <c r="Z148" s="34"/>
      <c r="AA148" s="34"/>
      <c r="AB148" s="34"/>
      <c r="AC148" s="34"/>
      <c r="AD148" s="34"/>
      <c r="AE148" s="34"/>
      <c r="AT148" s="17" t="s">
        <v>152</v>
      </c>
      <c r="AU148" s="17" t="s">
        <v>86</v>
      </c>
    </row>
    <row r="149" spans="2:51" s="13" customFormat="1" ht="12">
      <c r="B149" s="208"/>
      <c r="C149" s="209"/>
      <c r="D149" s="203" t="s">
        <v>154</v>
      </c>
      <c r="E149" s="210" t="s">
        <v>1</v>
      </c>
      <c r="F149" s="211" t="s">
        <v>183</v>
      </c>
      <c r="G149" s="209"/>
      <c r="H149" s="212">
        <v>10.575</v>
      </c>
      <c r="I149" s="213"/>
      <c r="J149" s="213"/>
      <c r="K149" s="209"/>
      <c r="L149" s="209"/>
      <c r="M149" s="214"/>
      <c r="N149" s="215"/>
      <c r="O149" s="216"/>
      <c r="P149" s="216"/>
      <c r="Q149" s="216"/>
      <c r="R149" s="216"/>
      <c r="S149" s="216"/>
      <c r="T149" s="216"/>
      <c r="U149" s="216"/>
      <c r="V149" s="216"/>
      <c r="W149" s="216"/>
      <c r="X149" s="217"/>
      <c r="AT149" s="218" t="s">
        <v>154</v>
      </c>
      <c r="AU149" s="218" t="s">
        <v>86</v>
      </c>
      <c r="AV149" s="13" t="s">
        <v>86</v>
      </c>
      <c r="AW149" s="13" t="s">
        <v>5</v>
      </c>
      <c r="AX149" s="13" t="s">
        <v>84</v>
      </c>
      <c r="AY149" s="218" t="s">
        <v>142</v>
      </c>
    </row>
    <row r="150" spans="1:65" s="2" customFormat="1" ht="55.5" customHeight="1">
      <c r="A150" s="34"/>
      <c r="B150" s="35"/>
      <c r="C150" s="189" t="s">
        <v>193</v>
      </c>
      <c r="D150" s="189" t="s">
        <v>145</v>
      </c>
      <c r="E150" s="190" t="s">
        <v>194</v>
      </c>
      <c r="F150" s="191" t="s">
        <v>195</v>
      </c>
      <c r="G150" s="192" t="s">
        <v>196</v>
      </c>
      <c r="H150" s="193">
        <v>0.216</v>
      </c>
      <c r="I150" s="194"/>
      <c r="J150" s="194"/>
      <c r="K150" s="195">
        <f>ROUND(P150*H150,2)</f>
        <v>0</v>
      </c>
      <c r="L150" s="191" t="s">
        <v>149</v>
      </c>
      <c r="M150" s="39"/>
      <c r="N150" s="196" t="s">
        <v>1</v>
      </c>
      <c r="O150" s="197" t="s">
        <v>39</v>
      </c>
      <c r="P150" s="198">
        <f>I150+J150</f>
        <v>0</v>
      </c>
      <c r="Q150" s="198">
        <f>ROUND(I150*H150,2)</f>
        <v>0</v>
      </c>
      <c r="R150" s="198">
        <f>ROUND(J150*H150,2)</f>
        <v>0</v>
      </c>
      <c r="S150" s="71"/>
      <c r="T150" s="199">
        <f>S150*H150</f>
        <v>0</v>
      </c>
      <c r="U150" s="199">
        <v>0</v>
      </c>
      <c r="V150" s="199">
        <f>U150*H150</f>
        <v>0</v>
      </c>
      <c r="W150" s="199">
        <v>0</v>
      </c>
      <c r="X150" s="200">
        <f>W150*H150</f>
        <v>0</v>
      </c>
      <c r="Y150" s="34"/>
      <c r="Z150" s="34"/>
      <c r="AA150" s="34"/>
      <c r="AB150" s="34"/>
      <c r="AC150" s="34"/>
      <c r="AD150" s="34"/>
      <c r="AE150" s="34"/>
      <c r="AR150" s="201" t="s">
        <v>150</v>
      </c>
      <c r="AT150" s="201" t="s">
        <v>145</v>
      </c>
      <c r="AU150" s="201" t="s">
        <v>86</v>
      </c>
      <c r="AY150" s="17" t="s">
        <v>142</v>
      </c>
      <c r="BE150" s="202">
        <f>IF(O150="základní",K150,0)</f>
        <v>0</v>
      </c>
      <c r="BF150" s="202">
        <f>IF(O150="snížená",K150,0)</f>
        <v>0</v>
      </c>
      <c r="BG150" s="202">
        <f>IF(O150="zákl. přenesená",K150,0)</f>
        <v>0</v>
      </c>
      <c r="BH150" s="202">
        <f>IF(O150="sníž. přenesená",K150,0)</f>
        <v>0</v>
      </c>
      <c r="BI150" s="202">
        <f>IF(O150="nulová",K150,0)</f>
        <v>0</v>
      </c>
      <c r="BJ150" s="17" t="s">
        <v>84</v>
      </c>
      <c r="BK150" s="202">
        <f>ROUND(P150*H150,2)</f>
        <v>0</v>
      </c>
      <c r="BL150" s="17" t="s">
        <v>150</v>
      </c>
      <c r="BM150" s="201" t="s">
        <v>197</v>
      </c>
    </row>
    <row r="151" spans="1:47" s="2" customFormat="1" ht="156">
      <c r="A151" s="34"/>
      <c r="B151" s="35"/>
      <c r="C151" s="36"/>
      <c r="D151" s="203" t="s">
        <v>152</v>
      </c>
      <c r="E151" s="36"/>
      <c r="F151" s="204" t="s">
        <v>198</v>
      </c>
      <c r="G151" s="36"/>
      <c r="H151" s="36"/>
      <c r="I151" s="205"/>
      <c r="J151" s="205"/>
      <c r="K151" s="36"/>
      <c r="L151" s="36"/>
      <c r="M151" s="39"/>
      <c r="N151" s="206"/>
      <c r="O151" s="207"/>
      <c r="P151" s="71"/>
      <c r="Q151" s="71"/>
      <c r="R151" s="71"/>
      <c r="S151" s="71"/>
      <c r="T151" s="71"/>
      <c r="U151" s="71"/>
      <c r="V151" s="71"/>
      <c r="W151" s="71"/>
      <c r="X151" s="72"/>
      <c r="Y151" s="34"/>
      <c r="Z151" s="34"/>
      <c r="AA151" s="34"/>
      <c r="AB151" s="34"/>
      <c r="AC151" s="34"/>
      <c r="AD151" s="34"/>
      <c r="AE151" s="34"/>
      <c r="AT151" s="17" t="s">
        <v>152</v>
      </c>
      <c r="AU151" s="17" t="s">
        <v>86</v>
      </c>
    </row>
    <row r="152" spans="2:51" s="13" customFormat="1" ht="12">
      <c r="B152" s="208"/>
      <c r="C152" s="209"/>
      <c r="D152" s="203" t="s">
        <v>154</v>
      </c>
      <c r="E152" s="210" t="s">
        <v>1</v>
      </c>
      <c r="F152" s="211" t="s">
        <v>199</v>
      </c>
      <c r="G152" s="209"/>
      <c r="H152" s="212">
        <v>0.216</v>
      </c>
      <c r="I152" s="213"/>
      <c r="J152" s="213"/>
      <c r="K152" s="209"/>
      <c r="L152" s="209"/>
      <c r="M152" s="214"/>
      <c r="N152" s="215"/>
      <c r="O152" s="216"/>
      <c r="P152" s="216"/>
      <c r="Q152" s="216"/>
      <c r="R152" s="216"/>
      <c r="S152" s="216"/>
      <c r="T152" s="216"/>
      <c r="U152" s="216"/>
      <c r="V152" s="216"/>
      <c r="W152" s="216"/>
      <c r="X152" s="217"/>
      <c r="AT152" s="218" t="s">
        <v>154</v>
      </c>
      <c r="AU152" s="218" t="s">
        <v>86</v>
      </c>
      <c r="AV152" s="13" t="s">
        <v>86</v>
      </c>
      <c r="AW152" s="13" t="s">
        <v>5</v>
      </c>
      <c r="AX152" s="13" t="s">
        <v>84</v>
      </c>
      <c r="AY152" s="218" t="s">
        <v>142</v>
      </c>
    </row>
    <row r="153" spans="1:65" s="2" customFormat="1" ht="24">
      <c r="A153" s="34"/>
      <c r="B153" s="35"/>
      <c r="C153" s="189" t="s">
        <v>200</v>
      </c>
      <c r="D153" s="189" t="s">
        <v>145</v>
      </c>
      <c r="E153" s="190" t="s">
        <v>201</v>
      </c>
      <c r="F153" s="191" t="s">
        <v>202</v>
      </c>
      <c r="G153" s="192" t="s">
        <v>148</v>
      </c>
      <c r="H153" s="193">
        <v>4101</v>
      </c>
      <c r="I153" s="194"/>
      <c r="J153" s="194"/>
      <c r="K153" s="195">
        <f>ROUND(P153*H153,2)</f>
        <v>0</v>
      </c>
      <c r="L153" s="191" t="s">
        <v>149</v>
      </c>
      <c r="M153" s="39"/>
      <c r="N153" s="196" t="s">
        <v>1</v>
      </c>
      <c r="O153" s="197" t="s">
        <v>39</v>
      </c>
      <c r="P153" s="198">
        <f>I153+J153</f>
        <v>0</v>
      </c>
      <c r="Q153" s="198">
        <f>ROUND(I153*H153,2)</f>
        <v>0</v>
      </c>
      <c r="R153" s="198">
        <f>ROUND(J153*H153,2)</f>
        <v>0</v>
      </c>
      <c r="S153" s="71"/>
      <c r="T153" s="199">
        <f>S153*H153</f>
        <v>0</v>
      </c>
      <c r="U153" s="199">
        <v>0</v>
      </c>
      <c r="V153" s="199">
        <f>U153*H153</f>
        <v>0</v>
      </c>
      <c r="W153" s="199">
        <v>0</v>
      </c>
      <c r="X153" s="200">
        <f>W153*H153</f>
        <v>0</v>
      </c>
      <c r="Y153" s="34"/>
      <c r="Z153" s="34"/>
      <c r="AA153" s="34"/>
      <c r="AB153" s="34"/>
      <c r="AC153" s="34"/>
      <c r="AD153" s="34"/>
      <c r="AE153" s="34"/>
      <c r="AR153" s="201" t="s">
        <v>150</v>
      </c>
      <c r="AT153" s="201" t="s">
        <v>145</v>
      </c>
      <c r="AU153" s="201" t="s">
        <v>86</v>
      </c>
      <c r="AY153" s="17" t="s">
        <v>142</v>
      </c>
      <c r="BE153" s="202">
        <f>IF(O153="základní",K153,0)</f>
        <v>0</v>
      </c>
      <c r="BF153" s="202">
        <f>IF(O153="snížená",K153,0)</f>
        <v>0</v>
      </c>
      <c r="BG153" s="202">
        <f>IF(O153="zákl. přenesená",K153,0)</f>
        <v>0</v>
      </c>
      <c r="BH153" s="202">
        <f>IF(O153="sníž. přenesená",K153,0)</f>
        <v>0</v>
      </c>
      <c r="BI153" s="202">
        <f>IF(O153="nulová",K153,0)</f>
        <v>0</v>
      </c>
      <c r="BJ153" s="17" t="s">
        <v>84</v>
      </c>
      <c r="BK153" s="202">
        <f>ROUND(P153*H153,2)</f>
        <v>0</v>
      </c>
      <c r="BL153" s="17" t="s">
        <v>150</v>
      </c>
      <c r="BM153" s="201" t="s">
        <v>203</v>
      </c>
    </row>
    <row r="154" spans="1:47" s="2" customFormat="1" ht="68.25">
      <c r="A154" s="34"/>
      <c r="B154" s="35"/>
      <c r="C154" s="36"/>
      <c r="D154" s="203" t="s">
        <v>152</v>
      </c>
      <c r="E154" s="36"/>
      <c r="F154" s="204" t="s">
        <v>204</v>
      </c>
      <c r="G154" s="36"/>
      <c r="H154" s="36"/>
      <c r="I154" s="205"/>
      <c r="J154" s="205"/>
      <c r="K154" s="36"/>
      <c r="L154" s="36"/>
      <c r="M154" s="39"/>
      <c r="N154" s="206"/>
      <c r="O154" s="207"/>
      <c r="P154" s="71"/>
      <c r="Q154" s="71"/>
      <c r="R154" s="71"/>
      <c r="S154" s="71"/>
      <c r="T154" s="71"/>
      <c r="U154" s="71"/>
      <c r="V154" s="71"/>
      <c r="W154" s="71"/>
      <c r="X154" s="72"/>
      <c r="Y154" s="34"/>
      <c r="Z154" s="34"/>
      <c r="AA154" s="34"/>
      <c r="AB154" s="34"/>
      <c r="AC154" s="34"/>
      <c r="AD154" s="34"/>
      <c r="AE154" s="34"/>
      <c r="AT154" s="17" t="s">
        <v>152</v>
      </c>
      <c r="AU154" s="17" t="s">
        <v>86</v>
      </c>
    </row>
    <row r="155" spans="2:51" s="13" customFormat="1" ht="12">
      <c r="B155" s="208"/>
      <c r="C155" s="209"/>
      <c r="D155" s="203" t="s">
        <v>154</v>
      </c>
      <c r="E155" s="210" t="s">
        <v>1</v>
      </c>
      <c r="F155" s="211" t="s">
        <v>205</v>
      </c>
      <c r="G155" s="209"/>
      <c r="H155" s="212">
        <v>4101</v>
      </c>
      <c r="I155" s="213"/>
      <c r="J155" s="213"/>
      <c r="K155" s="209"/>
      <c r="L155" s="209"/>
      <c r="M155" s="214"/>
      <c r="N155" s="215"/>
      <c r="O155" s="216"/>
      <c r="P155" s="216"/>
      <c r="Q155" s="216"/>
      <c r="R155" s="216"/>
      <c r="S155" s="216"/>
      <c r="T155" s="216"/>
      <c r="U155" s="216"/>
      <c r="V155" s="216"/>
      <c r="W155" s="216"/>
      <c r="X155" s="217"/>
      <c r="AT155" s="218" t="s">
        <v>154</v>
      </c>
      <c r="AU155" s="218" t="s">
        <v>86</v>
      </c>
      <c r="AV155" s="13" t="s">
        <v>86</v>
      </c>
      <c r="AW155" s="13" t="s">
        <v>5</v>
      </c>
      <c r="AX155" s="13" t="s">
        <v>84</v>
      </c>
      <c r="AY155" s="218" t="s">
        <v>142</v>
      </c>
    </row>
    <row r="156" spans="1:65" s="2" customFormat="1" ht="24">
      <c r="A156" s="34"/>
      <c r="B156" s="35"/>
      <c r="C156" s="189" t="s">
        <v>206</v>
      </c>
      <c r="D156" s="189" t="s">
        <v>145</v>
      </c>
      <c r="E156" s="190" t="s">
        <v>207</v>
      </c>
      <c r="F156" s="191" t="s">
        <v>208</v>
      </c>
      <c r="G156" s="192" t="s">
        <v>148</v>
      </c>
      <c r="H156" s="193">
        <v>2098</v>
      </c>
      <c r="I156" s="194"/>
      <c r="J156" s="194"/>
      <c r="K156" s="195">
        <f>ROUND(P156*H156,2)</f>
        <v>0</v>
      </c>
      <c r="L156" s="191" t="s">
        <v>149</v>
      </c>
      <c r="M156" s="39"/>
      <c r="N156" s="196" t="s">
        <v>1</v>
      </c>
      <c r="O156" s="197" t="s">
        <v>39</v>
      </c>
      <c r="P156" s="198">
        <f>I156+J156</f>
        <v>0</v>
      </c>
      <c r="Q156" s="198">
        <f>ROUND(I156*H156,2)</f>
        <v>0</v>
      </c>
      <c r="R156" s="198">
        <f>ROUND(J156*H156,2)</f>
        <v>0</v>
      </c>
      <c r="S156" s="71"/>
      <c r="T156" s="199">
        <f>S156*H156</f>
        <v>0</v>
      </c>
      <c r="U156" s="199">
        <v>0</v>
      </c>
      <c r="V156" s="199">
        <f>U156*H156</f>
        <v>0</v>
      </c>
      <c r="W156" s="199">
        <v>0</v>
      </c>
      <c r="X156" s="200">
        <f>W156*H156</f>
        <v>0</v>
      </c>
      <c r="Y156" s="34"/>
      <c r="Z156" s="34"/>
      <c r="AA156" s="34"/>
      <c r="AB156" s="34"/>
      <c r="AC156" s="34"/>
      <c r="AD156" s="34"/>
      <c r="AE156" s="34"/>
      <c r="AR156" s="201" t="s">
        <v>150</v>
      </c>
      <c r="AT156" s="201" t="s">
        <v>145</v>
      </c>
      <c r="AU156" s="201" t="s">
        <v>86</v>
      </c>
      <c r="AY156" s="17" t="s">
        <v>142</v>
      </c>
      <c r="BE156" s="202">
        <f>IF(O156="základní",K156,0)</f>
        <v>0</v>
      </c>
      <c r="BF156" s="202">
        <f>IF(O156="snížená",K156,0)</f>
        <v>0</v>
      </c>
      <c r="BG156" s="202">
        <f>IF(O156="zákl. přenesená",K156,0)</f>
        <v>0</v>
      </c>
      <c r="BH156" s="202">
        <f>IF(O156="sníž. přenesená",K156,0)</f>
        <v>0</v>
      </c>
      <c r="BI156" s="202">
        <f>IF(O156="nulová",K156,0)</f>
        <v>0</v>
      </c>
      <c r="BJ156" s="17" t="s">
        <v>84</v>
      </c>
      <c r="BK156" s="202">
        <f>ROUND(P156*H156,2)</f>
        <v>0</v>
      </c>
      <c r="BL156" s="17" t="s">
        <v>150</v>
      </c>
      <c r="BM156" s="201" t="s">
        <v>209</v>
      </c>
    </row>
    <row r="157" spans="1:47" s="2" customFormat="1" ht="68.25">
      <c r="A157" s="34"/>
      <c r="B157" s="35"/>
      <c r="C157" s="36"/>
      <c r="D157" s="203" t="s">
        <v>152</v>
      </c>
      <c r="E157" s="36"/>
      <c r="F157" s="204" t="s">
        <v>204</v>
      </c>
      <c r="G157" s="36"/>
      <c r="H157" s="36"/>
      <c r="I157" s="205"/>
      <c r="J157" s="205"/>
      <c r="K157" s="36"/>
      <c r="L157" s="36"/>
      <c r="M157" s="39"/>
      <c r="N157" s="206"/>
      <c r="O157" s="207"/>
      <c r="P157" s="71"/>
      <c r="Q157" s="71"/>
      <c r="R157" s="71"/>
      <c r="S157" s="71"/>
      <c r="T157" s="71"/>
      <c r="U157" s="71"/>
      <c r="V157" s="71"/>
      <c r="W157" s="71"/>
      <c r="X157" s="72"/>
      <c r="Y157" s="34"/>
      <c r="Z157" s="34"/>
      <c r="AA157" s="34"/>
      <c r="AB157" s="34"/>
      <c r="AC157" s="34"/>
      <c r="AD157" s="34"/>
      <c r="AE157" s="34"/>
      <c r="AT157" s="17" t="s">
        <v>152</v>
      </c>
      <c r="AU157" s="17" t="s">
        <v>86</v>
      </c>
    </row>
    <row r="158" spans="2:51" s="13" customFormat="1" ht="12">
      <c r="B158" s="208"/>
      <c r="C158" s="209"/>
      <c r="D158" s="203" t="s">
        <v>154</v>
      </c>
      <c r="E158" s="210" t="s">
        <v>1</v>
      </c>
      <c r="F158" s="211" t="s">
        <v>210</v>
      </c>
      <c r="G158" s="209"/>
      <c r="H158" s="212">
        <v>2098</v>
      </c>
      <c r="I158" s="213"/>
      <c r="J158" s="213"/>
      <c r="K158" s="209"/>
      <c r="L158" s="209"/>
      <c r="M158" s="214"/>
      <c r="N158" s="215"/>
      <c r="O158" s="216"/>
      <c r="P158" s="216"/>
      <c r="Q158" s="216"/>
      <c r="R158" s="216"/>
      <c r="S158" s="216"/>
      <c r="T158" s="216"/>
      <c r="U158" s="216"/>
      <c r="V158" s="216"/>
      <c r="W158" s="216"/>
      <c r="X158" s="217"/>
      <c r="AT158" s="218" t="s">
        <v>154</v>
      </c>
      <c r="AU158" s="218" t="s">
        <v>86</v>
      </c>
      <c r="AV158" s="13" t="s">
        <v>86</v>
      </c>
      <c r="AW158" s="13" t="s">
        <v>5</v>
      </c>
      <c r="AX158" s="13" t="s">
        <v>84</v>
      </c>
      <c r="AY158" s="218" t="s">
        <v>142</v>
      </c>
    </row>
    <row r="159" spans="1:65" s="2" customFormat="1" ht="33" customHeight="1">
      <c r="A159" s="34"/>
      <c r="B159" s="35"/>
      <c r="C159" s="189" t="s">
        <v>211</v>
      </c>
      <c r="D159" s="189" t="s">
        <v>145</v>
      </c>
      <c r="E159" s="190" t="s">
        <v>212</v>
      </c>
      <c r="F159" s="191" t="s">
        <v>213</v>
      </c>
      <c r="G159" s="192" t="s">
        <v>196</v>
      </c>
      <c r="H159" s="193">
        <v>3411.984</v>
      </c>
      <c r="I159" s="194"/>
      <c r="J159" s="194"/>
      <c r="K159" s="195">
        <f>ROUND(P159*H159,2)</f>
        <v>0</v>
      </c>
      <c r="L159" s="191" t="s">
        <v>149</v>
      </c>
      <c r="M159" s="39"/>
      <c r="N159" s="196" t="s">
        <v>1</v>
      </c>
      <c r="O159" s="197" t="s">
        <v>39</v>
      </c>
      <c r="P159" s="198">
        <f>I159+J159</f>
        <v>0</v>
      </c>
      <c r="Q159" s="198">
        <f>ROUND(I159*H159,2)</f>
        <v>0</v>
      </c>
      <c r="R159" s="198">
        <f>ROUND(J159*H159,2)</f>
        <v>0</v>
      </c>
      <c r="S159" s="71"/>
      <c r="T159" s="199">
        <f>S159*H159</f>
        <v>0</v>
      </c>
      <c r="U159" s="199">
        <v>0</v>
      </c>
      <c r="V159" s="199">
        <f>U159*H159</f>
        <v>0</v>
      </c>
      <c r="W159" s="199">
        <v>0</v>
      </c>
      <c r="X159" s="200">
        <f>W159*H159</f>
        <v>0</v>
      </c>
      <c r="Y159" s="34"/>
      <c r="Z159" s="34"/>
      <c r="AA159" s="34"/>
      <c r="AB159" s="34"/>
      <c r="AC159" s="34"/>
      <c r="AD159" s="34"/>
      <c r="AE159" s="34"/>
      <c r="AR159" s="201" t="s">
        <v>150</v>
      </c>
      <c r="AT159" s="201" t="s">
        <v>145</v>
      </c>
      <c r="AU159" s="201" t="s">
        <v>86</v>
      </c>
      <c r="AY159" s="17" t="s">
        <v>142</v>
      </c>
      <c r="BE159" s="202">
        <f>IF(O159="základní",K159,0)</f>
        <v>0</v>
      </c>
      <c r="BF159" s="202">
        <f>IF(O159="snížená",K159,0)</f>
        <v>0</v>
      </c>
      <c r="BG159" s="202">
        <f>IF(O159="zákl. přenesená",K159,0)</f>
        <v>0</v>
      </c>
      <c r="BH159" s="202">
        <f>IF(O159="sníž. přenesená",K159,0)</f>
        <v>0</v>
      </c>
      <c r="BI159" s="202">
        <f>IF(O159="nulová",K159,0)</f>
        <v>0</v>
      </c>
      <c r="BJ159" s="17" t="s">
        <v>84</v>
      </c>
      <c r="BK159" s="202">
        <f>ROUND(P159*H159,2)</f>
        <v>0</v>
      </c>
      <c r="BL159" s="17" t="s">
        <v>150</v>
      </c>
      <c r="BM159" s="201" t="s">
        <v>214</v>
      </c>
    </row>
    <row r="160" spans="1:47" s="2" customFormat="1" ht="29.25">
      <c r="A160" s="34"/>
      <c r="B160" s="35"/>
      <c r="C160" s="36"/>
      <c r="D160" s="203" t="s">
        <v>152</v>
      </c>
      <c r="E160" s="36"/>
      <c r="F160" s="204" t="s">
        <v>215</v>
      </c>
      <c r="G160" s="36"/>
      <c r="H160" s="36"/>
      <c r="I160" s="205"/>
      <c r="J160" s="205"/>
      <c r="K160" s="36"/>
      <c r="L160" s="36"/>
      <c r="M160" s="39"/>
      <c r="N160" s="206"/>
      <c r="O160" s="207"/>
      <c r="P160" s="71"/>
      <c r="Q160" s="71"/>
      <c r="R160" s="71"/>
      <c r="S160" s="71"/>
      <c r="T160" s="71"/>
      <c r="U160" s="71"/>
      <c r="V160" s="71"/>
      <c r="W160" s="71"/>
      <c r="X160" s="72"/>
      <c r="Y160" s="34"/>
      <c r="Z160" s="34"/>
      <c r="AA160" s="34"/>
      <c r="AB160" s="34"/>
      <c r="AC160" s="34"/>
      <c r="AD160" s="34"/>
      <c r="AE160" s="34"/>
      <c r="AT160" s="17" t="s">
        <v>152</v>
      </c>
      <c r="AU160" s="17" t="s">
        <v>86</v>
      </c>
    </row>
    <row r="161" spans="2:51" s="13" customFormat="1" ht="12">
      <c r="B161" s="208"/>
      <c r="C161" s="209"/>
      <c r="D161" s="203" t="s">
        <v>154</v>
      </c>
      <c r="E161" s="210" t="s">
        <v>1</v>
      </c>
      <c r="F161" s="211" t="s">
        <v>216</v>
      </c>
      <c r="G161" s="209"/>
      <c r="H161" s="212">
        <v>3411.984</v>
      </c>
      <c r="I161" s="213"/>
      <c r="J161" s="213"/>
      <c r="K161" s="209"/>
      <c r="L161" s="209"/>
      <c r="M161" s="214"/>
      <c r="N161" s="215"/>
      <c r="O161" s="216"/>
      <c r="P161" s="216"/>
      <c r="Q161" s="216"/>
      <c r="R161" s="216"/>
      <c r="S161" s="216"/>
      <c r="T161" s="216"/>
      <c r="U161" s="216"/>
      <c r="V161" s="216"/>
      <c r="W161" s="216"/>
      <c r="X161" s="217"/>
      <c r="AT161" s="218" t="s">
        <v>154</v>
      </c>
      <c r="AU161" s="218" t="s">
        <v>86</v>
      </c>
      <c r="AV161" s="13" t="s">
        <v>86</v>
      </c>
      <c r="AW161" s="13" t="s">
        <v>5</v>
      </c>
      <c r="AX161" s="13" t="s">
        <v>84</v>
      </c>
      <c r="AY161" s="218" t="s">
        <v>142</v>
      </c>
    </row>
    <row r="162" spans="1:65" s="2" customFormat="1" ht="44.25" customHeight="1">
      <c r="A162" s="34"/>
      <c r="B162" s="35"/>
      <c r="C162" s="189" t="s">
        <v>217</v>
      </c>
      <c r="D162" s="189" t="s">
        <v>145</v>
      </c>
      <c r="E162" s="190" t="s">
        <v>218</v>
      </c>
      <c r="F162" s="191" t="s">
        <v>219</v>
      </c>
      <c r="G162" s="192" t="s">
        <v>196</v>
      </c>
      <c r="H162" s="193">
        <v>688</v>
      </c>
      <c r="I162" s="194"/>
      <c r="J162" s="194"/>
      <c r="K162" s="195">
        <f>ROUND(P162*H162,2)</f>
        <v>0</v>
      </c>
      <c r="L162" s="191" t="s">
        <v>149</v>
      </c>
      <c r="M162" s="39"/>
      <c r="N162" s="196" t="s">
        <v>1</v>
      </c>
      <c r="O162" s="197" t="s">
        <v>39</v>
      </c>
      <c r="P162" s="198">
        <f>I162+J162</f>
        <v>0</v>
      </c>
      <c r="Q162" s="198">
        <f>ROUND(I162*H162,2)</f>
        <v>0</v>
      </c>
      <c r="R162" s="198">
        <f>ROUND(J162*H162,2)</f>
        <v>0</v>
      </c>
      <c r="S162" s="71"/>
      <c r="T162" s="199">
        <f>S162*H162</f>
        <v>0</v>
      </c>
      <c r="U162" s="199">
        <v>0</v>
      </c>
      <c r="V162" s="199">
        <f>U162*H162</f>
        <v>0</v>
      </c>
      <c r="W162" s="199">
        <v>0</v>
      </c>
      <c r="X162" s="200">
        <f>W162*H162</f>
        <v>0</v>
      </c>
      <c r="Y162" s="34"/>
      <c r="Z162" s="34"/>
      <c r="AA162" s="34"/>
      <c r="AB162" s="34"/>
      <c r="AC162" s="34"/>
      <c r="AD162" s="34"/>
      <c r="AE162" s="34"/>
      <c r="AR162" s="201" t="s">
        <v>150</v>
      </c>
      <c r="AT162" s="201" t="s">
        <v>145</v>
      </c>
      <c r="AU162" s="201" t="s">
        <v>86</v>
      </c>
      <c r="AY162" s="17" t="s">
        <v>142</v>
      </c>
      <c r="BE162" s="202">
        <f>IF(O162="základní",K162,0)</f>
        <v>0</v>
      </c>
      <c r="BF162" s="202">
        <f>IF(O162="snížená",K162,0)</f>
        <v>0</v>
      </c>
      <c r="BG162" s="202">
        <f>IF(O162="zákl. přenesená",K162,0)</f>
        <v>0</v>
      </c>
      <c r="BH162" s="202">
        <f>IF(O162="sníž. přenesená",K162,0)</f>
        <v>0</v>
      </c>
      <c r="BI162" s="202">
        <f>IF(O162="nulová",K162,0)</f>
        <v>0</v>
      </c>
      <c r="BJ162" s="17" t="s">
        <v>84</v>
      </c>
      <c r="BK162" s="202">
        <f>ROUND(P162*H162,2)</f>
        <v>0</v>
      </c>
      <c r="BL162" s="17" t="s">
        <v>150</v>
      </c>
      <c r="BM162" s="201" t="s">
        <v>220</v>
      </c>
    </row>
    <row r="163" spans="1:47" s="2" customFormat="1" ht="39">
      <c r="A163" s="34"/>
      <c r="B163" s="35"/>
      <c r="C163" s="36"/>
      <c r="D163" s="203" t="s">
        <v>152</v>
      </c>
      <c r="E163" s="36"/>
      <c r="F163" s="204" t="s">
        <v>221</v>
      </c>
      <c r="G163" s="36"/>
      <c r="H163" s="36"/>
      <c r="I163" s="205"/>
      <c r="J163" s="205"/>
      <c r="K163" s="36"/>
      <c r="L163" s="36"/>
      <c r="M163" s="39"/>
      <c r="N163" s="206"/>
      <c r="O163" s="207"/>
      <c r="P163" s="71"/>
      <c r="Q163" s="71"/>
      <c r="R163" s="71"/>
      <c r="S163" s="71"/>
      <c r="T163" s="71"/>
      <c r="U163" s="71"/>
      <c r="V163" s="71"/>
      <c r="W163" s="71"/>
      <c r="X163" s="72"/>
      <c r="Y163" s="34"/>
      <c r="Z163" s="34"/>
      <c r="AA163" s="34"/>
      <c r="AB163" s="34"/>
      <c r="AC163" s="34"/>
      <c r="AD163" s="34"/>
      <c r="AE163" s="34"/>
      <c r="AT163" s="17" t="s">
        <v>152</v>
      </c>
      <c r="AU163" s="17" t="s">
        <v>86</v>
      </c>
    </row>
    <row r="164" spans="2:51" s="13" customFormat="1" ht="12">
      <c r="B164" s="208"/>
      <c r="C164" s="209"/>
      <c r="D164" s="203" t="s">
        <v>154</v>
      </c>
      <c r="E164" s="210" t="s">
        <v>1</v>
      </c>
      <c r="F164" s="211" t="s">
        <v>222</v>
      </c>
      <c r="G164" s="209"/>
      <c r="H164" s="212">
        <v>675</v>
      </c>
      <c r="I164" s="213"/>
      <c r="J164" s="213"/>
      <c r="K164" s="209"/>
      <c r="L164" s="209"/>
      <c r="M164" s="214"/>
      <c r="N164" s="215"/>
      <c r="O164" s="216"/>
      <c r="P164" s="216"/>
      <c r="Q164" s="216"/>
      <c r="R164" s="216"/>
      <c r="S164" s="216"/>
      <c r="T164" s="216"/>
      <c r="U164" s="216"/>
      <c r="V164" s="216"/>
      <c r="W164" s="216"/>
      <c r="X164" s="217"/>
      <c r="AT164" s="218" t="s">
        <v>154</v>
      </c>
      <c r="AU164" s="218" t="s">
        <v>86</v>
      </c>
      <c r="AV164" s="13" t="s">
        <v>86</v>
      </c>
      <c r="AW164" s="13" t="s">
        <v>5</v>
      </c>
      <c r="AX164" s="13" t="s">
        <v>76</v>
      </c>
      <c r="AY164" s="218" t="s">
        <v>142</v>
      </c>
    </row>
    <row r="165" spans="2:51" s="13" customFormat="1" ht="12">
      <c r="B165" s="208"/>
      <c r="C165" s="209"/>
      <c r="D165" s="203" t="s">
        <v>154</v>
      </c>
      <c r="E165" s="210" t="s">
        <v>1</v>
      </c>
      <c r="F165" s="211" t="s">
        <v>223</v>
      </c>
      <c r="G165" s="209"/>
      <c r="H165" s="212">
        <v>13</v>
      </c>
      <c r="I165" s="213"/>
      <c r="J165" s="213"/>
      <c r="K165" s="209"/>
      <c r="L165" s="209"/>
      <c r="M165" s="214"/>
      <c r="N165" s="215"/>
      <c r="O165" s="216"/>
      <c r="P165" s="216"/>
      <c r="Q165" s="216"/>
      <c r="R165" s="216"/>
      <c r="S165" s="216"/>
      <c r="T165" s="216"/>
      <c r="U165" s="216"/>
      <c r="V165" s="216"/>
      <c r="W165" s="216"/>
      <c r="X165" s="217"/>
      <c r="AT165" s="218" t="s">
        <v>154</v>
      </c>
      <c r="AU165" s="218" t="s">
        <v>86</v>
      </c>
      <c r="AV165" s="13" t="s">
        <v>86</v>
      </c>
      <c r="AW165" s="13" t="s">
        <v>5</v>
      </c>
      <c r="AX165" s="13" t="s">
        <v>76</v>
      </c>
      <c r="AY165" s="218" t="s">
        <v>142</v>
      </c>
    </row>
    <row r="166" spans="2:51" s="14" customFormat="1" ht="12">
      <c r="B166" s="219"/>
      <c r="C166" s="220"/>
      <c r="D166" s="203" t="s">
        <v>154</v>
      </c>
      <c r="E166" s="221" t="s">
        <v>1</v>
      </c>
      <c r="F166" s="222" t="s">
        <v>224</v>
      </c>
      <c r="G166" s="220"/>
      <c r="H166" s="223">
        <v>688</v>
      </c>
      <c r="I166" s="224"/>
      <c r="J166" s="224"/>
      <c r="K166" s="220"/>
      <c r="L166" s="220"/>
      <c r="M166" s="225"/>
      <c r="N166" s="226"/>
      <c r="O166" s="227"/>
      <c r="P166" s="227"/>
      <c r="Q166" s="227"/>
      <c r="R166" s="227"/>
      <c r="S166" s="227"/>
      <c r="T166" s="227"/>
      <c r="U166" s="227"/>
      <c r="V166" s="227"/>
      <c r="W166" s="227"/>
      <c r="X166" s="228"/>
      <c r="AT166" s="229" t="s">
        <v>154</v>
      </c>
      <c r="AU166" s="229" t="s">
        <v>86</v>
      </c>
      <c r="AV166" s="14" t="s">
        <v>150</v>
      </c>
      <c r="AW166" s="14" t="s">
        <v>5</v>
      </c>
      <c r="AX166" s="14" t="s">
        <v>84</v>
      </c>
      <c r="AY166" s="229" t="s">
        <v>142</v>
      </c>
    </row>
    <row r="167" spans="1:65" s="2" customFormat="1" ht="48">
      <c r="A167" s="34"/>
      <c r="B167" s="35"/>
      <c r="C167" s="189" t="s">
        <v>225</v>
      </c>
      <c r="D167" s="189" t="s">
        <v>145</v>
      </c>
      <c r="E167" s="190" t="s">
        <v>226</v>
      </c>
      <c r="F167" s="191" t="s">
        <v>227</v>
      </c>
      <c r="G167" s="192" t="s">
        <v>159</v>
      </c>
      <c r="H167" s="193">
        <v>129</v>
      </c>
      <c r="I167" s="194"/>
      <c r="J167" s="194"/>
      <c r="K167" s="195">
        <f>ROUND(P167*H167,2)</f>
        <v>0</v>
      </c>
      <c r="L167" s="191" t="s">
        <v>149</v>
      </c>
      <c r="M167" s="39"/>
      <c r="N167" s="196" t="s">
        <v>1</v>
      </c>
      <c r="O167" s="197" t="s">
        <v>39</v>
      </c>
      <c r="P167" s="198">
        <f>I167+J167</f>
        <v>0</v>
      </c>
      <c r="Q167" s="198">
        <f>ROUND(I167*H167,2)</f>
        <v>0</v>
      </c>
      <c r="R167" s="198">
        <f>ROUND(J167*H167,2)</f>
        <v>0</v>
      </c>
      <c r="S167" s="71"/>
      <c r="T167" s="199">
        <f>S167*H167</f>
        <v>0</v>
      </c>
      <c r="U167" s="199">
        <v>0</v>
      </c>
      <c r="V167" s="199">
        <f>U167*H167</f>
        <v>0</v>
      </c>
      <c r="W167" s="199">
        <v>0</v>
      </c>
      <c r="X167" s="200">
        <f>W167*H167</f>
        <v>0</v>
      </c>
      <c r="Y167" s="34"/>
      <c r="Z167" s="34"/>
      <c r="AA167" s="34"/>
      <c r="AB167" s="34"/>
      <c r="AC167" s="34"/>
      <c r="AD167" s="34"/>
      <c r="AE167" s="34"/>
      <c r="AR167" s="201" t="s">
        <v>150</v>
      </c>
      <c r="AT167" s="201" t="s">
        <v>145</v>
      </c>
      <c r="AU167" s="201" t="s">
        <v>86</v>
      </c>
      <c r="AY167" s="17" t="s">
        <v>142</v>
      </c>
      <c r="BE167" s="202">
        <f>IF(O167="základní",K167,0)</f>
        <v>0</v>
      </c>
      <c r="BF167" s="202">
        <f>IF(O167="snížená",K167,0)</f>
        <v>0</v>
      </c>
      <c r="BG167" s="202">
        <f>IF(O167="zákl. přenesená",K167,0)</f>
        <v>0</v>
      </c>
      <c r="BH167" s="202">
        <f>IF(O167="sníž. přenesená",K167,0)</f>
        <v>0</v>
      </c>
      <c r="BI167" s="202">
        <f>IF(O167="nulová",K167,0)</f>
        <v>0</v>
      </c>
      <c r="BJ167" s="17" t="s">
        <v>84</v>
      </c>
      <c r="BK167" s="202">
        <f>ROUND(P167*H167,2)</f>
        <v>0</v>
      </c>
      <c r="BL167" s="17" t="s">
        <v>150</v>
      </c>
      <c r="BM167" s="201" t="s">
        <v>228</v>
      </c>
    </row>
    <row r="168" spans="1:47" s="2" customFormat="1" ht="29.25">
      <c r="A168" s="34"/>
      <c r="B168" s="35"/>
      <c r="C168" s="36"/>
      <c r="D168" s="203" t="s">
        <v>152</v>
      </c>
      <c r="E168" s="36"/>
      <c r="F168" s="204" t="s">
        <v>229</v>
      </c>
      <c r="G168" s="36"/>
      <c r="H168" s="36"/>
      <c r="I168" s="205"/>
      <c r="J168" s="205"/>
      <c r="K168" s="36"/>
      <c r="L168" s="36"/>
      <c r="M168" s="39"/>
      <c r="N168" s="206"/>
      <c r="O168" s="207"/>
      <c r="P168" s="71"/>
      <c r="Q168" s="71"/>
      <c r="R168" s="71"/>
      <c r="S168" s="71"/>
      <c r="T168" s="71"/>
      <c r="U168" s="71"/>
      <c r="V168" s="71"/>
      <c r="W168" s="71"/>
      <c r="X168" s="72"/>
      <c r="Y168" s="34"/>
      <c r="Z168" s="34"/>
      <c r="AA168" s="34"/>
      <c r="AB168" s="34"/>
      <c r="AC168" s="34"/>
      <c r="AD168" s="34"/>
      <c r="AE168" s="34"/>
      <c r="AT168" s="17" t="s">
        <v>152</v>
      </c>
      <c r="AU168" s="17" t="s">
        <v>86</v>
      </c>
    </row>
    <row r="169" spans="2:51" s="13" customFormat="1" ht="12">
      <c r="B169" s="208"/>
      <c r="C169" s="209"/>
      <c r="D169" s="203" t="s">
        <v>154</v>
      </c>
      <c r="E169" s="210" t="s">
        <v>1</v>
      </c>
      <c r="F169" s="211" t="s">
        <v>172</v>
      </c>
      <c r="G169" s="209"/>
      <c r="H169" s="212">
        <v>129</v>
      </c>
      <c r="I169" s="213"/>
      <c r="J169" s="213"/>
      <c r="K169" s="209"/>
      <c r="L169" s="209"/>
      <c r="M169" s="214"/>
      <c r="N169" s="215"/>
      <c r="O169" s="216"/>
      <c r="P169" s="216"/>
      <c r="Q169" s="216"/>
      <c r="R169" s="216"/>
      <c r="S169" s="216"/>
      <c r="T169" s="216"/>
      <c r="U169" s="216"/>
      <c r="V169" s="216"/>
      <c r="W169" s="216"/>
      <c r="X169" s="217"/>
      <c r="AT169" s="218" t="s">
        <v>154</v>
      </c>
      <c r="AU169" s="218" t="s">
        <v>86</v>
      </c>
      <c r="AV169" s="13" t="s">
        <v>86</v>
      </c>
      <c r="AW169" s="13" t="s">
        <v>5</v>
      </c>
      <c r="AX169" s="13" t="s">
        <v>84</v>
      </c>
      <c r="AY169" s="218" t="s">
        <v>142</v>
      </c>
    </row>
    <row r="170" spans="1:65" s="2" customFormat="1" ht="60">
      <c r="A170" s="34"/>
      <c r="B170" s="35"/>
      <c r="C170" s="189" t="s">
        <v>230</v>
      </c>
      <c r="D170" s="189" t="s">
        <v>145</v>
      </c>
      <c r="E170" s="190" t="s">
        <v>231</v>
      </c>
      <c r="F170" s="191" t="s">
        <v>232</v>
      </c>
      <c r="G170" s="192" t="s">
        <v>159</v>
      </c>
      <c r="H170" s="193">
        <v>1161</v>
      </c>
      <c r="I170" s="194"/>
      <c r="J170" s="194"/>
      <c r="K170" s="195">
        <f>ROUND(P170*H170,2)</f>
        <v>0</v>
      </c>
      <c r="L170" s="191" t="s">
        <v>149</v>
      </c>
      <c r="M170" s="39"/>
      <c r="N170" s="196" t="s">
        <v>1</v>
      </c>
      <c r="O170" s="197" t="s">
        <v>39</v>
      </c>
      <c r="P170" s="198">
        <f>I170+J170</f>
        <v>0</v>
      </c>
      <c r="Q170" s="198">
        <f>ROUND(I170*H170,2)</f>
        <v>0</v>
      </c>
      <c r="R170" s="198">
        <f>ROUND(J170*H170,2)</f>
        <v>0</v>
      </c>
      <c r="S170" s="71"/>
      <c r="T170" s="199">
        <f>S170*H170</f>
        <v>0</v>
      </c>
      <c r="U170" s="199">
        <v>0</v>
      </c>
      <c r="V170" s="199">
        <f>U170*H170</f>
        <v>0</v>
      </c>
      <c r="W170" s="199">
        <v>0</v>
      </c>
      <c r="X170" s="200">
        <f>W170*H170</f>
        <v>0</v>
      </c>
      <c r="Y170" s="34"/>
      <c r="Z170" s="34"/>
      <c r="AA170" s="34"/>
      <c r="AB170" s="34"/>
      <c r="AC170" s="34"/>
      <c r="AD170" s="34"/>
      <c r="AE170" s="34"/>
      <c r="AR170" s="201" t="s">
        <v>150</v>
      </c>
      <c r="AT170" s="201" t="s">
        <v>145</v>
      </c>
      <c r="AU170" s="201" t="s">
        <v>86</v>
      </c>
      <c r="AY170" s="17" t="s">
        <v>142</v>
      </c>
      <c r="BE170" s="202">
        <f>IF(O170="základní",K170,0)</f>
        <v>0</v>
      </c>
      <c r="BF170" s="202">
        <f>IF(O170="snížená",K170,0)</f>
        <v>0</v>
      </c>
      <c r="BG170" s="202">
        <f>IF(O170="zákl. přenesená",K170,0)</f>
        <v>0</v>
      </c>
      <c r="BH170" s="202">
        <f>IF(O170="sníž. přenesená",K170,0)</f>
        <v>0</v>
      </c>
      <c r="BI170" s="202">
        <f>IF(O170="nulová",K170,0)</f>
        <v>0</v>
      </c>
      <c r="BJ170" s="17" t="s">
        <v>84</v>
      </c>
      <c r="BK170" s="202">
        <f>ROUND(P170*H170,2)</f>
        <v>0</v>
      </c>
      <c r="BL170" s="17" t="s">
        <v>150</v>
      </c>
      <c r="BM170" s="201" t="s">
        <v>233</v>
      </c>
    </row>
    <row r="171" spans="1:47" s="2" customFormat="1" ht="29.25">
      <c r="A171" s="34"/>
      <c r="B171" s="35"/>
      <c r="C171" s="36"/>
      <c r="D171" s="203" t="s">
        <v>152</v>
      </c>
      <c r="E171" s="36"/>
      <c r="F171" s="204" t="s">
        <v>229</v>
      </c>
      <c r="G171" s="36"/>
      <c r="H171" s="36"/>
      <c r="I171" s="205"/>
      <c r="J171" s="205"/>
      <c r="K171" s="36"/>
      <c r="L171" s="36"/>
      <c r="M171" s="39"/>
      <c r="N171" s="206"/>
      <c r="O171" s="207"/>
      <c r="P171" s="71"/>
      <c r="Q171" s="71"/>
      <c r="R171" s="71"/>
      <c r="S171" s="71"/>
      <c r="T171" s="71"/>
      <c r="U171" s="71"/>
      <c r="V171" s="71"/>
      <c r="W171" s="71"/>
      <c r="X171" s="72"/>
      <c r="Y171" s="34"/>
      <c r="Z171" s="34"/>
      <c r="AA171" s="34"/>
      <c r="AB171" s="34"/>
      <c r="AC171" s="34"/>
      <c r="AD171" s="34"/>
      <c r="AE171" s="34"/>
      <c r="AT171" s="17" t="s">
        <v>152</v>
      </c>
      <c r="AU171" s="17" t="s">
        <v>86</v>
      </c>
    </row>
    <row r="172" spans="2:51" s="13" customFormat="1" ht="12">
      <c r="B172" s="208"/>
      <c r="C172" s="209"/>
      <c r="D172" s="203" t="s">
        <v>154</v>
      </c>
      <c r="E172" s="210" t="s">
        <v>1</v>
      </c>
      <c r="F172" s="211" t="s">
        <v>234</v>
      </c>
      <c r="G172" s="209"/>
      <c r="H172" s="212">
        <v>1161</v>
      </c>
      <c r="I172" s="213"/>
      <c r="J172" s="213"/>
      <c r="K172" s="209"/>
      <c r="L172" s="209"/>
      <c r="M172" s="214"/>
      <c r="N172" s="215"/>
      <c r="O172" s="216"/>
      <c r="P172" s="216"/>
      <c r="Q172" s="216"/>
      <c r="R172" s="216"/>
      <c r="S172" s="216"/>
      <c r="T172" s="216"/>
      <c r="U172" s="216"/>
      <c r="V172" s="216"/>
      <c r="W172" s="216"/>
      <c r="X172" s="217"/>
      <c r="AT172" s="218" t="s">
        <v>154</v>
      </c>
      <c r="AU172" s="218" t="s">
        <v>86</v>
      </c>
      <c r="AV172" s="13" t="s">
        <v>86</v>
      </c>
      <c r="AW172" s="13" t="s">
        <v>5</v>
      </c>
      <c r="AX172" s="13" t="s">
        <v>84</v>
      </c>
      <c r="AY172" s="218" t="s">
        <v>142</v>
      </c>
    </row>
    <row r="173" spans="1:65" s="2" customFormat="1" ht="60">
      <c r="A173" s="34"/>
      <c r="B173" s="35"/>
      <c r="C173" s="189" t="s">
        <v>235</v>
      </c>
      <c r="D173" s="189" t="s">
        <v>145</v>
      </c>
      <c r="E173" s="190" t="s">
        <v>236</v>
      </c>
      <c r="F173" s="191" t="s">
        <v>237</v>
      </c>
      <c r="G173" s="192" t="s">
        <v>196</v>
      </c>
      <c r="H173" s="193">
        <v>5110.544</v>
      </c>
      <c r="I173" s="194"/>
      <c r="J173" s="194"/>
      <c r="K173" s="195">
        <f>ROUND(P173*H173,2)</f>
        <v>0</v>
      </c>
      <c r="L173" s="191" t="s">
        <v>149</v>
      </c>
      <c r="M173" s="39"/>
      <c r="N173" s="196" t="s">
        <v>1</v>
      </c>
      <c r="O173" s="197" t="s">
        <v>39</v>
      </c>
      <c r="P173" s="198">
        <f>I173+J173</f>
        <v>0</v>
      </c>
      <c r="Q173" s="198">
        <f>ROUND(I173*H173,2)</f>
        <v>0</v>
      </c>
      <c r="R173" s="198">
        <f>ROUND(J173*H173,2)</f>
        <v>0</v>
      </c>
      <c r="S173" s="71"/>
      <c r="T173" s="199">
        <f>S173*H173</f>
        <v>0</v>
      </c>
      <c r="U173" s="199">
        <v>0</v>
      </c>
      <c r="V173" s="199">
        <f>U173*H173</f>
        <v>0</v>
      </c>
      <c r="W173" s="199">
        <v>0</v>
      </c>
      <c r="X173" s="200">
        <f>W173*H173</f>
        <v>0</v>
      </c>
      <c r="Y173" s="34"/>
      <c r="Z173" s="34"/>
      <c r="AA173" s="34"/>
      <c r="AB173" s="34"/>
      <c r="AC173" s="34"/>
      <c r="AD173" s="34"/>
      <c r="AE173" s="34"/>
      <c r="AR173" s="201" t="s">
        <v>150</v>
      </c>
      <c r="AT173" s="201" t="s">
        <v>145</v>
      </c>
      <c r="AU173" s="201" t="s">
        <v>86</v>
      </c>
      <c r="AY173" s="17" t="s">
        <v>142</v>
      </c>
      <c r="BE173" s="202">
        <f>IF(O173="základní",K173,0)</f>
        <v>0</v>
      </c>
      <c r="BF173" s="202">
        <f>IF(O173="snížená",K173,0)</f>
        <v>0</v>
      </c>
      <c r="BG173" s="202">
        <f>IF(O173="zákl. přenesená",K173,0)</f>
        <v>0</v>
      </c>
      <c r="BH173" s="202">
        <f>IF(O173="sníž. přenesená",K173,0)</f>
        <v>0</v>
      </c>
      <c r="BI173" s="202">
        <f>IF(O173="nulová",K173,0)</f>
        <v>0</v>
      </c>
      <c r="BJ173" s="17" t="s">
        <v>84</v>
      </c>
      <c r="BK173" s="202">
        <f>ROUND(P173*H173,2)</f>
        <v>0</v>
      </c>
      <c r="BL173" s="17" t="s">
        <v>150</v>
      </c>
      <c r="BM173" s="201" t="s">
        <v>238</v>
      </c>
    </row>
    <row r="174" spans="1:47" s="2" customFormat="1" ht="68.25">
      <c r="A174" s="34"/>
      <c r="B174" s="35"/>
      <c r="C174" s="36"/>
      <c r="D174" s="203" t="s">
        <v>152</v>
      </c>
      <c r="E174" s="36"/>
      <c r="F174" s="204" t="s">
        <v>239</v>
      </c>
      <c r="G174" s="36"/>
      <c r="H174" s="36"/>
      <c r="I174" s="205"/>
      <c r="J174" s="205"/>
      <c r="K174" s="36"/>
      <c r="L174" s="36"/>
      <c r="M174" s="39"/>
      <c r="N174" s="206"/>
      <c r="O174" s="207"/>
      <c r="P174" s="71"/>
      <c r="Q174" s="71"/>
      <c r="R174" s="71"/>
      <c r="S174" s="71"/>
      <c r="T174" s="71"/>
      <c r="U174" s="71"/>
      <c r="V174" s="71"/>
      <c r="W174" s="71"/>
      <c r="X174" s="72"/>
      <c r="Y174" s="34"/>
      <c r="Z174" s="34"/>
      <c r="AA174" s="34"/>
      <c r="AB174" s="34"/>
      <c r="AC174" s="34"/>
      <c r="AD174" s="34"/>
      <c r="AE174" s="34"/>
      <c r="AT174" s="17" t="s">
        <v>152</v>
      </c>
      <c r="AU174" s="17" t="s">
        <v>86</v>
      </c>
    </row>
    <row r="175" spans="2:51" s="13" customFormat="1" ht="12">
      <c r="B175" s="208"/>
      <c r="C175" s="209"/>
      <c r="D175" s="203" t="s">
        <v>154</v>
      </c>
      <c r="E175" s="210" t="s">
        <v>1</v>
      </c>
      <c r="F175" s="211" t="s">
        <v>240</v>
      </c>
      <c r="G175" s="209"/>
      <c r="H175" s="212">
        <v>5110.544</v>
      </c>
      <c r="I175" s="213"/>
      <c r="J175" s="213"/>
      <c r="K175" s="209"/>
      <c r="L175" s="209"/>
      <c r="M175" s="214"/>
      <c r="N175" s="215"/>
      <c r="O175" s="216"/>
      <c r="P175" s="216"/>
      <c r="Q175" s="216"/>
      <c r="R175" s="216"/>
      <c r="S175" s="216"/>
      <c r="T175" s="216"/>
      <c r="U175" s="216"/>
      <c r="V175" s="216"/>
      <c r="W175" s="216"/>
      <c r="X175" s="217"/>
      <c r="AT175" s="218" t="s">
        <v>154</v>
      </c>
      <c r="AU175" s="218" t="s">
        <v>86</v>
      </c>
      <c r="AV175" s="13" t="s">
        <v>86</v>
      </c>
      <c r="AW175" s="13" t="s">
        <v>5</v>
      </c>
      <c r="AX175" s="13" t="s">
        <v>84</v>
      </c>
      <c r="AY175" s="218" t="s">
        <v>142</v>
      </c>
    </row>
    <row r="176" spans="1:65" s="2" customFormat="1" ht="66.75" customHeight="1">
      <c r="A176" s="34"/>
      <c r="B176" s="35"/>
      <c r="C176" s="189" t="s">
        <v>241</v>
      </c>
      <c r="D176" s="189" t="s">
        <v>145</v>
      </c>
      <c r="E176" s="190" t="s">
        <v>242</v>
      </c>
      <c r="F176" s="191" t="s">
        <v>243</v>
      </c>
      <c r="G176" s="192" t="s">
        <v>196</v>
      </c>
      <c r="H176" s="193">
        <v>5110.544</v>
      </c>
      <c r="I176" s="194"/>
      <c r="J176" s="194"/>
      <c r="K176" s="195">
        <f>ROUND(P176*H176,2)</f>
        <v>0</v>
      </c>
      <c r="L176" s="191" t="s">
        <v>149</v>
      </c>
      <c r="M176" s="39"/>
      <c r="N176" s="196" t="s">
        <v>1</v>
      </c>
      <c r="O176" s="197" t="s">
        <v>39</v>
      </c>
      <c r="P176" s="198">
        <f>I176+J176</f>
        <v>0</v>
      </c>
      <c r="Q176" s="198">
        <f>ROUND(I176*H176,2)</f>
        <v>0</v>
      </c>
      <c r="R176" s="198">
        <f>ROUND(J176*H176,2)</f>
        <v>0</v>
      </c>
      <c r="S176" s="71"/>
      <c r="T176" s="199">
        <f>S176*H176</f>
        <v>0</v>
      </c>
      <c r="U176" s="199">
        <v>0</v>
      </c>
      <c r="V176" s="199">
        <f>U176*H176</f>
        <v>0</v>
      </c>
      <c r="W176" s="199">
        <v>0</v>
      </c>
      <c r="X176" s="200">
        <f>W176*H176</f>
        <v>0</v>
      </c>
      <c r="Y176" s="34"/>
      <c r="Z176" s="34"/>
      <c r="AA176" s="34"/>
      <c r="AB176" s="34"/>
      <c r="AC176" s="34"/>
      <c r="AD176" s="34"/>
      <c r="AE176" s="34"/>
      <c r="AR176" s="201" t="s">
        <v>150</v>
      </c>
      <c r="AT176" s="201" t="s">
        <v>145</v>
      </c>
      <c r="AU176" s="201" t="s">
        <v>86</v>
      </c>
      <c r="AY176" s="17" t="s">
        <v>142</v>
      </c>
      <c r="BE176" s="202">
        <f>IF(O176="základní",K176,0)</f>
        <v>0</v>
      </c>
      <c r="BF176" s="202">
        <f>IF(O176="snížená",K176,0)</f>
        <v>0</v>
      </c>
      <c r="BG176" s="202">
        <f>IF(O176="zákl. přenesená",K176,0)</f>
        <v>0</v>
      </c>
      <c r="BH176" s="202">
        <f>IF(O176="sníž. přenesená",K176,0)</f>
        <v>0</v>
      </c>
      <c r="BI176" s="202">
        <f>IF(O176="nulová",K176,0)</f>
        <v>0</v>
      </c>
      <c r="BJ176" s="17" t="s">
        <v>84</v>
      </c>
      <c r="BK176" s="202">
        <f>ROUND(P176*H176,2)</f>
        <v>0</v>
      </c>
      <c r="BL176" s="17" t="s">
        <v>150</v>
      </c>
      <c r="BM176" s="201" t="s">
        <v>244</v>
      </c>
    </row>
    <row r="177" spans="1:47" s="2" customFormat="1" ht="68.25">
      <c r="A177" s="34"/>
      <c r="B177" s="35"/>
      <c r="C177" s="36"/>
      <c r="D177" s="203" t="s">
        <v>152</v>
      </c>
      <c r="E177" s="36"/>
      <c r="F177" s="204" t="s">
        <v>239</v>
      </c>
      <c r="G177" s="36"/>
      <c r="H177" s="36"/>
      <c r="I177" s="205"/>
      <c r="J177" s="205"/>
      <c r="K177" s="36"/>
      <c r="L177" s="36"/>
      <c r="M177" s="39"/>
      <c r="N177" s="206"/>
      <c r="O177" s="207"/>
      <c r="P177" s="71"/>
      <c r="Q177" s="71"/>
      <c r="R177" s="71"/>
      <c r="S177" s="71"/>
      <c r="T177" s="71"/>
      <c r="U177" s="71"/>
      <c r="V177" s="71"/>
      <c r="W177" s="71"/>
      <c r="X177" s="72"/>
      <c r="Y177" s="34"/>
      <c r="Z177" s="34"/>
      <c r="AA177" s="34"/>
      <c r="AB177" s="34"/>
      <c r="AC177" s="34"/>
      <c r="AD177" s="34"/>
      <c r="AE177" s="34"/>
      <c r="AT177" s="17" t="s">
        <v>152</v>
      </c>
      <c r="AU177" s="17" t="s">
        <v>86</v>
      </c>
    </row>
    <row r="178" spans="2:51" s="13" customFormat="1" ht="12">
      <c r="B178" s="208"/>
      <c r="C178" s="209"/>
      <c r="D178" s="203" t="s">
        <v>154</v>
      </c>
      <c r="E178" s="210" t="s">
        <v>1</v>
      </c>
      <c r="F178" s="211" t="s">
        <v>240</v>
      </c>
      <c r="G178" s="209"/>
      <c r="H178" s="212">
        <v>5110.544</v>
      </c>
      <c r="I178" s="213"/>
      <c r="J178" s="213"/>
      <c r="K178" s="209"/>
      <c r="L178" s="209"/>
      <c r="M178" s="214"/>
      <c r="N178" s="215"/>
      <c r="O178" s="216"/>
      <c r="P178" s="216"/>
      <c r="Q178" s="216"/>
      <c r="R178" s="216"/>
      <c r="S178" s="216"/>
      <c r="T178" s="216"/>
      <c r="U178" s="216"/>
      <c r="V178" s="216"/>
      <c r="W178" s="216"/>
      <c r="X178" s="217"/>
      <c r="AT178" s="218" t="s">
        <v>154</v>
      </c>
      <c r="AU178" s="218" t="s">
        <v>86</v>
      </c>
      <c r="AV178" s="13" t="s">
        <v>86</v>
      </c>
      <c r="AW178" s="13" t="s">
        <v>5</v>
      </c>
      <c r="AX178" s="13" t="s">
        <v>84</v>
      </c>
      <c r="AY178" s="218" t="s">
        <v>142</v>
      </c>
    </row>
    <row r="179" spans="1:65" s="2" customFormat="1" ht="55.5" customHeight="1">
      <c r="A179" s="34"/>
      <c r="B179" s="35"/>
      <c r="C179" s="189" t="s">
        <v>245</v>
      </c>
      <c r="D179" s="189" t="s">
        <v>145</v>
      </c>
      <c r="E179" s="190" t="s">
        <v>246</v>
      </c>
      <c r="F179" s="191" t="s">
        <v>247</v>
      </c>
      <c r="G179" s="192" t="s">
        <v>196</v>
      </c>
      <c r="H179" s="193">
        <v>3411.984</v>
      </c>
      <c r="I179" s="194"/>
      <c r="J179" s="194"/>
      <c r="K179" s="195">
        <f>ROUND(P179*H179,2)</f>
        <v>0</v>
      </c>
      <c r="L179" s="191" t="s">
        <v>149</v>
      </c>
      <c r="M179" s="39"/>
      <c r="N179" s="196" t="s">
        <v>1</v>
      </c>
      <c r="O179" s="197" t="s">
        <v>39</v>
      </c>
      <c r="P179" s="198">
        <f>I179+J179</f>
        <v>0</v>
      </c>
      <c r="Q179" s="198">
        <f>ROUND(I179*H179,2)</f>
        <v>0</v>
      </c>
      <c r="R179" s="198">
        <f>ROUND(J179*H179,2)</f>
        <v>0</v>
      </c>
      <c r="S179" s="71"/>
      <c r="T179" s="199">
        <f>S179*H179</f>
        <v>0</v>
      </c>
      <c r="U179" s="199">
        <v>0</v>
      </c>
      <c r="V179" s="199">
        <f>U179*H179</f>
        <v>0</v>
      </c>
      <c r="W179" s="199">
        <v>0</v>
      </c>
      <c r="X179" s="200">
        <f>W179*H179</f>
        <v>0</v>
      </c>
      <c r="Y179" s="34"/>
      <c r="Z179" s="34"/>
      <c r="AA179" s="34"/>
      <c r="AB179" s="34"/>
      <c r="AC179" s="34"/>
      <c r="AD179" s="34"/>
      <c r="AE179" s="34"/>
      <c r="AR179" s="201" t="s">
        <v>150</v>
      </c>
      <c r="AT179" s="201" t="s">
        <v>145</v>
      </c>
      <c r="AU179" s="201" t="s">
        <v>86</v>
      </c>
      <c r="AY179" s="17" t="s">
        <v>142</v>
      </c>
      <c r="BE179" s="202">
        <f>IF(O179="základní",K179,0)</f>
        <v>0</v>
      </c>
      <c r="BF179" s="202">
        <f>IF(O179="snížená",K179,0)</f>
        <v>0</v>
      </c>
      <c r="BG179" s="202">
        <f>IF(O179="zákl. přenesená",K179,0)</f>
        <v>0</v>
      </c>
      <c r="BH179" s="202">
        <f>IF(O179="sníž. přenesená",K179,0)</f>
        <v>0</v>
      </c>
      <c r="BI179" s="202">
        <f>IF(O179="nulová",K179,0)</f>
        <v>0</v>
      </c>
      <c r="BJ179" s="17" t="s">
        <v>84</v>
      </c>
      <c r="BK179" s="202">
        <f>ROUND(P179*H179,2)</f>
        <v>0</v>
      </c>
      <c r="BL179" s="17" t="s">
        <v>150</v>
      </c>
      <c r="BM179" s="201" t="s">
        <v>248</v>
      </c>
    </row>
    <row r="180" spans="1:47" s="2" customFormat="1" ht="68.25">
      <c r="A180" s="34"/>
      <c r="B180" s="35"/>
      <c r="C180" s="36"/>
      <c r="D180" s="203" t="s">
        <v>152</v>
      </c>
      <c r="E180" s="36"/>
      <c r="F180" s="204" t="s">
        <v>249</v>
      </c>
      <c r="G180" s="36"/>
      <c r="H180" s="36"/>
      <c r="I180" s="205"/>
      <c r="J180" s="205"/>
      <c r="K180" s="36"/>
      <c r="L180" s="36"/>
      <c r="M180" s="39"/>
      <c r="N180" s="206"/>
      <c r="O180" s="207"/>
      <c r="P180" s="71"/>
      <c r="Q180" s="71"/>
      <c r="R180" s="71"/>
      <c r="S180" s="71"/>
      <c r="T180" s="71"/>
      <c r="U180" s="71"/>
      <c r="V180" s="71"/>
      <c r="W180" s="71"/>
      <c r="X180" s="72"/>
      <c r="Y180" s="34"/>
      <c r="Z180" s="34"/>
      <c r="AA180" s="34"/>
      <c r="AB180" s="34"/>
      <c r="AC180" s="34"/>
      <c r="AD180" s="34"/>
      <c r="AE180" s="34"/>
      <c r="AT180" s="17" t="s">
        <v>152</v>
      </c>
      <c r="AU180" s="17" t="s">
        <v>86</v>
      </c>
    </row>
    <row r="181" spans="2:51" s="13" customFormat="1" ht="12">
      <c r="B181" s="208"/>
      <c r="C181" s="209"/>
      <c r="D181" s="203" t="s">
        <v>154</v>
      </c>
      <c r="E181" s="210" t="s">
        <v>1</v>
      </c>
      <c r="F181" s="211" t="s">
        <v>216</v>
      </c>
      <c r="G181" s="209"/>
      <c r="H181" s="212">
        <v>3411.984</v>
      </c>
      <c r="I181" s="213"/>
      <c r="J181" s="213"/>
      <c r="K181" s="209"/>
      <c r="L181" s="209"/>
      <c r="M181" s="214"/>
      <c r="N181" s="215"/>
      <c r="O181" s="216"/>
      <c r="P181" s="216"/>
      <c r="Q181" s="216"/>
      <c r="R181" s="216"/>
      <c r="S181" s="216"/>
      <c r="T181" s="216"/>
      <c r="U181" s="216"/>
      <c r="V181" s="216"/>
      <c r="W181" s="216"/>
      <c r="X181" s="217"/>
      <c r="AT181" s="218" t="s">
        <v>154</v>
      </c>
      <c r="AU181" s="218" t="s">
        <v>86</v>
      </c>
      <c r="AV181" s="13" t="s">
        <v>86</v>
      </c>
      <c r="AW181" s="13" t="s">
        <v>5</v>
      </c>
      <c r="AX181" s="13" t="s">
        <v>84</v>
      </c>
      <c r="AY181" s="218" t="s">
        <v>142</v>
      </c>
    </row>
    <row r="182" spans="1:65" s="2" customFormat="1" ht="16.5" customHeight="1">
      <c r="A182" s="34"/>
      <c r="B182" s="35"/>
      <c r="C182" s="230" t="s">
        <v>250</v>
      </c>
      <c r="D182" s="230" t="s">
        <v>251</v>
      </c>
      <c r="E182" s="231" t="s">
        <v>252</v>
      </c>
      <c r="F182" s="232" t="s">
        <v>253</v>
      </c>
      <c r="G182" s="233" t="s">
        <v>254</v>
      </c>
      <c r="H182" s="234">
        <v>8871.158</v>
      </c>
      <c r="I182" s="235"/>
      <c r="J182" s="236"/>
      <c r="K182" s="237">
        <f>ROUND(P182*H182,2)</f>
        <v>0</v>
      </c>
      <c r="L182" s="232" t="s">
        <v>255</v>
      </c>
      <c r="M182" s="238"/>
      <c r="N182" s="239" t="s">
        <v>1</v>
      </c>
      <c r="O182" s="197" t="s">
        <v>39</v>
      </c>
      <c r="P182" s="198">
        <f>I182+J182</f>
        <v>0</v>
      </c>
      <c r="Q182" s="198">
        <f>ROUND(I182*H182,2)</f>
        <v>0</v>
      </c>
      <c r="R182" s="198">
        <f>ROUND(J182*H182,2)</f>
        <v>0</v>
      </c>
      <c r="S182" s="71"/>
      <c r="T182" s="199">
        <f>S182*H182</f>
        <v>0</v>
      </c>
      <c r="U182" s="199">
        <v>1</v>
      </c>
      <c r="V182" s="199">
        <f>U182*H182</f>
        <v>8871.158</v>
      </c>
      <c r="W182" s="199">
        <v>0</v>
      </c>
      <c r="X182" s="200">
        <f>W182*H182</f>
        <v>0</v>
      </c>
      <c r="Y182" s="34"/>
      <c r="Z182" s="34"/>
      <c r="AA182" s="34"/>
      <c r="AB182" s="34"/>
      <c r="AC182" s="34"/>
      <c r="AD182" s="34"/>
      <c r="AE182" s="34"/>
      <c r="AR182" s="201" t="s">
        <v>188</v>
      </c>
      <c r="AT182" s="201" t="s">
        <v>251</v>
      </c>
      <c r="AU182" s="201" t="s">
        <v>86</v>
      </c>
      <c r="AY182" s="17" t="s">
        <v>142</v>
      </c>
      <c r="BE182" s="202">
        <f>IF(O182="základní",K182,0)</f>
        <v>0</v>
      </c>
      <c r="BF182" s="202">
        <f>IF(O182="snížená",K182,0)</f>
        <v>0</v>
      </c>
      <c r="BG182" s="202">
        <f>IF(O182="zákl. přenesená",K182,0)</f>
        <v>0</v>
      </c>
      <c r="BH182" s="202">
        <f>IF(O182="sníž. přenesená",K182,0)</f>
        <v>0</v>
      </c>
      <c r="BI182" s="202">
        <f>IF(O182="nulová",K182,0)</f>
        <v>0</v>
      </c>
      <c r="BJ182" s="17" t="s">
        <v>84</v>
      </c>
      <c r="BK182" s="202">
        <f>ROUND(P182*H182,2)</f>
        <v>0</v>
      </c>
      <c r="BL182" s="17" t="s">
        <v>150</v>
      </c>
      <c r="BM182" s="201" t="s">
        <v>256</v>
      </c>
    </row>
    <row r="183" spans="2:51" s="13" customFormat="1" ht="12">
      <c r="B183" s="208"/>
      <c r="C183" s="209"/>
      <c r="D183" s="203" t="s">
        <v>154</v>
      </c>
      <c r="E183" s="210" t="s">
        <v>1</v>
      </c>
      <c r="F183" s="211" t="s">
        <v>257</v>
      </c>
      <c r="G183" s="209"/>
      <c r="H183" s="212">
        <v>8871.158</v>
      </c>
      <c r="I183" s="213"/>
      <c r="J183" s="213"/>
      <c r="K183" s="209"/>
      <c r="L183" s="209"/>
      <c r="M183" s="214"/>
      <c r="N183" s="215"/>
      <c r="O183" s="216"/>
      <c r="P183" s="216"/>
      <c r="Q183" s="216"/>
      <c r="R183" s="216"/>
      <c r="S183" s="216"/>
      <c r="T183" s="216"/>
      <c r="U183" s="216"/>
      <c r="V183" s="216"/>
      <c r="W183" s="216"/>
      <c r="X183" s="217"/>
      <c r="AT183" s="218" t="s">
        <v>154</v>
      </c>
      <c r="AU183" s="218" t="s">
        <v>86</v>
      </c>
      <c r="AV183" s="13" t="s">
        <v>86</v>
      </c>
      <c r="AW183" s="13" t="s">
        <v>5</v>
      </c>
      <c r="AX183" s="13" t="s">
        <v>84</v>
      </c>
      <c r="AY183" s="218" t="s">
        <v>142</v>
      </c>
    </row>
    <row r="184" spans="2:51" s="15" customFormat="1" ht="12">
      <c r="B184" s="240"/>
      <c r="C184" s="241"/>
      <c r="D184" s="203" t="s">
        <v>154</v>
      </c>
      <c r="E184" s="242" t="s">
        <v>1</v>
      </c>
      <c r="F184" s="243" t="s">
        <v>258</v>
      </c>
      <c r="G184" s="241"/>
      <c r="H184" s="242" t="s">
        <v>1</v>
      </c>
      <c r="I184" s="244"/>
      <c r="J184" s="244"/>
      <c r="K184" s="241"/>
      <c r="L184" s="241"/>
      <c r="M184" s="245"/>
      <c r="N184" s="246"/>
      <c r="O184" s="247"/>
      <c r="P184" s="247"/>
      <c r="Q184" s="247"/>
      <c r="R184" s="247"/>
      <c r="S184" s="247"/>
      <c r="T184" s="247"/>
      <c r="U184" s="247"/>
      <c r="V184" s="247"/>
      <c r="W184" s="247"/>
      <c r="X184" s="248"/>
      <c r="AT184" s="249" t="s">
        <v>154</v>
      </c>
      <c r="AU184" s="249" t="s">
        <v>86</v>
      </c>
      <c r="AV184" s="15" t="s">
        <v>84</v>
      </c>
      <c r="AW184" s="15" t="s">
        <v>5</v>
      </c>
      <c r="AX184" s="15" t="s">
        <v>76</v>
      </c>
      <c r="AY184" s="249" t="s">
        <v>142</v>
      </c>
    </row>
    <row r="185" spans="1:65" s="2" customFormat="1" ht="36">
      <c r="A185" s="34"/>
      <c r="B185" s="35"/>
      <c r="C185" s="189" t="s">
        <v>259</v>
      </c>
      <c r="D185" s="189" t="s">
        <v>145</v>
      </c>
      <c r="E185" s="190" t="s">
        <v>260</v>
      </c>
      <c r="F185" s="191" t="s">
        <v>261</v>
      </c>
      <c r="G185" s="192" t="s">
        <v>196</v>
      </c>
      <c r="H185" s="193">
        <v>5110.544</v>
      </c>
      <c r="I185" s="194"/>
      <c r="J185" s="194"/>
      <c r="K185" s="195">
        <f>ROUND(P185*H185,2)</f>
        <v>0</v>
      </c>
      <c r="L185" s="191" t="s">
        <v>149</v>
      </c>
      <c r="M185" s="39"/>
      <c r="N185" s="196" t="s">
        <v>1</v>
      </c>
      <c r="O185" s="197" t="s">
        <v>39</v>
      </c>
      <c r="P185" s="198">
        <f>I185+J185</f>
        <v>0</v>
      </c>
      <c r="Q185" s="198">
        <f>ROUND(I185*H185,2)</f>
        <v>0</v>
      </c>
      <c r="R185" s="198">
        <f>ROUND(J185*H185,2)</f>
        <v>0</v>
      </c>
      <c r="S185" s="71"/>
      <c r="T185" s="199">
        <f>S185*H185</f>
        <v>0</v>
      </c>
      <c r="U185" s="199">
        <v>0</v>
      </c>
      <c r="V185" s="199">
        <f>U185*H185</f>
        <v>0</v>
      </c>
      <c r="W185" s="199">
        <v>0</v>
      </c>
      <c r="X185" s="200">
        <f>W185*H185</f>
        <v>0</v>
      </c>
      <c r="Y185" s="34"/>
      <c r="Z185" s="34"/>
      <c r="AA185" s="34"/>
      <c r="AB185" s="34"/>
      <c r="AC185" s="34"/>
      <c r="AD185" s="34"/>
      <c r="AE185" s="34"/>
      <c r="AR185" s="201" t="s">
        <v>150</v>
      </c>
      <c r="AT185" s="201" t="s">
        <v>145</v>
      </c>
      <c r="AU185" s="201" t="s">
        <v>86</v>
      </c>
      <c r="AY185" s="17" t="s">
        <v>142</v>
      </c>
      <c r="BE185" s="202">
        <f>IF(O185="základní",K185,0)</f>
        <v>0</v>
      </c>
      <c r="BF185" s="202">
        <f>IF(O185="snížená",K185,0)</f>
        <v>0</v>
      </c>
      <c r="BG185" s="202">
        <f>IF(O185="zákl. přenesená",K185,0)</f>
        <v>0</v>
      </c>
      <c r="BH185" s="202">
        <f>IF(O185="sníž. přenesená",K185,0)</f>
        <v>0</v>
      </c>
      <c r="BI185" s="202">
        <f>IF(O185="nulová",K185,0)</f>
        <v>0</v>
      </c>
      <c r="BJ185" s="17" t="s">
        <v>84</v>
      </c>
      <c r="BK185" s="202">
        <f>ROUND(P185*H185,2)</f>
        <v>0</v>
      </c>
      <c r="BL185" s="17" t="s">
        <v>150</v>
      </c>
      <c r="BM185" s="201" t="s">
        <v>262</v>
      </c>
    </row>
    <row r="186" spans="1:47" s="2" customFormat="1" ht="117">
      <c r="A186" s="34"/>
      <c r="B186" s="35"/>
      <c r="C186" s="36"/>
      <c r="D186" s="203" t="s">
        <v>152</v>
      </c>
      <c r="E186" s="36"/>
      <c r="F186" s="204" t="s">
        <v>263</v>
      </c>
      <c r="G186" s="36"/>
      <c r="H186" s="36"/>
      <c r="I186" s="205"/>
      <c r="J186" s="205"/>
      <c r="K186" s="36"/>
      <c r="L186" s="36"/>
      <c r="M186" s="39"/>
      <c r="N186" s="206"/>
      <c r="O186" s="207"/>
      <c r="P186" s="71"/>
      <c r="Q186" s="71"/>
      <c r="R186" s="71"/>
      <c r="S186" s="71"/>
      <c r="T186" s="71"/>
      <c r="U186" s="71"/>
      <c r="V186" s="71"/>
      <c r="W186" s="71"/>
      <c r="X186" s="72"/>
      <c r="Y186" s="34"/>
      <c r="Z186" s="34"/>
      <c r="AA186" s="34"/>
      <c r="AB186" s="34"/>
      <c r="AC186" s="34"/>
      <c r="AD186" s="34"/>
      <c r="AE186" s="34"/>
      <c r="AT186" s="17" t="s">
        <v>152</v>
      </c>
      <c r="AU186" s="17" t="s">
        <v>86</v>
      </c>
    </row>
    <row r="187" spans="1:65" s="2" customFormat="1" ht="44.25" customHeight="1">
      <c r="A187" s="34"/>
      <c r="B187" s="35"/>
      <c r="C187" s="189" t="s">
        <v>264</v>
      </c>
      <c r="D187" s="189" t="s">
        <v>145</v>
      </c>
      <c r="E187" s="190" t="s">
        <v>265</v>
      </c>
      <c r="F187" s="191" t="s">
        <v>266</v>
      </c>
      <c r="G187" s="192" t="s">
        <v>254</v>
      </c>
      <c r="H187" s="193">
        <v>9710.034</v>
      </c>
      <c r="I187" s="194"/>
      <c r="J187" s="194"/>
      <c r="K187" s="195">
        <f>ROUND(P187*H187,2)</f>
        <v>0</v>
      </c>
      <c r="L187" s="191" t="s">
        <v>149</v>
      </c>
      <c r="M187" s="39"/>
      <c r="N187" s="196" t="s">
        <v>1</v>
      </c>
      <c r="O187" s="197" t="s">
        <v>39</v>
      </c>
      <c r="P187" s="198">
        <f>I187+J187</f>
        <v>0</v>
      </c>
      <c r="Q187" s="198">
        <f>ROUND(I187*H187,2)</f>
        <v>0</v>
      </c>
      <c r="R187" s="198">
        <f>ROUND(J187*H187,2)</f>
        <v>0</v>
      </c>
      <c r="S187" s="71"/>
      <c r="T187" s="199">
        <f>S187*H187</f>
        <v>0</v>
      </c>
      <c r="U187" s="199">
        <v>0</v>
      </c>
      <c r="V187" s="199">
        <f>U187*H187</f>
        <v>0</v>
      </c>
      <c r="W187" s="199">
        <v>0</v>
      </c>
      <c r="X187" s="200">
        <f>W187*H187</f>
        <v>0</v>
      </c>
      <c r="Y187" s="34"/>
      <c r="Z187" s="34"/>
      <c r="AA187" s="34"/>
      <c r="AB187" s="34"/>
      <c r="AC187" s="34"/>
      <c r="AD187" s="34"/>
      <c r="AE187" s="34"/>
      <c r="AR187" s="201" t="s">
        <v>150</v>
      </c>
      <c r="AT187" s="201" t="s">
        <v>145</v>
      </c>
      <c r="AU187" s="201" t="s">
        <v>86</v>
      </c>
      <c r="AY187" s="17" t="s">
        <v>142</v>
      </c>
      <c r="BE187" s="202">
        <f>IF(O187="základní",K187,0)</f>
        <v>0</v>
      </c>
      <c r="BF187" s="202">
        <f>IF(O187="snížená",K187,0)</f>
        <v>0</v>
      </c>
      <c r="BG187" s="202">
        <f>IF(O187="zákl. přenesená",K187,0)</f>
        <v>0</v>
      </c>
      <c r="BH187" s="202">
        <f>IF(O187="sníž. přenesená",K187,0)</f>
        <v>0</v>
      </c>
      <c r="BI187" s="202">
        <f>IF(O187="nulová",K187,0)</f>
        <v>0</v>
      </c>
      <c r="BJ187" s="17" t="s">
        <v>84</v>
      </c>
      <c r="BK187" s="202">
        <f>ROUND(P187*H187,2)</f>
        <v>0</v>
      </c>
      <c r="BL187" s="17" t="s">
        <v>150</v>
      </c>
      <c r="BM187" s="201" t="s">
        <v>267</v>
      </c>
    </row>
    <row r="188" spans="1:47" s="2" customFormat="1" ht="39">
      <c r="A188" s="34"/>
      <c r="B188" s="35"/>
      <c r="C188" s="36"/>
      <c r="D188" s="203" t="s">
        <v>152</v>
      </c>
      <c r="E188" s="36"/>
      <c r="F188" s="204" t="s">
        <v>268</v>
      </c>
      <c r="G188" s="36"/>
      <c r="H188" s="36"/>
      <c r="I188" s="205"/>
      <c r="J188" s="205"/>
      <c r="K188" s="36"/>
      <c r="L188" s="36"/>
      <c r="M188" s="39"/>
      <c r="N188" s="206"/>
      <c r="O188" s="207"/>
      <c r="P188" s="71"/>
      <c r="Q188" s="71"/>
      <c r="R188" s="71"/>
      <c r="S188" s="71"/>
      <c r="T188" s="71"/>
      <c r="U188" s="71"/>
      <c r="V188" s="71"/>
      <c r="W188" s="71"/>
      <c r="X188" s="72"/>
      <c r="Y188" s="34"/>
      <c r="Z188" s="34"/>
      <c r="AA188" s="34"/>
      <c r="AB188" s="34"/>
      <c r="AC188" s="34"/>
      <c r="AD188" s="34"/>
      <c r="AE188" s="34"/>
      <c r="AT188" s="17" t="s">
        <v>152</v>
      </c>
      <c r="AU188" s="17" t="s">
        <v>86</v>
      </c>
    </row>
    <row r="189" spans="1:65" s="2" customFormat="1" ht="36">
      <c r="A189" s="34"/>
      <c r="B189" s="35"/>
      <c r="C189" s="189" t="s">
        <v>269</v>
      </c>
      <c r="D189" s="189" t="s">
        <v>145</v>
      </c>
      <c r="E189" s="190" t="s">
        <v>270</v>
      </c>
      <c r="F189" s="191" t="s">
        <v>271</v>
      </c>
      <c r="G189" s="192" t="s">
        <v>196</v>
      </c>
      <c r="H189" s="193">
        <v>144.04</v>
      </c>
      <c r="I189" s="194"/>
      <c r="J189" s="194"/>
      <c r="K189" s="195">
        <f>ROUND(P189*H189,2)</f>
        <v>0</v>
      </c>
      <c r="L189" s="191" t="s">
        <v>149</v>
      </c>
      <c r="M189" s="39"/>
      <c r="N189" s="196" t="s">
        <v>1</v>
      </c>
      <c r="O189" s="197" t="s">
        <v>39</v>
      </c>
      <c r="P189" s="198">
        <f>I189+J189</f>
        <v>0</v>
      </c>
      <c r="Q189" s="198">
        <f>ROUND(I189*H189,2)</f>
        <v>0</v>
      </c>
      <c r="R189" s="198">
        <f>ROUND(J189*H189,2)</f>
        <v>0</v>
      </c>
      <c r="S189" s="71"/>
      <c r="T189" s="199">
        <f>S189*H189</f>
        <v>0</v>
      </c>
      <c r="U189" s="199">
        <v>0</v>
      </c>
      <c r="V189" s="199">
        <f>U189*H189</f>
        <v>0</v>
      </c>
      <c r="W189" s="199">
        <v>0</v>
      </c>
      <c r="X189" s="200">
        <f>W189*H189</f>
        <v>0</v>
      </c>
      <c r="Y189" s="34"/>
      <c r="Z189" s="34"/>
      <c r="AA189" s="34"/>
      <c r="AB189" s="34"/>
      <c r="AC189" s="34"/>
      <c r="AD189" s="34"/>
      <c r="AE189" s="34"/>
      <c r="AR189" s="201" t="s">
        <v>150</v>
      </c>
      <c r="AT189" s="201" t="s">
        <v>145</v>
      </c>
      <c r="AU189" s="201" t="s">
        <v>86</v>
      </c>
      <c r="AY189" s="17" t="s">
        <v>142</v>
      </c>
      <c r="BE189" s="202">
        <f>IF(O189="základní",K189,0)</f>
        <v>0</v>
      </c>
      <c r="BF189" s="202">
        <f>IF(O189="snížená",K189,0)</f>
        <v>0</v>
      </c>
      <c r="BG189" s="202">
        <f>IF(O189="zákl. přenesená",K189,0)</f>
        <v>0</v>
      </c>
      <c r="BH189" s="202">
        <f>IF(O189="sníž. přenesená",K189,0)</f>
        <v>0</v>
      </c>
      <c r="BI189" s="202">
        <f>IF(O189="nulová",K189,0)</f>
        <v>0</v>
      </c>
      <c r="BJ189" s="17" t="s">
        <v>84</v>
      </c>
      <c r="BK189" s="202">
        <f>ROUND(P189*H189,2)</f>
        <v>0</v>
      </c>
      <c r="BL189" s="17" t="s">
        <v>150</v>
      </c>
      <c r="BM189" s="201" t="s">
        <v>272</v>
      </c>
    </row>
    <row r="190" spans="1:47" s="2" customFormat="1" ht="146.25">
      <c r="A190" s="34"/>
      <c r="B190" s="35"/>
      <c r="C190" s="36"/>
      <c r="D190" s="203" t="s">
        <v>152</v>
      </c>
      <c r="E190" s="36"/>
      <c r="F190" s="204" t="s">
        <v>273</v>
      </c>
      <c r="G190" s="36"/>
      <c r="H190" s="36"/>
      <c r="I190" s="205"/>
      <c r="J190" s="205"/>
      <c r="K190" s="36"/>
      <c r="L190" s="36"/>
      <c r="M190" s="39"/>
      <c r="N190" s="206"/>
      <c r="O190" s="207"/>
      <c r="P190" s="71"/>
      <c r="Q190" s="71"/>
      <c r="R190" s="71"/>
      <c r="S190" s="71"/>
      <c r="T190" s="71"/>
      <c r="U190" s="71"/>
      <c r="V190" s="71"/>
      <c r="W190" s="71"/>
      <c r="X190" s="72"/>
      <c r="Y190" s="34"/>
      <c r="Z190" s="34"/>
      <c r="AA190" s="34"/>
      <c r="AB190" s="34"/>
      <c r="AC190" s="34"/>
      <c r="AD190" s="34"/>
      <c r="AE190" s="34"/>
      <c r="AT190" s="17" t="s">
        <v>152</v>
      </c>
      <c r="AU190" s="17" t="s">
        <v>86</v>
      </c>
    </row>
    <row r="191" spans="1:65" s="2" customFormat="1" ht="66.75" customHeight="1">
      <c r="A191" s="34"/>
      <c r="B191" s="35"/>
      <c r="C191" s="189" t="s">
        <v>274</v>
      </c>
      <c r="D191" s="189" t="s">
        <v>145</v>
      </c>
      <c r="E191" s="190" t="s">
        <v>275</v>
      </c>
      <c r="F191" s="191" t="s">
        <v>276</v>
      </c>
      <c r="G191" s="192" t="s">
        <v>196</v>
      </c>
      <c r="H191" s="193">
        <v>144.04</v>
      </c>
      <c r="I191" s="194"/>
      <c r="J191" s="194"/>
      <c r="K191" s="195">
        <f>ROUND(P191*H191,2)</f>
        <v>0</v>
      </c>
      <c r="L191" s="191" t="s">
        <v>149</v>
      </c>
      <c r="M191" s="39"/>
      <c r="N191" s="196" t="s">
        <v>1</v>
      </c>
      <c r="O191" s="197" t="s">
        <v>39</v>
      </c>
      <c r="P191" s="198">
        <f>I191+J191</f>
        <v>0</v>
      </c>
      <c r="Q191" s="198">
        <f>ROUND(I191*H191,2)</f>
        <v>0</v>
      </c>
      <c r="R191" s="198">
        <f>ROUND(J191*H191,2)</f>
        <v>0</v>
      </c>
      <c r="S191" s="71"/>
      <c r="T191" s="199">
        <f>S191*H191</f>
        <v>0</v>
      </c>
      <c r="U191" s="199">
        <v>0</v>
      </c>
      <c r="V191" s="199">
        <f>U191*H191</f>
        <v>0</v>
      </c>
      <c r="W191" s="199">
        <v>0</v>
      </c>
      <c r="X191" s="200">
        <f>W191*H191</f>
        <v>0</v>
      </c>
      <c r="Y191" s="34"/>
      <c r="Z191" s="34"/>
      <c r="AA191" s="34"/>
      <c r="AB191" s="34"/>
      <c r="AC191" s="34"/>
      <c r="AD191" s="34"/>
      <c r="AE191" s="34"/>
      <c r="AR191" s="201" t="s">
        <v>150</v>
      </c>
      <c r="AT191" s="201" t="s">
        <v>145</v>
      </c>
      <c r="AU191" s="201" t="s">
        <v>86</v>
      </c>
      <c r="AY191" s="17" t="s">
        <v>142</v>
      </c>
      <c r="BE191" s="202">
        <f>IF(O191="základní",K191,0)</f>
        <v>0</v>
      </c>
      <c r="BF191" s="202">
        <f>IF(O191="snížená",K191,0)</f>
        <v>0</v>
      </c>
      <c r="BG191" s="202">
        <f>IF(O191="zákl. přenesená",K191,0)</f>
        <v>0</v>
      </c>
      <c r="BH191" s="202">
        <f>IF(O191="sníž. přenesená",K191,0)</f>
        <v>0</v>
      </c>
      <c r="BI191" s="202">
        <f>IF(O191="nulová",K191,0)</f>
        <v>0</v>
      </c>
      <c r="BJ191" s="17" t="s">
        <v>84</v>
      </c>
      <c r="BK191" s="202">
        <f>ROUND(P191*H191,2)</f>
        <v>0</v>
      </c>
      <c r="BL191" s="17" t="s">
        <v>150</v>
      </c>
      <c r="BM191" s="201" t="s">
        <v>277</v>
      </c>
    </row>
    <row r="192" spans="1:47" s="2" customFormat="1" ht="165.75">
      <c r="A192" s="34"/>
      <c r="B192" s="35"/>
      <c r="C192" s="36"/>
      <c r="D192" s="203" t="s">
        <v>152</v>
      </c>
      <c r="E192" s="36"/>
      <c r="F192" s="204" t="s">
        <v>278</v>
      </c>
      <c r="G192" s="36"/>
      <c r="H192" s="36"/>
      <c r="I192" s="205"/>
      <c r="J192" s="205"/>
      <c r="K192" s="36"/>
      <c r="L192" s="36"/>
      <c r="M192" s="39"/>
      <c r="N192" s="206"/>
      <c r="O192" s="207"/>
      <c r="P192" s="71"/>
      <c r="Q192" s="71"/>
      <c r="R192" s="71"/>
      <c r="S192" s="71"/>
      <c r="T192" s="71"/>
      <c r="U192" s="71"/>
      <c r="V192" s="71"/>
      <c r="W192" s="71"/>
      <c r="X192" s="72"/>
      <c r="Y192" s="34"/>
      <c r="Z192" s="34"/>
      <c r="AA192" s="34"/>
      <c r="AB192" s="34"/>
      <c r="AC192" s="34"/>
      <c r="AD192" s="34"/>
      <c r="AE192" s="34"/>
      <c r="AT192" s="17" t="s">
        <v>152</v>
      </c>
      <c r="AU192" s="17" t="s">
        <v>86</v>
      </c>
    </row>
    <row r="193" spans="1:65" s="2" customFormat="1" ht="36">
      <c r="A193" s="34"/>
      <c r="B193" s="35"/>
      <c r="C193" s="189" t="s">
        <v>279</v>
      </c>
      <c r="D193" s="189" t="s">
        <v>145</v>
      </c>
      <c r="E193" s="190" t="s">
        <v>280</v>
      </c>
      <c r="F193" s="191" t="s">
        <v>281</v>
      </c>
      <c r="G193" s="192" t="s">
        <v>148</v>
      </c>
      <c r="H193" s="193">
        <v>947</v>
      </c>
      <c r="I193" s="194"/>
      <c r="J193" s="194"/>
      <c r="K193" s="195">
        <f>ROUND(P193*H193,2)</f>
        <v>0</v>
      </c>
      <c r="L193" s="191" t="s">
        <v>149</v>
      </c>
      <c r="M193" s="39"/>
      <c r="N193" s="196" t="s">
        <v>1</v>
      </c>
      <c r="O193" s="197" t="s">
        <v>39</v>
      </c>
      <c r="P193" s="198">
        <f>I193+J193</f>
        <v>0</v>
      </c>
      <c r="Q193" s="198">
        <f>ROUND(I193*H193,2)</f>
        <v>0</v>
      </c>
      <c r="R193" s="198">
        <f>ROUND(J193*H193,2)</f>
        <v>0</v>
      </c>
      <c r="S193" s="71"/>
      <c r="T193" s="199">
        <f>S193*H193</f>
        <v>0</v>
      </c>
      <c r="U193" s="199">
        <v>0</v>
      </c>
      <c r="V193" s="199">
        <f>U193*H193</f>
        <v>0</v>
      </c>
      <c r="W193" s="199">
        <v>0</v>
      </c>
      <c r="X193" s="200">
        <f>W193*H193</f>
        <v>0</v>
      </c>
      <c r="Y193" s="34"/>
      <c r="Z193" s="34"/>
      <c r="AA193" s="34"/>
      <c r="AB193" s="34"/>
      <c r="AC193" s="34"/>
      <c r="AD193" s="34"/>
      <c r="AE193" s="34"/>
      <c r="AR193" s="201" t="s">
        <v>150</v>
      </c>
      <c r="AT193" s="201" t="s">
        <v>145</v>
      </c>
      <c r="AU193" s="201" t="s">
        <v>86</v>
      </c>
      <c r="AY193" s="17" t="s">
        <v>142</v>
      </c>
      <c r="BE193" s="202">
        <f>IF(O193="základní",K193,0)</f>
        <v>0</v>
      </c>
      <c r="BF193" s="202">
        <f>IF(O193="snížená",K193,0)</f>
        <v>0</v>
      </c>
      <c r="BG193" s="202">
        <f>IF(O193="zákl. přenesená",K193,0)</f>
        <v>0</v>
      </c>
      <c r="BH193" s="202">
        <f>IF(O193="sníž. přenesená",K193,0)</f>
        <v>0</v>
      </c>
      <c r="BI193" s="202">
        <f>IF(O193="nulová",K193,0)</f>
        <v>0</v>
      </c>
      <c r="BJ193" s="17" t="s">
        <v>84</v>
      </c>
      <c r="BK193" s="202">
        <f>ROUND(P193*H193,2)</f>
        <v>0</v>
      </c>
      <c r="BL193" s="17" t="s">
        <v>150</v>
      </c>
      <c r="BM193" s="201" t="s">
        <v>282</v>
      </c>
    </row>
    <row r="194" spans="1:47" s="2" customFormat="1" ht="48.75">
      <c r="A194" s="34"/>
      <c r="B194" s="35"/>
      <c r="C194" s="36"/>
      <c r="D194" s="203" t="s">
        <v>152</v>
      </c>
      <c r="E194" s="36"/>
      <c r="F194" s="204" t="s">
        <v>283</v>
      </c>
      <c r="G194" s="36"/>
      <c r="H194" s="36"/>
      <c r="I194" s="205"/>
      <c r="J194" s="205"/>
      <c r="K194" s="36"/>
      <c r="L194" s="36"/>
      <c r="M194" s="39"/>
      <c r="N194" s="206"/>
      <c r="O194" s="207"/>
      <c r="P194" s="71"/>
      <c r="Q194" s="71"/>
      <c r="R194" s="71"/>
      <c r="S194" s="71"/>
      <c r="T194" s="71"/>
      <c r="U194" s="71"/>
      <c r="V194" s="71"/>
      <c r="W194" s="71"/>
      <c r="X194" s="72"/>
      <c r="Y194" s="34"/>
      <c r="Z194" s="34"/>
      <c r="AA194" s="34"/>
      <c r="AB194" s="34"/>
      <c r="AC194" s="34"/>
      <c r="AD194" s="34"/>
      <c r="AE194" s="34"/>
      <c r="AT194" s="17" t="s">
        <v>152</v>
      </c>
      <c r="AU194" s="17" t="s">
        <v>86</v>
      </c>
    </row>
    <row r="195" spans="1:65" s="2" customFormat="1" ht="36">
      <c r="A195" s="34"/>
      <c r="B195" s="35"/>
      <c r="C195" s="189" t="s">
        <v>284</v>
      </c>
      <c r="D195" s="189" t="s">
        <v>145</v>
      </c>
      <c r="E195" s="190" t="s">
        <v>285</v>
      </c>
      <c r="F195" s="191" t="s">
        <v>286</v>
      </c>
      <c r="G195" s="192" t="s">
        <v>148</v>
      </c>
      <c r="H195" s="193">
        <v>1048.5</v>
      </c>
      <c r="I195" s="194"/>
      <c r="J195" s="194"/>
      <c r="K195" s="195">
        <f>ROUND(P195*H195,2)</f>
        <v>0</v>
      </c>
      <c r="L195" s="191" t="s">
        <v>149</v>
      </c>
      <c r="M195" s="39"/>
      <c r="N195" s="196" t="s">
        <v>1</v>
      </c>
      <c r="O195" s="197" t="s">
        <v>39</v>
      </c>
      <c r="P195" s="198">
        <f>I195+J195</f>
        <v>0</v>
      </c>
      <c r="Q195" s="198">
        <f>ROUND(I195*H195,2)</f>
        <v>0</v>
      </c>
      <c r="R195" s="198">
        <f>ROUND(J195*H195,2)</f>
        <v>0</v>
      </c>
      <c r="S195" s="71"/>
      <c r="T195" s="199">
        <f>S195*H195</f>
        <v>0</v>
      </c>
      <c r="U195" s="199">
        <v>0</v>
      </c>
      <c r="V195" s="199">
        <f>U195*H195</f>
        <v>0</v>
      </c>
      <c r="W195" s="199">
        <v>0</v>
      </c>
      <c r="X195" s="200">
        <f>W195*H195</f>
        <v>0</v>
      </c>
      <c r="Y195" s="34"/>
      <c r="Z195" s="34"/>
      <c r="AA195" s="34"/>
      <c r="AB195" s="34"/>
      <c r="AC195" s="34"/>
      <c r="AD195" s="34"/>
      <c r="AE195" s="34"/>
      <c r="AR195" s="201" t="s">
        <v>150</v>
      </c>
      <c r="AT195" s="201" t="s">
        <v>145</v>
      </c>
      <c r="AU195" s="201" t="s">
        <v>86</v>
      </c>
      <c r="AY195" s="17" t="s">
        <v>142</v>
      </c>
      <c r="BE195" s="202">
        <f>IF(O195="základní",K195,0)</f>
        <v>0</v>
      </c>
      <c r="BF195" s="202">
        <f>IF(O195="snížená",K195,0)</f>
        <v>0</v>
      </c>
      <c r="BG195" s="202">
        <f>IF(O195="zákl. přenesená",K195,0)</f>
        <v>0</v>
      </c>
      <c r="BH195" s="202">
        <f>IF(O195="sníž. přenesená",K195,0)</f>
        <v>0</v>
      </c>
      <c r="BI195" s="202">
        <f>IF(O195="nulová",K195,0)</f>
        <v>0</v>
      </c>
      <c r="BJ195" s="17" t="s">
        <v>84</v>
      </c>
      <c r="BK195" s="202">
        <f>ROUND(P195*H195,2)</f>
        <v>0</v>
      </c>
      <c r="BL195" s="17" t="s">
        <v>150</v>
      </c>
      <c r="BM195" s="201" t="s">
        <v>287</v>
      </c>
    </row>
    <row r="196" spans="1:47" s="2" customFormat="1" ht="117">
      <c r="A196" s="34"/>
      <c r="B196" s="35"/>
      <c r="C196" s="36"/>
      <c r="D196" s="203" t="s">
        <v>152</v>
      </c>
      <c r="E196" s="36"/>
      <c r="F196" s="204" t="s">
        <v>288</v>
      </c>
      <c r="G196" s="36"/>
      <c r="H196" s="36"/>
      <c r="I196" s="205"/>
      <c r="J196" s="205"/>
      <c r="K196" s="36"/>
      <c r="L196" s="36"/>
      <c r="M196" s="39"/>
      <c r="N196" s="206"/>
      <c r="O196" s="207"/>
      <c r="P196" s="71"/>
      <c r="Q196" s="71"/>
      <c r="R196" s="71"/>
      <c r="S196" s="71"/>
      <c r="T196" s="71"/>
      <c r="U196" s="71"/>
      <c r="V196" s="71"/>
      <c r="W196" s="71"/>
      <c r="X196" s="72"/>
      <c r="Y196" s="34"/>
      <c r="Z196" s="34"/>
      <c r="AA196" s="34"/>
      <c r="AB196" s="34"/>
      <c r="AC196" s="34"/>
      <c r="AD196" s="34"/>
      <c r="AE196" s="34"/>
      <c r="AT196" s="17" t="s">
        <v>152</v>
      </c>
      <c r="AU196" s="17" t="s">
        <v>86</v>
      </c>
    </row>
    <row r="197" spans="2:51" s="13" customFormat="1" ht="12">
      <c r="B197" s="208"/>
      <c r="C197" s="209"/>
      <c r="D197" s="203" t="s">
        <v>154</v>
      </c>
      <c r="E197" s="210" t="s">
        <v>1</v>
      </c>
      <c r="F197" s="211" t="s">
        <v>289</v>
      </c>
      <c r="G197" s="209"/>
      <c r="H197" s="212">
        <v>947</v>
      </c>
      <c r="I197" s="213"/>
      <c r="J197" s="213"/>
      <c r="K197" s="209"/>
      <c r="L197" s="209"/>
      <c r="M197" s="214"/>
      <c r="N197" s="215"/>
      <c r="O197" s="216"/>
      <c r="P197" s="216"/>
      <c r="Q197" s="216"/>
      <c r="R197" s="216"/>
      <c r="S197" s="216"/>
      <c r="T197" s="216"/>
      <c r="U197" s="216"/>
      <c r="V197" s="216"/>
      <c r="W197" s="216"/>
      <c r="X197" s="217"/>
      <c r="AT197" s="218" t="s">
        <v>154</v>
      </c>
      <c r="AU197" s="218" t="s">
        <v>86</v>
      </c>
      <c r="AV197" s="13" t="s">
        <v>86</v>
      </c>
      <c r="AW197" s="13" t="s">
        <v>5</v>
      </c>
      <c r="AX197" s="13" t="s">
        <v>76</v>
      </c>
      <c r="AY197" s="218" t="s">
        <v>142</v>
      </c>
    </row>
    <row r="198" spans="2:51" s="13" customFormat="1" ht="12">
      <c r="B198" s="208"/>
      <c r="C198" s="209"/>
      <c r="D198" s="203" t="s">
        <v>154</v>
      </c>
      <c r="E198" s="210" t="s">
        <v>1</v>
      </c>
      <c r="F198" s="211" t="s">
        <v>290</v>
      </c>
      <c r="G198" s="209"/>
      <c r="H198" s="212">
        <v>67.35</v>
      </c>
      <c r="I198" s="213"/>
      <c r="J198" s="213"/>
      <c r="K198" s="209"/>
      <c r="L198" s="209"/>
      <c r="M198" s="214"/>
      <c r="N198" s="215"/>
      <c r="O198" s="216"/>
      <c r="P198" s="216"/>
      <c r="Q198" s="216"/>
      <c r="R198" s="216"/>
      <c r="S198" s="216"/>
      <c r="T198" s="216"/>
      <c r="U198" s="216"/>
      <c r="V198" s="216"/>
      <c r="W198" s="216"/>
      <c r="X198" s="217"/>
      <c r="AT198" s="218" t="s">
        <v>154</v>
      </c>
      <c r="AU198" s="218" t="s">
        <v>86</v>
      </c>
      <c r="AV198" s="13" t="s">
        <v>86</v>
      </c>
      <c r="AW198" s="13" t="s">
        <v>5</v>
      </c>
      <c r="AX198" s="13" t="s">
        <v>76</v>
      </c>
      <c r="AY198" s="218" t="s">
        <v>142</v>
      </c>
    </row>
    <row r="199" spans="2:51" s="13" customFormat="1" ht="12">
      <c r="B199" s="208"/>
      <c r="C199" s="209"/>
      <c r="D199" s="203" t="s">
        <v>154</v>
      </c>
      <c r="E199" s="210" t="s">
        <v>1</v>
      </c>
      <c r="F199" s="211" t="s">
        <v>291</v>
      </c>
      <c r="G199" s="209"/>
      <c r="H199" s="212">
        <v>34.15</v>
      </c>
      <c r="I199" s="213"/>
      <c r="J199" s="213"/>
      <c r="K199" s="209"/>
      <c r="L199" s="209"/>
      <c r="M199" s="214"/>
      <c r="N199" s="215"/>
      <c r="O199" s="216"/>
      <c r="P199" s="216"/>
      <c r="Q199" s="216"/>
      <c r="R199" s="216"/>
      <c r="S199" s="216"/>
      <c r="T199" s="216"/>
      <c r="U199" s="216"/>
      <c r="V199" s="216"/>
      <c r="W199" s="216"/>
      <c r="X199" s="217"/>
      <c r="AT199" s="218" t="s">
        <v>154</v>
      </c>
      <c r="AU199" s="218" t="s">
        <v>86</v>
      </c>
      <c r="AV199" s="13" t="s">
        <v>86</v>
      </c>
      <c r="AW199" s="13" t="s">
        <v>5</v>
      </c>
      <c r="AX199" s="13" t="s">
        <v>76</v>
      </c>
      <c r="AY199" s="218" t="s">
        <v>142</v>
      </c>
    </row>
    <row r="200" spans="2:51" s="14" customFormat="1" ht="12">
      <c r="B200" s="219"/>
      <c r="C200" s="220"/>
      <c r="D200" s="203" t="s">
        <v>154</v>
      </c>
      <c r="E200" s="221" t="s">
        <v>1</v>
      </c>
      <c r="F200" s="222" t="s">
        <v>224</v>
      </c>
      <c r="G200" s="220"/>
      <c r="H200" s="223">
        <v>1048.5</v>
      </c>
      <c r="I200" s="224"/>
      <c r="J200" s="224"/>
      <c r="K200" s="220"/>
      <c r="L200" s="220"/>
      <c r="M200" s="225"/>
      <c r="N200" s="226"/>
      <c r="O200" s="227"/>
      <c r="P200" s="227"/>
      <c r="Q200" s="227"/>
      <c r="R200" s="227"/>
      <c r="S200" s="227"/>
      <c r="T200" s="227"/>
      <c r="U200" s="227"/>
      <c r="V200" s="227"/>
      <c r="W200" s="227"/>
      <c r="X200" s="228"/>
      <c r="AT200" s="229" t="s">
        <v>154</v>
      </c>
      <c r="AU200" s="229" t="s">
        <v>86</v>
      </c>
      <c r="AV200" s="14" t="s">
        <v>150</v>
      </c>
      <c r="AW200" s="14" t="s">
        <v>5</v>
      </c>
      <c r="AX200" s="14" t="s">
        <v>84</v>
      </c>
      <c r="AY200" s="229" t="s">
        <v>142</v>
      </c>
    </row>
    <row r="201" spans="1:65" s="2" customFormat="1" ht="24.2" customHeight="1">
      <c r="A201" s="34"/>
      <c r="B201" s="35"/>
      <c r="C201" s="230" t="s">
        <v>292</v>
      </c>
      <c r="D201" s="230" t="s">
        <v>251</v>
      </c>
      <c r="E201" s="231" t="s">
        <v>293</v>
      </c>
      <c r="F201" s="232" t="s">
        <v>294</v>
      </c>
      <c r="G201" s="233" t="s">
        <v>295</v>
      </c>
      <c r="H201" s="234">
        <v>26.213</v>
      </c>
      <c r="I201" s="235"/>
      <c r="J201" s="236"/>
      <c r="K201" s="237">
        <f>ROUND(P201*H201,2)</f>
        <v>0</v>
      </c>
      <c r="L201" s="232" t="s">
        <v>149</v>
      </c>
      <c r="M201" s="238"/>
      <c r="N201" s="239" t="s">
        <v>1</v>
      </c>
      <c r="O201" s="197" t="s">
        <v>39</v>
      </c>
      <c r="P201" s="198">
        <f>I201+J201</f>
        <v>0</v>
      </c>
      <c r="Q201" s="198">
        <f>ROUND(I201*H201,2)</f>
        <v>0</v>
      </c>
      <c r="R201" s="198">
        <f>ROUND(J201*H201,2)</f>
        <v>0</v>
      </c>
      <c r="S201" s="71"/>
      <c r="T201" s="199">
        <f>S201*H201</f>
        <v>0</v>
      </c>
      <c r="U201" s="199">
        <v>0.001</v>
      </c>
      <c r="V201" s="199">
        <f>U201*H201</f>
        <v>0.026213</v>
      </c>
      <c r="W201" s="199">
        <v>0</v>
      </c>
      <c r="X201" s="200">
        <f>W201*H201</f>
        <v>0</v>
      </c>
      <c r="Y201" s="34"/>
      <c r="Z201" s="34"/>
      <c r="AA201" s="34"/>
      <c r="AB201" s="34"/>
      <c r="AC201" s="34"/>
      <c r="AD201" s="34"/>
      <c r="AE201" s="34"/>
      <c r="AR201" s="201" t="s">
        <v>188</v>
      </c>
      <c r="AT201" s="201" t="s">
        <v>251</v>
      </c>
      <c r="AU201" s="201" t="s">
        <v>86</v>
      </c>
      <c r="AY201" s="17" t="s">
        <v>142</v>
      </c>
      <c r="BE201" s="202">
        <f>IF(O201="základní",K201,0)</f>
        <v>0</v>
      </c>
      <c r="BF201" s="202">
        <f>IF(O201="snížená",K201,0)</f>
        <v>0</v>
      </c>
      <c r="BG201" s="202">
        <f>IF(O201="zákl. přenesená",K201,0)</f>
        <v>0</v>
      </c>
      <c r="BH201" s="202">
        <f>IF(O201="sníž. přenesená",K201,0)</f>
        <v>0</v>
      </c>
      <c r="BI201" s="202">
        <f>IF(O201="nulová",K201,0)</f>
        <v>0</v>
      </c>
      <c r="BJ201" s="17" t="s">
        <v>84</v>
      </c>
      <c r="BK201" s="202">
        <f>ROUND(P201*H201,2)</f>
        <v>0</v>
      </c>
      <c r="BL201" s="17" t="s">
        <v>150</v>
      </c>
      <c r="BM201" s="201" t="s">
        <v>296</v>
      </c>
    </row>
    <row r="202" spans="1:65" s="2" customFormat="1" ht="33" customHeight="1">
      <c r="A202" s="34"/>
      <c r="B202" s="35"/>
      <c r="C202" s="189" t="s">
        <v>297</v>
      </c>
      <c r="D202" s="189" t="s">
        <v>145</v>
      </c>
      <c r="E202" s="190" t="s">
        <v>298</v>
      </c>
      <c r="F202" s="191" t="s">
        <v>299</v>
      </c>
      <c r="G202" s="192" t="s">
        <v>148</v>
      </c>
      <c r="H202" s="193">
        <v>8529.96</v>
      </c>
      <c r="I202" s="194"/>
      <c r="J202" s="194"/>
      <c r="K202" s="195">
        <f>ROUND(P202*H202,2)</f>
        <v>0</v>
      </c>
      <c r="L202" s="191" t="s">
        <v>149</v>
      </c>
      <c r="M202" s="39"/>
      <c r="N202" s="196" t="s">
        <v>1</v>
      </c>
      <c r="O202" s="197" t="s">
        <v>39</v>
      </c>
      <c r="P202" s="198">
        <f>I202+J202</f>
        <v>0</v>
      </c>
      <c r="Q202" s="198">
        <f>ROUND(I202*H202,2)</f>
        <v>0</v>
      </c>
      <c r="R202" s="198">
        <f>ROUND(J202*H202,2)</f>
        <v>0</v>
      </c>
      <c r="S202" s="71"/>
      <c r="T202" s="199">
        <f>S202*H202</f>
        <v>0</v>
      </c>
      <c r="U202" s="199">
        <v>0</v>
      </c>
      <c r="V202" s="199">
        <f>U202*H202</f>
        <v>0</v>
      </c>
      <c r="W202" s="199">
        <v>0</v>
      </c>
      <c r="X202" s="200">
        <f>W202*H202</f>
        <v>0</v>
      </c>
      <c r="Y202" s="34"/>
      <c r="Z202" s="34"/>
      <c r="AA202" s="34"/>
      <c r="AB202" s="34"/>
      <c r="AC202" s="34"/>
      <c r="AD202" s="34"/>
      <c r="AE202" s="34"/>
      <c r="AR202" s="201" t="s">
        <v>150</v>
      </c>
      <c r="AT202" s="201" t="s">
        <v>145</v>
      </c>
      <c r="AU202" s="201" t="s">
        <v>86</v>
      </c>
      <c r="AY202" s="17" t="s">
        <v>142</v>
      </c>
      <c r="BE202" s="202">
        <f>IF(O202="základní",K202,0)</f>
        <v>0</v>
      </c>
      <c r="BF202" s="202">
        <f>IF(O202="snížená",K202,0)</f>
        <v>0</v>
      </c>
      <c r="BG202" s="202">
        <f>IF(O202="zákl. přenesená",K202,0)</f>
        <v>0</v>
      </c>
      <c r="BH202" s="202">
        <f>IF(O202="sníž. přenesená",K202,0)</f>
        <v>0</v>
      </c>
      <c r="BI202" s="202">
        <f>IF(O202="nulová",K202,0)</f>
        <v>0</v>
      </c>
      <c r="BJ202" s="17" t="s">
        <v>84</v>
      </c>
      <c r="BK202" s="202">
        <f>ROUND(P202*H202,2)</f>
        <v>0</v>
      </c>
      <c r="BL202" s="17" t="s">
        <v>150</v>
      </c>
      <c r="BM202" s="201" t="s">
        <v>300</v>
      </c>
    </row>
    <row r="203" spans="1:47" s="2" customFormat="1" ht="117">
      <c r="A203" s="34"/>
      <c r="B203" s="35"/>
      <c r="C203" s="36"/>
      <c r="D203" s="203" t="s">
        <v>152</v>
      </c>
      <c r="E203" s="36"/>
      <c r="F203" s="204" t="s">
        <v>301</v>
      </c>
      <c r="G203" s="36"/>
      <c r="H203" s="36"/>
      <c r="I203" s="205"/>
      <c r="J203" s="205"/>
      <c r="K203" s="36"/>
      <c r="L203" s="36"/>
      <c r="M203" s="39"/>
      <c r="N203" s="206"/>
      <c r="O203" s="207"/>
      <c r="P203" s="71"/>
      <c r="Q203" s="71"/>
      <c r="R203" s="71"/>
      <c r="S203" s="71"/>
      <c r="T203" s="71"/>
      <c r="U203" s="71"/>
      <c r="V203" s="71"/>
      <c r="W203" s="71"/>
      <c r="X203" s="72"/>
      <c r="Y203" s="34"/>
      <c r="Z203" s="34"/>
      <c r="AA203" s="34"/>
      <c r="AB203" s="34"/>
      <c r="AC203" s="34"/>
      <c r="AD203" s="34"/>
      <c r="AE203" s="34"/>
      <c r="AT203" s="17" t="s">
        <v>152</v>
      </c>
      <c r="AU203" s="17" t="s">
        <v>86</v>
      </c>
    </row>
    <row r="204" spans="2:51" s="13" customFormat="1" ht="12">
      <c r="B204" s="208"/>
      <c r="C204" s="209"/>
      <c r="D204" s="203" t="s">
        <v>154</v>
      </c>
      <c r="E204" s="210" t="s">
        <v>1</v>
      </c>
      <c r="F204" s="211" t="s">
        <v>302</v>
      </c>
      <c r="G204" s="209"/>
      <c r="H204" s="212">
        <v>8529.96</v>
      </c>
      <c r="I204" s="213"/>
      <c r="J204" s="213"/>
      <c r="K204" s="209"/>
      <c r="L204" s="209"/>
      <c r="M204" s="214"/>
      <c r="N204" s="215"/>
      <c r="O204" s="216"/>
      <c r="P204" s="216"/>
      <c r="Q204" s="216"/>
      <c r="R204" s="216"/>
      <c r="S204" s="216"/>
      <c r="T204" s="216"/>
      <c r="U204" s="216"/>
      <c r="V204" s="216"/>
      <c r="W204" s="216"/>
      <c r="X204" s="217"/>
      <c r="AT204" s="218" t="s">
        <v>154</v>
      </c>
      <c r="AU204" s="218" t="s">
        <v>86</v>
      </c>
      <c r="AV204" s="13" t="s">
        <v>86</v>
      </c>
      <c r="AW204" s="13" t="s">
        <v>5</v>
      </c>
      <c r="AX204" s="13" t="s">
        <v>84</v>
      </c>
      <c r="AY204" s="218" t="s">
        <v>142</v>
      </c>
    </row>
    <row r="205" spans="1:65" s="2" customFormat="1" ht="36">
      <c r="A205" s="34"/>
      <c r="B205" s="35"/>
      <c r="C205" s="189" t="s">
        <v>303</v>
      </c>
      <c r="D205" s="189" t="s">
        <v>145</v>
      </c>
      <c r="E205" s="190" t="s">
        <v>304</v>
      </c>
      <c r="F205" s="191" t="s">
        <v>305</v>
      </c>
      <c r="G205" s="192" t="s">
        <v>148</v>
      </c>
      <c r="H205" s="193">
        <v>1041.7</v>
      </c>
      <c r="I205" s="194"/>
      <c r="J205" s="194"/>
      <c r="K205" s="195">
        <f>ROUND(P205*H205,2)</f>
        <v>0</v>
      </c>
      <c r="L205" s="191" t="s">
        <v>149</v>
      </c>
      <c r="M205" s="39"/>
      <c r="N205" s="196" t="s">
        <v>1</v>
      </c>
      <c r="O205" s="197" t="s">
        <v>39</v>
      </c>
      <c r="P205" s="198">
        <f>I205+J205</f>
        <v>0</v>
      </c>
      <c r="Q205" s="198">
        <f>ROUND(I205*H205,2)</f>
        <v>0</v>
      </c>
      <c r="R205" s="198">
        <f>ROUND(J205*H205,2)</f>
        <v>0</v>
      </c>
      <c r="S205" s="71"/>
      <c r="T205" s="199">
        <f>S205*H205</f>
        <v>0</v>
      </c>
      <c r="U205" s="199">
        <v>0</v>
      </c>
      <c r="V205" s="199">
        <f>U205*H205</f>
        <v>0</v>
      </c>
      <c r="W205" s="199">
        <v>0</v>
      </c>
      <c r="X205" s="200">
        <f>W205*H205</f>
        <v>0</v>
      </c>
      <c r="Y205" s="34"/>
      <c r="Z205" s="34"/>
      <c r="AA205" s="34"/>
      <c r="AB205" s="34"/>
      <c r="AC205" s="34"/>
      <c r="AD205" s="34"/>
      <c r="AE205" s="34"/>
      <c r="AR205" s="201" t="s">
        <v>150</v>
      </c>
      <c r="AT205" s="201" t="s">
        <v>145</v>
      </c>
      <c r="AU205" s="201" t="s">
        <v>86</v>
      </c>
      <c r="AY205" s="17" t="s">
        <v>142</v>
      </c>
      <c r="BE205" s="202">
        <f>IF(O205="základní",K205,0)</f>
        <v>0</v>
      </c>
      <c r="BF205" s="202">
        <f>IF(O205="snížená",K205,0)</f>
        <v>0</v>
      </c>
      <c r="BG205" s="202">
        <f>IF(O205="zákl. přenesená",K205,0)</f>
        <v>0</v>
      </c>
      <c r="BH205" s="202">
        <f>IF(O205="sníž. přenesená",K205,0)</f>
        <v>0</v>
      </c>
      <c r="BI205" s="202">
        <f>IF(O205="nulová",K205,0)</f>
        <v>0</v>
      </c>
      <c r="BJ205" s="17" t="s">
        <v>84</v>
      </c>
      <c r="BK205" s="202">
        <f>ROUND(P205*H205,2)</f>
        <v>0</v>
      </c>
      <c r="BL205" s="17" t="s">
        <v>150</v>
      </c>
      <c r="BM205" s="201" t="s">
        <v>306</v>
      </c>
    </row>
    <row r="206" spans="1:47" s="2" customFormat="1" ht="48.75">
      <c r="A206" s="34"/>
      <c r="B206" s="35"/>
      <c r="C206" s="36"/>
      <c r="D206" s="203" t="s">
        <v>152</v>
      </c>
      <c r="E206" s="36"/>
      <c r="F206" s="204" t="s">
        <v>307</v>
      </c>
      <c r="G206" s="36"/>
      <c r="H206" s="36"/>
      <c r="I206" s="205"/>
      <c r="J206" s="205"/>
      <c r="K206" s="36"/>
      <c r="L206" s="36"/>
      <c r="M206" s="39"/>
      <c r="N206" s="206"/>
      <c r="O206" s="207"/>
      <c r="P206" s="71"/>
      <c r="Q206" s="71"/>
      <c r="R206" s="71"/>
      <c r="S206" s="71"/>
      <c r="T206" s="71"/>
      <c r="U206" s="71"/>
      <c r="V206" s="71"/>
      <c r="W206" s="71"/>
      <c r="X206" s="72"/>
      <c r="Y206" s="34"/>
      <c r="Z206" s="34"/>
      <c r="AA206" s="34"/>
      <c r="AB206" s="34"/>
      <c r="AC206" s="34"/>
      <c r="AD206" s="34"/>
      <c r="AE206" s="34"/>
      <c r="AT206" s="17" t="s">
        <v>152</v>
      </c>
      <c r="AU206" s="17" t="s">
        <v>86</v>
      </c>
    </row>
    <row r="207" spans="2:51" s="13" customFormat="1" ht="12">
      <c r="B207" s="208"/>
      <c r="C207" s="209"/>
      <c r="D207" s="203" t="s">
        <v>154</v>
      </c>
      <c r="E207" s="210" t="s">
        <v>1</v>
      </c>
      <c r="F207" s="211" t="s">
        <v>308</v>
      </c>
      <c r="G207" s="209"/>
      <c r="H207" s="212">
        <v>1041.7</v>
      </c>
      <c r="I207" s="213"/>
      <c r="J207" s="213"/>
      <c r="K207" s="209"/>
      <c r="L207" s="209"/>
      <c r="M207" s="214"/>
      <c r="N207" s="215"/>
      <c r="O207" s="216"/>
      <c r="P207" s="216"/>
      <c r="Q207" s="216"/>
      <c r="R207" s="216"/>
      <c r="S207" s="216"/>
      <c r="T207" s="216"/>
      <c r="U207" s="216"/>
      <c r="V207" s="216"/>
      <c r="W207" s="216"/>
      <c r="X207" s="217"/>
      <c r="AT207" s="218" t="s">
        <v>154</v>
      </c>
      <c r="AU207" s="218" t="s">
        <v>86</v>
      </c>
      <c r="AV207" s="13" t="s">
        <v>86</v>
      </c>
      <c r="AW207" s="13" t="s">
        <v>5</v>
      </c>
      <c r="AX207" s="13" t="s">
        <v>84</v>
      </c>
      <c r="AY207" s="218" t="s">
        <v>142</v>
      </c>
    </row>
    <row r="208" spans="2:63" s="12" customFormat="1" ht="22.9" customHeight="1">
      <c r="B208" s="172"/>
      <c r="C208" s="173"/>
      <c r="D208" s="174" t="s">
        <v>75</v>
      </c>
      <c r="E208" s="187" t="s">
        <v>86</v>
      </c>
      <c r="F208" s="187" t="s">
        <v>309</v>
      </c>
      <c r="G208" s="173"/>
      <c r="H208" s="173"/>
      <c r="I208" s="176"/>
      <c r="J208" s="176"/>
      <c r="K208" s="188">
        <f>BK208</f>
        <v>0</v>
      </c>
      <c r="L208" s="173"/>
      <c r="M208" s="178"/>
      <c r="N208" s="179"/>
      <c r="O208" s="180"/>
      <c r="P208" s="180"/>
      <c r="Q208" s="181">
        <f>SUM(Q209:Q230)</f>
        <v>0</v>
      </c>
      <c r="R208" s="181">
        <f>SUM(R209:R230)</f>
        <v>0</v>
      </c>
      <c r="S208" s="180"/>
      <c r="T208" s="182">
        <f>SUM(T209:T230)</f>
        <v>0</v>
      </c>
      <c r="U208" s="180"/>
      <c r="V208" s="182">
        <f>SUM(V209:V230)</f>
        <v>1127.0491408439998</v>
      </c>
      <c r="W208" s="180"/>
      <c r="X208" s="183">
        <f>SUM(X209:X230)</f>
        <v>0.5952</v>
      </c>
      <c r="AR208" s="184" t="s">
        <v>84</v>
      </c>
      <c r="AT208" s="185" t="s">
        <v>75</v>
      </c>
      <c r="AU208" s="185" t="s">
        <v>84</v>
      </c>
      <c r="AY208" s="184" t="s">
        <v>142</v>
      </c>
      <c r="BK208" s="186">
        <f>SUM(BK209:BK230)</f>
        <v>0</v>
      </c>
    </row>
    <row r="209" spans="1:65" s="2" customFormat="1" ht="44.25" customHeight="1">
      <c r="A209" s="34"/>
      <c r="B209" s="35"/>
      <c r="C209" s="189" t="s">
        <v>310</v>
      </c>
      <c r="D209" s="189" t="s">
        <v>145</v>
      </c>
      <c r="E209" s="190" t="s">
        <v>311</v>
      </c>
      <c r="F209" s="191" t="s">
        <v>312</v>
      </c>
      <c r="G209" s="192" t="s">
        <v>196</v>
      </c>
      <c r="H209" s="193">
        <v>688.5</v>
      </c>
      <c r="I209" s="194"/>
      <c r="J209" s="194"/>
      <c r="K209" s="195">
        <f>ROUND(P209*H209,2)</f>
        <v>0</v>
      </c>
      <c r="L209" s="191" t="s">
        <v>149</v>
      </c>
      <c r="M209" s="39"/>
      <c r="N209" s="196" t="s">
        <v>1</v>
      </c>
      <c r="O209" s="197" t="s">
        <v>39</v>
      </c>
      <c r="P209" s="198">
        <f>I209+J209</f>
        <v>0</v>
      </c>
      <c r="Q209" s="198">
        <f>ROUND(I209*H209,2)</f>
        <v>0</v>
      </c>
      <c r="R209" s="198">
        <f>ROUND(J209*H209,2)</f>
        <v>0</v>
      </c>
      <c r="S209" s="71"/>
      <c r="T209" s="199">
        <f>S209*H209</f>
        <v>0</v>
      </c>
      <c r="U209" s="199">
        <v>1.63</v>
      </c>
      <c r="V209" s="199">
        <f>U209*H209</f>
        <v>1122.2549999999999</v>
      </c>
      <c r="W209" s="199">
        <v>0</v>
      </c>
      <c r="X209" s="200">
        <f>W209*H209</f>
        <v>0</v>
      </c>
      <c r="Y209" s="34"/>
      <c r="Z209" s="34"/>
      <c r="AA209" s="34"/>
      <c r="AB209" s="34"/>
      <c r="AC209" s="34"/>
      <c r="AD209" s="34"/>
      <c r="AE209" s="34"/>
      <c r="AR209" s="201" t="s">
        <v>150</v>
      </c>
      <c r="AT209" s="201" t="s">
        <v>145</v>
      </c>
      <c r="AU209" s="201" t="s">
        <v>86</v>
      </c>
      <c r="AY209" s="17" t="s">
        <v>142</v>
      </c>
      <c r="BE209" s="202">
        <f>IF(O209="základní",K209,0)</f>
        <v>0</v>
      </c>
      <c r="BF209" s="202">
        <f>IF(O209="snížená",K209,0)</f>
        <v>0</v>
      </c>
      <c r="BG209" s="202">
        <f>IF(O209="zákl. přenesená",K209,0)</f>
        <v>0</v>
      </c>
      <c r="BH209" s="202">
        <f>IF(O209="sníž. přenesená",K209,0)</f>
        <v>0</v>
      </c>
      <c r="BI209" s="202">
        <f>IF(O209="nulová",K209,0)</f>
        <v>0</v>
      </c>
      <c r="BJ209" s="17" t="s">
        <v>84</v>
      </c>
      <c r="BK209" s="202">
        <f>ROUND(P209*H209,2)</f>
        <v>0</v>
      </c>
      <c r="BL209" s="17" t="s">
        <v>150</v>
      </c>
      <c r="BM209" s="201" t="s">
        <v>313</v>
      </c>
    </row>
    <row r="210" spans="1:47" s="2" customFormat="1" ht="78">
      <c r="A210" s="34"/>
      <c r="B210" s="35"/>
      <c r="C210" s="36"/>
      <c r="D210" s="203" t="s">
        <v>152</v>
      </c>
      <c r="E210" s="36"/>
      <c r="F210" s="204" t="s">
        <v>314</v>
      </c>
      <c r="G210" s="36"/>
      <c r="H210" s="36"/>
      <c r="I210" s="205"/>
      <c r="J210" s="205"/>
      <c r="K210" s="36"/>
      <c r="L210" s="36"/>
      <c r="M210" s="39"/>
      <c r="N210" s="206"/>
      <c r="O210" s="207"/>
      <c r="P210" s="71"/>
      <c r="Q210" s="71"/>
      <c r="R210" s="71"/>
      <c r="S210" s="71"/>
      <c r="T210" s="71"/>
      <c r="U210" s="71"/>
      <c r="V210" s="71"/>
      <c r="W210" s="71"/>
      <c r="X210" s="72"/>
      <c r="Y210" s="34"/>
      <c r="Z210" s="34"/>
      <c r="AA210" s="34"/>
      <c r="AB210" s="34"/>
      <c r="AC210" s="34"/>
      <c r="AD210" s="34"/>
      <c r="AE210" s="34"/>
      <c r="AT210" s="17" t="s">
        <v>152</v>
      </c>
      <c r="AU210" s="17" t="s">
        <v>86</v>
      </c>
    </row>
    <row r="211" spans="2:51" s="13" customFormat="1" ht="12">
      <c r="B211" s="208"/>
      <c r="C211" s="209"/>
      <c r="D211" s="203" t="s">
        <v>154</v>
      </c>
      <c r="E211" s="210" t="s">
        <v>1</v>
      </c>
      <c r="F211" s="211" t="s">
        <v>222</v>
      </c>
      <c r="G211" s="209"/>
      <c r="H211" s="212">
        <v>675</v>
      </c>
      <c r="I211" s="213"/>
      <c r="J211" s="213"/>
      <c r="K211" s="209"/>
      <c r="L211" s="209"/>
      <c r="M211" s="214"/>
      <c r="N211" s="215"/>
      <c r="O211" s="216"/>
      <c r="P211" s="216"/>
      <c r="Q211" s="216"/>
      <c r="R211" s="216"/>
      <c r="S211" s="216"/>
      <c r="T211" s="216"/>
      <c r="U211" s="216"/>
      <c r="V211" s="216"/>
      <c r="W211" s="216"/>
      <c r="X211" s="217"/>
      <c r="AT211" s="218" t="s">
        <v>154</v>
      </c>
      <c r="AU211" s="218" t="s">
        <v>86</v>
      </c>
      <c r="AV211" s="13" t="s">
        <v>86</v>
      </c>
      <c r="AW211" s="13" t="s">
        <v>5</v>
      </c>
      <c r="AX211" s="13" t="s">
        <v>76</v>
      </c>
      <c r="AY211" s="218" t="s">
        <v>142</v>
      </c>
    </row>
    <row r="212" spans="2:51" s="13" customFormat="1" ht="12">
      <c r="B212" s="208"/>
      <c r="C212" s="209"/>
      <c r="D212" s="203" t="s">
        <v>154</v>
      </c>
      <c r="E212" s="210" t="s">
        <v>1</v>
      </c>
      <c r="F212" s="211" t="s">
        <v>315</v>
      </c>
      <c r="G212" s="209"/>
      <c r="H212" s="212">
        <v>13.5</v>
      </c>
      <c r="I212" s="213"/>
      <c r="J212" s="213"/>
      <c r="K212" s="209"/>
      <c r="L212" s="209"/>
      <c r="M212" s="214"/>
      <c r="N212" s="215"/>
      <c r="O212" s="216"/>
      <c r="P212" s="216"/>
      <c r="Q212" s="216"/>
      <c r="R212" s="216"/>
      <c r="S212" s="216"/>
      <c r="T212" s="216"/>
      <c r="U212" s="216"/>
      <c r="V212" s="216"/>
      <c r="W212" s="216"/>
      <c r="X212" s="217"/>
      <c r="AT212" s="218" t="s">
        <v>154</v>
      </c>
      <c r="AU212" s="218" t="s">
        <v>86</v>
      </c>
      <c r="AV212" s="13" t="s">
        <v>86</v>
      </c>
      <c r="AW212" s="13" t="s">
        <v>5</v>
      </c>
      <c r="AX212" s="13" t="s">
        <v>76</v>
      </c>
      <c r="AY212" s="218" t="s">
        <v>142</v>
      </c>
    </row>
    <row r="213" spans="2:51" s="14" customFormat="1" ht="12">
      <c r="B213" s="219"/>
      <c r="C213" s="220"/>
      <c r="D213" s="203" t="s">
        <v>154</v>
      </c>
      <c r="E213" s="221" t="s">
        <v>1</v>
      </c>
      <c r="F213" s="222" t="s">
        <v>224</v>
      </c>
      <c r="G213" s="220"/>
      <c r="H213" s="223">
        <v>688.5</v>
      </c>
      <c r="I213" s="224"/>
      <c r="J213" s="224"/>
      <c r="K213" s="220"/>
      <c r="L213" s="220"/>
      <c r="M213" s="225"/>
      <c r="N213" s="226"/>
      <c r="O213" s="227"/>
      <c r="P213" s="227"/>
      <c r="Q213" s="227"/>
      <c r="R213" s="227"/>
      <c r="S213" s="227"/>
      <c r="T213" s="227"/>
      <c r="U213" s="227"/>
      <c r="V213" s="227"/>
      <c r="W213" s="227"/>
      <c r="X213" s="228"/>
      <c r="AT213" s="229" t="s">
        <v>154</v>
      </c>
      <c r="AU213" s="229" t="s">
        <v>86</v>
      </c>
      <c r="AV213" s="14" t="s">
        <v>150</v>
      </c>
      <c r="AW213" s="14" t="s">
        <v>5</v>
      </c>
      <c r="AX213" s="14" t="s">
        <v>84</v>
      </c>
      <c r="AY213" s="229" t="s">
        <v>142</v>
      </c>
    </row>
    <row r="214" spans="1:65" s="2" customFormat="1" ht="55.5" customHeight="1">
      <c r="A214" s="34"/>
      <c r="B214" s="35"/>
      <c r="C214" s="189" t="s">
        <v>316</v>
      </c>
      <c r="D214" s="189" t="s">
        <v>145</v>
      </c>
      <c r="E214" s="190" t="s">
        <v>317</v>
      </c>
      <c r="F214" s="191" t="s">
        <v>318</v>
      </c>
      <c r="G214" s="192" t="s">
        <v>148</v>
      </c>
      <c r="H214" s="193">
        <v>4104</v>
      </c>
      <c r="I214" s="194"/>
      <c r="J214" s="194"/>
      <c r="K214" s="195">
        <f>ROUND(P214*H214,2)</f>
        <v>0</v>
      </c>
      <c r="L214" s="191" t="s">
        <v>149</v>
      </c>
      <c r="M214" s="39"/>
      <c r="N214" s="196" t="s">
        <v>1</v>
      </c>
      <c r="O214" s="197" t="s">
        <v>39</v>
      </c>
      <c r="P214" s="198">
        <f>I214+J214</f>
        <v>0</v>
      </c>
      <c r="Q214" s="198">
        <f>ROUND(I214*H214,2)</f>
        <v>0</v>
      </c>
      <c r="R214" s="198">
        <f>ROUND(J214*H214,2)</f>
        <v>0</v>
      </c>
      <c r="S214" s="71"/>
      <c r="T214" s="199">
        <f>S214*H214</f>
        <v>0</v>
      </c>
      <c r="U214" s="199">
        <v>0.000266686</v>
      </c>
      <c r="V214" s="199">
        <f>U214*H214</f>
        <v>1.0944793439999998</v>
      </c>
      <c r="W214" s="199">
        <v>0</v>
      </c>
      <c r="X214" s="200">
        <f>W214*H214</f>
        <v>0</v>
      </c>
      <c r="Y214" s="34"/>
      <c r="Z214" s="34"/>
      <c r="AA214" s="34"/>
      <c r="AB214" s="34"/>
      <c r="AC214" s="34"/>
      <c r="AD214" s="34"/>
      <c r="AE214" s="34"/>
      <c r="AR214" s="201" t="s">
        <v>150</v>
      </c>
      <c r="AT214" s="201" t="s">
        <v>145</v>
      </c>
      <c r="AU214" s="201" t="s">
        <v>86</v>
      </c>
      <c r="AY214" s="17" t="s">
        <v>142</v>
      </c>
      <c r="BE214" s="202">
        <f>IF(O214="základní",K214,0)</f>
        <v>0</v>
      </c>
      <c r="BF214" s="202">
        <f>IF(O214="snížená",K214,0)</f>
        <v>0</v>
      </c>
      <c r="BG214" s="202">
        <f>IF(O214="zákl. přenesená",K214,0)</f>
        <v>0</v>
      </c>
      <c r="BH214" s="202">
        <f>IF(O214="sníž. přenesená",K214,0)</f>
        <v>0</v>
      </c>
      <c r="BI214" s="202">
        <f>IF(O214="nulová",K214,0)</f>
        <v>0</v>
      </c>
      <c r="BJ214" s="17" t="s">
        <v>84</v>
      </c>
      <c r="BK214" s="202">
        <f>ROUND(P214*H214,2)</f>
        <v>0</v>
      </c>
      <c r="BL214" s="17" t="s">
        <v>150</v>
      </c>
      <c r="BM214" s="201" t="s">
        <v>319</v>
      </c>
    </row>
    <row r="215" spans="1:47" s="2" customFormat="1" ht="204.75">
      <c r="A215" s="34"/>
      <c r="B215" s="35"/>
      <c r="C215" s="36"/>
      <c r="D215" s="203" t="s">
        <v>152</v>
      </c>
      <c r="E215" s="36"/>
      <c r="F215" s="204" t="s">
        <v>320</v>
      </c>
      <c r="G215" s="36"/>
      <c r="H215" s="36"/>
      <c r="I215" s="205"/>
      <c r="J215" s="205"/>
      <c r="K215" s="36"/>
      <c r="L215" s="36"/>
      <c r="M215" s="39"/>
      <c r="N215" s="206"/>
      <c r="O215" s="207"/>
      <c r="P215" s="71"/>
      <c r="Q215" s="71"/>
      <c r="R215" s="71"/>
      <c r="S215" s="71"/>
      <c r="T215" s="71"/>
      <c r="U215" s="71"/>
      <c r="V215" s="71"/>
      <c r="W215" s="71"/>
      <c r="X215" s="72"/>
      <c r="Y215" s="34"/>
      <c r="Z215" s="34"/>
      <c r="AA215" s="34"/>
      <c r="AB215" s="34"/>
      <c r="AC215" s="34"/>
      <c r="AD215" s="34"/>
      <c r="AE215" s="34"/>
      <c r="AT215" s="17" t="s">
        <v>152</v>
      </c>
      <c r="AU215" s="17" t="s">
        <v>86</v>
      </c>
    </row>
    <row r="216" spans="2:51" s="13" customFormat="1" ht="12">
      <c r="B216" s="208"/>
      <c r="C216" s="209"/>
      <c r="D216" s="203" t="s">
        <v>154</v>
      </c>
      <c r="E216" s="210" t="s">
        <v>1</v>
      </c>
      <c r="F216" s="211" t="s">
        <v>321</v>
      </c>
      <c r="G216" s="209"/>
      <c r="H216" s="212">
        <v>4050</v>
      </c>
      <c r="I216" s="213"/>
      <c r="J216" s="213"/>
      <c r="K216" s="209"/>
      <c r="L216" s="209"/>
      <c r="M216" s="214"/>
      <c r="N216" s="215"/>
      <c r="O216" s="216"/>
      <c r="P216" s="216"/>
      <c r="Q216" s="216"/>
      <c r="R216" s="216"/>
      <c r="S216" s="216"/>
      <c r="T216" s="216"/>
      <c r="U216" s="216"/>
      <c r="V216" s="216"/>
      <c r="W216" s="216"/>
      <c r="X216" s="217"/>
      <c r="AT216" s="218" t="s">
        <v>154</v>
      </c>
      <c r="AU216" s="218" t="s">
        <v>86</v>
      </c>
      <c r="AV216" s="13" t="s">
        <v>86</v>
      </c>
      <c r="AW216" s="13" t="s">
        <v>5</v>
      </c>
      <c r="AX216" s="13" t="s">
        <v>76</v>
      </c>
      <c r="AY216" s="218" t="s">
        <v>142</v>
      </c>
    </row>
    <row r="217" spans="2:51" s="13" customFormat="1" ht="12">
      <c r="B217" s="208"/>
      <c r="C217" s="209"/>
      <c r="D217" s="203" t="s">
        <v>154</v>
      </c>
      <c r="E217" s="210" t="s">
        <v>1</v>
      </c>
      <c r="F217" s="211" t="s">
        <v>322</v>
      </c>
      <c r="G217" s="209"/>
      <c r="H217" s="212">
        <v>54</v>
      </c>
      <c r="I217" s="213"/>
      <c r="J217" s="213"/>
      <c r="K217" s="209"/>
      <c r="L217" s="209"/>
      <c r="M217" s="214"/>
      <c r="N217" s="215"/>
      <c r="O217" s="216"/>
      <c r="P217" s="216"/>
      <c r="Q217" s="216"/>
      <c r="R217" s="216"/>
      <c r="S217" s="216"/>
      <c r="T217" s="216"/>
      <c r="U217" s="216"/>
      <c r="V217" s="216"/>
      <c r="W217" s="216"/>
      <c r="X217" s="217"/>
      <c r="AT217" s="218" t="s">
        <v>154</v>
      </c>
      <c r="AU217" s="218" t="s">
        <v>86</v>
      </c>
      <c r="AV217" s="13" t="s">
        <v>86</v>
      </c>
      <c r="AW217" s="13" t="s">
        <v>5</v>
      </c>
      <c r="AX217" s="13" t="s">
        <v>76</v>
      </c>
      <c r="AY217" s="218" t="s">
        <v>142</v>
      </c>
    </row>
    <row r="218" spans="2:51" s="14" customFormat="1" ht="12">
      <c r="B218" s="219"/>
      <c r="C218" s="220"/>
      <c r="D218" s="203" t="s">
        <v>154</v>
      </c>
      <c r="E218" s="221" t="s">
        <v>1</v>
      </c>
      <c r="F218" s="222" t="s">
        <v>224</v>
      </c>
      <c r="G218" s="220"/>
      <c r="H218" s="223">
        <v>4104</v>
      </c>
      <c r="I218" s="224"/>
      <c r="J218" s="224"/>
      <c r="K218" s="220"/>
      <c r="L218" s="220"/>
      <c r="M218" s="225"/>
      <c r="N218" s="226"/>
      <c r="O218" s="227"/>
      <c r="P218" s="227"/>
      <c r="Q218" s="227"/>
      <c r="R218" s="227"/>
      <c r="S218" s="227"/>
      <c r="T218" s="227"/>
      <c r="U218" s="227"/>
      <c r="V218" s="227"/>
      <c r="W218" s="227"/>
      <c r="X218" s="228"/>
      <c r="AT218" s="229" t="s">
        <v>154</v>
      </c>
      <c r="AU218" s="229" t="s">
        <v>86</v>
      </c>
      <c r="AV218" s="14" t="s">
        <v>150</v>
      </c>
      <c r="AW218" s="14" t="s">
        <v>5</v>
      </c>
      <c r="AX218" s="14" t="s">
        <v>84</v>
      </c>
      <c r="AY218" s="229" t="s">
        <v>142</v>
      </c>
    </row>
    <row r="219" spans="1:65" s="2" customFormat="1" ht="21.75" customHeight="1">
      <c r="A219" s="34"/>
      <c r="B219" s="35"/>
      <c r="C219" s="230" t="s">
        <v>323</v>
      </c>
      <c r="D219" s="230" t="s">
        <v>251</v>
      </c>
      <c r="E219" s="231" t="s">
        <v>324</v>
      </c>
      <c r="F219" s="232" t="s">
        <v>325</v>
      </c>
      <c r="G219" s="233" t="s">
        <v>148</v>
      </c>
      <c r="H219" s="234">
        <v>4104</v>
      </c>
      <c r="I219" s="235"/>
      <c r="J219" s="236"/>
      <c r="K219" s="237">
        <f>ROUND(P219*H219,2)</f>
        <v>0</v>
      </c>
      <c r="L219" s="232" t="s">
        <v>1</v>
      </c>
      <c r="M219" s="238"/>
      <c r="N219" s="239" t="s">
        <v>1</v>
      </c>
      <c r="O219" s="197" t="s">
        <v>39</v>
      </c>
      <c r="P219" s="198">
        <f>I219+J219</f>
        <v>0</v>
      </c>
      <c r="Q219" s="198">
        <f>ROUND(I219*H219,2)</f>
        <v>0</v>
      </c>
      <c r="R219" s="198">
        <f>ROUND(J219*H219,2)</f>
        <v>0</v>
      </c>
      <c r="S219" s="71"/>
      <c r="T219" s="199">
        <f>S219*H219</f>
        <v>0</v>
      </c>
      <c r="U219" s="199">
        <v>0.0002</v>
      </c>
      <c r="V219" s="199">
        <f>U219*H219</f>
        <v>0.8208000000000001</v>
      </c>
      <c r="W219" s="199">
        <v>0</v>
      </c>
      <c r="X219" s="200">
        <f>W219*H219</f>
        <v>0</v>
      </c>
      <c r="Y219" s="34"/>
      <c r="Z219" s="34"/>
      <c r="AA219" s="34"/>
      <c r="AB219" s="34"/>
      <c r="AC219" s="34"/>
      <c r="AD219" s="34"/>
      <c r="AE219" s="34"/>
      <c r="AR219" s="201" t="s">
        <v>188</v>
      </c>
      <c r="AT219" s="201" t="s">
        <v>251</v>
      </c>
      <c r="AU219" s="201" t="s">
        <v>86</v>
      </c>
      <c r="AY219" s="17" t="s">
        <v>142</v>
      </c>
      <c r="BE219" s="202">
        <f>IF(O219="základní",K219,0)</f>
        <v>0</v>
      </c>
      <c r="BF219" s="202">
        <f>IF(O219="snížená",K219,0)</f>
        <v>0</v>
      </c>
      <c r="BG219" s="202">
        <f>IF(O219="zákl. přenesená",K219,0)</f>
        <v>0</v>
      </c>
      <c r="BH219" s="202">
        <f>IF(O219="sníž. přenesená",K219,0)</f>
        <v>0</v>
      </c>
      <c r="BI219" s="202">
        <f>IF(O219="nulová",K219,0)</f>
        <v>0</v>
      </c>
      <c r="BJ219" s="17" t="s">
        <v>84</v>
      </c>
      <c r="BK219" s="202">
        <f>ROUND(P219*H219,2)</f>
        <v>0</v>
      </c>
      <c r="BL219" s="17" t="s">
        <v>150</v>
      </c>
      <c r="BM219" s="201" t="s">
        <v>326</v>
      </c>
    </row>
    <row r="220" spans="2:51" s="13" customFormat="1" ht="12">
      <c r="B220" s="208"/>
      <c r="C220" s="209"/>
      <c r="D220" s="203" t="s">
        <v>154</v>
      </c>
      <c r="E220" s="210" t="s">
        <v>1</v>
      </c>
      <c r="F220" s="211" t="s">
        <v>322</v>
      </c>
      <c r="G220" s="209"/>
      <c r="H220" s="212">
        <v>54</v>
      </c>
      <c r="I220" s="213"/>
      <c r="J220" s="213"/>
      <c r="K220" s="209"/>
      <c r="L220" s="209"/>
      <c r="M220" s="214"/>
      <c r="N220" s="215"/>
      <c r="O220" s="216"/>
      <c r="P220" s="216"/>
      <c r="Q220" s="216"/>
      <c r="R220" s="216"/>
      <c r="S220" s="216"/>
      <c r="T220" s="216"/>
      <c r="U220" s="216"/>
      <c r="V220" s="216"/>
      <c r="W220" s="216"/>
      <c r="X220" s="217"/>
      <c r="AT220" s="218" t="s">
        <v>154</v>
      </c>
      <c r="AU220" s="218" t="s">
        <v>86</v>
      </c>
      <c r="AV220" s="13" t="s">
        <v>86</v>
      </c>
      <c r="AW220" s="13" t="s">
        <v>5</v>
      </c>
      <c r="AX220" s="13" t="s">
        <v>76</v>
      </c>
      <c r="AY220" s="218" t="s">
        <v>142</v>
      </c>
    </row>
    <row r="221" spans="2:51" s="13" customFormat="1" ht="12">
      <c r="B221" s="208"/>
      <c r="C221" s="209"/>
      <c r="D221" s="203" t="s">
        <v>154</v>
      </c>
      <c r="E221" s="210" t="s">
        <v>1</v>
      </c>
      <c r="F221" s="211" t="s">
        <v>321</v>
      </c>
      <c r="G221" s="209"/>
      <c r="H221" s="212">
        <v>4050</v>
      </c>
      <c r="I221" s="213"/>
      <c r="J221" s="213"/>
      <c r="K221" s="209"/>
      <c r="L221" s="209"/>
      <c r="M221" s="214"/>
      <c r="N221" s="215"/>
      <c r="O221" s="216"/>
      <c r="P221" s="216"/>
      <c r="Q221" s="216"/>
      <c r="R221" s="216"/>
      <c r="S221" s="216"/>
      <c r="T221" s="216"/>
      <c r="U221" s="216"/>
      <c r="V221" s="216"/>
      <c r="W221" s="216"/>
      <c r="X221" s="217"/>
      <c r="AT221" s="218" t="s">
        <v>154</v>
      </c>
      <c r="AU221" s="218" t="s">
        <v>86</v>
      </c>
      <c r="AV221" s="13" t="s">
        <v>86</v>
      </c>
      <c r="AW221" s="13" t="s">
        <v>5</v>
      </c>
      <c r="AX221" s="13" t="s">
        <v>76</v>
      </c>
      <c r="AY221" s="218" t="s">
        <v>142</v>
      </c>
    </row>
    <row r="222" spans="2:51" s="14" customFormat="1" ht="12">
      <c r="B222" s="219"/>
      <c r="C222" s="220"/>
      <c r="D222" s="203" t="s">
        <v>154</v>
      </c>
      <c r="E222" s="221" t="s">
        <v>1</v>
      </c>
      <c r="F222" s="222" t="s">
        <v>224</v>
      </c>
      <c r="G222" s="220"/>
      <c r="H222" s="223">
        <v>4104</v>
      </c>
      <c r="I222" s="224"/>
      <c r="J222" s="224"/>
      <c r="K222" s="220"/>
      <c r="L222" s="220"/>
      <c r="M222" s="225"/>
      <c r="N222" s="226"/>
      <c r="O222" s="227"/>
      <c r="P222" s="227"/>
      <c r="Q222" s="227"/>
      <c r="R222" s="227"/>
      <c r="S222" s="227"/>
      <c r="T222" s="227"/>
      <c r="U222" s="227"/>
      <c r="V222" s="227"/>
      <c r="W222" s="227"/>
      <c r="X222" s="228"/>
      <c r="AT222" s="229" t="s">
        <v>154</v>
      </c>
      <c r="AU222" s="229" t="s">
        <v>86</v>
      </c>
      <c r="AV222" s="14" t="s">
        <v>150</v>
      </c>
      <c r="AW222" s="14" t="s">
        <v>5</v>
      </c>
      <c r="AX222" s="14" t="s">
        <v>84</v>
      </c>
      <c r="AY222" s="229" t="s">
        <v>142</v>
      </c>
    </row>
    <row r="223" spans="1:65" s="2" customFormat="1" ht="44.25" customHeight="1">
      <c r="A223" s="34"/>
      <c r="B223" s="35"/>
      <c r="C223" s="189" t="s">
        <v>327</v>
      </c>
      <c r="D223" s="189" t="s">
        <v>145</v>
      </c>
      <c r="E223" s="190" t="s">
        <v>328</v>
      </c>
      <c r="F223" s="191" t="s">
        <v>329</v>
      </c>
      <c r="G223" s="192" t="s">
        <v>148</v>
      </c>
      <c r="H223" s="193">
        <v>8529.96</v>
      </c>
      <c r="I223" s="194"/>
      <c r="J223" s="194"/>
      <c r="K223" s="195">
        <f>ROUND(P223*H223,2)</f>
        <v>0</v>
      </c>
      <c r="L223" s="191" t="s">
        <v>149</v>
      </c>
      <c r="M223" s="39"/>
      <c r="N223" s="196" t="s">
        <v>1</v>
      </c>
      <c r="O223" s="197" t="s">
        <v>39</v>
      </c>
      <c r="P223" s="198">
        <f>I223+J223</f>
        <v>0</v>
      </c>
      <c r="Q223" s="198">
        <f>ROUND(I223*H223,2)</f>
        <v>0</v>
      </c>
      <c r="R223" s="198">
        <f>ROUND(J223*H223,2)</f>
        <v>0</v>
      </c>
      <c r="S223" s="71"/>
      <c r="T223" s="199">
        <f>S223*H223</f>
        <v>0</v>
      </c>
      <c r="U223" s="199">
        <v>0.0001375</v>
      </c>
      <c r="V223" s="199">
        <f>U223*H223</f>
        <v>1.1728695</v>
      </c>
      <c r="W223" s="199">
        <v>0</v>
      </c>
      <c r="X223" s="200">
        <f>W223*H223</f>
        <v>0</v>
      </c>
      <c r="Y223" s="34"/>
      <c r="Z223" s="34"/>
      <c r="AA223" s="34"/>
      <c r="AB223" s="34"/>
      <c r="AC223" s="34"/>
      <c r="AD223" s="34"/>
      <c r="AE223" s="34"/>
      <c r="AR223" s="201" t="s">
        <v>150</v>
      </c>
      <c r="AT223" s="201" t="s">
        <v>145</v>
      </c>
      <c r="AU223" s="201" t="s">
        <v>86</v>
      </c>
      <c r="AY223" s="17" t="s">
        <v>142</v>
      </c>
      <c r="BE223" s="202">
        <f>IF(O223="základní",K223,0)</f>
        <v>0</v>
      </c>
      <c r="BF223" s="202">
        <f>IF(O223="snížená",K223,0)</f>
        <v>0</v>
      </c>
      <c r="BG223" s="202">
        <f>IF(O223="zákl. přenesená",K223,0)</f>
        <v>0</v>
      </c>
      <c r="BH223" s="202">
        <f>IF(O223="sníž. přenesená",K223,0)</f>
        <v>0</v>
      </c>
      <c r="BI223" s="202">
        <f>IF(O223="nulová",K223,0)</f>
        <v>0</v>
      </c>
      <c r="BJ223" s="17" t="s">
        <v>84</v>
      </c>
      <c r="BK223" s="202">
        <f>ROUND(P223*H223,2)</f>
        <v>0</v>
      </c>
      <c r="BL223" s="17" t="s">
        <v>150</v>
      </c>
      <c r="BM223" s="201" t="s">
        <v>330</v>
      </c>
    </row>
    <row r="224" spans="1:47" s="2" customFormat="1" ht="68.25">
      <c r="A224" s="34"/>
      <c r="B224" s="35"/>
      <c r="C224" s="36"/>
      <c r="D224" s="203" t="s">
        <v>152</v>
      </c>
      <c r="E224" s="36"/>
      <c r="F224" s="204" t="s">
        <v>331</v>
      </c>
      <c r="G224" s="36"/>
      <c r="H224" s="36"/>
      <c r="I224" s="205"/>
      <c r="J224" s="205"/>
      <c r="K224" s="36"/>
      <c r="L224" s="36"/>
      <c r="M224" s="39"/>
      <c r="N224" s="206"/>
      <c r="O224" s="207"/>
      <c r="P224" s="71"/>
      <c r="Q224" s="71"/>
      <c r="R224" s="71"/>
      <c r="S224" s="71"/>
      <c r="T224" s="71"/>
      <c r="U224" s="71"/>
      <c r="V224" s="71"/>
      <c r="W224" s="71"/>
      <c r="X224" s="72"/>
      <c r="Y224" s="34"/>
      <c r="Z224" s="34"/>
      <c r="AA224" s="34"/>
      <c r="AB224" s="34"/>
      <c r="AC224" s="34"/>
      <c r="AD224" s="34"/>
      <c r="AE224" s="34"/>
      <c r="AT224" s="17" t="s">
        <v>152</v>
      </c>
      <c r="AU224" s="17" t="s">
        <v>86</v>
      </c>
    </row>
    <row r="225" spans="2:51" s="13" customFormat="1" ht="12">
      <c r="B225" s="208"/>
      <c r="C225" s="209"/>
      <c r="D225" s="203" t="s">
        <v>154</v>
      </c>
      <c r="E225" s="210" t="s">
        <v>1</v>
      </c>
      <c r="F225" s="211" t="s">
        <v>302</v>
      </c>
      <c r="G225" s="209"/>
      <c r="H225" s="212">
        <v>8529.96</v>
      </c>
      <c r="I225" s="213"/>
      <c r="J225" s="213"/>
      <c r="K225" s="209"/>
      <c r="L225" s="209"/>
      <c r="M225" s="214"/>
      <c r="N225" s="215"/>
      <c r="O225" s="216"/>
      <c r="P225" s="216"/>
      <c r="Q225" s="216"/>
      <c r="R225" s="216"/>
      <c r="S225" s="216"/>
      <c r="T225" s="216"/>
      <c r="U225" s="216"/>
      <c r="V225" s="216"/>
      <c r="W225" s="216"/>
      <c r="X225" s="217"/>
      <c r="AT225" s="218" t="s">
        <v>154</v>
      </c>
      <c r="AU225" s="218" t="s">
        <v>86</v>
      </c>
      <c r="AV225" s="13" t="s">
        <v>86</v>
      </c>
      <c r="AW225" s="13" t="s">
        <v>5</v>
      </c>
      <c r="AX225" s="13" t="s">
        <v>84</v>
      </c>
      <c r="AY225" s="218" t="s">
        <v>142</v>
      </c>
    </row>
    <row r="226" spans="1:65" s="2" customFormat="1" ht="24">
      <c r="A226" s="34"/>
      <c r="B226" s="35"/>
      <c r="C226" s="230" t="s">
        <v>332</v>
      </c>
      <c r="D226" s="230" t="s">
        <v>251</v>
      </c>
      <c r="E226" s="231" t="s">
        <v>333</v>
      </c>
      <c r="F226" s="232" t="s">
        <v>334</v>
      </c>
      <c r="G226" s="233" t="s">
        <v>148</v>
      </c>
      <c r="H226" s="234">
        <v>8529.96</v>
      </c>
      <c r="I226" s="235"/>
      <c r="J226" s="236"/>
      <c r="K226" s="237">
        <f>ROUND(P226*H226,2)</f>
        <v>0</v>
      </c>
      <c r="L226" s="232" t="s">
        <v>1</v>
      </c>
      <c r="M226" s="238"/>
      <c r="N226" s="239" t="s">
        <v>1</v>
      </c>
      <c r="O226" s="197" t="s">
        <v>39</v>
      </c>
      <c r="P226" s="198">
        <f>I226+J226</f>
        <v>0</v>
      </c>
      <c r="Q226" s="198">
        <f>ROUND(I226*H226,2)</f>
        <v>0</v>
      </c>
      <c r="R226" s="198">
        <f>ROUND(J226*H226,2)</f>
        <v>0</v>
      </c>
      <c r="S226" s="71"/>
      <c r="T226" s="199">
        <f>S226*H226</f>
        <v>0</v>
      </c>
      <c r="U226" s="199">
        <v>0.0002</v>
      </c>
      <c r="V226" s="199">
        <f>U226*H226</f>
        <v>1.705992</v>
      </c>
      <c r="W226" s="199">
        <v>0</v>
      </c>
      <c r="X226" s="200">
        <f>W226*H226</f>
        <v>0</v>
      </c>
      <c r="Y226" s="34"/>
      <c r="Z226" s="34"/>
      <c r="AA226" s="34"/>
      <c r="AB226" s="34"/>
      <c r="AC226" s="34"/>
      <c r="AD226" s="34"/>
      <c r="AE226" s="34"/>
      <c r="AR226" s="201" t="s">
        <v>188</v>
      </c>
      <c r="AT226" s="201" t="s">
        <v>251</v>
      </c>
      <c r="AU226" s="201" t="s">
        <v>86</v>
      </c>
      <c r="AY226" s="17" t="s">
        <v>142</v>
      </c>
      <c r="BE226" s="202">
        <f>IF(O226="základní",K226,0)</f>
        <v>0</v>
      </c>
      <c r="BF226" s="202">
        <f>IF(O226="snížená",K226,0)</f>
        <v>0</v>
      </c>
      <c r="BG226" s="202">
        <f>IF(O226="zákl. přenesená",K226,0)</f>
        <v>0</v>
      </c>
      <c r="BH226" s="202">
        <f>IF(O226="sníž. přenesená",K226,0)</f>
        <v>0</v>
      </c>
      <c r="BI226" s="202">
        <f>IF(O226="nulová",K226,0)</f>
        <v>0</v>
      </c>
      <c r="BJ226" s="17" t="s">
        <v>84</v>
      </c>
      <c r="BK226" s="202">
        <f>ROUND(P226*H226,2)</f>
        <v>0</v>
      </c>
      <c r="BL226" s="17" t="s">
        <v>150</v>
      </c>
      <c r="BM226" s="201" t="s">
        <v>335</v>
      </c>
    </row>
    <row r="227" spans="2:51" s="13" customFormat="1" ht="12">
      <c r="B227" s="208"/>
      <c r="C227" s="209"/>
      <c r="D227" s="203" t="s">
        <v>154</v>
      </c>
      <c r="E227" s="210" t="s">
        <v>1</v>
      </c>
      <c r="F227" s="211" t="s">
        <v>302</v>
      </c>
      <c r="G227" s="209"/>
      <c r="H227" s="212">
        <v>8529.96</v>
      </c>
      <c r="I227" s="213"/>
      <c r="J227" s="213"/>
      <c r="K227" s="209"/>
      <c r="L227" s="209"/>
      <c r="M227" s="214"/>
      <c r="N227" s="215"/>
      <c r="O227" s="216"/>
      <c r="P227" s="216"/>
      <c r="Q227" s="216"/>
      <c r="R227" s="216"/>
      <c r="S227" s="216"/>
      <c r="T227" s="216"/>
      <c r="U227" s="216"/>
      <c r="V227" s="216"/>
      <c r="W227" s="216"/>
      <c r="X227" s="217"/>
      <c r="AT227" s="218" t="s">
        <v>154</v>
      </c>
      <c r="AU227" s="218" t="s">
        <v>86</v>
      </c>
      <c r="AV227" s="13" t="s">
        <v>86</v>
      </c>
      <c r="AW227" s="13" t="s">
        <v>5</v>
      </c>
      <c r="AX227" s="13" t="s">
        <v>84</v>
      </c>
      <c r="AY227" s="218" t="s">
        <v>142</v>
      </c>
    </row>
    <row r="228" spans="1:65" s="2" customFormat="1" ht="33" customHeight="1">
      <c r="A228" s="34"/>
      <c r="B228" s="35"/>
      <c r="C228" s="189" t="s">
        <v>336</v>
      </c>
      <c r="D228" s="189" t="s">
        <v>145</v>
      </c>
      <c r="E228" s="190" t="s">
        <v>337</v>
      </c>
      <c r="F228" s="191" t="s">
        <v>338</v>
      </c>
      <c r="G228" s="192" t="s">
        <v>196</v>
      </c>
      <c r="H228" s="193">
        <v>0.248</v>
      </c>
      <c r="I228" s="194"/>
      <c r="J228" s="194"/>
      <c r="K228" s="195">
        <f>ROUND(P228*H228,2)</f>
        <v>0</v>
      </c>
      <c r="L228" s="191" t="s">
        <v>149</v>
      </c>
      <c r="M228" s="39"/>
      <c r="N228" s="196" t="s">
        <v>1</v>
      </c>
      <c r="O228" s="197" t="s">
        <v>39</v>
      </c>
      <c r="P228" s="198">
        <f>I228+J228</f>
        <v>0</v>
      </c>
      <c r="Q228" s="198">
        <f>ROUND(I228*H228,2)</f>
        <v>0</v>
      </c>
      <c r="R228" s="198">
        <f>ROUND(J228*H228,2)</f>
        <v>0</v>
      </c>
      <c r="S228" s="71"/>
      <c r="T228" s="199">
        <f>S228*H228</f>
        <v>0</v>
      </c>
      <c r="U228" s="199">
        <v>0</v>
      </c>
      <c r="V228" s="199">
        <f>U228*H228</f>
        <v>0</v>
      </c>
      <c r="W228" s="199">
        <v>2.4</v>
      </c>
      <c r="X228" s="200">
        <f>W228*H228</f>
        <v>0.5952</v>
      </c>
      <c r="Y228" s="34"/>
      <c r="Z228" s="34"/>
      <c r="AA228" s="34"/>
      <c r="AB228" s="34"/>
      <c r="AC228" s="34"/>
      <c r="AD228" s="34"/>
      <c r="AE228" s="34"/>
      <c r="AR228" s="201" t="s">
        <v>150</v>
      </c>
      <c r="AT228" s="201" t="s">
        <v>145</v>
      </c>
      <c r="AU228" s="201" t="s">
        <v>86</v>
      </c>
      <c r="AY228" s="17" t="s">
        <v>142</v>
      </c>
      <c r="BE228" s="202">
        <f>IF(O228="základní",K228,0)</f>
        <v>0</v>
      </c>
      <c r="BF228" s="202">
        <f>IF(O228="snížená",K228,0)</f>
        <v>0</v>
      </c>
      <c r="BG228" s="202">
        <f>IF(O228="zákl. přenesená",K228,0)</f>
        <v>0</v>
      </c>
      <c r="BH228" s="202">
        <f>IF(O228="sníž. přenesená",K228,0)</f>
        <v>0</v>
      </c>
      <c r="BI228" s="202">
        <f>IF(O228="nulová",K228,0)</f>
        <v>0</v>
      </c>
      <c r="BJ228" s="17" t="s">
        <v>84</v>
      </c>
      <c r="BK228" s="202">
        <f>ROUND(P228*H228,2)</f>
        <v>0</v>
      </c>
      <c r="BL228" s="17" t="s">
        <v>150</v>
      </c>
      <c r="BM228" s="201" t="s">
        <v>339</v>
      </c>
    </row>
    <row r="229" spans="1:47" s="2" customFormat="1" ht="39">
      <c r="A229" s="34"/>
      <c r="B229" s="35"/>
      <c r="C229" s="36"/>
      <c r="D229" s="203" t="s">
        <v>152</v>
      </c>
      <c r="E229" s="36"/>
      <c r="F229" s="204" t="s">
        <v>340</v>
      </c>
      <c r="G229" s="36"/>
      <c r="H229" s="36"/>
      <c r="I229" s="205"/>
      <c r="J229" s="205"/>
      <c r="K229" s="36"/>
      <c r="L229" s="36"/>
      <c r="M229" s="39"/>
      <c r="N229" s="206"/>
      <c r="O229" s="207"/>
      <c r="P229" s="71"/>
      <c r="Q229" s="71"/>
      <c r="R229" s="71"/>
      <c r="S229" s="71"/>
      <c r="T229" s="71"/>
      <c r="U229" s="71"/>
      <c r="V229" s="71"/>
      <c r="W229" s="71"/>
      <c r="X229" s="72"/>
      <c r="Y229" s="34"/>
      <c r="Z229" s="34"/>
      <c r="AA229" s="34"/>
      <c r="AB229" s="34"/>
      <c r="AC229" s="34"/>
      <c r="AD229" s="34"/>
      <c r="AE229" s="34"/>
      <c r="AT229" s="17" t="s">
        <v>152</v>
      </c>
      <c r="AU229" s="17" t="s">
        <v>86</v>
      </c>
    </row>
    <row r="230" spans="2:51" s="13" customFormat="1" ht="12">
      <c r="B230" s="208"/>
      <c r="C230" s="209"/>
      <c r="D230" s="203" t="s">
        <v>154</v>
      </c>
      <c r="E230" s="210" t="s">
        <v>1</v>
      </c>
      <c r="F230" s="211" t="s">
        <v>341</v>
      </c>
      <c r="G230" s="209"/>
      <c r="H230" s="212">
        <v>0.248</v>
      </c>
      <c r="I230" s="213"/>
      <c r="J230" s="213"/>
      <c r="K230" s="209"/>
      <c r="L230" s="209"/>
      <c r="M230" s="214"/>
      <c r="N230" s="215"/>
      <c r="O230" s="216"/>
      <c r="P230" s="216"/>
      <c r="Q230" s="216"/>
      <c r="R230" s="216"/>
      <c r="S230" s="216"/>
      <c r="T230" s="216"/>
      <c r="U230" s="216"/>
      <c r="V230" s="216"/>
      <c r="W230" s="216"/>
      <c r="X230" s="217"/>
      <c r="AT230" s="218" t="s">
        <v>154</v>
      </c>
      <c r="AU230" s="218" t="s">
        <v>86</v>
      </c>
      <c r="AV230" s="13" t="s">
        <v>86</v>
      </c>
      <c r="AW230" s="13" t="s">
        <v>5</v>
      </c>
      <c r="AX230" s="13" t="s">
        <v>84</v>
      </c>
      <c r="AY230" s="218" t="s">
        <v>142</v>
      </c>
    </row>
    <row r="231" spans="2:63" s="12" customFormat="1" ht="22.9" customHeight="1">
      <c r="B231" s="172"/>
      <c r="C231" s="173"/>
      <c r="D231" s="174" t="s">
        <v>75</v>
      </c>
      <c r="E231" s="187" t="s">
        <v>173</v>
      </c>
      <c r="F231" s="187" t="s">
        <v>342</v>
      </c>
      <c r="G231" s="173"/>
      <c r="H231" s="173"/>
      <c r="I231" s="176"/>
      <c r="J231" s="176"/>
      <c r="K231" s="188">
        <f>BK231</f>
        <v>0</v>
      </c>
      <c r="L231" s="173"/>
      <c r="M231" s="178"/>
      <c r="N231" s="179"/>
      <c r="O231" s="180"/>
      <c r="P231" s="180"/>
      <c r="Q231" s="181">
        <f>SUM(Q232:Q262)</f>
        <v>0</v>
      </c>
      <c r="R231" s="181">
        <f>SUM(R232:R262)</f>
        <v>0</v>
      </c>
      <c r="S231" s="180"/>
      <c r="T231" s="182">
        <f>SUM(T232:T262)</f>
        <v>0</v>
      </c>
      <c r="U231" s="180"/>
      <c r="V231" s="182">
        <f>SUM(V232:V262)</f>
        <v>8153.3849721999995</v>
      </c>
      <c r="W231" s="180"/>
      <c r="X231" s="183">
        <f>SUM(X232:X262)</f>
        <v>0</v>
      </c>
      <c r="AR231" s="184" t="s">
        <v>84</v>
      </c>
      <c r="AT231" s="185" t="s">
        <v>75</v>
      </c>
      <c r="AU231" s="185" t="s">
        <v>84</v>
      </c>
      <c r="AY231" s="184" t="s">
        <v>142</v>
      </c>
      <c r="BK231" s="186">
        <f>SUM(BK232:BK262)</f>
        <v>0</v>
      </c>
    </row>
    <row r="232" spans="1:65" s="2" customFormat="1" ht="36">
      <c r="A232" s="34"/>
      <c r="B232" s="35"/>
      <c r="C232" s="189" t="s">
        <v>343</v>
      </c>
      <c r="D232" s="189" t="s">
        <v>145</v>
      </c>
      <c r="E232" s="190" t="s">
        <v>344</v>
      </c>
      <c r="F232" s="191" t="s">
        <v>345</v>
      </c>
      <c r="G232" s="192" t="s">
        <v>148</v>
      </c>
      <c r="H232" s="193">
        <v>7674.54</v>
      </c>
      <c r="I232" s="194"/>
      <c r="J232" s="194"/>
      <c r="K232" s="195">
        <f>ROUND(P232*H232,2)</f>
        <v>0</v>
      </c>
      <c r="L232" s="191" t="s">
        <v>149</v>
      </c>
      <c r="M232" s="39"/>
      <c r="N232" s="196" t="s">
        <v>1</v>
      </c>
      <c r="O232" s="197" t="s">
        <v>39</v>
      </c>
      <c r="P232" s="198">
        <f>I232+J232</f>
        <v>0</v>
      </c>
      <c r="Q232" s="198">
        <f>ROUND(I232*H232,2)</f>
        <v>0</v>
      </c>
      <c r="R232" s="198">
        <f>ROUND(J232*H232,2)</f>
        <v>0</v>
      </c>
      <c r="S232" s="71"/>
      <c r="T232" s="199">
        <f>S232*H232</f>
        <v>0</v>
      </c>
      <c r="U232" s="199">
        <v>0.4153</v>
      </c>
      <c r="V232" s="199">
        <f>U232*H232</f>
        <v>3187.236462</v>
      </c>
      <c r="W232" s="199">
        <v>0</v>
      </c>
      <c r="X232" s="200">
        <f>W232*H232</f>
        <v>0</v>
      </c>
      <c r="Y232" s="34"/>
      <c r="Z232" s="34"/>
      <c r="AA232" s="34"/>
      <c r="AB232" s="34"/>
      <c r="AC232" s="34"/>
      <c r="AD232" s="34"/>
      <c r="AE232" s="34"/>
      <c r="AR232" s="201" t="s">
        <v>150</v>
      </c>
      <c r="AT232" s="201" t="s">
        <v>145</v>
      </c>
      <c r="AU232" s="201" t="s">
        <v>86</v>
      </c>
      <c r="AY232" s="17" t="s">
        <v>142</v>
      </c>
      <c r="BE232" s="202">
        <f>IF(O232="základní",K232,0)</f>
        <v>0</v>
      </c>
      <c r="BF232" s="202">
        <f>IF(O232="snížená",K232,0)</f>
        <v>0</v>
      </c>
      <c r="BG232" s="202">
        <f>IF(O232="zákl. přenesená",K232,0)</f>
        <v>0</v>
      </c>
      <c r="BH232" s="202">
        <f>IF(O232="sníž. přenesená",K232,0)</f>
        <v>0</v>
      </c>
      <c r="BI232" s="202">
        <f>IF(O232="nulová",K232,0)</f>
        <v>0</v>
      </c>
      <c r="BJ232" s="17" t="s">
        <v>84</v>
      </c>
      <c r="BK232" s="202">
        <f>ROUND(P232*H232,2)</f>
        <v>0</v>
      </c>
      <c r="BL232" s="17" t="s">
        <v>150</v>
      </c>
      <c r="BM232" s="201" t="s">
        <v>346</v>
      </c>
    </row>
    <row r="233" spans="2:51" s="13" customFormat="1" ht="12">
      <c r="B233" s="208"/>
      <c r="C233" s="209"/>
      <c r="D233" s="203" t="s">
        <v>154</v>
      </c>
      <c r="E233" s="210" t="s">
        <v>1</v>
      </c>
      <c r="F233" s="211" t="s">
        <v>347</v>
      </c>
      <c r="G233" s="209"/>
      <c r="H233" s="212">
        <v>7635.69</v>
      </c>
      <c r="I233" s="213"/>
      <c r="J233" s="213"/>
      <c r="K233" s="209"/>
      <c r="L233" s="209"/>
      <c r="M233" s="214"/>
      <c r="N233" s="215"/>
      <c r="O233" s="216"/>
      <c r="P233" s="216"/>
      <c r="Q233" s="216"/>
      <c r="R233" s="216"/>
      <c r="S233" s="216"/>
      <c r="T233" s="216"/>
      <c r="U233" s="216"/>
      <c r="V233" s="216"/>
      <c r="W233" s="216"/>
      <c r="X233" s="217"/>
      <c r="AT233" s="218" t="s">
        <v>154</v>
      </c>
      <c r="AU233" s="218" t="s">
        <v>86</v>
      </c>
      <c r="AV233" s="13" t="s">
        <v>86</v>
      </c>
      <c r="AW233" s="13" t="s">
        <v>5</v>
      </c>
      <c r="AX233" s="13" t="s">
        <v>76</v>
      </c>
      <c r="AY233" s="218" t="s">
        <v>142</v>
      </c>
    </row>
    <row r="234" spans="2:51" s="13" customFormat="1" ht="12">
      <c r="B234" s="208"/>
      <c r="C234" s="209"/>
      <c r="D234" s="203" t="s">
        <v>154</v>
      </c>
      <c r="E234" s="210" t="s">
        <v>1</v>
      </c>
      <c r="F234" s="211" t="s">
        <v>348</v>
      </c>
      <c r="G234" s="209"/>
      <c r="H234" s="212">
        <v>38.85</v>
      </c>
      <c r="I234" s="213"/>
      <c r="J234" s="213"/>
      <c r="K234" s="209"/>
      <c r="L234" s="209"/>
      <c r="M234" s="214"/>
      <c r="N234" s="215"/>
      <c r="O234" s="216"/>
      <c r="P234" s="216"/>
      <c r="Q234" s="216"/>
      <c r="R234" s="216"/>
      <c r="S234" s="216"/>
      <c r="T234" s="216"/>
      <c r="U234" s="216"/>
      <c r="V234" s="216"/>
      <c r="W234" s="216"/>
      <c r="X234" s="217"/>
      <c r="AT234" s="218" t="s">
        <v>154</v>
      </c>
      <c r="AU234" s="218" t="s">
        <v>86</v>
      </c>
      <c r="AV234" s="13" t="s">
        <v>86</v>
      </c>
      <c r="AW234" s="13" t="s">
        <v>5</v>
      </c>
      <c r="AX234" s="13" t="s">
        <v>76</v>
      </c>
      <c r="AY234" s="218" t="s">
        <v>142</v>
      </c>
    </row>
    <row r="235" spans="2:51" s="14" customFormat="1" ht="12">
      <c r="B235" s="219"/>
      <c r="C235" s="220"/>
      <c r="D235" s="203" t="s">
        <v>154</v>
      </c>
      <c r="E235" s="221" t="s">
        <v>1</v>
      </c>
      <c r="F235" s="222" t="s">
        <v>224</v>
      </c>
      <c r="G235" s="220"/>
      <c r="H235" s="223">
        <v>7674.54</v>
      </c>
      <c r="I235" s="224"/>
      <c r="J235" s="224"/>
      <c r="K235" s="220"/>
      <c r="L235" s="220"/>
      <c r="M235" s="225"/>
      <c r="N235" s="226"/>
      <c r="O235" s="227"/>
      <c r="P235" s="227"/>
      <c r="Q235" s="227"/>
      <c r="R235" s="227"/>
      <c r="S235" s="227"/>
      <c r="T235" s="227"/>
      <c r="U235" s="227"/>
      <c r="V235" s="227"/>
      <c r="W235" s="227"/>
      <c r="X235" s="228"/>
      <c r="AT235" s="229" t="s">
        <v>154</v>
      </c>
      <c r="AU235" s="229" t="s">
        <v>86</v>
      </c>
      <c r="AV235" s="14" t="s">
        <v>150</v>
      </c>
      <c r="AW235" s="14" t="s">
        <v>5</v>
      </c>
      <c r="AX235" s="14" t="s">
        <v>84</v>
      </c>
      <c r="AY235" s="229" t="s">
        <v>142</v>
      </c>
    </row>
    <row r="236" spans="1:65" s="2" customFormat="1" ht="24">
      <c r="A236" s="34"/>
      <c r="B236" s="35"/>
      <c r="C236" s="189" t="s">
        <v>349</v>
      </c>
      <c r="D236" s="189" t="s">
        <v>145</v>
      </c>
      <c r="E236" s="190" t="s">
        <v>350</v>
      </c>
      <c r="F236" s="191" t="s">
        <v>351</v>
      </c>
      <c r="G236" s="192" t="s">
        <v>148</v>
      </c>
      <c r="H236" s="193">
        <v>8296.8</v>
      </c>
      <c r="I236" s="194"/>
      <c r="J236" s="194"/>
      <c r="K236" s="195">
        <f>ROUND(P236*H236,2)</f>
        <v>0</v>
      </c>
      <c r="L236" s="191" t="s">
        <v>149</v>
      </c>
      <c r="M236" s="39"/>
      <c r="N236" s="196" t="s">
        <v>1</v>
      </c>
      <c r="O236" s="197" t="s">
        <v>39</v>
      </c>
      <c r="P236" s="198">
        <f>I236+J236</f>
        <v>0</v>
      </c>
      <c r="Q236" s="198">
        <f>ROUND(I236*H236,2)</f>
        <v>0</v>
      </c>
      <c r="R236" s="198">
        <f>ROUND(J236*H236,2)</f>
        <v>0</v>
      </c>
      <c r="S236" s="71"/>
      <c r="T236" s="199">
        <f>S236*H236</f>
        <v>0</v>
      </c>
      <c r="U236" s="199">
        <v>0.345</v>
      </c>
      <c r="V236" s="199">
        <f>U236*H236</f>
        <v>2862.3959999999997</v>
      </c>
      <c r="W236" s="199">
        <v>0</v>
      </c>
      <c r="X236" s="200">
        <f>W236*H236</f>
        <v>0</v>
      </c>
      <c r="Y236" s="34"/>
      <c r="Z236" s="34"/>
      <c r="AA236" s="34"/>
      <c r="AB236" s="34"/>
      <c r="AC236" s="34"/>
      <c r="AD236" s="34"/>
      <c r="AE236" s="34"/>
      <c r="AR236" s="201" t="s">
        <v>150</v>
      </c>
      <c r="AT236" s="201" t="s">
        <v>145</v>
      </c>
      <c r="AU236" s="201" t="s">
        <v>86</v>
      </c>
      <c r="AY236" s="17" t="s">
        <v>142</v>
      </c>
      <c r="BE236" s="202">
        <f>IF(O236="základní",K236,0)</f>
        <v>0</v>
      </c>
      <c r="BF236" s="202">
        <f>IF(O236="snížená",K236,0)</f>
        <v>0</v>
      </c>
      <c r="BG236" s="202">
        <f>IF(O236="zákl. přenesená",K236,0)</f>
        <v>0</v>
      </c>
      <c r="BH236" s="202">
        <f>IF(O236="sníž. přenesená",K236,0)</f>
        <v>0</v>
      </c>
      <c r="BI236" s="202">
        <f>IF(O236="nulová",K236,0)</f>
        <v>0</v>
      </c>
      <c r="BJ236" s="17" t="s">
        <v>84</v>
      </c>
      <c r="BK236" s="202">
        <f>ROUND(P236*H236,2)</f>
        <v>0</v>
      </c>
      <c r="BL236" s="17" t="s">
        <v>150</v>
      </c>
      <c r="BM236" s="201" t="s">
        <v>352</v>
      </c>
    </row>
    <row r="237" spans="2:51" s="13" customFormat="1" ht="12">
      <c r="B237" s="208"/>
      <c r="C237" s="209"/>
      <c r="D237" s="203" t="s">
        <v>154</v>
      </c>
      <c r="E237" s="210" t="s">
        <v>1</v>
      </c>
      <c r="F237" s="211" t="s">
        <v>353</v>
      </c>
      <c r="G237" s="209"/>
      <c r="H237" s="212">
        <v>8254.8</v>
      </c>
      <c r="I237" s="213"/>
      <c r="J237" s="213"/>
      <c r="K237" s="209"/>
      <c r="L237" s="209"/>
      <c r="M237" s="214"/>
      <c r="N237" s="215"/>
      <c r="O237" s="216"/>
      <c r="P237" s="216"/>
      <c r="Q237" s="216"/>
      <c r="R237" s="216"/>
      <c r="S237" s="216"/>
      <c r="T237" s="216"/>
      <c r="U237" s="216"/>
      <c r="V237" s="216"/>
      <c r="W237" s="216"/>
      <c r="X237" s="217"/>
      <c r="AT237" s="218" t="s">
        <v>154</v>
      </c>
      <c r="AU237" s="218" t="s">
        <v>86</v>
      </c>
      <c r="AV237" s="13" t="s">
        <v>86</v>
      </c>
      <c r="AW237" s="13" t="s">
        <v>5</v>
      </c>
      <c r="AX237" s="13" t="s">
        <v>76</v>
      </c>
      <c r="AY237" s="218" t="s">
        <v>142</v>
      </c>
    </row>
    <row r="238" spans="2:51" s="13" customFormat="1" ht="12">
      <c r="B238" s="208"/>
      <c r="C238" s="209"/>
      <c r="D238" s="203" t="s">
        <v>154</v>
      </c>
      <c r="E238" s="210" t="s">
        <v>1</v>
      </c>
      <c r="F238" s="211" t="s">
        <v>354</v>
      </c>
      <c r="G238" s="209"/>
      <c r="H238" s="212">
        <v>42</v>
      </c>
      <c r="I238" s="213"/>
      <c r="J238" s="213"/>
      <c r="K238" s="209"/>
      <c r="L238" s="209"/>
      <c r="M238" s="214"/>
      <c r="N238" s="215"/>
      <c r="O238" s="216"/>
      <c r="P238" s="216"/>
      <c r="Q238" s="216"/>
      <c r="R238" s="216"/>
      <c r="S238" s="216"/>
      <c r="T238" s="216"/>
      <c r="U238" s="216"/>
      <c r="V238" s="216"/>
      <c r="W238" s="216"/>
      <c r="X238" s="217"/>
      <c r="AT238" s="218" t="s">
        <v>154</v>
      </c>
      <c r="AU238" s="218" t="s">
        <v>86</v>
      </c>
      <c r="AV238" s="13" t="s">
        <v>86</v>
      </c>
      <c r="AW238" s="13" t="s">
        <v>5</v>
      </c>
      <c r="AX238" s="13" t="s">
        <v>76</v>
      </c>
      <c r="AY238" s="218" t="s">
        <v>142</v>
      </c>
    </row>
    <row r="239" spans="2:51" s="14" customFormat="1" ht="12">
      <c r="B239" s="219"/>
      <c r="C239" s="220"/>
      <c r="D239" s="203" t="s">
        <v>154</v>
      </c>
      <c r="E239" s="221" t="s">
        <v>1</v>
      </c>
      <c r="F239" s="222" t="s">
        <v>224</v>
      </c>
      <c r="G239" s="220"/>
      <c r="H239" s="223">
        <v>8296.8</v>
      </c>
      <c r="I239" s="224"/>
      <c r="J239" s="224"/>
      <c r="K239" s="220"/>
      <c r="L239" s="220"/>
      <c r="M239" s="225"/>
      <c r="N239" s="226"/>
      <c r="O239" s="227"/>
      <c r="P239" s="227"/>
      <c r="Q239" s="227"/>
      <c r="R239" s="227"/>
      <c r="S239" s="227"/>
      <c r="T239" s="227"/>
      <c r="U239" s="227"/>
      <c r="V239" s="227"/>
      <c r="W239" s="227"/>
      <c r="X239" s="228"/>
      <c r="AT239" s="229" t="s">
        <v>154</v>
      </c>
      <c r="AU239" s="229" t="s">
        <v>86</v>
      </c>
      <c r="AV239" s="14" t="s">
        <v>150</v>
      </c>
      <c r="AW239" s="14" t="s">
        <v>5</v>
      </c>
      <c r="AX239" s="14" t="s">
        <v>84</v>
      </c>
      <c r="AY239" s="229" t="s">
        <v>142</v>
      </c>
    </row>
    <row r="240" spans="1:65" s="2" customFormat="1" ht="48">
      <c r="A240" s="34"/>
      <c r="B240" s="35"/>
      <c r="C240" s="189" t="s">
        <v>355</v>
      </c>
      <c r="D240" s="189" t="s">
        <v>145</v>
      </c>
      <c r="E240" s="190" t="s">
        <v>356</v>
      </c>
      <c r="F240" s="191" t="s">
        <v>357</v>
      </c>
      <c r="G240" s="192" t="s">
        <v>148</v>
      </c>
      <c r="H240" s="193">
        <v>7190.56</v>
      </c>
      <c r="I240" s="194"/>
      <c r="J240" s="194"/>
      <c r="K240" s="195">
        <f>ROUND(P240*H240,2)</f>
        <v>0</v>
      </c>
      <c r="L240" s="191" t="s">
        <v>149</v>
      </c>
      <c r="M240" s="39"/>
      <c r="N240" s="196" t="s">
        <v>1</v>
      </c>
      <c r="O240" s="197" t="s">
        <v>39</v>
      </c>
      <c r="P240" s="198">
        <f>I240+J240</f>
        <v>0</v>
      </c>
      <c r="Q240" s="198">
        <f>ROUND(I240*H240,2)</f>
        <v>0</v>
      </c>
      <c r="R240" s="198">
        <f>ROUND(J240*H240,2)</f>
        <v>0</v>
      </c>
      <c r="S240" s="71"/>
      <c r="T240" s="199">
        <f>S240*H240</f>
        <v>0</v>
      </c>
      <c r="U240" s="199">
        <v>0.18463</v>
      </c>
      <c r="V240" s="199">
        <f>U240*H240</f>
        <v>1327.5930928</v>
      </c>
      <c r="W240" s="199">
        <v>0</v>
      </c>
      <c r="X240" s="200">
        <f>W240*H240</f>
        <v>0</v>
      </c>
      <c r="Y240" s="34"/>
      <c r="Z240" s="34"/>
      <c r="AA240" s="34"/>
      <c r="AB240" s="34"/>
      <c r="AC240" s="34"/>
      <c r="AD240" s="34"/>
      <c r="AE240" s="34"/>
      <c r="AR240" s="201" t="s">
        <v>150</v>
      </c>
      <c r="AT240" s="201" t="s">
        <v>145</v>
      </c>
      <c r="AU240" s="201" t="s">
        <v>86</v>
      </c>
      <c r="AY240" s="17" t="s">
        <v>142</v>
      </c>
      <c r="BE240" s="202">
        <f>IF(O240="základní",K240,0)</f>
        <v>0</v>
      </c>
      <c r="BF240" s="202">
        <f>IF(O240="snížená",K240,0)</f>
        <v>0</v>
      </c>
      <c r="BG240" s="202">
        <f>IF(O240="zákl. přenesená",K240,0)</f>
        <v>0</v>
      </c>
      <c r="BH240" s="202">
        <f>IF(O240="sníž. přenesená",K240,0)</f>
        <v>0</v>
      </c>
      <c r="BI240" s="202">
        <f>IF(O240="nulová",K240,0)</f>
        <v>0</v>
      </c>
      <c r="BJ240" s="17" t="s">
        <v>84</v>
      </c>
      <c r="BK240" s="202">
        <f>ROUND(P240*H240,2)</f>
        <v>0</v>
      </c>
      <c r="BL240" s="17" t="s">
        <v>150</v>
      </c>
      <c r="BM240" s="201" t="s">
        <v>358</v>
      </c>
    </row>
    <row r="241" spans="1:47" s="2" customFormat="1" ht="48.75">
      <c r="A241" s="34"/>
      <c r="B241" s="35"/>
      <c r="C241" s="36"/>
      <c r="D241" s="203" t="s">
        <v>152</v>
      </c>
      <c r="E241" s="36"/>
      <c r="F241" s="204" t="s">
        <v>359</v>
      </c>
      <c r="G241" s="36"/>
      <c r="H241" s="36"/>
      <c r="I241" s="205"/>
      <c r="J241" s="205"/>
      <c r="K241" s="36"/>
      <c r="L241" s="36"/>
      <c r="M241" s="39"/>
      <c r="N241" s="206"/>
      <c r="O241" s="207"/>
      <c r="P241" s="71"/>
      <c r="Q241" s="71"/>
      <c r="R241" s="71"/>
      <c r="S241" s="71"/>
      <c r="T241" s="71"/>
      <c r="U241" s="71"/>
      <c r="V241" s="71"/>
      <c r="W241" s="71"/>
      <c r="X241" s="72"/>
      <c r="Y241" s="34"/>
      <c r="Z241" s="34"/>
      <c r="AA241" s="34"/>
      <c r="AB241" s="34"/>
      <c r="AC241" s="34"/>
      <c r="AD241" s="34"/>
      <c r="AE241" s="34"/>
      <c r="AT241" s="17" t="s">
        <v>152</v>
      </c>
      <c r="AU241" s="17" t="s">
        <v>86</v>
      </c>
    </row>
    <row r="242" spans="2:51" s="13" customFormat="1" ht="12">
      <c r="B242" s="208"/>
      <c r="C242" s="209"/>
      <c r="D242" s="203" t="s">
        <v>154</v>
      </c>
      <c r="E242" s="210" t="s">
        <v>1</v>
      </c>
      <c r="F242" s="211" t="s">
        <v>360</v>
      </c>
      <c r="G242" s="209"/>
      <c r="H242" s="212">
        <v>7154.16</v>
      </c>
      <c r="I242" s="213"/>
      <c r="J242" s="213"/>
      <c r="K242" s="209"/>
      <c r="L242" s="209"/>
      <c r="M242" s="214"/>
      <c r="N242" s="215"/>
      <c r="O242" s="216"/>
      <c r="P242" s="216"/>
      <c r="Q242" s="216"/>
      <c r="R242" s="216"/>
      <c r="S242" s="216"/>
      <c r="T242" s="216"/>
      <c r="U242" s="216"/>
      <c r="V242" s="216"/>
      <c r="W242" s="216"/>
      <c r="X242" s="217"/>
      <c r="AT242" s="218" t="s">
        <v>154</v>
      </c>
      <c r="AU242" s="218" t="s">
        <v>86</v>
      </c>
      <c r="AV242" s="13" t="s">
        <v>86</v>
      </c>
      <c r="AW242" s="13" t="s">
        <v>5</v>
      </c>
      <c r="AX242" s="13" t="s">
        <v>76</v>
      </c>
      <c r="AY242" s="218" t="s">
        <v>142</v>
      </c>
    </row>
    <row r="243" spans="2:51" s="13" customFormat="1" ht="12">
      <c r="B243" s="208"/>
      <c r="C243" s="209"/>
      <c r="D243" s="203" t="s">
        <v>154</v>
      </c>
      <c r="E243" s="210" t="s">
        <v>1</v>
      </c>
      <c r="F243" s="211" t="s">
        <v>361</v>
      </c>
      <c r="G243" s="209"/>
      <c r="H243" s="212">
        <v>36.4</v>
      </c>
      <c r="I243" s="213"/>
      <c r="J243" s="213"/>
      <c r="K243" s="209"/>
      <c r="L243" s="209"/>
      <c r="M243" s="214"/>
      <c r="N243" s="215"/>
      <c r="O243" s="216"/>
      <c r="P243" s="216"/>
      <c r="Q243" s="216"/>
      <c r="R243" s="216"/>
      <c r="S243" s="216"/>
      <c r="T243" s="216"/>
      <c r="U243" s="216"/>
      <c r="V243" s="216"/>
      <c r="W243" s="216"/>
      <c r="X243" s="217"/>
      <c r="AT243" s="218" t="s">
        <v>154</v>
      </c>
      <c r="AU243" s="218" t="s">
        <v>86</v>
      </c>
      <c r="AV243" s="13" t="s">
        <v>86</v>
      </c>
      <c r="AW243" s="13" t="s">
        <v>5</v>
      </c>
      <c r="AX243" s="13" t="s">
        <v>76</v>
      </c>
      <c r="AY243" s="218" t="s">
        <v>142</v>
      </c>
    </row>
    <row r="244" spans="2:51" s="14" customFormat="1" ht="12">
      <c r="B244" s="219"/>
      <c r="C244" s="220"/>
      <c r="D244" s="203" t="s">
        <v>154</v>
      </c>
      <c r="E244" s="221" t="s">
        <v>1</v>
      </c>
      <c r="F244" s="222" t="s">
        <v>224</v>
      </c>
      <c r="G244" s="220"/>
      <c r="H244" s="223">
        <v>7190.5599999999995</v>
      </c>
      <c r="I244" s="224"/>
      <c r="J244" s="224"/>
      <c r="K244" s="220"/>
      <c r="L244" s="220"/>
      <c r="M244" s="225"/>
      <c r="N244" s="226"/>
      <c r="O244" s="227"/>
      <c r="P244" s="227"/>
      <c r="Q244" s="227"/>
      <c r="R244" s="227"/>
      <c r="S244" s="227"/>
      <c r="T244" s="227"/>
      <c r="U244" s="227"/>
      <c r="V244" s="227"/>
      <c r="W244" s="227"/>
      <c r="X244" s="228"/>
      <c r="AT244" s="229" t="s">
        <v>154</v>
      </c>
      <c r="AU244" s="229" t="s">
        <v>86</v>
      </c>
      <c r="AV244" s="14" t="s">
        <v>150</v>
      </c>
      <c r="AW244" s="14" t="s">
        <v>5</v>
      </c>
      <c r="AX244" s="14" t="s">
        <v>84</v>
      </c>
      <c r="AY244" s="229" t="s">
        <v>142</v>
      </c>
    </row>
    <row r="245" spans="1:65" s="2" customFormat="1" ht="24">
      <c r="A245" s="34"/>
      <c r="B245" s="35"/>
      <c r="C245" s="189" t="s">
        <v>362</v>
      </c>
      <c r="D245" s="189" t="s">
        <v>145</v>
      </c>
      <c r="E245" s="190" t="s">
        <v>363</v>
      </c>
      <c r="F245" s="191" t="s">
        <v>364</v>
      </c>
      <c r="G245" s="192" t="s">
        <v>196</v>
      </c>
      <c r="H245" s="193">
        <v>101.5</v>
      </c>
      <c r="I245" s="194"/>
      <c r="J245" s="194"/>
      <c r="K245" s="195">
        <f>ROUND(P245*H245,2)</f>
        <v>0</v>
      </c>
      <c r="L245" s="191" t="s">
        <v>149</v>
      </c>
      <c r="M245" s="39"/>
      <c r="N245" s="196" t="s">
        <v>1</v>
      </c>
      <c r="O245" s="197" t="s">
        <v>39</v>
      </c>
      <c r="P245" s="198">
        <f>I245+J245</f>
        <v>0</v>
      </c>
      <c r="Q245" s="198">
        <f>ROUND(I245*H245,2)</f>
        <v>0</v>
      </c>
      <c r="R245" s="198">
        <f>ROUND(J245*H245,2)</f>
        <v>0</v>
      </c>
      <c r="S245" s="71"/>
      <c r="T245" s="199">
        <f>S245*H245</f>
        <v>0</v>
      </c>
      <c r="U245" s="199">
        <v>0</v>
      </c>
      <c r="V245" s="199">
        <f>U245*H245</f>
        <v>0</v>
      </c>
      <c r="W245" s="199">
        <v>0</v>
      </c>
      <c r="X245" s="200">
        <f>W245*H245</f>
        <v>0</v>
      </c>
      <c r="Y245" s="34"/>
      <c r="Z245" s="34"/>
      <c r="AA245" s="34"/>
      <c r="AB245" s="34"/>
      <c r="AC245" s="34"/>
      <c r="AD245" s="34"/>
      <c r="AE245" s="34"/>
      <c r="AR245" s="201" t="s">
        <v>150</v>
      </c>
      <c r="AT245" s="201" t="s">
        <v>145</v>
      </c>
      <c r="AU245" s="201" t="s">
        <v>86</v>
      </c>
      <c r="AY245" s="17" t="s">
        <v>142</v>
      </c>
      <c r="BE245" s="202">
        <f>IF(O245="základní",K245,0)</f>
        <v>0</v>
      </c>
      <c r="BF245" s="202">
        <f>IF(O245="snížená",K245,0)</f>
        <v>0</v>
      </c>
      <c r="BG245" s="202">
        <f>IF(O245="zákl. přenesená",K245,0)</f>
        <v>0</v>
      </c>
      <c r="BH245" s="202">
        <f>IF(O245="sníž. přenesená",K245,0)</f>
        <v>0</v>
      </c>
      <c r="BI245" s="202">
        <f>IF(O245="nulová",K245,0)</f>
        <v>0</v>
      </c>
      <c r="BJ245" s="17" t="s">
        <v>84</v>
      </c>
      <c r="BK245" s="202">
        <f>ROUND(P245*H245,2)</f>
        <v>0</v>
      </c>
      <c r="BL245" s="17" t="s">
        <v>150</v>
      </c>
      <c r="BM245" s="201" t="s">
        <v>365</v>
      </c>
    </row>
    <row r="246" spans="1:47" s="2" customFormat="1" ht="48.75">
      <c r="A246" s="34"/>
      <c r="B246" s="35"/>
      <c r="C246" s="36"/>
      <c r="D246" s="203" t="s">
        <v>152</v>
      </c>
      <c r="E246" s="36"/>
      <c r="F246" s="204" t="s">
        <v>366</v>
      </c>
      <c r="G246" s="36"/>
      <c r="H246" s="36"/>
      <c r="I246" s="205"/>
      <c r="J246" s="205"/>
      <c r="K246" s="36"/>
      <c r="L246" s="36"/>
      <c r="M246" s="39"/>
      <c r="N246" s="206"/>
      <c r="O246" s="207"/>
      <c r="P246" s="71"/>
      <c r="Q246" s="71"/>
      <c r="R246" s="71"/>
      <c r="S246" s="71"/>
      <c r="T246" s="71"/>
      <c r="U246" s="71"/>
      <c r="V246" s="71"/>
      <c r="W246" s="71"/>
      <c r="X246" s="72"/>
      <c r="Y246" s="34"/>
      <c r="Z246" s="34"/>
      <c r="AA246" s="34"/>
      <c r="AB246" s="34"/>
      <c r="AC246" s="34"/>
      <c r="AD246" s="34"/>
      <c r="AE246" s="34"/>
      <c r="AT246" s="17" t="s">
        <v>152</v>
      </c>
      <c r="AU246" s="17" t="s">
        <v>86</v>
      </c>
    </row>
    <row r="247" spans="2:51" s="13" customFormat="1" ht="12">
      <c r="B247" s="208"/>
      <c r="C247" s="209"/>
      <c r="D247" s="203" t="s">
        <v>154</v>
      </c>
      <c r="E247" s="210" t="s">
        <v>1</v>
      </c>
      <c r="F247" s="211" t="s">
        <v>290</v>
      </c>
      <c r="G247" s="209"/>
      <c r="H247" s="212">
        <v>67.35</v>
      </c>
      <c r="I247" s="213"/>
      <c r="J247" s="213"/>
      <c r="K247" s="209"/>
      <c r="L247" s="209"/>
      <c r="M247" s="214"/>
      <c r="N247" s="215"/>
      <c r="O247" s="216"/>
      <c r="P247" s="216"/>
      <c r="Q247" s="216"/>
      <c r="R247" s="216"/>
      <c r="S247" s="216"/>
      <c r="T247" s="216"/>
      <c r="U247" s="216"/>
      <c r="V247" s="216"/>
      <c r="W247" s="216"/>
      <c r="X247" s="217"/>
      <c r="AT247" s="218" t="s">
        <v>154</v>
      </c>
      <c r="AU247" s="218" t="s">
        <v>86</v>
      </c>
      <c r="AV247" s="13" t="s">
        <v>86</v>
      </c>
      <c r="AW247" s="13" t="s">
        <v>5</v>
      </c>
      <c r="AX247" s="13" t="s">
        <v>76</v>
      </c>
      <c r="AY247" s="218" t="s">
        <v>142</v>
      </c>
    </row>
    <row r="248" spans="2:51" s="13" customFormat="1" ht="12">
      <c r="B248" s="208"/>
      <c r="C248" s="209"/>
      <c r="D248" s="203" t="s">
        <v>154</v>
      </c>
      <c r="E248" s="210" t="s">
        <v>1</v>
      </c>
      <c r="F248" s="211" t="s">
        <v>291</v>
      </c>
      <c r="G248" s="209"/>
      <c r="H248" s="212">
        <v>34.15</v>
      </c>
      <c r="I248" s="213"/>
      <c r="J248" s="213"/>
      <c r="K248" s="209"/>
      <c r="L248" s="209"/>
      <c r="M248" s="214"/>
      <c r="N248" s="215"/>
      <c r="O248" s="216"/>
      <c r="P248" s="216"/>
      <c r="Q248" s="216"/>
      <c r="R248" s="216"/>
      <c r="S248" s="216"/>
      <c r="T248" s="216"/>
      <c r="U248" s="216"/>
      <c r="V248" s="216"/>
      <c r="W248" s="216"/>
      <c r="X248" s="217"/>
      <c r="AT248" s="218" t="s">
        <v>154</v>
      </c>
      <c r="AU248" s="218" t="s">
        <v>86</v>
      </c>
      <c r="AV248" s="13" t="s">
        <v>86</v>
      </c>
      <c r="AW248" s="13" t="s">
        <v>5</v>
      </c>
      <c r="AX248" s="13" t="s">
        <v>76</v>
      </c>
      <c r="AY248" s="218" t="s">
        <v>142</v>
      </c>
    </row>
    <row r="249" spans="2:51" s="14" customFormat="1" ht="12">
      <c r="B249" s="219"/>
      <c r="C249" s="220"/>
      <c r="D249" s="203" t="s">
        <v>154</v>
      </c>
      <c r="E249" s="221" t="s">
        <v>1</v>
      </c>
      <c r="F249" s="222" t="s">
        <v>224</v>
      </c>
      <c r="G249" s="220"/>
      <c r="H249" s="223">
        <v>101.5</v>
      </c>
      <c r="I249" s="224"/>
      <c r="J249" s="224"/>
      <c r="K249" s="220"/>
      <c r="L249" s="220"/>
      <c r="M249" s="225"/>
      <c r="N249" s="226"/>
      <c r="O249" s="227"/>
      <c r="P249" s="227"/>
      <c r="Q249" s="227"/>
      <c r="R249" s="227"/>
      <c r="S249" s="227"/>
      <c r="T249" s="227"/>
      <c r="U249" s="227"/>
      <c r="V249" s="227"/>
      <c r="W249" s="227"/>
      <c r="X249" s="228"/>
      <c r="AT249" s="229" t="s">
        <v>154</v>
      </c>
      <c r="AU249" s="229" t="s">
        <v>86</v>
      </c>
      <c r="AV249" s="14" t="s">
        <v>150</v>
      </c>
      <c r="AW249" s="14" t="s">
        <v>5</v>
      </c>
      <c r="AX249" s="14" t="s">
        <v>84</v>
      </c>
      <c r="AY249" s="229" t="s">
        <v>142</v>
      </c>
    </row>
    <row r="250" spans="1:65" s="2" customFormat="1" ht="24">
      <c r="A250" s="34"/>
      <c r="B250" s="35"/>
      <c r="C250" s="189" t="s">
        <v>367</v>
      </c>
      <c r="D250" s="189" t="s">
        <v>145</v>
      </c>
      <c r="E250" s="190" t="s">
        <v>368</v>
      </c>
      <c r="F250" s="191" t="s">
        <v>369</v>
      </c>
      <c r="G250" s="192" t="s">
        <v>148</v>
      </c>
      <c r="H250" s="193">
        <v>8020.24</v>
      </c>
      <c r="I250" s="194"/>
      <c r="J250" s="194"/>
      <c r="K250" s="195">
        <f>ROUND(P250*H250,2)</f>
        <v>0</v>
      </c>
      <c r="L250" s="191" t="s">
        <v>149</v>
      </c>
      <c r="M250" s="39"/>
      <c r="N250" s="196" t="s">
        <v>1</v>
      </c>
      <c r="O250" s="197" t="s">
        <v>39</v>
      </c>
      <c r="P250" s="198">
        <f>I250+J250</f>
        <v>0</v>
      </c>
      <c r="Q250" s="198">
        <f>ROUND(I250*H250,2)</f>
        <v>0</v>
      </c>
      <c r="R250" s="198">
        <f>ROUND(J250*H250,2)</f>
        <v>0</v>
      </c>
      <c r="S250" s="71"/>
      <c r="T250" s="199">
        <f>S250*H250</f>
        <v>0</v>
      </c>
      <c r="U250" s="199">
        <v>0.00601</v>
      </c>
      <c r="V250" s="199">
        <f>U250*H250</f>
        <v>48.2016424</v>
      </c>
      <c r="W250" s="199">
        <v>0</v>
      </c>
      <c r="X250" s="200">
        <f>W250*H250</f>
        <v>0</v>
      </c>
      <c r="Y250" s="34"/>
      <c r="Z250" s="34"/>
      <c r="AA250" s="34"/>
      <c r="AB250" s="34"/>
      <c r="AC250" s="34"/>
      <c r="AD250" s="34"/>
      <c r="AE250" s="34"/>
      <c r="AR250" s="201" t="s">
        <v>150</v>
      </c>
      <c r="AT250" s="201" t="s">
        <v>145</v>
      </c>
      <c r="AU250" s="201" t="s">
        <v>86</v>
      </c>
      <c r="AY250" s="17" t="s">
        <v>142</v>
      </c>
      <c r="BE250" s="202">
        <f>IF(O250="základní",K250,0)</f>
        <v>0</v>
      </c>
      <c r="BF250" s="202">
        <f>IF(O250="snížená",K250,0)</f>
        <v>0</v>
      </c>
      <c r="BG250" s="202">
        <f>IF(O250="zákl. přenesená",K250,0)</f>
        <v>0</v>
      </c>
      <c r="BH250" s="202">
        <f>IF(O250="sníž. přenesená",K250,0)</f>
        <v>0</v>
      </c>
      <c r="BI250" s="202">
        <f>IF(O250="nulová",K250,0)</f>
        <v>0</v>
      </c>
      <c r="BJ250" s="17" t="s">
        <v>84</v>
      </c>
      <c r="BK250" s="202">
        <f>ROUND(P250*H250,2)</f>
        <v>0</v>
      </c>
      <c r="BL250" s="17" t="s">
        <v>150</v>
      </c>
      <c r="BM250" s="201" t="s">
        <v>370</v>
      </c>
    </row>
    <row r="251" spans="2:51" s="13" customFormat="1" ht="12">
      <c r="B251" s="208"/>
      <c r="C251" s="209"/>
      <c r="D251" s="203" t="s">
        <v>154</v>
      </c>
      <c r="E251" s="210" t="s">
        <v>1</v>
      </c>
      <c r="F251" s="211" t="s">
        <v>371</v>
      </c>
      <c r="G251" s="209"/>
      <c r="H251" s="212">
        <v>7979.64</v>
      </c>
      <c r="I251" s="213"/>
      <c r="J251" s="213"/>
      <c r="K251" s="209"/>
      <c r="L251" s="209"/>
      <c r="M251" s="214"/>
      <c r="N251" s="215"/>
      <c r="O251" s="216"/>
      <c r="P251" s="216"/>
      <c r="Q251" s="216"/>
      <c r="R251" s="216"/>
      <c r="S251" s="216"/>
      <c r="T251" s="216"/>
      <c r="U251" s="216"/>
      <c r="V251" s="216"/>
      <c r="W251" s="216"/>
      <c r="X251" s="217"/>
      <c r="AT251" s="218" t="s">
        <v>154</v>
      </c>
      <c r="AU251" s="218" t="s">
        <v>86</v>
      </c>
      <c r="AV251" s="13" t="s">
        <v>86</v>
      </c>
      <c r="AW251" s="13" t="s">
        <v>5</v>
      </c>
      <c r="AX251" s="13" t="s">
        <v>76</v>
      </c>
      <c r="AY251" s="218" t="s">
        <v>142</v>
      </c>
    </row>
    <row r="252" spans="2:51" s="13" customFormat="1" ht="12">
      <c r="B252" s="208"/>
      <c r="C252" s="209"/>
      <c r="D252" s="203" t="s">
        <v>154</v>
      </c>
      <c r="E252" s="210" t="s">
        <v>1</v>
      </c>
      <c r="F252" s="211" t="s">
        <v>372</v>
      </c>
      <c r="G252" s="209"/>
      <c r="H252" s="212">
        <v>40.6</v>
      </c>
      <c r="I252" s="213"/>
      <c r="J252" s="213"/>
      <c r="K252" s="209"/>
      <c r="L252" s="209"/>
      <c r="M252" s="214"/>
      <c r="N252" s="215"/>
      <c r="O252" s="216"/>
      <c r="P252" s="216"/>
      <c r="Q252" s="216"/>
      <c r="R252" s="216"/>
      <c r="S252" s="216"/>
      <c r="T252" s="216"/>
      <c r="U252" s="216"/>
      <c r="V252" s="216"/>
      <c r="W252" s="216"/>
      <c r="X252" s="217"/>
      <c r="AT252" s="218" t="s">
        <v>154</v>
      </c>
      <c r="AU252" s="218" t="s">
        <v>86</v>
      </c>
      <c r="AV252" s="13" t="s">
        <v>86</v>
      </c>
      <c r="AW252" s="13" t="s">
        <v>5</v>
      </c>
      <c r="AX252" s="13" t="s">
        <v>76</v>
      </c>
      <c r="AY252" s="218" t="s">
        <v>142</v>
      </c>
    </row>
    <row r="253" spans="2:51" s="14" customFormat="1" ht="12">
      <c r="B253" s="219"/>
      <c r="C253" s="220"/>
      <c r="D253" s="203" t="s">
        <v>154</v>
      </c>
      <c r="E253" s="221" t="s">
        <v>1</v>
      </c>
      <c r="F253" s="222" t="s">
        <v>224</v>
      </c>
      <c r="G253" s="220"/>
      <c r="H253" s="223">
        <v>8020.240000000001</v>
      </c>
      <c r="I253" s="224"/>
      <c r="J253" s="224"/>
      <c r="K253" s="220"/>
      <c r="L253" s="220"/>
      <c r="M253" s="225"/>
      <c r="N253" s="226"/>
      <c r="O253" s="227"/>
      <c r="P253" s="227"/>
      <c r="Q253" s="227"/>
      <c r="R253" s="227"/>
      <c r="S253" s="227"/>
      <c r="T253" s="227"/>
      <c r="U253" s="227"/>
      <c r="V253" s="227"/>
      <c r="W253" s="227"/>
      <c r="X253" s="228"/>
      <c r="AT253" s="229" t="s">
        <v>154</v>
      </c>
      <c r="AU253" s="229" t="s">
        <v>86</v>
      </c>
      <c r="AV253" s="14" t="s">
        <v>150</v>
      </c>
      <c r="AW253" s="14" t="s">
        <v>5</v>
      </c>
      <c r="AX253" s="14" t="s">
        <v>84</v>
      </c>
      <c r="AY253" s="229" t="s">
        <v>142</v>
      </c>
    </row>
    <row r="254" spans="1:65" s="2" customFormat="1" ht="24">
      <c r="A254" s="34"/>
      <c r="B254" s="35"/>
      <c r="C254" s="189" t="s">
        <v>373</v>
      </c>
      <c r="D254" s="189" t="s">
        <v>145</v>
      </c>
      <c r="E254" s="190" t="s">
        <v>374</v>
      </c>
      <c r="F254" s="191" t="s">
        <v>375</v>
      </c>
      <c r="G254" s="192" t="s">
        <v>148</v>
      </c>
      <c r="H254" s="193">
        <v>7052.28</v>
      </c>
      <c r="I254" s="194"/>
      <c r="J254" s="194"/>
      <c r="K254" s="195">
        <f>ROUND(P254*H254,2)</f>
        <v>0</v>
      </c>
      <c r="L254" s="191" t="s">
        <v>149</v>
      </c>
      <c r="M254" s="39"/>
      <c r="N254" s="196" t="s">
        <v>1</v>
      </c>
      <c r="O254" s="197" t="s">
        <v>39</v>
      </c>
      <c r="P254" s="198">
        <f>I254+J254</f>
        <v>0</v>
      </c>
      <c r="Q254" s="198">
        <f>ROUND(I254*H254,2)</f>
        <v>0</v>
      </c>
      <c r="R254" s="198">
        <f>ROUND(J254*H254,2)</f>
        <v>0</v>
      </c>
      <c r="S254" s="71"/>
      <c r="T254" s="199">
        <f>S254*H254</f>
        <v>0</v>
      </c>
      <c r="U254" s="199">
        <v>0.00051</v>
      </c>
      <c r="V254" s="199">
        <f>U254*H254</f>
        <v>3.5966628000000003</v>
      </c>
      <c r="W254" s="199">
        <v>0</v>
      </c>
      <c r="X254" s="200">
        <f>W254*H254</f>
        <v>0</v>
      </c>
      <c r="Y254" s="34"/>
      <c r="Z254" s="34"/>
      <c r="AA254" s="34"/>
      <c r="AB254" s="34"/>
      <c r="AC254" s="34"/>
      <c r="AD254" s="34"/>
      <c r="AE254" s="34"/>
      <c r="AR254" s="201" t="s">
        <v>150</v>
      </c>
      <c r="AT254" s="201" t="s">
        <v>145</v>
      </c>
      <c r="AU254" s="201" t="s">
        <v>86</v>
      </c>
      <c r="AY254" s="17" t="s">
        <v>142</v>
      </c>
      <c r="BE254" s="202">
        <f>IF(O254="základní",K254,0)</f>
        <v>0</v>
      </c>
      <c r="BF254" s="202">
        <f>IF(O254="snížená",K254,0)</f>
        <v>0</v>
      </c>
      <c r="BG254" s="202">
        <f>IF(O254="zákl. přenesená",K254,0)</f>
        <v>0</v>
      </c>
      <c r="BH254" s="202">
        <f>IF(O254="sníž. přenesená",K254,0)</f>
        <v>0</v>
      </c>
      <c r="BI254" s="202">
        <f>IF(O254="nulová",K254,0)</f>
        <v>0</v>
      </c>
      <c r="BJ254" s="17" t="s">
        <v>84</v>
      </c>
      <c r="BK254" s="202">
        <f>ROUND(P254*H254,2)</f>
        <v>0</v>
      </c>
      <c r="BL254" s="17" t="s">
        <v>150</v>
      </c>
      <c r="BM254" s="201" t="s">
        <v>376</v>
      </c>
    </row>
    <row r="255" spans="2:51" s="13" customFormat="1" ht="12">
      <c r="B255" s="208"/>
      <c r="C255" s="209"/>
      <c r="D255" s="203" t="s">
        <v>154</v>
      </c>
      <c r="E255" s="210" t="s">
        <v>1</v>
      </c>
      <c r="F255" s="211" t="s">
        <v>377</v>
      </c>
      <c r="G255" s="209"/>
      <c r="H255" s="212">
        <v>7016.58</v>
      </c>
      <c r="I255" s="213"/>
      <c r="J255" s="213"/>
      <c r="K255" s="209"/>
      <c r="L255" s="209"/>
      <c r="M255" s="214"/>
      <c r="N255" s="215"/>
      <c r="O255" s="216"/>
      <c r="P255" s="216"/>
      <c r="Q255" s="216"/>
      <c r="R255" s="216"/>
      <c r="S255" s="216"/>
      <c r="T255" s="216"/>
      <c r="U255" s="216"/>
      <c r="V255" s="216"/>
      <c r="W255" s="216"/>
      <c r="X255" s="217"/>
      <c r="AT255" s="218" t="s">
        <v>154</v>
      </c>
      <c r="AU255" s="218" t="s">
        <v>86</v>
      </c>
      <c r="AV255" s="13" t="s">
        <v>86</v>
      </c>
      <c r="AW255" s="13" t="s">
        <v>5</v>
      </c>
      <c r="AX255" s="13" t="s">
        <v>76</v>
      </c>
      <c r="AY255" s="218" t="s">
        <v>142</v>
      </c>
    </row>
    <row r="256" spans="2:51" s="13" customFormat="1" ht="12">
      <c r="B256" s="208"/>
      <c r="C256" s="209"/>
      <c r="D256" s="203" t="s">
        <v>154</v>
      </c>
      <c r="E256" s="210" t="s">
        <v>1</v>
      </c>
      <c r="F256" s="211" t="s">
        <v>378</v>
      </c>
      <c r="G256" s="209"/>
      <c r="H256" s="212">
        <v>35.7</v>
      </c>
      <c r="I256" s="213"/>
      <c r="J256" s="213"/>
      <c r="K256" s="209"/>
      <c r="L256" s="209"/>
      <c r="M256" s="214"/>
      <c r="N256" s="215"/>
      <c r="O256" s="216"/>
      <c r="P256" s="216"/>
      <c r="Q256" s="216"/>
      <c r="R256" s="216"/>
      <c r="S256" s="216"/>
      <c r="T256" s="216"/>
      <c r="U256" s="216"/>
      <c r="V256" s="216"/>
      <c r="W256" s="216"/>
      <c r="X256" s="217"/>
      <c r="AT256" s="218" t="s">
        <v>154</v>
      </c>
      <c r="AU256" s="218" t="s">
        <v>86</v>
      </c>
      <c r="AV256" s="13" t="s">
        <v>86</v>
      </c>
      <c r="AW256" s="13" t="s">
        <v>5</v>
      </c>
      <c r="AX256" s="13" t="s">
        <v>76</v>
      </c>
      <c r="AY256" s="218" t="s">
        <v>142</v>
      </c>
    </row>
    <row r="257" spans="2:51" s="14" customFormat="1" ht="12">
      <c r="B257" s="219"/>
      <c r="C257" s="220"/>
      <c r="D257" s="203" t="s">
        <v>154</v>
      </c>
      <c r="E257" s="221" t="s">
        <v>1</v>
      </c>
      <c r="F257" s="222" t="s">
        <v>224</v>
      </c>
      <c r="G257" s="220"/>
      <c r="H257" s="223">
        <v>7052.28</v>
      </c>
      <c r="I257" s="224"/>
      <c r="J257" s="224"/>
      <c r="K257" s="220"/>
      <c r="L257" s="220"/>
      <c r="M257" s="225"/>
      <c r="N257" s="226"/>
      <c r="O257" s="227"/>
      <c r="P257" s="227"/>
      <c r="Q257" s="227"/>
      <c r="R257" s="227"/>
      <c r="S257" s="227"/>
      <c r="T257" s="227"/>
      <c r="U257" s="227"/>
      <c r="V257" s="227"/>
      <c r="W257" s="227"/>
      <c r="X257" s="228"/>
      <c r="AT257" s="229" t="s">
        <v>154</v>
      </c>
      <c r="AU257" s="229" t="s">
        <v>86</v>
      </c>
      <c r="AV257" s="14" t="s">
        <v>150</v>
      </c>
      <c r="AW257" s="14" t="s">
        <v>5</v>
      </c>
      <c r="AX257" s="14" t="s">
        <v>84</v>
      </c>
      <c r="AY257" s="229" t="s">
        <v>142</v>
      </c>
    </row>
    <row r="258" spans="1:65" s="2" customFormat="1" ht="44.25" customHeight="1">
      <c r="A258" s="34"/>
      <c r="B258" s="35"/>
      <c r="C258" s="189" t="s">
        <v>379</v>
      </c>
      <c r="D258" s="189" t="s">
        <v>145</v>
      </c>
      <c r="E258" s="190" t="s">
        <v>380</v>
      </c>
      <c r="F258" s="191" t="s">
        <v>381</v>
      </c>
      <c r="G258" s="192" t="s">
        <v>148</v>
      </c>
      <c r="H258" s="193">
        <v>6983.14</v>
      </c>
      <c r="I258" s="194"/>
      <c r="J258" s="194"/>
      <c r="K258" s="195">
        <f>ROUND(P258*H258,2)</f>
        <v>0</v>
      </c>
      <c r="L258" s="191" t="s">
        <v>149</v>
      </c>
      <c r="M258" s="39"/>
      <c r="N258" s="196" t="s">
        <v>1</v>
      </c>
      <c r="O258" s="197" t="s">
        <v>39</v>
      </c>
      <c r="P258" s="198">
        <f>I258+J258</f>
        <v>0</v>
      </c>
      <c r="Q258" s="198">
        <f>ROUND(I258*H258,2)</f>
        <v>0</v>
      </c>
      <c r="R258" s="198">
        <f>ROUND(J258*H258,2)</f>
        <v>0</v>
      </c>
      <c r="S258" s="71"/>
      <c r="T258" s="199">
        <f>S258*H258</f>
        <v>0</v>
      </c>
      <c r="U258" s="199">
        <v>0.10373</v>
      </c>
      <c r="V258" s="199">
        <f>U258*H258</f>
        <v>724.3611122000001</v>
      </c>
      <c r="W258" s="199">
        <v>0</v>
      </c>
      <c r="X258" s="200">
        <f>W258*H258</f>
        <v>0</v>
      </c>
      <c r="Y258" s="34"/>
      <c r="Z258" s="34"/>
      <c r="AA258" s="34"/>
      <c r="AB258" s="34"/>
      <c r="AC258" s="34"/>
      <c r="AD258" s="34"/>
      <c r="AE258" s="34"/>
      <c r="AR258" s="201" t="s">
        <v>150</v>
      </c>
      <c r="AT258" s="201" t="s">
        <v>145</v>
      </c>
      <c r="AU258" s="201" t="s">
        <v>86</v>
      </c>
      <c r="AY258" s="17" t="s">
        <v>142</v>
      </c>
      <c r="BE258" s="202">
        <f>IF(O258="základní",K258,0)</f>
        <v>0</v>
      </c>
      <c r="BF258" s="202">
        <f>IF(O258="snížená",K258,0)</f>
        <v>0</v>
      </c>
      <c r="BG258" s="202">
        <f>IF(O258="zákl. přenesená",K258,0)</f>
        <v>0</v>
      </c>
      <c r="BH258" s="202">
        <f>IF(O258="sníž. přenesená",K258,0)</f>
        <v>0</v>
      </c>
      <c r="BI258" s="202">
        <f>IF(O258="nulová",K258,0)</f>
        <v>0</v>
      </c>
      <c r="BJ258" s="17" t="s">
        <v>84</v>
      </c>
      <c r="BK258" s="202">
        <f>ROUND(P258*H258,2)</f>
        <v>0</v>
      </c>
      <c r="BL258" s="17" t="s">
        <v>150</v>
      </c>
      <c r="BM258" s="201" t="s">
        <v>382</v>
      </c>
    </row>
    <row r="259" spans="1:47" s="2" customFormat="1" ht="48.75">
      <c r="A259" s="34"/>
      <c r="B259" s="35"/>
      <c r="C259" s="36"/>
      <c r="D259" s="203" t="s">
        <v>152</v>
      </c>
      <c r="E259" s="36"/>
      <c r="F259" s="204" t="s">
        <v>383</v>
      </c>
      <c r="G259" s="36"/>
      <c r="H259" s="36"/>
      <c r="I259" s="205"/>
      <c r="J259" s="205"/>
      <c r="K259" s="36"/>
      <c r="L259" s="36"/>
      <c r="M259" s="39"/>
      <c r="N259" s="206"/>
      <c r="O259" s="207"/>
      <c r="P259" s="71"/>
      <c r="Q259" s="71"/>
      <c r="R259" s="71"/>
      <c r="S259" s="71"/>
      <c r="T259" s="71"/>
      <c r="U259" s="71"/>
      <c r="V259" s="71"/>
      <c r="W259" s="71"/>
      <c r="X259" s="72"/>
      <c r="Y259" s="34"/>
      <c r="Z259" s="34"/>
      <c r="AA259" s="34"/>
      <c r="AB259" s="34"/>
      <c r="AC259" s="34"/>
      <c r="AD259" s="34"/>
      <c r="AE259" s="34"/>
      <c r="AT259" s="17" t="s">
        <v>152</v>
      </c>
      <c r="AU259" s="17" t="s">
        <v>86</v>
      </c>
    </row>
    <row r="260" spans="2:51" s="13" customFormat="1" ht="12">
      <c r="B260" s="208"/>
      <c r="C260" s="209"/>
      <c r="D260" s="203" t="s">
        <v>154</v>
      </c>
      <c r="E260" s="210" t="s">
        <v>1</v>
      </c>
      <c r="F260" s="211" t="s">
        <v>384</v>
      </c>
      <c r="G260" s="209"/>
      <c r="H260" s="212">
        <v>6947.79</v>
      </c>
      <c r="I260" s="213"/>
      <c r="J260" s="213"/>
      <c r="K260" s="209"/>
      <c r="L260" s="209"/>
      <c r="M260" s="214"/>
      <c r="N260" s="215"/>
      <c r="O260" s="216"/>
      <c r="P260" s="216"/>
      <c r="Q260" s="216"/>
      <c r="R260" s="216"/>
      <c r="S260" s="216"/>
      <c r="T260" s="216"/>
      <c r="U260" s="216"/>
      <c r="V260" s="216"/>
      <c r="W260" s="216"/>
      <c r="X260" s="217"/>
      <c r="AT260" s="218" t="s">
        <v>154</v>
      </c>
      <c r="AU260" s="218" t="s">
        <v>86</v>
      </c>
      <c r="AV260" s="13" t="s">
        <v>86</v>
      </c>
      <c r="AW260" s="13" t="s">
        <v>5</v>
      </c>
      <c r="AX260" s="13" t="s">
        <v>76</v>
      </c>
      <c r="AY260" s="218" t="s">
        <v>142</v>
      </c>
    </row>
    <row r="261" spans="2:51" s="13" customFormat="1" ht="12">
      <c r="B261" s="208"/>
      <c r="C261" s="209"/>
      <c r="D261" s="203" t="s">
        <v>154</v>
      </c>
      <c r="E261" s="210" t="s">
        <v>1</v>
      </c>
      <c r="F261" s="211" t="s">
        <v>385</v>
      </c>
      <c r="G261" s="209"/>
      <c r="H261" s="212">
        <v>35.35</v>
      </c>
      <c r="I261" s="213"/>
      <c r="J261" s="213"/>
      <c r="K261" s="209"/>
      <c r="L261" s="209"/>
      <c r="M261" s="214"/>
      <c r="N261" s="215"/>
      <c r="O261" s="216"/>
      <c r="P261" s="216"/>
      <c r="Q261" s="216"/>
      <c r="R261" s="216"/>
      <c r="S261" s="216"/>
      <c r="T261" s="216"/>
      <c r="U261" s="216"/>
      <c r="V261" s="216"/>
      <c r="W261" s="216"/>
      <c r="X261" s="217"/>
      <c r="AT261" s="218" t="s">
        <v>154</v>
      </c>
      <c r="AU261" s="218" t="s">
        <v>86</v>
      </c>
      <c r="AV261" s="13" t="s">
        <v>86</v>
      </c>
      <c r="AW261" s="13" t="s">
        <v>5</v>
      </c>
      <c r="AX261" s="13" t="s">
        <v>76</v>
      </c>
      <c r="AY261" s="218" t="s">
        <v>142</v>
      </c>
    </row>
    <row r="262" spans="2:51" s="14" customFormat="1" ht="12">
      <c r="B262" s="219"/>
      <c r="C262" s="220"/>
      <c r="D262" s="203" t="s">
        <v>154</v>
      </c>
      <c r="E262" s="221" t="s">
        <v>1</v>
      </c>
      <c r="F262" s="222" t="s">
        <v>224</v>
      </c>
      <c r="G262" s="220"/>
      <c r="H262" s="223">
        <v>6983.14</v>
      </c>
      <c r="I262" s="224"/>
      <c r="J262" s="224"/>
      <c r="K262" s="220"/>
      <c r="L262" s="220"/>
      <c r="M262" s="225"/>
      <c r="N262" s="226"/>
      <c r="O262" s="227"/>
      <c r="P262" s="227"/>
      <c r="Q262" s="227"/>
      <c r="R262" s="227"/>
      <c r="S262" s="227"/>
      <c r="T262" s="227"/>
      <c r="U262" s="227"/>
      <c r="V262" s="227"/>
      <c r="W262" s="227"/>
      <c r="X262" s="228"/>
      <c r="AT262" s="229" t="s">
        <v>154</v>
      </c>
      <c r="AU262" s="229" t="s">
        <v>86</v>
      </c>
      <c r="AV262" s="14" t="s">
        <v>150</v>
      </c>
      <c r="AW262" s="14" t="s">
        <v>5</v>
      </c>
      <c r="AX262" s="14" t="s">
        <v>84</v>
      </c>
      <c r="AY262" s="229" t="s">
        <v>142</v>
      </c>
    </row>
    <row r="263" spans="2:63" s="12" customFormat="1" ht="22.9" customHeight="1">
      <c r="B263" s="172"/>
      <c r="C263" s="173"/>
      <c r="D263" s="174" t="s">
        <v>75</v>
      </c>
      <c r="E263" s="187" t="s">
        <v>193</v>
      </c>
      <c r="F263" s="187" t="s">
        <v>386</v>
      </c>
      <c r="G263" s="173"/>
      <c r="H263" s="173"/>
      <c r="I263" s="176"/>
      <c r="J263" s="176"/>
      <c r="K263" s="188">
        <f>BK263</f>
        <v>0</v>
      </c>
      <c r="L263" s="173"/>
      <c r="M263" s="178"/>
      <c r="N263" s="179"/>
      <c r="O263" s="180"/>
      <c r="P263" s="180"/>
      <c r="Q263" s="181">
        <f>SUM(Q264:Q303)</f>
        <v>0</v>
      </c>
      <c r="R263" s="181">
        <f>SUM(R264:R303)</f>
        <v>0</v>
      </c>
      <c r="S263" s="180"/>
      <c r="T263" s="182">
        <f>SUM(T264:T303)</f>
        <v>0</v>
      </c>
      <c r="U263" s="180"/>
      <c r="V263" s="182">
        <f>SUM(V264:V303)</f>
        <v>17.127924469299998</v>
      </c>
      <c r="W263" s="180"/>
      <c r="X263" s="183">
        <f>SUM(X264:X303)</f>
        <v>0.0645</v>
      </c>
      <c r="AR263" s="184" t="s">
        <v>84</v>
      </c>
      <c r="AT263" s="185" t="s">
        <v>75</v>
      </c>
      <c r="AU263" s="185" t="s">
        <v>84</v>
      </c>
      <c r="AY263" s="184" t="s">
        <v>142</v>
      </c>
      <c r="BK263" s="186">
        <f>SUM(BK264:BK303)</f>
        <v>0</v>
      </c>
    </row>
    <row r="264" spans="1:65" s="2" customFormat="1" ht="24">
      <c r="A264" s="34"/>
      <c r="B264" s="35"/>
      <c r="C264" s="189" t="s">
        <v>387</v>
      </c>
      <c r="D264" s="189" t="s">
        <v>145</v>
      </c>
      <c r="E264" s="190" t="s">
        <v>388</v>
      </c>
      <c r="F264" s="191" t="s">
        <v>389</v>
      </c>
      <c r="G264" s="192" t="s">
        <v>390</v>
      </c>
      <c r="H264" s="193">
        <v>6</v>
      </c>
      <c r="I264" s="194"/>
      <c r="J264" s="194"/>
      <c r="K264" s="195">
        <f>ROUND(P264*H264,2)</f>
        <v>0</v>
      </c>
      <c r="L264" s="191" t="s">
        <v>149</v>
      </c>
      <c r="M264" s="39"/>
      <c r="N264" s="196" t="s">
        <v>1</v>
      </c>
      <c r="O264" s="197" t="s">
        <v>39</v>
      </c>
      <c r="P264" s="198">
        <f>I264+J264</f>
        <v>0</v>
      </c>
      <c r="Q264" s="198">
        <f>ROUND(I264*H264,2)</f>
        <v>0</v>
      </c>
      <c r="R264" s="198">
        <f>ROUND(J264*H264,2)</f>
        <v>0</v>
      </c>
      <c r="S264" s="71"/>
      <c r="T264" s="199">
        <f>S264*H264</f>
        <v>0</v>
      </c>
      <c r="U264" s="199">
        <v>0.0007426</v>
      </c>
      <c r="V264" s="199">
        <f>U264*H264</f>
        <v>0.0044556000000000005</v>
      </c>
      <c r="W264" s="199">
        <v>0</v>
      </c>
      <c r="X264" s="200">
        <f>W264*H264</f>
        <v>0</v>
      </c>
      <c r="Y264" s="34"/>
      <c r="Z264" s="34"/>
      <c r="AA264" s="34"/>
      <c r="AB264" s="34"/>
      <c r="AC264" s="34"/>
      <c r="AD264" s="34"/>
      <c r="AE264" s="34"/>
      <c r="AR264" s="201" t="s">
        <v>150</v>
      </c>
      <c r="AT264" s="201" t="s">
        <v>145</v>
      </c>
      <c r="AU264" s="201" t="s">
        <v>86</v>
      </c>
      <c r="AY264" s="17" t="s">
        <v>142</v>
      </c>
      <c r="BE264" s="202">
        <f>IF(O264="základní",K264,0)</f>
        <v>0</v>
      </c>
      <c r="BF264" s="202">
        <f>IF(O264="snížená",K264,0)</f>
        <v>0</v>
      </c>
      <c r="BG264" s="202">
        <f>IF(O264="zákl. přenesená",K264,0)</f>
        <v>0</v>
      </c>
      <c r="BH264" s="202">
        <f>IF(O264="sníž. přenesená",K264,0)</f>
        <v>0</v>
      </c>
      <c r="BI264" s="202">
        <f>IF(O264="nulová",K264,0)</f>
        <v>0</v>
      </c>
      <c r="BJ264" s="17" t="s">
        <v>84</v>
      </c>
      <c r="BK264" s="202">
        <f>ROUND(P264*H264,2)</f>
        <v>0</v>
      </c>
      <c r="BL264" s="17" t="s">
        <v>150</v>
      </c>
      <c r="BM264" s="201" t="s">
        <v>391</v>
      </c>
    </row>
    <row r="265" spans="1:47" s="2" customFormat="1" ht="97.5">
      <c r="A265" s="34"/>
      <c r="B265" s="35"/>
      <c r="C265" s="36"/>
      <c r="D265" s="203" t="s">
        <v>152</v>
      </c>
      <c r="E265" s="36"/>
      <c r="F265" s="204" t="s">
        <v>392</v>
      </c>
      <c r="G265" s="36"/>
      <c r="H265" s="36"/>
      <c r="I265" s="205"/>
      <c r="J265" s="205"/>
      <c r="K265" s="36"/>
      <c r="L265" s="36"/>
      <c r="M265" s="39"/>
      <c r="N265" s="206"/>
      <c r="O265" s="207"/>
      <c r="P265" s="71"/>
      <c r="Q265" s="71"/>
      <c r="R265" s="71"/>
      <c r="S265" s="71"/>
      <c r="T265" s="71"/>
      <c r="U265" s="71"/>
      <c r="V265" s="71"/>
      <c r="W265" s="71"/>
      <c r="X265" s="72"/>
      <c r="Y265" s="34"/>
      <c r="Z265" s="34"/>
      <c r="AA265" s="34"/>
      <c r="AB265" s="34"/>
      <c r="AC265" s="34"/>
      <c r="AD265" s="34"/>
      <c r="AE265" s="34"/>
      <c r="AT265" s="17" t="s">
        <v>152</v>
      </c>
      <c r="AU265" s="17" t="s">
        <v>86</v>
      </c>
    </row>
    <row r="266" spans="2:51" s="13" customFormat="1" ht="12">
      <c r="B266" s="208"/>
      <c r="C266" s="209"/>
      <c r="D266" s="203" t="s">
        <v>154</v>
      </c>
      <c r="E266" s="210" t="s">
        <v>1</v>
      </c>
      <c r="F266" s="211" t="s">
        <v>393</v>
      </c>
      <c r="G266" s="209"/>
      <c r="H266" s="212">
        <v>6</v>
      </c>
      <c r="I266" s="213"/>
      <c r="J266" s="213"/>
      <c r="K266" s="209"/>
      <c r="L266" s="209"/>
      <c r="M266" s="214"/>
      <c r="N266" s="215"/>
      <c r="O266" s="216"/>
      <c r="P266" s="216"/>
      <c r="Q266" s="216"/>
      <c r="R266" s="216"/>
      <c r="S266" s="216"/>
      <c r="T266" s="216"/>
      <c r="U266" s="216"/>
      <c r="V266" s="216"/>
      <c r="W266" s="216"/>
      <c r="X266" s="217"/>
      <c r="AT266" s="218" t="s">
        <v>154</v>
      </c>
      <c r="AU266" s="218" t="s">
        <v>86</v>
      </c>
      <c r="AV266" s="13" t="s">
        <v>86</v>
      </c>
      <c r="AW266" s="13" t="s">
        <v>5</v>
      </c>
      <c r="AX266" s="13" t="s">
        <v>84</v>
      </c>
      <c r="AY266" s="218" t="s">
        <v>142</v>
      </c>
    </row>
    <row r="267" spans="1:65" s="2" customFormat="1" ht="24">
      <c r="A267" s="34"/>
      <c r="B267" s="35"/>
      <c r="C267" s="230" t="s">
        <v>394</v>
      </c>
      <c r="D267" s="230" t="s">
        <v>251</v>
      </c>
      <c r="E267" s="231" t="s">
        <v>395</v>
      </c>
      <c r="F267" s="232" t="s">
        <v>396</v>
      </c>
      <c r="G267" s="233" t="s">
        <v>159</v>
      </c>
      <c r="H267" s="234">
        <v>3</v>
      </c>
      <c r="I267" s="235"/>
      <c r="J267" s="236"/>
      <c r="K267" s="237">
        <f>ROUND(P267*H267,2)</f>
        <v>0</v>
      </c>
      <c r="L267" s="232" t="s">
        <v>1</v>
      </c>
      <c r="M267" s="238"/>
      <c r="N267" s="239" t="s">
        <v>1</v>
      </c>
      <c r="O267" s="197" t="s">
        <v>39</v>
      </c>
      <c r="P267" s="198">
        <f>I267+J267</f>
        <v>0</v>
      </c>
      <c r="Q267" s="198">
        <f>ROUND(I267*H267,2)</f>
        <v>0</v>
      </c>
      <c r="R267" s="198">
        <f>ROUND(J267*H267,2)</f>
        <v>0</v>
      </c>
      <c r="S267" s="71"/>
      <c r="T267" s="199">
        <f>S267*H267</f>
        <v>0</v>
      </c>
      <c r="U267" s="199">
        <v>0.045</v>
      </c>
      <c r="V267" s="199">
        <f>U267*H267</f>
        <v>0.135</v>
      </c>
      <c r="W267" s="199">
        <v>0</v>
      </c>
      <c r="X267" s="200">
        <f>W267*H267</f>
        <v>0</v>
      </c>
      <c r="Y267" s="34"/>
      <c r="Z267" s="34"/>
      <c r="AA267" s="34"/>
      <c r="AB267" s="34"/>
      <c r="AC267" s="34"/>
      <c r="AD267" s="34"/>
      <c r="AE267" s="34"/>
      <c r="AR267" s="201" t="s">
        <v>188</v>
      </c>
      <c r="AT267" s="201" t="s">
        <v>251</v>
      </c>
      <c r="AU267" s="201" t="s">
        <v>86</v>
      </c>
      <c r="AY267" s="17" t="s">
        <v>142</v>
      </c>
      <c r="BE267" s="202">
        <f>IF(O267="základní",K267,0)</f>
        <v>0</v>
      </c>
      <c r="BF267" s="202">
        <f>IF(O267="snížená",K267,0)</f>
        <v>0</v>
      </c>
      <c r="BG267" s="202">
        <f>IF(O267="zákl. přenesená",K267,0)</f>
        <v>0</v>
      </c>
      <c r="BH267" s="202">
        <f>IF(O267="sníž. přenesená",K267,0)</f>
        <v>0</v>
      </c>
      <c r="BI267" s="202">
        <f>IF(O267="nulová",K267,0)</f>
        <v>0</v>
      </c>
      <c r="BJ267" s="17" t="s">
        <v>84</v>
      </c>
      <c r="BK267" s="202">
        <f>ROUND(P267*H267,2)</f>
        <v>0</v>
      </c>
      <c r="BL267" s="17" t="s">
        <v>150</v>
      </c>
      <c r="BM267" s="201" t="s">
        <v>397</v>
      </c>
    </row>
    <row r="268" spans="1:65" s="2" customFormat="1" ht="24">
      <c r="A268" s="34"/>
      <c r="B268" s="35"/>
      <c r="C268" s="189" t="s">
        <v>398</v>
      </c>
      <c r="D268" s="189" t="s">
        <v>145</v>
      </c>
      <c r="E268" s="190" t="s">
        <v>399</v>
      </c>
      <c r="F268" s="191" t="s">
        <v>400</v>
      </c>
      <c r="G268" s="192" t="s">
        <v>390</v>
      </c>
      <c r="H268" s="193">
        <v>14.1</v>
      </c>
      <c r="I268" s="194"/>
      <c r="J268" s="194"/>
      <c r="K268" s="195">
        <f>ROUND(P268*H268,2)</f>
        <v>0</v>
      </c>
      <c r="L268" s="191" t="s">
        <v>149</v>
      </c>
      <c r="M268" s="39"/>
      <c r="N268" s="196" t="s">
        <v>1</v>
      </c>
      <c r="O268" s="197" t="s">
        <v>39</v>
      </c>
      <c r="P268" s="198">
        <f>I268+J268</f>
        <v>0</v>
      </c>
      <c r="Q268" s="198">
        <f>ROUND(I268*H268,2)</f>
        <v>0</v>
      </c>
      <c r="R268" s="198">
        <f>ROUND(J268*H268,2)</f>
        <v>0</v>
      </c>
      <c r="S268" s="71"/>
      <c r="T268" s="199">
        <f>S268*H268</f>
        <v>0</v>
      </c>
      <c r="U268" s="199">
        <v>0.00015</v>
      </c>
      <c r="V268" s="199">
        <f>U268*H268</f>
        <v>0.0021149999999999997</v>
      </c>
      <c r="W268" s="199">
        <v>0</v>
      </c>
      <c r="X268" s="200">
        <f>W268*H268</f>
        <v>0</v>
      </c>
      <c r="Y268" s="34"/>
      <c r="Z268" s="34"/>
      <c r="AA268" s="34"/>
      <c r="AB268" s="34"/>
      <c r="AC268" s="34"/>
      <c r="AD268" s="34"/>
      <c r="AE268" s="34"/>
      <c r="AR268" s="201" t="s">
        <v>150</v>
      </c>
      <c r="AT268" s="201" t="s">
        <v>145</v>
      </c>
      <c r="AU268" s="201" t="s">
        <v>86</v>
      </c>
      <c r="AY268" s="17" t="s">
        <v>142</v>
      </c>
      <c r="BE268" s="202">
        <f>IF(O268="základní",K268,0)</f>
        <v>0</v>
      </c>
      <c r="BF268" s="202">
        <f>IF(O268="snížená",K268,0)</f>
        <v>0</v>
      </c>
      <c r="BG268" s="202">
        <f>IF(O268="zákl. přenesená",K268,0)</f>
        <v>0</v>
      </c>
      <c r="BH268" s="202">
        <f>IF(O268="sníž. přenesená",K268,0)</f>
        <v>0</v>
      </c>
      <c r="BI268" s="202">
        <f>IF(O268="nulová",K268,0)</f>
        <v>0</v>
      </c>
      <c r="BJ268" s="17" t="s">
        <v>84</v>
      </c>
      <c r="BK268" s="202">
        <f>ROUND(P268*H268,2)</f>
        <v>0</v>
      </c>
      <c r="BL268" s="17" t="s">
        <v>150</v>
      </c>
      <c r="BM268" s="201" t="s">
        <v>401</v>
      </c>
    </row>
    <row r="269" spans="1:47" s="2" customFormat="1" ht="107.25">
      <c r="A269" s="34"/>
      <c r="B269" s="35"/>
      <c r="C269" s="36"/>
      <c r="D269" s="203" t="s">
        <v>152</v>
      </c>
      <c r="E269" s="36"/>
      <c r="F269" s="204" t="s">
        <v>402</v>
      </c>
      <c r="G269" s="36"/>
      <c r="H269" s="36"/>
      <c r="I269" s="205"/>
      <c r="J269" s="205"/>
      <c r="K269" s="36"/>
      <c r="L269" s="36"/>
      <c r="M269" s="39"/>
      <c r="N269" s="206"/>
      <c r="O269" s="207"/>
      <c r="P269" s="71"/>
      <c r="Q269" s="71"/>
      <c r="R269" s="71"/>
      <c r="S269" s="71"/>
      <c r="T269" s="71"/>
      <c r="U269" s="71"/>
      <c r="V269" s="71"/>
      <c r="W269" s="71"/>
      <c r="X269" s="72"/>
      <c r="Y269" s="34"/>
      <c r="Z269" s="34"/>
      <c r="AA269" s="34"/>
      <c r="AB269" s="34"/>
      <c r="AC269" s="34"/>
      <c r="AD269" s="34"/>
      <c r="AE269" s="34"/>
      <c r="AT269" s="17" t="s">
        <v>152</v>
      </c>
      <c r="AU269" s="17" t="s">
        <v>86</v>
      </c>
    </row>
    <row r="270" spans="1:65" s="2" customFormat="1" ht="55.5" customHeight="1">
      <c r="A270" s="34"/>
      <c r="B270" s="35"/>
      <c r="C270" s="189" t="s">
        <v>403</v>
      </c>
      <c r="D270" s="189" t="s">
        <v>145</v>
      </c>
      <c r="E270" s="190" t="s">
        <v>404</v>
      </c>
      <c r="F270" s="191" t="s">
        <v>405</v>
      </c>
      <c r="G270" s="192" t="s">
        <v>390</v>
      </c>
      <c r="H270" s="193">
        <v>28.2</v>
      </c>
      <c r="I270" s="194"/>
      <c r="J270" s="194"/>
      <c r="K270" s="195">
        <f>ROUND(P270*H270,2)</f>
        <v>0</v>
      </c>
      <c r="L270" s="191" t="s">
        <v>149</v>
      </c>
      <c r="M270" s="39"/>
      <c r="N270" s="196" t="s">
        <v>1</v>
      </c>
      <c r="O270" s="197" t="s">
        <v>39</v>
      </c>
      <c r="P270" s="198">
        <f>I270+J270</f>
        <v>0</v>
      </c>
      <c r="Q270" s="198">
        <f>ROUND(I270*H270,2)</f>
        <v>0</v>
      </c>
      <c r="R270" s="198">
        <f>ROUND(J270*H270,2)</f>
        <v>0</v>
      </c>
      <c r="S270" s="71"/>
      <c r="T270" s="199">
        <f>S270*H270</f>
        <v>0</v>
      </c>
      <c r="U270" s="199">
        <v>0.071904</v>
      </c>
      <c r="V270" s="199">
        <f>U270*H270</f>
        <v>2.0276927999999996</v>
      </c>
      <c r="W270" s="199">
        <v>0</v>
      </c>
      <c r="X270" s="200">
        <f>W270*H270</f>
        <v>0</v>
      </c>
      <c r="Y270" s="34"/>
      <c r="Z270" s="34"/>
      <c r="AA270" s="34"/>
      <c r="AB270" s="34"/>
      <c r="AC270" s="34"/>
      <c r="AD270" s="34"/>
      <c r="AE270" s="34"/>
      <c r="AR270" s="201" t="s">
        <v>150</v>
      </c>
      <c r="AT270" s="201" t="s">
        <v>145</v>
      </c>
      <c r="AU270" s="201" t="s">
        <v>86</v>
      </c>
      <c r="AY270" s="17" t="s">
        <v>142</v>
      </c>
      <c r="BE270" s="202">
        <f>IF(O270="základní",K270,0)</f>
        <v>0</v>
      </c>
      <c r="BF270" s="202">
        <f>IF(O270="snížená",K270,0)</f>
        <v>0</v>
      </c>
      <c r="BG270" s="202">
        <f>IF(O270="zákl. přenesená",K270,0)</f>
        <v>0</v>
      </c>
      <c r="BH270" s="202">
        <f>IF(O270="sníž. přenesená",K270,0)</f>
        <v>0</v>
      </c>
      <c r="BI270" s="202">
        <f>IF(O270="nulová",K270,0)</f>
        <v>0</v>
      </c>
      <c r="BJ270" s="17" t="s">
        <v>84</v>
      </c>
      <c r="BK270" s="202">
        <f>ROUND(P270*H270,2)</f>
        <v>0</v>
      </c>
      <c r="BL270" s="17" t="s">
        <v>150</v>
      </c>
      <c r="BM270" s="201" t="s">
        <v>406</v>
      </c>
    </row>
    <row r="271" spans="1:47" s="2" customFormat="1" ht="126.75">
      <c r="A271" s="34"/>
      <c r="B271" s="35"/>
      <c r="C271" s="36"/>
      <c r="D271" s="203" t="s">
        <v>152</v>
      </c>
      <c r="E271" s="36"/>
      <c r="F271" s="204" t="s">
        <v>407</v>
      </c>
      <c r="G271" s="36"/>
      <c r="H271" s="36"/>
      <c r="I271" s="205"/>
      <c r="J271" s="205"/>
      <c r="K271" s="36"/>
      <c r="L271" s="36"/>
      <c r="M271" s="39"/>
      <c r="N271" s="206"/>
      <c r="O271" s="207"/>
      <c r="P271" s="71"/>
      <c r="Q271" s="71"/>
      <c r="R271" s="71"/>
      <c r="S271" s="71"/>
      <c r="T271" s="71"/>
      <c r="U271" s="71"/>
      <c r="V271" s="71"/>
      <c r="W271" s="71"/>
      <c r="X271" s="72"/>
      <c r="Y271" s="34"/>
      <c r="Z271" s="34"/>
      <c r="AA271" s="34"/>
      <c r="AB271" s="34"/>
      <c r="AC271" s="34"/>
      <c r="AD271" s="34"/>
      <c r="AE271" s="34"/>
      <c r="AT271" s="17" t="s">
        <v>152</v>
      </c>
      <c r="AU271" s="17" t="s">
        <v>86</v>
      </c>
    </row>
    <row r="272" spans="2:51" s="13" customFormat="1" ht="12">
      <c r="B272" s="208"/>
      <c r="C272" s="209"/>
      <c r="D272" s="203" t="s">
        <v>154</v>
      </c>
      <c r="E272" s="210" t="s">
        <v>1</v>
      </c>
      <c r="F272" s="211" t="s">
        <v>408</v>
      </c>
      <c r="G272" s="209"/>
      <c r="H272" s="212">
        <v>28.2</v>
      </c>
      <c r="I272" s="213"/>
      <c r="J272" s="213"/>
      <c r="K272" s="209"/>
      <c r="L272" s="209"/>
      <c r="M272" s="214"/>
      <c r="N272" s="215"/>
      <c r="O272" s="216"/>
      <c r="P272" s="216"/>
      <c r="Q272" s="216"/>
      <c r="R272" s="216"/>
      <c r="S272" s="216"/>
      <c r="T272" s="216"/>
      <c r="U272" s="216"/>
      <c r="V272" s="216"/>
      <c r="W272" s="216"/>
      <c r="X272" s="217"/>
      <c r="AT272" s="218" t="s">
        <v>154</v>
      </c>
      <c r="AU272" s="218" t="s">
        <v>86</v>
      </c>
      <c r="AV272" s="13" t="s">
        <v>86</v>
      </c>
      <c r="AW272" s="13" t="s">
        <v>5</v>
      </c>
      <c r="AX272" s="13" t="s">
        <v>84</v>
      </c>
      <c r="AY272" s="218" t="s">
        <v>142</v>
      </c>
    </row>
    <row r="273" spans="1:65" s="2" customFormat="1" ht="24.2" customHeight="1">
      <c r="A273" s="34"/>
      <c r="B273" s="35"/>
      <c r="C273" s="230" t="s">
        <v>409</v>
      </c>
      <c r="D273" s="230" t="s">
        <v>251</v>
      </c>
      <c r="E273" s="231" t="s">
        <v>410</v>
      </c>
      <c r="F273" s="232" t="s">
        <v>411</v>
      </c>
      <c r="G273" s="233" t="s">
        <v>148</v>
      </c>
      <c r="H273" s="234">
        <v>2.82</v>
      </c>
      <c r="I273" s="235"/>
      <c r="J273" s="236"/>
      <c r="K273" s="237">
        <f>ROUND(P273*H273,2)</f>
        <v>0</v>
      </c>
      <c r="L273" s="232" t="s">
        <v>149</v>
      </c>
      <c r="M273" s="238"/>
      <c r="N273" s="239" t="s">
        <v>1</v>
      </c>
      <c r="O273" s="197" t="s">
        <v>39</v>
      </c>
      <c r="P273" s="198">
        <f>I273+J273</f>
        <v>0</v>
      </c>
      <c r="Q273" s="198">
        <f>ROUND(I273*H273,2)</f>
        <v>0</v>
      </c>
      <c r="R273" s="198">
        <f>ROUND(J273*H273,2)</f>
        <v>0</v>
      </c>
      <c r="S273" s="71"/>
      <c r="T273" s="199">
        <f>S273*H273</f>
        <v>0</v>
      </c>
      <c r="U273" s="199">
        <v>0.222</v>
      </c>
      <c r="V273" s="199">
        <f>U273*H273</f>
        <v>0.6260399999999999</v>
      </c>
      <c r="W273" s="199">
        <v>0</v>
      </c>
      <c r="X273" s="200">
        <f>W273*H273</f>
        <v>0</v>
      </c>
      <c r="Y273" s="34"/>
      <c r="Z273" s="34"/>
      <c r="AA273" s="34"/>
      <c r="AB273" s="34"/>
      <c r="AC273" s="34"/>
      <c r="AD273" s="34"/>
      <c r="AE273" s="34"/>
      <c r="AR273" s="201" t="s">
        <v>188</v>
      </c>
      <c r="AT273" s="201" t="s">
        <v>251</v>
      </c>
      <c r="AU273" s="201" t="s">
        <v>86</v>
      </c>
      <c r="AY273" s="17" t="s">
        <v>142</v>
      </c>
      <c r="BE273" s="202">
        <f>IF(O273="základní",K273,0)</f>
        <v>0</v>
      </c>
      <c r="BF273" s="202">
        <f>IF(O273="snížená",K273,0)</f>
        <v>0</v>
      </c>
      <c r="BG273" s="202">
        <f>IF(O273="zákl. přenesená",K273,0)</f>
        <v>0</v>
      </c>
      <c r="BH273" s="202">
        <f>IF(O273="sníž. přenesená",K273,0)</f>
        <v>0</v>
      </c>
      <c r="BI273" s="202">
        <f>IF(O273="nulová",K273,0)</f>
        <v>0</v>
      </c>
      <c r="BJ273" s="17" t="s">
        <v>84</v>
      </c>
      <c r="BK273" s="202">
        <f>ROUND(P273*H273,2)</f>
        <v>0</v>
      </c>
      <c r="BL273" s="17" t="s">
        <v>150</v>
      </c>
      <c r="BM273" s="201" t="s">
        <v>412</v>
      </c>
    </row>
    <row r="274" spans="2:51" s="13" customFormat="1" ht="12">
      <c r="B274" s="208"/>
      <c r="C274" s="209"/>
      <c r="D274" s="203" t="s">
        <v>154</v>
      </c>
      <c r="E274" s="210" t="s">
        <v>1</v>
      </c>
      <c r="F274" s="211" t="s">
        <v>413</v>
      </c>
      <c r="G274" s="209"/>
      <c r="H274" s="212">
        <v>2.82</v>
      </c>
      <c r="I274" s="213"/>
      <c r="J274" s="213"/>
      <c r="K274" s="209"/>
      <c r="L274" s="209"/>
      <c r="M274" s="214"/>
      <c r="N274" s="215"/>
      <c r="O274" s="216"/>
      <c r="P274" s="216"/>
      <c r="Q274" s="216"/>
      <c r="R274" s="216"/>
      <c r="S274" s="216"/>
      <c r="T274" s="216"/>
      <c r="U274" s="216"/>
      <c r="V274" s="216"/>
      <c r="W274" s="216"/>
      <c r="X274" s="217"/>
      <c r="AT274" s="218" t="s">
        <v>154</v>
      </c>
      <c r="AU274" s="218" t="s">
        <v>86</v>
      </c>
      <c r="AV274" s="13" t="s">
        <v>86</v>
      </c>
      <c r="AW274" s="13" t="s">
        <v>5</v>
      </c>
      <c r="AX274" s="13" t="s">
        <v>84</v>
      </c>
      <c r="AY274" s="218" t="s">
        <v>142</v>
      </c>
    </row>
    <row r="275" spans="1:65" s="2" customFormat="1" ht="24">
      <c r="A275" s="34"/>
      <c r="B275" s="35"/>
      <c r="C275" s="189" t="s">
        <v>414</v>
      </c>
      <c r="D275" s="189" t="s">
        <v>145</v>
      </c>
      <c r="E275" s="190" t="s">
        <v>415</v>
      </c>
      <c r="F275" s="191" t="s">
        <v>416</v>
      </c>
      <c r="G275" s="192" t="s">
        <v>196</v>
      </c>
      <c r="H275" s="193">
        <v>0.2</v>
      </c>
      <c r="I275" s="194"/>
      <c r="J275" s="194"/>
      <c r="K275" s="195">
        <f>ROUND(P275*H275,2)</f>
        <v>0</v>
      </c>
      <c r="L275" s="191" t="s">
        <v>149</v>
      </c>
      <c r="M275" s="39"/>
      <c r="N275" s="196" t="s">
        <v>1</v>
      </c>
      <c r="O275" s="197" t="s">
        <v>39</v>
      </c>
      <c r="P275" s="198">
        <f>I275+J275</f>
        <v>0</v>
      </c>
      <c r="Q275" s="198">
        <f>ROUND(I275*H275,2)</f>
        <v>0</v>
      </c>
      <c r="R275" s="198">
        <f>ROUND(J275*H275,2)</f>
        <v>0</v>
      </c>
      <c r="S275" s="71"/>
      <c r="T275" s="199">
        <f>S275*H275</f>
        <v>0</v>
      </c>
      <c r="U275" s="199">
        <v>2.60332237</v>
      </c>
      <c r="V275" s="199">
        <f>U275*H275</f>
        <v>0.520664474</v>
      </c>
      <c r="W275" s="199">
        <v>0</v>
      </c>
      <c r="X275" s="200">
        <f>W275*H275</f>
        <v>0</v>
      </c>
      <c r="Y275" s="34"/>
      <c r="Z275" s="34"/>
      <c r="AA275" s="34"/>
      <c r="AB275" s="34"/>
      <c r="AC275" s="34"/>
      <c r="AD275" s="34"/>
      <c r="AE275" s="34"/>
      <c r="AR275" s="201" t="s">
        <v>150</v>
      </c>
      <c r="AT275" s="201" t="s">
        <v>145</v>
      </c>
      <c r="AU275" s="201" t="s">
        <v>86</v>
      </c>
      <c r="AY275" s="17" t="s">
        <v>142</v>
      </c>
      <c r="BE275" s="202">
        <f>IF(O275="základní",K275,0)</f>
        <v>0</v>
      </c>
      <c r="BF275" s="202">
        <f>IF(O275="snížená",K275,0)</f>
        <v>0</v>
      </c>
      <c r="BG275" s="202">
        <f>IF(O275="zákl. přenesená",K275,0)</f>
        <v>0</v>
      </c>
      <c r="BH275" s="202">
        <f>IF(O275="sníž. přenesená",K275,0)</f>
        <v>0</v>
      </c>
      <c r="BI275" s="202">
        <f>IF(O275="nulová",K275,0)</f>
        <v>0</v>
      </c>
      <c r="BJ275" s="17" t="s">
        <v>84</v>
      </c>
      <c r="BK275" s="202">
        <f>ROUND(P275*H275,2)</f>
        <v>0</v>
      </c>
      <c r="BL275" s="17" t="s">
        <v>150</v>
      </c>
      <c r="BM275" s="201" t="s">
        <v>417</v>
      </c>
    </row>
    <row r="276" spans="1:47" s="2" customFormat="1" ht="97.5">
      <c r="A276" s="34"/>
      <c r="B276" s="35"/>
      <c r="C276" s="36"/>
      <c r="D276" s="203" t="s">
        <v>152</v>
      </c>
      <c r="E276" s="36"/>
      <c r="F276" s="204" t="s">
        <v>418</v>
      </c>
      <c r="G276" s="36"/>
      <c r="H276" s="36"/>
      <c r="I276" s="205"/>
      <c r="J276" s="205"/>
      <c r="K276" s="36"/>
      <c r="L276" s="36"/>
      <c r="M276" s="39"/>
      <c r="N276" s="206"/>
      <c r="O276" s="207"/>
      <c r="P276" s="71"/>
      <c r="Q276" s="71"/>
      <c r="R276" s="71"/>
      <c r="S276" s="71"/>
      <c r="T276" s="71"/>
      <c r="U276" s="71"/>
      <c r="V276" s="71"/>
      <c r="W276" s="71"/>
      <c r="X276" s="72"/>
      <c r="Y276" s="34"/>
      <c r="Z276" s="34"/>
      <c r="AA276" s="34"/>
      <c r="AB276" s="34"/>
      <c r="AC276" s="34"/>
      <c r="AD276" s="34"/>
      <c r="AE276" s="34"/>
      <c r="AT276" s="17" t="s">
        <v>152</v>
      </c>
      <c r="AU276" s="17" t="s">
        <v>86</v>
      </c>
    </row>
    <row r="277" spans="2:51" s="13" customFormat="1" ht="12">
      <c r="B277" s="208"/>
      <c r="C277" s="209"/>
      <c r="D277" s="203" t="s">
        <v>154</v>
      </c>
      <c r="E277" s="210" t="s">
        <v>1</v>
      </c>
      <c r="F277" s="211" t="s">
        <v>419</v>
      </c>
      <c r="G277" s="209"/>
      <c r="H277" s="212">
        <v>0.2</v>
      </c>
      <c r="I277" s="213"/>
      <c r="J277" s="213"/>
      <c r="K277" s="209"/>
      <c r="L277" s="209"/>
      <c r="M277" s="214"/>
      <c r="N277" s="215"/>
      <c r="O277" s="216"/>
      <c r="P277" s="216"/>
      <c r="Q277" s="216"/>
      <c r="R277" s="216"/>
      <c r="S277" s="216"/>
      <c r="T277" s="216"/>
      <c r="U277" s="216"/>
      <c r="V277" s="216"/>
      <c r="W277" s="216"/>
      <c r="X277" s="217"/>
      <c r="AT277" s="218" t="s">
        <v>154</v>
      </c>
      <c r="AU277" s="218" t="s">
        <v>86</v>
      </c>
      <c r="AV277" s="13" t="s">
        <v>86</v>
      </c>
      <c r="AW277" s="13" t="s">
        <v>5</v>
      </c>
      <c r="AX277" s="13" t="s">
        <v>84</v>
      </c>
      <c r="AY277" s="218" t="s">
        <v>142</v>
      </c>
    </row>
    <row r="278" spans="1:65" s="2" customFormat="1" ht="24">
      <c r="A278" s="34"/>
      <c r="B278" s="35"/>
      <c r="C278" s="189" t="s">
        <v>420</v>
      </c>
      <c r="D278" s="189" t="s">
        <v>145</v>
      </c>
      <c r="E278" s="190" t="s">
        <v>421</v>
      </c>
      <c r="F278" s="191" t="s">
        <v>422</v>
      </c>
      <c r="G278" s="192" t="s">
        <v>390</v>
      </c>
      <c r="H278" s="193">
        <v>5</v>
      </c>
      <c r="I278" s="194"/>
      <c r="J278" s="194"/>
      <c r="K278" s="195">
        <f>ROUND(P278*H278,2)</f>
        <v>0</v>
      </c>
      <c r="L278" s="191" t="s">
        <v>149</v>
      </c>
      <c r="M278" s="39"/>
      <c r="N278" s="196" t="s">
        <v>1</v>
      </c>
      <c r="O278" s="197" t="s">
        <v>39</v>
      </c>
      <c r="P278" s="198">
        <f>I278+J278</f>
        <v>0</v>
      </c>
      <c r="Q278" s="198">
        <f>ROUND(I278*H278,2)</f>
        <v>0</v>
      </c>
      <c r="R278" s="198">
        <f>ROUND(J278*H278,2)</f>
        <v>0</v>
      </c>
      <c r="S278" s="71"/>
      <c r="T278" s="199">
        <f>S278*H278</f>
        <v>0</v>
      </c>
      <c r="U278" s="199">
        <v>0.6134808</v>
      </c>
      <c r="V278" s="199">
        <f>U278*H278</f>
        <v>3.0674040000000002</v>
      </c>
      <c r="W278" s="199">
        <v>0</v>
      </c>
      <c r="X278" s="200">
        <f>W278*H278</f>
        <v>0</v>
      </c>
      <c r="Y278" s="34"/>
      <c r="Z278" s="34"/>
      <c r="AA278" s="34"/>
      <c r="AB278" s="34"/>
      <c r="AC278" s="34"/>
      <c r="AD278" s="34"/>
      <c r="AE278" s="34"/>
      <c r="AR278" s="201" t="s">
        <v>150</v>
      </c>
      <c r="AT278" s="201" t="s">
        <v>145</v>
      </c>
      <c r="AU278" s="201" t="s">
        <v>86</v>
      </c>
      <c r="AY278" s="17" t="s">
        <v>142</v>
      </c>
      <c r="BE278" s="202">
        <f>IF(O278="základní",K278,0)</f>
        <v>0</v>
      </c>
      <c r="BF278" s="202">
        <f>IF(O278="snížená",K278,0)</f>
        <v>0</v>
      </c>
      <c r="BG278" s="202">
        <f>IF(O278="zákl. přenesená",K278,0)</f>
        <v>0</v>
      </c>
      <c r="BH278" s="202">
        <f>IF(O278="sníž. přenesená",K278,0)</f>
        <v>0</v>
      </c>
      <c r="BI278" s="202">
        <f>IF(O278="nulová",K278,0)</f>
        <v>0</v>
      </c>
      <c r="BJ278" s="17" t="s">
        <v>84</v>
      </c>
      <c r="BK278" s="202">
        <f>ROUND(P278*H278,2)</f>
        <v>0</v>
      </c>
      <c r="BL278" s="17" t="s">
        <v>150</v>
      </c>
      <c r="BM278" s="201" t="s">
        <v>423</v>
      </c>
    </row>
    <row r="279" spans="1:47" s="2" customFormat="1" ht="87.75">
      <c r="A279" s="34"/>
      <c r="B279" s="35"/>
      <c r="C279" s="36"/>
      <c r="D279" s="203" t="s">
        <v>152</v>
      </c>
      <c r="E279" s="36"/>
      <c r="F279" s="204" t="s">
        <v>424</v>
      </c>
      <c r="G279" s="36"/>
      <c r="H279" s="36"/>
      <c r="I279" s="205"/>
      <c r="J279" s="205"/>
      <c r="K279" s="36"/>
      <c r="L279" s="36"/>
      <c r="M279" s="39"/>
      <c r="N279" s="206"/>
      <c r="O279" s="207"/>
      <c r="P279" s="71"/>
      <c r="Q279" s="71"/>
      <c r="R279" s="71"/>
      <c r="S279" s="71"/>
      <c r="T279" s="71"/>
      <c r="U279" s="71"/>
      <c r="V279" s="71"/>
      <c r="W279" s="71"/>
      <c r="X279" s="72"/>
      <c r="Y279" s="34"/>
      <c r="Z279" s="34"/>
      <c r="AA279" s="34"/>
      <c r="AB279" s="34"/>
      <c r="AC279" s="34"/>
      <c r="AD279" s="34"/>
      <c r="AE279" s="34"/>
      <c r="AT279" s="17" t="s">
        <v>152</v>
      </c>
      <c r="AU279" s="17" t="s">
        <v>86</v>
      </c>
    </row>
    <row r="280" spans="1:65" s="2" customFormat="1" ht="24">
      <c r="A280" s="34"/>
      <c r="B280" s="35"/>
      <c r="C280" s="230" t="s">
        <v>425</v>
      </c>
      <c r="D280" s="230" t="s">
        <v>251</v>
      </c>
      <c r="E280" s="231" t="s">
        <v>426</v>
      </c>
      <c r="F280" s="232" t="s">
        <v>427</v>
      </c>
      <c r="G280" s="233" t="s">
        <v>159</v>
      </c>
      <c r="H280" s="234">
        <v>2</v>
      </c>
      <c r="I280" s="235"/>
      <c r="J280" s="236"/>
      <c r="K280" s="237">
        <f>ROUND(P280*H280,2)</f>
        <v>0</v>
      </c>
      <c r="L280" s="232" t="s">
        <v>1</v>
      </c>
      <c r="M280" s="238"/>
      <c r="N280" s="239" t="s">
        <v>1</v>
      </c>
      <c r="O280" s="197" t="s">
        <v>39</v>
      </c>
      <c r="P280" s="198">
        <f>I280+J280</f>
        <v>0</v>
      </c>
      <c r="Q280" s="198">
        <f>ROUND(I280*H280,2)</f>
        <v>0</v>
      </c>
      <c r="R280" s="198">
        <f>ROUND(J280*H280,2)</f>
        <v>0</v>
      </c>
      <c r="S280" s="71"/>
      <c r="T280" s="199">
        <f>S280*H280</f>
        <v>0</v>
      </c>
      <c r="U280" s="199">
        <v>0.76</v>
      </c>
      <c r="V280" s="199">
        <f>U280*H280</f>
        <v>1.52</v>
      </c>
      <c r="W280" s="199">
        <v>0</v>
      </c>
      <c r="X280" s="200">
        <f>W280*H280</f>
        <v>0</v>
      </c>
      <c r="Y280" s="34"/>
      <c r="Z280" s="34"/>
      <c r="AA280" s="34"/>
      <c r="AB280" s="34"/>
      <c r="AC280" s="34"/>
      <c r="AD280" s="34"/>
      <c r="AE280" s="34"/>
      <c r="AR280" s="201" t="s">
        <v>188</v>
      </c>
      <c r="AT280" s="201" t="s">
        <v>251</v>
      </c>
      <c r="AU280" s="201" t="s">
        <v>86</v>
      </c>
      <c r="AY280" s="17" t="s">
        <v>142</v>
      </c>
      <c r="BE280" s="202">
        <f>IF(O280="základní",K280,0)</f>
        <v>0</v>
      </c>
      <c r="BF280" s="202">
        <f>IF(O280="snížená",K280,0)</f>
        <v>0</v>
      </c>
      <c r="BG280" s="202">
        <f>IF(O280="zákl. přenesená",K280,0)</f>
        <v>0</v>
      </c>
      <c r="BH280" s="202">
        <f>IF(O280="sníž. přenesená",K280,0)</f>
        <v>0</v>
      </c>
      <c r="BI280" s="202">
        <f>IF(O280="nulová",K280,0)</f>
        <v>0</v>
      </c>
      <c r="BJ280" s="17" t="s">
        <v>84</v>
      </c>
      <c r="BK280" s="202">
        <f>ROUND(P280*H280,2)</f>
        <v>0</v>
      </c>
      <c r="BL280" s="17" t="s">
        <v>150</v>
      </c>
      <c r="BM280" s="201" t="s">
        <v>428</v>
      </c>
    </row>
    <row r="281" spans="1:65" s="2" customFormat="1" ht="33" customHeight="1">
      <c r="A281" s="34"/>
      <c r="B281" s="35"/>
      <c r="C281" s="189" t="s">
        <v>429</v>
      </c>
      <c r="D281" s="189" t="s">
        <v>145</v>
      </c>
      <c r="E281" s="190" t="s">
        <v>430</v>
      </c>
      <c r="F281" s="191" t="s">
        <v>431</v>
      </c>
      <c r="G281" s="192" t="s">
        <v>196</v>
      </c>
      <c r="H281" s="193">
        <v>0.048</v>
      </c>
      <c r="I281" s="194"/>
      <c r="J281" s="194"/>
      <c r="K281" s="195">
        <f>ROUND(P281*H281,2)</f>
        <v>0</v>
      </c>
      <c r="L281" s="191" t="s">
        <v>149</v>
      </c>
      <c r="M281" s="39"/>
      <c r="N281" s="196" t="s">
        <v>1</v>
      </c>
      <c r="O281" s="197" t="s">
        <v>39</v>
      </c>
      <c r="P281" s="198">
        <f>I281+J281</f>
        <v>0</v>
      </c>
      <c r="Q281" s="198">
        <f>ROUND(I281*H281,2)</f>
        <v>0</v>
      </c>
      <c r="R281" s="198">
        <f>ROUND(J281*H281,2)</f>
        <v>0</v>
      </c>
      <c r="S281" s="71"/>
      <c r="T281" s="199">
        <f>S281*H281</f>
        <v>0</v>
      </c>
      <c r="U281" s="199">
        <v>2.4636735</v>
      </c>
      <c r="V281" s="199">
        <f>U281*H281</f>
        <v>0.11825632800000001</v>
      </c>
      <c r="W281" s="199">
        <v>0</v>
      </c>
      <c r="X281" s="200">
        <f>W281*H281</f>
        <v>0</v>
      </c>
      <c r="Y281" s="34"/>
      <c r="Z281" s="34"/>
      <c r="AA281" s="34"/>
      <c r="AB281" s="34"/>
      <c r="AC281" s="34"/>
      <c r="AD281" s="34"/>
      <c r="AE281" s="34"/>
      <c r="AR281" s="201" t="s">
        <v>150</v>
      </c>
      <c r="AT281" s="201" t="s">
        <v>145</v>
      </c>
      <c r="AU281" s="201" t="s">
        <v>86</v>
      </c>
      <c r="AY281" s="17" t="s">
        <v>142</v>
      </c>
      <c r="BE281" s="202">
        <f>IF(O281="základní",K281,0)</f>
        <v>0</v>
      </c>
      <c r="BF281" s="202">
        <f>IF(O281="snížená",K281,0)</f>
        <v>0</v>
      </c>
      <c r="BG281" s="202">
        <f>IF(O281="zákl. přenesená",K281,0)</f>
        <v>0</v>
      </c>
      <c r="BH281" s="202">
        <f>IF(O281="sníž. přenesená",K281,0)</f>
        <v>0</v>
      </c>
      <c r="BI281" s="202">
        <f>IF(O281="nulová",K281,0)</f>
        <v>0</v>
      </c>
      <c r="BJ281" s="17" t="s">
        <v>84</v>
      </c>
      <c r="BK281" s="202">
        <f>ROUND(P281*H281,2)</f>
        <v>0</v>
      </c>
      <c r="BL281" s="17" t="s">
        <v>150</v>
      </c>
      <c r="BM281" s="201" t="s">
        <v>432</v>
      </c>
    </row>
    <row r="282" spans="1:47" s="2" customFormat="1" ht="48.75">
      <c r="A282" s="34"/>
      <c r="B282" s="35"/>
      <c r="C282" s="36"/>
      <c r="D282" s="203" t="s">
        <v>152</v>
      </c>
      <c r="E282" s="36"/>
      <c r="F282" s="204" t="s">
        <v>433</v>
      </c>
      <c r="G282" s="36"/>
      <c r="H282" s="36"/>
      <c r="I282" s="205"/>
      <c r="J282" s="205"/>
      <c r="K282" s="36"/>
      <c r="L282" s="36"/>
      <c r="M282" s="39"/>
      <c r="N282" s="206"/>
      <c r="O282" s="207"/>
      <c r="P282" s="71"/>
      <c r="Q282" s="71"/>
      <c r="R282" s="71"/>
      <c r="S282" s="71"/>
      <c r="T282" s="71"/>
      <c r="U282" s="71"/>
      <c r="V282" s="71"/>
      <c r="W282" s="71"/>
      <c r="X282" s="72"/>
      <c r="Y282" s="34"/>
      <c r="Z282" s="34"/>
      <c r="AA282" s="34"/>
      <c r="AB282" s="34"/>
      <c r="AC282" s="34"/>
      <c r="AD282" s="34"/>
      <c r="AE282" s="34"/>
      <c r="AT282" s="17" t="s">
        <v>152</v>
      </c>
      <c r="AU282" s="17" t="s">
        <v>86</v>
      </c>
    </row>
    <row r="283" spans="2:51" s="13" customFormat="1" ht="12">
      <c r="B283" s="208"/>
      <c r="C283" s="209"/>
      <c r="D283" s="203" t="s">
        <v>154</v>
      </c>
      <c r="E283" s="210" t="s">
        <v>1</v>
      </c>
      <c r="F283" s="211" t="s">
        <v>434</v>
      </c>
      <c r="G283" s="209"/>
      <c r="H283" s="212">
        <v>0.048</v>
      </c>
      <c r="I283" s="213"/>
      <c r="J283" s="213"/>
      <c r="K283" s="209"/>
      <c r="L283" s="209"/>
      <c r="M283" s="214"/>
      <c r="N283" s="215"/>
      <c r="O283" s="216"/>
      <c r="P283" s="216"/>
      <c r="Q283" s="216"/>
      <c r="R283" s="216"/>
      <c r="S283" s="216"/>
      <c r="T283" s="216"/>
      <c r="U283" s="216"/>
      <c r="V283" s="216"/>
      <c r="W283" s="216"/>
      <c r="X283" s="217"/>
      <c r="AT283" s="218" t="s">
        <v>154</v>
      </c>
      <c r="AU283" s="218" t="s">
        <v>86</v>
      </c>
      <c r="AV283" s="13" t="s">
        <v>86</v>
      </c>
      <c r="AW283" s="13" t="s">
        <v>5</v>
      </c>
      <c r="AX283" s="13" t="s">
        <v>84</v>
      </c>
      <c r="AY283" s="218" t="s">
        <v>142</v>
      </c>
    </row>
    <row r="284" spans="1:65" s="2" customFormat="1" ht="44.25" customHeight="1">
      <c r="A284" s="34"/>
      <c r="B284" s="35"/>
      <c r="C284" s="189" t="s">
        <v>435</v>
      </c>
      <c r="D284" s="189" t="s">
        <v>145</v>
      </c>
      <c r="E284" s="190" t="s">
        <v>436</v>
      </c>
      <c r="F284" s="191" t="s">
        <v>437</v>
      </c>
      <c r="G284" s="192" t="s">
        <v>390</v>
      </c>
      <c r="H284" s="193">
        <v>15.6</v>
      </c>
      <c r="I284" s="194"/>
      <c r="J284" s="194"/>
      <c r="K284" s="195">
        <f>ROUND(P284*H284,2)</f>
        <v>0</v>
      </c>
      <c r="L284" s="191" t="s">
        <v>149</v>
      </c>
      <c r="M284" s="39"/>
      <c r="N284" s="196" t="s">
        <v>1</v>
      </c>
      <c r="O284" s="197" t="s">
        <v>39</v>
      </c>
      <c r="P284" s="198">
        <f>I284+J284</f>
        <v>0</v>
      </c>
      <c r="Q284" s="198">
        <f>ROUND(I284*H284,2)</f>
        <v>0</v>
      </c>
      <c r="R284" s="198">
        <f>ROUND(J284*H284,2)</f>
        <v>0</v>
      </c>
      <c r="S284" s="71"/>
      <c r="T284" s="199">
        <f>S284*H284</f>
        <v>0</v>
      </c>
      <c r="U284" s="199">
        <v>0</v>
      </c>
      <c r="V284" s="199">
        <f>U284*H284</f>
        <v>0</v>
      </c>
      <c r="W284" s="199">
        <v>0</v>
      </c>
      <c r="X284" s="200">
        <f>W284*H284</f>
        <v>0</v>
      </c>
      <c r="Y284" s="34"/>
      <c r="Z284" s="34"/>
      <c r="AA284" s="34"/>
      <c r="AB284" s="34"/>
      <c r="AC284" s="34"/>
      <c r="AD284" s="34"/>
      <c r="AE284" s="34"/>
      <c r="AR284" s="201" t="s">
        <v>150</v>
      </c>
      <c r="AT284" s="201" t="s">
        <v>145</v>
      </c>
      <c r="AU284" s="201" t="s">
        <v>86</v>
      </c>
      <c r="AY284" s="17" t="s">
        <v>142</v>
      </c>
      <c r="BE284" s="202">
        <f>IF(O284="základní",K284,0)</f>
        <v>0</v>
      </c>
      <c r="BF284" s="202">
        <f>IF(O284="snížená",K284,0)</f>
        <v>0</v>
      </c>
      <c r="BG284" s="202">
        <f>IF(O284="zákl. přenesená",K284,0)</f>
        <v>0</v>
      </c>
      <c r="BH284" s="202">
        <f>IF(O284="sníž. přenesená",K284,0)</f>
        <v>0</v>
      </c>
      <c r="BI284" s="202">
        <f>IF(O284="nulová",K284,0)</f>
        <v>0</v>
      </c>
      <c r="BJ284" s="17" t="s">
        <v>84</v>
      </c>
      <c r="BK284" s="202">
        <f>ROUND(P284*H284,2)</f>
        <v>0</v>
      </c>
      <c r="BL284" s="17" t="s">
        <v>150</v>
      </c>
      <c r="BM284" s="201" t="s">
        <v>438</v>
      </c>
    </row>
    <row r="285" spans="1:47" s="2" customFormat="1" ht="58.5">
      <c r="A285" s="34"/>
      <c r="B285" s="35"/>
      <c r="C285" s="36"/>
      <c r="D285" s="203" t="s">
        <v>152</v>
      </c>
      <c r="E285" s="36"/>
      <c r="F285" s="204" t="s">
        <v>439</v>
      </c>
      <c r="G285" s="36"/>
      <c r="H285" s="36"/>
      <c r="I285" s="205"/>
      <c r="J285" s="205"/>
      <c r="K285" s="36"/>
      <c r="L285" s="36"/>
      <c r="M285" s="39"/>
      <c r="N285" s="206"/>
      <c r="O285" s="207"/>
      <c r="P285" s="71"/>
      <c r="Q285" s="71"/>
      <c r="R285" s="71"/>
      <c r="S285" s="71"/>
      <c r="T285" s="71"/>
      <c r="U285" s="71"/>
      <c r="V285" s="71"/>
      <c r="W285" s="71"/>
      <c r="X285" s="72"/>
      <c r="Y285" s="34"/>
      <c r="Z285" s="34"/>
      <c r="AA285" s="34"/>
      <c r="AB285" s="34"/>
      <c r="AC285" s="34"/>
      <c r="AD285" s="34"/>
      <c r="AE285" s="34"/>
      <c r="AT285" s="17" t="s">
        <v>152</v>
      </c>
      <c r="AU285" s="17" t="s">
        <v>86</v>
      </c>
    </row>
    <row r="286" spans="2:51" s="13" customFormat="1" ht="12">
      <c r="B286" s="208"/>
      <c r="C286" s="209"/>
      <c r="D286" s="203" t="s">
        <v>154</v>
      </c>
      <c r="E286" s="210" t="s">
        <v>1</v>
      </c>
      <c r="F286" s="211" t="s">
        <v>440</v>
      </c>
      <c r="G286" s="209"/>
      <c r="H286" s="212">
        <v>15.6</v>
      </c>
      <c r="I286" s="213"/>
      <c r="J286" s="213"/>
      <c r="K286" s="209"/>
      <c r="L286" s="209"/>
      <c r="M286" s="214"/>
      <c r="N286" s="215"/>
      <c r="O286" s="216"/>
      <c r="P286" s="216"/>
      <c r="Q286" s="216"/>
      <c r="R286" s="216"/>
      <c r="S286" s="216"/>
      <c r="T286" s="216"/>
      <c r="U286" s="216"/>
      <c r="V286" s="216"/>
      <c r="W286" s="216"/>
      <c r="X286" s="217"/>
      <c r="AT286" s="218" t="s">
        <v>154</v>
      </c>
      <c r="AU286" s="218" t="s">
        <v>86</v>
      </c>
      <c r="AV286" s="13" t="s">
        <v>86</v>
      </c>
      <c r="AW286" s="13" t="s">
        <v>5</v>
      </c>
      <c r="AX286" s="13" t="s">
        <v>84</v>
      </c>
      <c r="AY286" s="218" t="s">
        <v>142</v>
      </c>
    </row>
    <row r="287" spans="1:65" s="2" customFormat="1" ht="60">
      <c r="A287" s="34"/>
      <c r="B287" s="35"/>
      <c r="C287" s="189" t="s">
        <v>441</v>
      </c>
      <c r="D287" s="189" t="s">
        <v>145</v>
      </c>
      <c r="E287" s="190" t="s">
        <v>442</v>
      </c>
      <c r="F287" s="191" t="s">
        <v>443</v>
      </c>
      <c r="G287" s="192" t="s">
        <v>390</v>
      </c>
      <c r="H287" s="193">
        <v>15.6</v>
      </c>
      <c r="I287" s="194"/>
      <c r="J287" s="194"/>
      <c r="K287" s="195">
        <f>ROUND(P287*H287,2)</f>
        <v>0</v>
      </c>
      <c r="L287" s="191" t="s">
        <v>149</v>
      </c>
      <c r="M287" s="39"/>
      <c r="N287" s="196" t="s">
        <v>1</v>
      </c>
      <c r="O287" s="197" t="s">
        <v>39</v>
      </c>
      <c r="P287" s="198">
        <f>I287+J287</f>
        <v>0</v>
      </c>
      <c r="Q287" s="198">
        <f>ROUND(I287*H287,2)</f>
        <v>0</v>
      </c>
      <c r="R287" s="198">
        <f>ROUND(J287*H287,2)</f>
        <v>0</v>
      </c>
      <c r="S287" s="71"/>
      <c r="T287" s="199">
        <f>S287*H287</f>
        <v>0</v>
      </c>
      <c r="U287" s="199">
        <v>0.000605063</v>
      </c>
      <c r="V287" s="199">
        <f>U287*H287</f>
        <v>0.009438982799999999</v>
      </c>
      <c r="W287" s="199">
        <v>0</v>
      </c>
      <c r="X287" s="200">
        <f>W287*H287</f>
        <v>0</v>
      </c>
      <c r="Y287" s="34"/>
      <c r="Z287" s="34"/>
      <c r="AA287" s="34"/>
      <c r="AB287" s="34"/>
      <c r="AC287" s="34"/>
      <c r="AD287" s="34"/>
      <c r="AE287" s="34"/>
      <c r="AR287" s="201" t="s">
        <v>150</v>
      </c>
      <c r="AT287" s="201" t="s">
        <v>145</v>
      </c>
      <c r="AU287" s="201" t="s">
        <v>86</v>
      </c>
      <c r="AY287" s="17" t="s">
        <v>142</v>
      </c>
      <c r="BE287" s="202">
        <f>IF(O287="základní",K287,0)</f>
        <v>0</v>
      </c>
      <c r="BF287" s="202">
        <f>IF(O287="snížená",K287,0)</f>
        <v>0</v>
      </c>
      <c r="BG287" s="202">
        <f>IF(O287="zákl. přenesená",K287,0)</f>
        <v>0</v>
      </c>
      <c r="BH287" s="202">
        <f>IF(O287="sníž. přenesená",K287,0)</f>
        <v>0</v>
      </c>
      <c r="BI287" s="202">
        <f>IF(O287="nulová",K287,0)</f>
        <v>0</v>
      </c>
      <c r="BJ287" s="17" t="s">
        <v>84</v>
      </c>
      <c r="BK287" s="202">
        <f>ROUND(P287*H287,2)</f>
        <v>0</v>
      </c>
      <c r="BL287" s="17" t="s">
        <v>150</v>
      </c>
      <c r="BM287" s="201" t="s">
        <v>444</v>
      </c>
    </row>
    <row r="288" spans="1:47" s="2" customFormat="1" ht="29.25">
      <c r="A288" s="34"/>
      <c r="B288" s="35"/>
      <c r="C288" s="36"/>
      <c r="D288" s="203" t="s">
        <v>152</v>
      </c>
      <c r="E288" s="36"/>
      <c r="F288" s="204" t="s">
        <v>445</v>
      </c>
      <c r="G288" s="36"/>
      <c r="H288" s="36"/>
      <c r="I288" s="205"/>
      <c r="J288" s="205"/>
      <c r="K288" s="36"/>
      <c r="L288" s="36"/>
      <c r="M288" s="39"/>
      <c r="N288" s="206"/>
      <c r="O288" s="207"/>
      <c r="P288" s="71"/>
      <c r="Q288" s="71"/>
      <c r="R288" s="71"/>
      <c r="S288" s="71"/>
      <c r="T288" s="71"/>
      <c r="U288" s="71"/>
      <c r="V288" s="71"/>
      <c r="W288" s="71"/>
      <c r="X288" s="72"/>
      <c r="Y288" s="34"/>
      <c r="Z288" s="34"/>
      <c r="AA288" s="34"/>
      <c r="AB288" s="34"/>
      <c r="AC288" s="34"/>
      <c r="AD288" s="34"/>
      <c r="AE288" s="34"/>
      <c r="AT288" s="17" t="s">
        <v>152</v>
      </c>
      <c r="AU288" s="17" t="s">
        <v>86</v>
      </c>
    </row>
    <row r="289" spans="2:51" s="13" customFormat="1" ht="12">
      <c r="B289" s="208"/>
      <c r="C289" s="209"/>
      <c r="D289" s="203" t="s">
        <v>154</v>
      </c>
      <c r="E289" s="210" t="s">
        <v>1</v>
      </c>
      <c r="F289" s="211" t="s">
        <v>440</v>
      </c>
      <c r="G289" s="209"/>
      <c r="H289" s="212">
        <v>15.6</v>
      </c>
      <c r="I289" s="213"/>
      <c r="J289" s="213"/>
      <c r="K289" s="209"/>
      <c r="L289" s="209"/>
      <c r="M289" s="214"/>
      <c r="N289" s="215"/>
      <c r="O289" s="216"/>
      <c r="P289" s="216"/>
      <c r="Q289" s="216"/>
      <c r="R289" s="216"/>
      <c r="S289" s="216"/>
      <c r="T289" s="216"/>
      <c r="U289" s="216"/>
      <c r="V289" s="216"/>
      <c r="W289" s="216"/>
      <c r="X289" s="217"/>
      <c r="AT289" s="218" t="s">
        <v>154</v>
      </c>
      <c r="AU289" s="218" t="s">
        <v>86</v>
      </c>
      <c r="AV289" s="13" t="s">
        <v>86</v>
      </c>
      <c r="AW289" s="13" t="s">
        <v>5</v>
      </c>
      <c r="AX289" s="13" t="s">
        <v>84</v>
      </c>
      <c r="AY289" s="218" t="s">
        <v>142</v>
      </c>
    </row>
    <row r="290" spans="1:65" s="2" customFormat="1" ht="24">
      <c r="A290" s="34"/>
      <c r="B290" s="35"/>
      <c r="C290" s="189" t="s">
        <v>446</v>
      </c>
      <c r="D290" s="189" t="s">
        <v>145</v>
      </c>
      <c r="E290" s="190" t="s">
        <v>447</v>
      </c>
      <c r="F290" s="191" t="s">
        <v>448</v>
      </c>
      <c r="G290" s="192" t="s">
        <v>390</v>
      </c>
      <c r="H290" s="193">
        <v>16.1</v>
      </c>
      <c r="I290" s="194"/>
      <c r="J290" s="194"/>
      <c r="K290" s="195">
        <f>ROUND(P290*H290,2)</f>
        <v>0</v>
      </c>
      <c r="L290" s="191" t="s">
        <v>149</v>
      </c>
      <c r="M290" s="39"/>
      <c r="N290" s="196" t="s">
        <v>1</v>
      </c>
      <c r="O290" s="197" t="s">
        <v>39</v>
      </c>
      <c r="P290" s="198">
        <f>I290+J290</f>
        <v>0</v>
      </c>
      <c r="Q290" s="198">
        <f>ROUND(I290*H290,2)</f>
        <v>0</v>
      </c>
      <c r="R290" s="198">
        <f>ROUND(J290*H290,2)</f>
        <v>0</v>
      </c>
      <c r="S290" s="71"/>
      <c r="T290" s="199">
        <f>S290*H290</f>
        <v>0</v>
      </c>
      <c r="U290" s="199">
        <v>1.645E-06</v>
      </c>
      <c r="V290" s="199">
        <f>U290*H290</f>
        <v>2.64845E-05</v>
      </c>
      <c r="W290" s="199">
        <v>0</v>
      </c>
      <c r="X290" s="200">
        <f>W290*H290</f>
        <v>0</v>
      </c>
      <c r="Y290" s="34"/>
      <c r="Z290" s="34"/>
      <c r="AA290" s="34"/>
      <c r="AB290" s="34"/>
      <c r="AC290" s="34"/>
      <c r="AD290" s="34"/>
      <c r="AE290" s="34"/>
      <c r="AR290" s="201" t="s">
        <v>150</v>
      </c>
      <c r="AT290" s="201" t="s">
        <v>145</v>
      </c>
      <c r="AU290" s="201" t="s">
        <v>86</v>
      </c>
      <c r="AY290" s="17" t="s">
        <v>142</v>
      </c>
      <c r="BE290" s="202">
        <f>IF(O290="základní",K290,0)</f>
        <v>0</v>
      </c>
      <c r="BF290" s="202">
        <f>IF(O290="snížená",K290,0)</f>
        <v>0</v>
      </c>
      <c r="BG290" s="202">
        <f>IF(O290="zákl. přenesená",K290,0)</f>
        <v>0</v>
      </c>
      <c r="BH290" s="202">
        <f>IF(O290="sníž. přenesená",K290,0)</f>
        <v>0</v>
      </c>
      <c r="BI290" s="202">
        <f>IF(O290="nulová",K290,0)</f>
        <v>0</v>
      </c>
      <c r="BJ290" s="17" t="s">
        <v>84</v>
      </c>
      <c r="BK290" s="202">
        <f>ROUND(P290*H290,2)</f>
        <v>0</v>
      </c>
      <c r="BL290" s="17" t="s">
        <v>150</v>
      </c>
      <c r="BM290" s="201" t="s">
        <v>449</v>
      </c>
    </row>
    <row r="291" spans="1:47" s="2" customFormat="1" ht="19.5">
      <c r="A291" s="34"/>
      <c r="B291" s="35"/>
      <c r="C291" s="36"/>
      <c r="D291" s="203" t="s">
        <v>152</v>
      </c>
      <c r="E291" s="36"/>
      <c r="F291" s="204" t="s">
        <v>450</v>
      </c>
      <c r="G291" s="36"/>
      <c r="H291" s="36"/>
      <c r="I291" s="205"/>
      <c r="J291" s="205"/>
      <c r="K291" s="36"/>
      <c r="L291" s="36"/>
      <c r="M291" s="39"/>
      <c r="N291" s="206"/>
      <c r="O291" s="207"/>
      <c r="P291" s="71"/>
      <c r="Q291" s="71"/>
      <c r="R291" s="71"/>
      <c r="S291" s="71"/>
      <c r="T291" s="71"/>
      <c r="U291" s="71"/>
      <c r="V291" s="71"/>
      <c r="W291" s="71"/>
      <c r="X291" s="72"/>
      <c r="Y291" s="34"/>
      <c r="Z291" s="34"/>
      <c r="AA291" s="34"/>
      <c r="AB291" s="34"/>
      <c r="AC291" s="34"/>
      <c r="AD291" s="34"/>
      <c r="AE291" s="34"/>
      <c r="AT291" s="17" t="s">
        <v>152</v>
      </c>
      <c r="AU291" s="17" t="s">
        <v>86</v>
      </c>
    </row>
    <row r="292" spans="2:51" s="13" customFormat="1" ht="12">
      <c r="B292" s="208"/>
      <c r="C292" s="209"/>
      <c r="D292" s="203" t="s">
        <v>154</v>
      </c>
      <c r="E292" s="210" t="s">
        <v>1</v>
      </c>
      <c r="F292" s="211" t="s">
        <v>451</v>
      </c>
      <c r="G292" s="209"/>
      <c r="H292" s="212">
        <v>16.1</v>
      </c>
      <c r="I292" s="213"/>
      <c r="J292" s="213"/>
      <c r="K292" s="209"/>
      <c r="L292" s="209"/>
      <c r="M292" s="214"/>
      <c r="N292" s="215"/>
      <c r="O292" s="216"/>
      <c r="P292" s="216"/>
      <c r="Q292" s="216"/>
      <c r="R292" s="216"/>
      <c r="S292" s="216"/>
      <c r="T292" s="216"/>
      <c r="U292" s="216"/>
      <c r="V292" s="216"/>
      <c r="W292" s="216"/>
      <c r="X292" s="217"/>
      <c r="AT292" s="218" t="s">
        <v>154</v>
      </c>
      <c r="AU292" s="218" t="s">
        <v>86</v>
      </c>
      <c r="AV292" s="13" t="s">
        <v>86</v>
      </c>
      <c r="AW292" s="13" t="s">
        <v>5</v>
      </c>
      <c r="AX292" s="13" t="s">
        <v>84</v>
      </c>
      <c r="AY292" s="218" t="s">
        <v>142</v>
      </c>
    </row>
    <row r="293" spans="1:65" s="2" customFormat="1" ht="55.5" customHeight="1">
      <c r="A293" s="34"/>
      <c r="B293" s="35"/>
      <c r="C293" s="189" t="s">
        <v>452</v>
      </c>
      <c r="D293" s="189" t="s">
        <v>145</v>
      </c>
      <c r="E293" s="190" t="s">
        <v>453</v>
      </c>
      <c r="F293" s="191" t="s">
        <v>454</v>
      </c>
      <c r="G293" s="192" t="s">
        <v>390</v>
      </c>
      <c r="H293" s="193">
        <v>1</v>
      </c>
      <c r="I293" s="194"/>
      <c r="J293" s="194"/>
      <c r="K293" s="195">
        <f>ROUND(P293*H293,2)</f>
        <v>0</v>
      </c>
      <c r="L293" s="191" t="s">
        <v>149</v>
      </c>
      <c r="M293" s="39"/>
      <c r="N293" s="196" t="s">
        <v>1</v>
      </c>
      <c r="O293" s="197" t="s">
        <v>39</v>
      </c>
      <c r="P293" s="198">
        <f>I293+J293</f>
        <v>0</v>
      </c>
      <c r="Q293" s="198">
        <f>ROUND(I293*H293,2)</f>
        <v>0</v>
      </c>
      <c r="R293" s="198">
        <f>ROUND(J293*H293,2)</f>
        <v>0</v>
      </c>
      <c r="S293" s="71"/>
      <c r="T293" s="199">
        <f>S293*H293</f>
        <v>0</v>
      </c>
      <c r="U293" s="199">
        <v>0.1180808</v>
      </c>
      <c r="V293" s="199">
        <f>U293*H293</f>
        <v>0.1180808</v>
      </c>
      <c r="W293" s="199">
        <v>0</v>
      </c>
      <c r="X293" s="200">
        <f>W293*H293</f>
        <v>0</v>
      </c>
      <c r="Y293" s="34"/>
      <c r="Z293" s="34"/>
      <c r="AA293" s="34"/>
      <c r="AB293" s="34"/>
      <c r="AC293" s="34"/>
      <c r="AD293" s="34"/>
      <c r="AE293" s="34"/>
      <c r="AR293" s="201" t="s">
        <v>150</v>
      </c>
      <c r="AT293" s="201" t="s">
        <v>145</v>
      </c>
      <c r="AU293" s="201" t="s">
        <v>86</v>
      </c>
      <c r="AY293" s="17" t="s">
        <v>142</v>
      </c>
      <c r="BE293" s="202">
        <f>IF(O293="základní",K293,0)</f>
        <v>0</v>
      </c>
      <c r="BF293" s="202">
        <f>IF(O293="snížená",K293,0)</f>
        <v>0</v>
      </c>
      <c r="BG293" s="202">
        <f>IF(O293="zákl. přenesená",K293,0)</f>
        <v>0</v>
      </c>
      <c r="BH293" s="202">
        <f>IF(O293="sníž. přenesená",K293,0)</f>
        <v>0</v>
      </c>
      <c r="BI293" s="202">
        <f>IF(O293="nulová",K293,0)</f>
        <v>0</v>
      </c>
      <c r="BJ293" s="17" t="s">
        <v>84</v>
      </c>
      <c r="BK293" s="202">
        <f>ROUND(P293*H293,2)</f>
        <v>0</v>
      </c>
      <c r="BL293" s="17" t="s">
        <v>150</v>
      </c>
      <c r="BM293" s="201" t="s">
        <v>455</v>
      </c>
    </row>
    <row r="294" spans="1:47" s="2" customFormat="1" ht="97.5">
      <c r="A294" s="34"/>
      <c r="B294" s="35"/>
      <c r="C294" s="36"/>
      <c r="D294" s="203" t="s">
        <v>152</v>
      </c>
      <c r="E294" s="36"/>
      <c r="F294" s="204" t="s">
        <v>456</v>
      </c>
      <c r="G294" s="36"/>
      <c r="H294" s="36"/>
      <c r="I294" s="205"/>
      <c r="J294" s="205"/>
      <c r="K294" s="36"/>
      <c r="L294" s="36"/>
      <c r="M294" s="39"/>
      <c r="N294" s="206"/>
      <c r="O294" s="207"/>
      <c r="P294" s="71"/>
      <c r="Q294" s="71"/>
      <c r="R294" s="71"/>
      <c r="S294" s="71"/>
      <c r="T294" s="71"/>
      <c r="U294" s="71"/>
      <c r="V294" s="71"/>
      <c r="W294" s="71"/>
      <c r="X294" s="72"/>
      <c r="Y294" s="34"/>
      <c r="Z294" s="34"/>
      <c r="AA294" s="34"/>
      <c r="AB294" s="34"/>
      <c r="AC294" s="34"/>
      <c r="AD294" s="34"/>
      <c r="AE294" s="34"/>
      <c r="AT294" s="17" t="s">
        <v>152</v>
      </c>
      <c r="AU294" s="17" t="s">
        <v>86</v>
      </c>
    </row>
    <row r="295" spans="1:65" s="2" customFormat="1" ht="16.5" customHeight="1">
      <c r="A295" s="34"/>
      <c r="B295" s="35"/>
      <c r="C295" s="230" t="s">
        <v>457</v>
      </c>
      <c r="D295" s="230" t="s">
        <v>251</v>
      </c>
      <c r="E295" s="231" t="s">
        <v>458</v>
      </c>
      <c r="F295" s="232" t="s">
        <v>459</v>
      </c>
      <c r="G295" s="233" t="s">
        <v>159</v>
      </c>
      <c r="H295" s="234">
        <v>2</v>
      </c>
      <c r="I295" s="235"/>
      <c r="J295" s="236"/>
      <c r="K295" s="237">
        <f>ROUND(P295*H295,2)</f>
        <v>0</v>
      </c>
      <c r="L295" s="232" t="s">
        <v>255</v>
      </c>
      <c r="M295" s="238"/>
      <c r="N295" s="239" t="s">
        <v>1</v>
      </c>
      <c r="O295" s="197" t="s">
        <v>39</v>
      </c>
      <c r="P295" s="198">
        <f>I295+J295</f>
        <v>0</v>
      </c>
      <c r="Q295" s="198">
        <f>ROUND(I295*H295,2)</f>
        <v>0</v>
      </c>
      <c r="R295" s="198">
        <f>ROUND(J295*H295,2)</f>
        <v>0</v>
      </c>
      <c r="S295" s="71"/>
      <c r="T295" s="199">
        <f>S295*H295</f>
        <v>0</v>
      </c>
      <c r="U295" s="199">
        <v>0.058</v>
      </c>
      <c r="V295" s="199">
        <f>U295*H295</f>
        <v>0.116</v>
      </c>
      <c r="W295" s="199">
        <v>0</v>
      </c>
      <c r="X295" s="200">
        <f>W295*H295</f>
        <v>0</v>
      </c>
      <c r="Y295" s="34"/>
      <c r="Z295" s="34"/>
      <c r="AA295" s="34"/>
      <c r="AB295" s="34"/>
      <c r="AC295" s="34"/>
      <c r="AD295" s="34"/>
      <c r="AE295" s="34"/>
      <c r="AR295" s="201" t="s">
        <v>188</v>
      </c>
      <c r="AT295" s="201" t="s">
        <v>251</v>
      </c>
      <c r="AU295" s="201" t="s">
        <v>86</v>
      </c>
      <c r="AY295" s="17" t="s">
        <v>142</v>
      </c>
      <c r="BE295" s="202">
        <f>IF(O295="základní",K295,0)</f>
        <v>0</v>
      </c>
      <c r="BF295" s="202">
        <f>IF(O295="snížená",K295,0)</f>
        <v>0</v>
      </c>
      <c r="BG295" s="202">
        <f>IF(O295="zákl. přenesená",K295,0)</f>
        <v>0</v>
      </c>
      <c r="BH295" s="202">
        <f>IF(O295="sníž. přenesená",K295,0)</f>
        <v>0</v>
      </c>
      <c r="BI295" s="202">
        <f>IF(O295="nulová",K295,0)</f>
        <v>0</v>
      </c>
      <c r="BJ295" s="17" t="s">
        <v>84</v>
      </c>
      <c r="BK295" s="202">
        <f>ROUND(P295*H295,2)</f>
        <v>0</v>
      </c>
      <c r="BL295" s="17" t="s">
        <v>150</v>
      </c>
      <c r="BM295" s="201" t="s">
        <v>460</v>
      </c>
    </row>
    <row r="296" spans="1:65" s="2" customFormat="1" ht="24">
      <c r="A296" s="34"/>
      <c r="B296" s="35"/>
      <c r="C296" s="189" t="s">
        <v>461</v>
      </c>
      <c r="D296" s="189" t="s">
        <v>145</v>
      </c>
      <c r="E296" s="190" t="s">
        <v>462</v>
      </c>
      <c r="F296" s="191" t="s">
        <v>463</v>
      </c>
      <c r="G296" s="192" t="s">
        <v>196</v>
      </c>
      <c r="H296" s="193">
        <v>4.5</v>
      </c>
      <c r="I296" s="194"/>
      <c r="J296" s="194"/>
      <c r="K296" s="195">
        <f>ROUND(P296*H296,2)</f>
        <v>0</v>
      </c>
      <c r="L296" s="191" t="s">
        <v>149</v>
      </c>
      <c r="M296" s="39"/>
      <c r="N296" s="196" t="s">
        <v>1</v>
      </c>
      <c r="O296" s="197" t="s">
        <v>39</v>
      </c>
      <c r="P296" s="198">
        <f>I296+J296</f>
        <v>0</v>
      </c>
      <c r="Q296" s="198">
        <f>ROUND(I296*H296,2)</f>
        <v>0</v>
      </c>
      <c r="R296" s="198">
        <f>ROUND(J296*H296,2)</f>
        <v>0</v>
      </c>
      <c r="S296" s="71"/>
      <c r="T296" s="199">
        <f>S296*H296</f>
        <v>0</v>
      </c>
      <c r="U296" s="199">
        <v>1.9695</v>
      </c>
      <c r="V296" s="199">
        <f>U296*H296</f>
        <v>8.86275</v>
      </c>
      <c r="W296" s="199">
        <v>0</v>
      </c>
      <c r="X296" s="200">
        <f>W296*H296</f>
        <v>0</v>
      </c>
      <c r="Y296" s="34"/>
      <c r="Z296" s="34"/>
      <c r="AA296" s="34"/>
      <c r="AB296" s="34"/>
      <c r="AC296" s="34"/>
      <c r="AD296" s="34"/>
      <c r="AE296" s="34"/>
      <c r="AR296" s="201" t="s">
        <v>150</v>
      </c>
      <c r="AT296" s="201" t="s">
        <v>145</v>
      </c>
      <c r="AU296" s="201" t="s">
        <v>86</v>
      </c>
      <c r="AY296" s="17" t="s">
        <v>142</v>
      </c>
      <c r="BE296" s="202">
        <f>IF(O296="základní",K296,0)</f>
        <v>0</v>
      </c>
      <c r="BF296" s="202">
        <f>IF(O296="snížená",K296,0)</f>
        <v>0</v>
      </c>
      <c r="BG296" s="202">
        <f>IF(O296="zákl. přenesená",K296,0)</f>
        <v>0</v>
      </c>
      <c r="BH296" s="202">
        <f>IF(O296="sníž. přenesená",K296,0)</f>
        <v>0</v>
      </c>
      <c r="BI296" s="202">
        <f>IF(O296="nulová",K296,0)</f>
        <v>0</v>
      </c>
      <c r="BJ296" s="17" t="s">
        <v>84</v>
      </c>
      <c r="BK296" s="202">
        <f>ROUND(P296*H296,2)</f>
        <v>0</v>
      </c>
      <c r="BL296" s="17" t="s">
        <v>150</v>
      </c>
      <c r="BM296" s="201" t="s">
        <v>464</v>
      </c>
    </row>
    <row r="297" spans="2:51" s="13" customFormat="1" ht="12">
      <c r="B297" s="208"/>
      <c r="C297" s="209"/>
      <c r="D297" s="203" t="s">
        <v>154</v>
      </c>
      <c r="E297" s="210" t="s">
        <v>1</v>
      </c>
      <c r="F297" s="211" t="s">
        <v>465</v>
      </c>
      <c r="G297" s="209"/>
      <c r="H297" s="212">
        <v>0.9</v>
      </c>
      <c r="I297" s="213"/>
      <c r="J297" s="213"/>
      <c r="K297" s="209"/>
      <c r="L297" s="209"/>
      <c r="M297" s="214"/>
      <c r="N297" s="215"/>
      <c r="O297" s="216"/>
      <c r="P297" s="216"/>
      <c r="Q297" s="216"/>
      <c r="R297" s="216"/>
      <c r="S297" s="216"/>
      <c r="T297" s="216"/>
      <c r="U297" s="216"/>
      <c r="V297" s="216"/>
      <c r="W297" s="216"/>
      <c r="X297" s="217"/>
      <c r="AT297" s="218" t="s">
        <v>154</v>
      </c>
      <c r="AU297" s="218" t="s">
        <v>86</v>
      </c>
      <c r="AV297" s="13" t="s">
        <v>86</v>
      </c>
      <c r="AW297" s="13" t="s">
        <v>5</v>
      </c>
      <c r="AX297" s="13" t="s">
        <v>76</v>
      </c>
      <c r="AY297" s="218" t="s">
        <v>142</v>
      </c>
    </row>
    <row r="298" spans="2:51" s="13" customFormat="1" ht="12">
      <c r="B298" s="208"/>
      <c r="C298" s="209"/>
      <c r="D298" s="203" t="s">
        <v>154</v>
      </c>
      <c r="E298" s="210" t="s">
        <v>1</v>
      </c>
      <c r="F298" s="211" t="s">
        <v>466</v>
      </c>
      <c r="G298" s="209"/>
      <c r="H298" s="212">
        <v>3.6</v>
      </c>
      <c r="I298" s="213"/>
      <c r="J298" s="213"/>
      <c r="K298" s="209"/>
      <c r="L298" s="209"/>
      <c r="M298" s="214"/>
      <c r="N298" s="215"/>
      <c r="O298" s="216"/>
      <c r="P298" s="216"/>
      <c r="Q298" s="216"/>
      <c r="R298" s="216"/>
      <c r="S298" s="216"/>
      <c r="T298" s="216"/>
      <c r="U298" s="216"/>
      <c r="V298" s="216"/>
      <c r="W298" s="216"/>
      <c r="X298" s="217"/>
      <c r="AT298" s="218" t="s">
        <v>154</v>
      </c>
      <c r="AU298" s="218" t="s">
        <v>86</v>
      </c>
      <c r="AV298" s="13" t="s">
        <v>86</v>
      </c>
      <c r="AW298" s="13" t="s">
        <v>5</v>
      </c>
      <c r="AX298" s="13" t="s">
        <v>76</v>
      </c>
      <c r="AY298" s="218" t="s">
        <v>142</v>
      </c>
    </row>
    <row r="299" spans="2:51" s="14" customFormat="1" ht="12">
      <c r="B299" s="219"/>
      <c r="C299" s="220"/>
      <c r="D299" s="203" t="s">
        <v>154</v>
      </c>
      <c r="E299" s="221" t="s">
        <v>1</v>
      </c>
      <c r="F299" s="222" t="s">
        <v>224</v>
      </c>
      <c r="G299" s="220"/>
      <c r="H299" s="223">
        <v>4.5</v>
      </c>
      <c r="I299" s="224"/>
      <c r="J299" s="224"/>
      <c r="K299" s="220"/>
      <c r="L299" s="220"/>
      <c r="M299" s="225"/>
      <c r="N299" s="226"/>
      <c r="O299" s="227"/>
      <c r="P299" s="227"/>
      <c r="Q299" s="227"/>
      <c r="R299" s="227"/>
      <c r="S299" s="227"/>
      <c r="T299" s="227"/>
      <c r="U299" s="227"/>
      <c r="V299" s="227"/>
      <c r="W299" s="227"/>
      <c r="X299" s="228"/>
      <c r="AT299" s="229" t="s">
        <v>154</v>
      </c>
      <c r="AU299" s="229" t="s">
        <v>86</v>
      </c>
      <c r="AV299" s="14" t="s">
        <v>150</v>
      </c>
      <c r="AW299" s="14" t="s">
        <v>5</v>
      </c>
      <c r="AX299" s="14" t="s">
        <v>84</v>
      </c>
      <c r="AY299" s="229" t="s">
        <v>142</v>
      </c>
    </row>
    <row r="300" spans="1:65" s="2" customFormat="1" ht="66.75" customHeight="1">
      <c r="A300" s="34"/>
      <c r="B300" s="35"/>
      <c r="C300" s="189" t="s">
        <v>467</v>
      </c>
      <c r="D300" s="189" t="s">
        <v>145</v>
      </c>
      <c r="E300" s="190" t="s">
        <v>468</v>
      </c>
      <c r="F300" s="191" t="s">
        <v>469</v>
      </c>
      <c r="G300" s="192" t="s">
        <v>390</v>
      </c>
      <c r="H300" s="193">
        <v>1.5</v>
      </c>
      <c r="I300" s="194"/>
      <c r="J300" s="194"/>
      <c r="K300" s="195">
        <f>ROUND(P300*H300,2)</f>
        <v>0</v>
      </c>
      <c r="L300" s="191" t="s">
        <v>149</v>
      </c>
      <c r="M300" s="39"/>
      <c r="N300" s="196" t="s">
        <v>1</v>
      </c>
      <c r="O300" s="197" t="s">
        <v>39</v>
      </c>
      <c r="P300" s="198">
        <f>I300+J300</f>
        <v>0</v>
      </c>
      <c r="Q300" s="198">
        <f>ROUND(I300*H300,2)</f>
        <v>0</v>
      </c>
      <c r="R300" s="198">
        <f>ROUND(J300*H300,2)</f>
        <v>0</v>
      </c>
      <c r="S300" s="71"/>
      <c r="T300" s="199">
        <f>S300*H300</f>
        <v>0</v>
      </c>
      <c r="U300" s="199">
        <v>0</v>
      </c>
      <c r="V300" s="199">
        <f>U300*H300</f>
        <v>0</v>
      </c>
      <c r="W300" s="199">
        <v>0.043</v>
      </c>
      <c r="X300" s="200">
        <f>W300*H300</f>
        <v>0.0645</v>
      </c>
      <c r="Y300" s="34"/>
      <c r="Z300" s="34"/>
      <c r="AA300" s="34"/>
      <c r="AB300" s="34"/>
      <c r="AC300" s="34"/>
      <c r="AD300" s="34"/>
      <c r="AE300" s="34"/>
      <c r="AR300" s="201" t="s">
        <v>150</v>
      </c>
      <c r="AT300" s="201" t="s">
        <v>145</v>
      </c>
      <c r="AU300" s="201" t="s">
        <v>86</v>
      </c>
      <c r="AY300" s="17" t="s">
        <v>142</v>
      </c>
      <c r="BE300" s="202">
        <f>IF(O300="základní",K300,0)</f>
        <v>0</v>
      </c>
      <c r="BF300" s="202">
        <f>IF(O300="snížená",K300,0)</f>
        <v>0</v>
      </c>
      <c r="BG300" s="202">
        <f>IF(O300="zákl. přenesená",K300,0)</f>
        <v>0</v>
      </c>
      <c r="BH300" s="202">
        <f>IF(O300="sníž. přenesená",K300,0)</f>
        <v>0</v>
      </c>
      <c r="BI300" s="202">
        <f>IF(O300="nulová",K300,0)</f>
        <v>0</v>
      </c>
      <c r="BJ300" s="17" t="s">
        <v>84</v>
      </c>
      <c r="BK300" s="202">
        <f>ROUND(P300*H300,2)</f>
        <v>0</v>
      </c>
      <c r="BL300" s="17" t="s">
        <v>150</v>
      </c>
      <c r="BM300" s="201" t="s">
        <v>470</v>
      </c>
    </row>
    <row r="301" spans="1:47" s="2" customFormat="1" ht="78">
      <c r="A301" s="34"/>
      <c r="B301" s="35"/>
      <c r="C301" s="36"/>
      <c r="D301" s="203" t="s">
        <v>152</v>
      </c>
      <c r="E301" s="36"/>
      <c r="F301" s="204" t="s">
        <v>471</v>
      </c>
      <c r="G301" s="36"/>
      <c r="H301" s="36"/>
      <c r="I301" s="205"/>
      <c r="J301" s="205"/>
      <c r="K301" s="36"/>
      <c r="L301" s="36"/>
      <c r="M301" s="39"/>
      <c r="N301" s="206"/>
      <c r="O301" s="207"/>
      <c r="P301" s="71"/>
      <c r="Q301" s="71"/>
      <c r="R301" s="71"/>
      <c r="S301" s="71"/>
      <c r="T301" s="71"/>
      <c r="U301" s="71"/>
      <c r="V301" s="71"/>
      <c r="W301" s="71"/>
      <c r="X301" s="72"/>
      <c r="Y301" s="34"/>
      <c r="Z301" s="34"/>
      <c r="AA301" s="34"/>
      <c r="AB301" s="34"/>
      <c r="AC301" s="34"/>
      <c r="AD301" s="34"/>
      <c r="AE301" s="34"/>
      <c r="AT301" s="17" t="s">
        <v>152</v>
      </c>
      <c r="AU301" s="17" t="s">
        <v>86</v>
      </c>
    </row>
    <row r="302" spans="2:51" s="13" customFormat="1" ht="12">
      <c r="B302" s="208"/>
      <c r="C302" s="209"/>
      <c r="D302" s="203" t="s">
        <v>154</v>
      </c>
      <c r="E302" s="210" t="s">
        <v>1</v>
      </c>
      <c r="F302" s="211" t="s">
        <v>472</v>
      </c>
      <c r="G302" s="209"/>
      <c r="H302" s="212">
        <v>1.5</v>
      </c>
      <c r="I302" s="213"/>
      <c r="J302" s="213"/>
      <c r="K302" s="209"/>
      <c r="L302" s="209"/>
      <c r="M302" s="214"/>
      <c r="N302" s="215"/>
      <c r="O302" s="216"/>
      <c r="P302" s="216"/>
      <c r="Q302" s="216"/>
      <c r="R302" s="216"/>
      <c r="S302" s="216"/>
      <c r="T302" s="216"/>
      <c r="U302" s="216"/>
      <c r="V302" s="216"/>
      <c r="W302" s="216"/>
      <c r="X302" s="217"/>
      <c r="AT302" s="218" t="s">
        <v>154</v>
      </c>
      <c r="AU302" s="218" t="s">
        <v>86</v>
      </c>
      <c r="AV302" s="13" t="s">
        <v>86</v>
      </c>
      <c r="AW302" s="13" t="s">
        <v>5</v>
      </c>
      <c r="AX302" s="13" t="s">
        <v>84</v>
      </c>
      <c r="AY302" s="218" t="s">
        <v>142</v>
      </c>
    </row>
    <row r="303" spans="1:65" s="2" customFormat="1" ht="21.75" customHeight="1">
      <c r="A303" s="34"/>
      <c r="B303" s="35"/>
      <c r="C303" s="189" t="s">
        <v>473</v>
      </c>
      <c r="D303" s="189" t="s">
        <v>145</v>
      </c>
      <c r="E303" s="190" t="s">
        <v>474</v>
      </c>
      <c r="F303" s="191" t="s">
        <v>475</v>
      </c>
      <c r="G303" s="192" t="s">
        <v>159</v>
      </c>
      <c r="H303" s="193">
        <v>1</v>
      </c>
      <c r="I303" s="194"/>
      <c r="J303" s="194"/>
      <c r="K303" s="195">
        <f>ROUND(P303*H303,2)</f>
        <v>0</v>
      </c>
      <c r="L303" s="191" t="s">
        <v>255</v>
      </c>
      <c r="M303" s="39"/>
      <c r="N303" s="196" t="s">
        <v>1</v>
      </c>
      <c r="O303" s="197" t="s">
        <v>39</v>
      </c>
      <c r="P303" s="198">
        <f>I303+J303</f>
        <v>0</v>
      </c>
      <c r="Q303" s="198">
        <f>ROUND(I303*H303,2)</f>
        <v>0</v>
      </c>
      <c r="R303" s="198">
        <f>ROUND(J303*H303,2)</f>
        <v>0</v>
      </c>
      <c r="S303" s="71"/>
      <c r="T303" s="199">
        <f>S303*H303</f>
        <v>0</v>
      </c>
      <c r="U303" s="199">
        <v>0</v>
      </c>
      <c r="V303" s="199">
        <f>U303*H303</f>
        <v>0</v>
      </c>
      <c r="W303" s="199">
        <v>0</v>
      </c>
      <c r="X303" s="200">
        <f>W303*H303</f>
        <v>0</v>
      </c>
      <c r="Y303" s="34"/>
      <c r="Z303" s="34"/>
      <c r="AA303" s="34"/>
      <c r="AB303" s="34"/>
      <c r="AC303" s="34"/>
      <c r="AD303" s="34"/>
      <c r="AE303" s="34"/>
      <c r="AR303" s="201" t="s">
        <v>150</v>
      </c>
      <c r="AT303" s="201" t="s">
        <v>145</v>
      </c>
      <c r="AU303" s="201" t="s">
        <v>86</v>
      </c>
      <c r="AY303" s="17" t="s">
        <v>142</v>
      </c>
      <c r="BE303" s="202">
        <f>IF(O303="základní",K303,0)</f>
        <v>0</v>
      </c>
      <c r="BF303" s="202">
        <f>IF(O303="snížená",K303,0)</f>
        <v>0</v>
      </c>
      <c r="BG303" s="202">
        <f>IF(O303="zákl. přenesená",K303,0)</f>
        <v>0</v>
      </c>
      <c r="BH303" s="202">
        <f>IF(O303="sníž. přenesená",K303,0)</f>
        <v>0</v>
      </c>
      <c r="BI303" s="202">
        <f>IF(O303="nulová",K303,0)</f>
        <v>0</v>
      </c>
      <c r="BJ303" s="17" t="s">
        <v>84</v>
      </c>
      <c r="BK303" s="202">
        <f>ROUND(P303*H303,2)</f>
        <v>0</v>
      </c>
      <c r="BL303" s="17" t="s">
        <v>150</v>
      </c>
      <c r="BM303" s="201" t="s">
        <v>476</v>
      </c>
    </row>
    <row r="304" spans="2:63" s="12" customFormat="1" ht="22.9" customHeight="1">
      <c r="B304" s="172"/>
      <c r="C304" s="173"/>
      <c r="D304" s="174" t="s">
        <v>75</v>
      </c>
      <c r="E304" s="187" t="s">
        <v>477</v>
      </c>
      <c r="F304" s="187" t="s">
        <v>478</v>
      </c>
      <c r="G304" s="173"/>
      <c r="H304" s="173"/>
      <c r="I304" s="176"/>
      <c r="J304" s="176"/>
      <c r="K304" s="188">
        <f>BK304</f>
        <v>0</v>
      </c>
      <c r="L304" s="173"/>
      <c r="M304" s="178"/>
      <c r="N304" s="179"/>
      <c r="O304" s="180"/>
      <c r="P304" s="180"/>
      <c r="Q304" s="181">
        <f>SUM(Q305:Q312)</f>
        <v>0</v>
      </c>
      <c r="R304" s="181">
        <f>SUM(R305:R312)</f>
        <v>0</v>
      </c>
      <c r="S304" s="180"/>
      <c r="T304" s="182">
        <f>SUM(T305:T312)</f>
        <v>0</v>
      </c>
      <c r="U304" s="180"/>
      <c r="V304" s="182">
        <f>SUM(V305:V312)</f>
        <v>0</v>
      </c>
      <c r="W304" s="180"/>
      <c r="X304" s="183">
        <f>SUM(X305:X312)</f>
        <v>0</v>
      </c>
      <c r="AR304" s="184" t="s">
        <v>84</v>
      </c>
      <c r="AT304" s="185" t="s">
        <v>75</v>
      </c>
      <c r="AU304" s="185" t="s">
        <v>84</v>
      </c>
      <c r="AY304" s="184" t="s">
        <v>142</v>
      </c>
      <c r="BK304" s="186">
        <f>SUM(BK305:BK312)</f>
        <v>0</v>
      </c>
    </row>
    <row r="305" spans="1:65" s="2" customFormat="1" ht="36">
      <c r="A305" s="34"/>
      <c r="B305" s="35"/>
      <c r="C305" s="189" t="s">
        <v>479</v>
      </c>
      <c r="D305" s="189" t="s">
        <v>145</v>
      </c>
      <c r="E305" s="190" t="s">
        <v>480</v>
      </c>
      <c r="F305" s="191" t="s">
        <v>481</v>
      </c>
      <c r="G305" s="192" t="s">
        <v>254</v>
      </c>
      <c r="H305" s="193">
        <v>2748.724</v>
      </c>
      <c r="I305" s="194"/>
      <c r="J305" s="194"/>
      <c r="K305" s="195">
        <f>ROUND(P305*H305,2)</f>
        <v>0</v>
      </c>
      <c r="L305" s="191" t="s">
        <v>149</v>
      </c>
      <c r="M305" s="39"/>
      <c r="N305" s="196" t="s">
        <v>1</v>
      </c>
      <c r="O305" s="197" t="s">
        <v>39</v>
      </c>
      <c r="P305" s="198">
        <f>I305+J305</f>
        <v>0</v>
      </c>
      <c r="Q305" s="198">
        <f>ROUND(I305*H305,2)</f>
        <v>0</v>
      </c>
      <c r="R305" s="198">
        <f>ROUND(J305*H305,2)</f>
        <v>0</v>
      </c>
      <c r="S305" s="71"/>
      <c r="T305" s="199">
        <f>S305*H305</f>
        <v>0</v>
      </c>
      <c r="U305" s="199">
        <v>0</v>
      </c>
      <c r="V305" s="199">
        <f>U305*H305</f>
        <v>0</v>
      </c>
      <c r="W305" s="199">
        <v>0</v>
      </c>
      <c r="X305" s="200">
        <f>W305*H305</f>
        <v>0</v>
      </c>
      <c r="Y305" s="34"/>
      <c r="Z305" s="34"/>
      <c r="AA305" s="34"/>
      <c r="AB305" s="34"/>
      <c r="AC305" s="34"/>
      <c r="AD305" s="34"/>
      <c r="AE305" s="34"/>
      <c r="AR305" s="201" t="s">
        <v>150</v>
      </c>
      <c r="AT305" s="201" t="s">
        <v>145</v>
      </c>
      <c r="AU305" s="201" t="s">
        <v>86</v>
      </c>
      <c r="AY305" s="17" t="s">
        <v>142</v>
      </c>
      <c r="BE305" s="202">
        <f>IF(O305="základní",K305,0)</f>
        <v>0</v>
      </c>
      <c r="BF305" s="202">
        <f>IF(O305="snížená",K305,0)</f>
        <v>0</v>
      </c>
      <c r="BG305" s="202">
        <f>IF(O305="zákl. přenesená",K305,0)</f>
        <v>0</v>
      </c>
      <c r="BH305" s="202">
        <f>IF(O305="sníž. přenesená",K305,0)</f>
        <v>0</v>
      </c>
      <c r="BI305" s="202">
        <f>IF(O305="nulová",K305,0)</f>
        <v>0</v>
      </c>
      <c r="BJ305" s="17" t="s">
        <v>84</v>
      </c>
      <c r="BK305" s="202">
        <f>ROUND(P305*H305,2)</f>
        <v>0</v>
      </c>
      <c r="BL305" s="17" t="s">
        <v>150</v>
      </c>
      <c r="BM305" s="201" t="s">
        <v>482</v>
      </c>
    </row>
    <row r="306" spans="1:47" s="2" customFormat="1" ht="97.5">
      <c r="A306" s="34"/>
      <c r="B306" s="35"/>
      <c r="C306" s="36"/>
      <c r="D306" s="203" t="s">
        <v>152</v>
      </c>
      <c r="E306" s="36"/>
      <c r="F306" s="204" t="s">
        <v>483</v>
      </c>
      <c r="G306" s="36"/>
      <c r="H306" s="36"/>
      <c r="I306" s="205"/>
      <c r="J306" s="205"/>
      <c r="K306" s="36"/>
      <c r="L306" s="36"/>
      <c r="M306" s="39"/>
      <c r="N306" s="206"/>
      <c r="O306" s="207"/>
      <c r="P306" s="71"/>
      <c r="Q306" s="71"/>
      <c r="R306" s="71"/>
      <c r="S306" s="71"/>
      <c r="T306" s="71"/>
      <c r="U306" s="71"/>
      <c r="V306" s="71"/>
      <c r="W306" s="71"/>
      <c r="X306" s="72"/>
      <c r="Y306" s="34"/>
      <c r="Z306" s="34"/>
      <c r="AA306" s="34"/>
      <c r="AB306" s="34"/>
      <c r="AC306" s="34"/>
      <c r="AD306" s="34"/>
      <c r="AE306" s="34"/>
      <c r="AT306" s="17" t="s">
        <v>152</v>
      </c>
      <c r="AU306" s="17" t="s">
        <v>86</v>
      </c>
    </row>
    <row r="307" spans="1:65" s="2" customFormat="1" ht="36">
      <c r="A307" s="34"/>
      <c r="B307" s="35"/>
      <c r="C307" s="189" t="s">
        <v>484</v>
      </c>
      <c r="D307" s="189" t="s">
        <v>145</v>
      </c>
      <c r="E307" s="190" t="s">
        <v>485</v>
      </c>
      <c r="F307" s="191" t="s">
        <v>486</v>
      </c>
      <c r="G307" s="192" t="s">
        <v>254</v>
      </c>
      <c r="H307" s="193">
        <v>27487.24</v>
      </c>
      <c r="I307" s="194"/>
      <c r="J307" s="194"/>
      <c r="K307" s="195">
        <f>ROUND(P307*H307,2)</f>
        <v>0</v>
      </c>
      <c r="L307" s="191" t="s">
        <v>149</v>
      </c>
      <c r="M307" s="39"/>
      <c r="N307" s="196" t="s">
        <v>1</v>
      </c>
      <c r="O307" s="197" t="s">
        <v>39</v>
      </c>
      <c r="P307" s="198">
        <f>I307+J307</f>
        <v>0</v>
      </c>
      <c r="Q307" s="198">
        <f>ROUND(I307*H307,2)</f>
        <v>0</v>
      </c>
      <c r="R307" s="198">
        <f>ROUND(J307*H307,2)</f>
        <v>0</v>
      </c>
      <c r="S307" s="71"/>
      <c r="T307" s="199">
        <f>S307*H307</f>
        <v>0</v>
      </c>
      <c r="U307" s="199">
        <v>0</v>
      </c>
      <c r="V307" s="199">
        <f>U307*H307</f>
        <v>0</v>
      </c>
      <c r="W307" s="199">
        <v>0</v>
      </c>
      <c r="X307" s="200">
        <f>W307*H307</f>
        <v>0</v>
      </c>
      <c r="Y307" s="34"/>
      <c r="Z307" s="34"/>
      <c r="AA307" s="34"/>
      <c r="AB307" s="34"/>
      <c r="AC307" s="34"/>
      <c r="AD307" s="34"/>
      <c r="AE307" s="34"/>
      <c r="AR307" s="201" t="s">
        <v>150</v>
      </c>
      <c r="AT307" s="201" t="s">
        <v>145</v>
      </c>
      <c r="AU307" s="201" t="s">
        <v>86</v>
      </c>
      <c r="AY307" s="17" t="s">
        <v>142</v>
      </c>
      <c r="BE307" s="202">
        <f>IF(O307="základní",K307,0)</f>
        <v>0</v>
      </c>
      <c r="BF307" s="202">
        <f>IF(O307="snížená",K307,0)</f>
        <v>0</v>
      </c>
      <c r="BG307" s="202">
        <f>IF(O307="zákl. přenesená",K307,0)</f>
        <v>0</v>
      </c>
      <c r="BH307" s="202">
        <f>IF(O307="sníž. přenesená",K307,0)</f>
        <v>0</v>
      </c>
      <c r="BI307" s="202">
        <f>IF(O307="nulová",K307,0)</f>
        <v>0</v>
      </c>
      <c r="BJ307" s="17" t="s">
        <v>84</v>
      </c>
      <c r="BK307" s="202">
        <f>ROUND(P307*H307,2)</f>
        <v>0</v>
      </c>
      <c r="BL307" s="17" t="s">
        <v>150</v>
      </c>
      <c r="BM307" s="201" t="s">
        <v>487</v>
      </c>
    </row>
    <row r="308" spans="1:47" s="2" customFormat="1" ht="97.5">
      <c r="A308" s="34"/>
      <c r="B308" s="35"/>
      <c r="C308" s="36"/>
      <c r="D308" s="203" t="s">
        <v>152</v>
      </c>
      <c r="E308" s="36"/>
      <c r="F308" s="204" t="s">
        <v>483</v>
      </c>
      <c r="G308" s="36"/>
      <c r="H308" s="36"/>
      <c r="I308" s="205"/>
      <c r="J308" s="205"/>
      <c r="K308" s="36"/>
      <c r="L308" s="36"/>
      <c r="M308" s="39"/>
      <c r="N308" s="206"/>
      <c r="O308" s="207"/>
      <c r="P308" s="71"/>
      <c r="Q308" s="71"/>
      <c r="R308" s="71"/>
      <c r="S308" s="71"/>
      <c r="T308" s="71"/>
      <c r="U308" s="71"/>
      <c r="V308" s="71"/>
      <c r="W308" s="71"/>
      <c r="X308" s="72"/>
      <c r="Y308" s="34"/>
      <c r="Z308" s="34"/>
      <c r="AA308" s="34"/>
      <c r="AB308" s="34"/>
      <c r="AC308" s="34"/>
      <c r="AD308" s="34"/>
      <c r="AE308" s="34"/>
      <c r="AT308" s="17" t="s">
        <v>152</v>
      </c>
      <c r="AU308" s="17" t="s">
        <v>86</v>
      </c>
    </row>
    <row r="309" spans="1:65" s="2" customFormat="1" ht="24">
      <c r="A309" s="34"/>
      <c r="B309" s="35"/>
      <c r="C309" s="189" t="s">
        <v>488</v>
      </c>
      <c r="D309" s="189" t="s">
        <v>145</v>
      </c>
      <c r="E309" s="190" t="s">
        <v>489</v>
      </c>
      <c r="F309" s="191" t="s">
        <v>490</v>
      </c>
      <c r="G309" s="192" t="s">
        <v>254</v>
      </c>
      <c r="H309" s="193">
        <v>2748.724</v>
      </c>
      <c r="I309" s="194"/>
      <c r="J309" s="194"/>
      <c r="K309" s="195">
        <f>ROUND(P309*H309,2)</f>
        <v>0</v>
      </c>
      <c r="L309" s="191" t="s">
        <v>149</v>
      </c>
      <c r="M309" s="39"/>
      <c r="N309" s="196" t="s">
        <v>1</v>
      </c>
      <c r="O309" s="197" t="s">
        <v>39</v>
      </c>
      <c r="P309" s="198">
        <f>I309+J309</f>
        <v>0</v>
      </c>
      <c r="Q309" s="198">
        <f>ROUND(I309*H309,2)</f>
        <v>0</v>
      </c>
      <c r="R309" s="198">
        <f>ROUND(J309*H309,2)</f>
        <v>0</v>
      </c>
      <c r="S309" s="71"/>
      <c r="T309" s="199">
        <f>S309*H309</f>
        <v>0</v>
      </c>
      <c r="U309" s="199">
        <v>0</v>
      </c>
      <c r="V309" s="199">
        <f>U309*H309</f>
        <v>0</v>
      </c>
      <c r="W309" s="199">
        <v>0</v>
      </c>
      <c r="X309" s="200">
        <f>W309*H309</f>
        <v>0</v>
      </c>
      <c r="Y309" s="34"/>
      <c r="Z309" s="34"/>
      <c r="AA309" s="34"/>
      <c r="AB309" s="34"/>
      <c r="AC309" s="34"/>
      <c r="AD309" s="34"/>
      <c r="AE309" s="34"/>
      <c r="AR309" s="201" t="s">
        <v>150</v>
      </c>
      <c r="AT309" s="201" t="s">
        <v>145</v>
      </c>
      <c r="AU309" s="201" t="s">
        <v>86</v>
      </c>
      <c r="AY309" s="17" t="s">
        <v>142</v>
      </c>
      <c r="BE309" s="202">
        <f>IF(O309="základní",K309,0)</f>
        <v>0</v>
      </c>
      <c r="BF309" s="202">
        <f>IF(O309="snížená",K309,0)</f>
        <v>0</v>
      </c>
      <c r="BG309" s="202">
        <f>IF(O309="zákl. přenesená",K309,0)</f>
        <v>0</v>
      </c>
      <c r="BH309" s="202">
        <f>IF(O309="sníž. přenesená",K309,0)</f>
        <v>0</v>
      </c>
      <c r="BI309" s="202">
        <f>IF(O309="nulová",K309,0)</f>
        <v>0</v>
      </c>
      <c r="BJ309" s="17" t="s">
        <v>84</v>
      </c>
      <c r="BK309" s="202">
        <f>ROUND(P309*H309,2)</f>
        <v>0</v>
      </c>
      <c r="BL309" s="17" t="s">
        <v>150</v>
      </c>
      <c r="BM309" s="201" t="s">
        <v>491</v>
      </c>
    </row>
    <row r="310" spans="1:47" s="2" customFormat="1" ht="39">
      <c r="A310" s="34"/>
      <c r="B310" s="35"/>
      <c r="C310" s="36"/>
      <c r="D310" s="203" t="s">
        <v>152</v>
      </c>
      <c r="E310" s="36"/>
      <c r="F310" s="204" t="s">
        <v>492</v>
      </c>
      <c r="G310" s="36"/>
      <c r="H310" s="36"/>
      <c r="I310" s="205"/>
      <c r="J310" s="205"/>
      <c r="K310" s="36"/>
      <c r="L310" s="36"/>
      <c r="M310" s="39"/>
      <c r="N310" s="206"/>
      <c r="O310" s="207"/>
      <c r="P310" s="71"/>
      <c r="Q310" s="71"/>
      <c r="R310" s="71"/>
      <c r="S310" s="71"/>
      <c r="T310" s="71"/>
      <c r="U310" s="71"/>
      <c r="V310" s="71"/>
      <c r="W310" s="71"/>
      <c r="X310" s="72"/>
      <c r="Y310" s="34"/>
      <c r="Z310" s="34"/>
      <c r="AA310" s="34"/>
      <c r="AB310" s="34"/>
      <c r="AC310" s="34"/>
      <c r="AD310" s="34"/>
      <c r="AE310" s="34"/>
      <c r="AT310" s="17" t="s">
        <v>152</v>
      </c>
      <c r="AU310" s="17" t="s">
        <v>86</v>
      </c>
    </row>
    <row r="311" spans="1:65" s="2" customFormat="1" ht="44.25" customHeight="1">
      <c r="A311" s="34"/>
      <c r="B311" s="35"/>
      <c r="C311" s="189" t="s">
        <v>493</v>
      </c>
      <c r="D311" s="189" t="s">
        <v>145</v>
      </c>
      <c r="E311" s="190" t="s">
        <v>494</v>
      </c>
      <c r="F311" s="191" t="s">
        <v>266</v>
      </c>
      <c r="G311" s="192" t="s">
        <v>254</v>
      </c>
      <c r="H311" s="193">
        <v>2748.724</v>
      </c>
      <c r="I311" s="194"/>
      <c r="J311" s="194"/>
      <c r="K311" s="195">
        <f>ROUND(P311*H311,2)</f>
        <v>0</v>
      </c>
      <c r="L311" s="191" t="s">
        <v>149</v>
      </c>
      <c r="M311" s="39"/>
      <c r="N311" s="196" t="s">
        <v>1</v>
      </c>
      <c r="O311" s="197" t="s">
        <v>39</v>
      </c>
      <c r="P311" s="198">
        <f>I311+J311</f>
        <v>0</v>
      </c>
      <c r="Q311" s="198">
        <f>ROUND(I311*H311,2)</f>
        <v>0</v>
      </c>
      <c r="R311" s="198">
        <f>ROUND(J311*H311,2)</f>
        <v>0</v>
      </c>
      <c r="S311" s="71"/>
      <c r="T311" s="199">
        <f>S311*H311</f>
        <v>0</v>
      </c>
      <c r="U311" s="199">
        <v>0</v>
      </c>
      <c r="V311" s="199">
        <f>U311*H311</f>
        <v>0</v>
      </c>
      <c r="W311" s="199">
        <v>0</v>
      </c>
      <c r="X311" s="200">
        <f>W311*H311</f>
        <v>0</v>
      </c>
      <c r="Y311" s="34"/>
      <c r="Z311" s="34"/>
      <c r="AA311" s="34"/>
      <c r="AB311" s="34"/>
      <c r="AC311" s="34"/>
      <c r="AD311" s="34"/>
      <c r="AE311" s="34"/>
      <c r="AR311" s="201" t="s">
        <v>150</v>
      </c>
      <c r="AT311" s="201" t="s">
        <v>145</v>
      </c>
      <c r="AU311" s="201" t="s">
        <v>86</v>
      </c>
      <c r="AY311" s="17" t="s">
        <v>142</v>
      </c>
      <c r="BE311" s="202">
        <f>IF(O311="základní",K311,0)</f>
        <v>0</v>
      </c>
      <c r="BF311" s="202">
        <f>IF(O311="snížená",K311,0)</f>
        <v>0</v>
      </c>
      <c r="BG311" s="202">
        <f>IF(O311="zákl. přenesená",K311,0)</f>
        <v>0</v>
      </c>
      <c r="BH311" s="202">
        <f>IF(O311="sníž. přenesená",K311,0)</f>
        <v>0</v>
      </c>
      <c r="BI311" s="202">
        <f>IF(O311="nulová",K311,0)</f>
        <v>0</v>
      </c>
      <c r="BJ311" s="17" t="s">
        <v>84</v>
      </c>
      <c r="BK311" s="202">
        <f>ROUND(P311*H311,2)</f>
        <v>0</v>
      </c>
      <c r="BL311" s="17" t="s">
        <v>150</v>
      </c>
      <c r="BM311" s="201" t="s">
        <v>495</v>
      </c>
    </row>
    <row r="312" spans="1:47" s="2" customFormat="1" ht="78">
      <c r="A312" s="34"/>
      <c r="B312" s="35"/>
      <c r="C312" s="36"/>
      <c r="D312" s="203" t="s">
        <v>152</v>
      </c>
      <c r="E312" s="36"/>
      <c r="F312" s="204" t="s">
        <v>496</v>
      </c>
      <c r="G312" s="36"/>
      <c r="H312" s="36"/>
      <c r="I312" s="205"/>
      <c r="J312" s="205"/>
      <c r="K312" s="36"/>
      <c r="L312" s="36"/>
      <c r="M312" s="39"/>
      <c r="N312" s="206"/>
      <c r="O312" s="207"/>
      <c r="P312" s="71"/>
      <c r="Q312" s="71"/>
      <c r="R312" s="71"/>
      <c r="S312" s="71"/>
      <c r="T312" s="71"/>
      <c r="U312" s="71"/>
      <c r="V312" s="71"/>
      <c r="W312" s="71"/>
      <c r="X312" s="72"/>
      <c r="Y312" s="34"/>
      <c r="Z312" s="34"/>
      <c r="AA312" s="34"/>
      <c r="AB312" s="34"/>
      <c r="AC312" s="34"/>
      <c r="AD312" s="34"/>
      <c r="AE312" s="34"/>
      <c r="AT312" s="17" t="s">
        <v>152</v>
      </c>
      <c r="AU312" s="17" t="s">
        <v>86</v>
      </c>
    </row>
    <row r="313" spans="2:63" s="12" customFormat="1" ht="22.9" customHeight="1">
      <c r="B313" s="172"/>
      <c r="C313" s="173"/>
      <c r="D313" s="174" t="s">
        <v>75</v>
      </c>
      <c r="E313" s="187" t="s">
        <v>497</v>
      </c>
      <c r="F313" s="187" t="s">
        <v>498</v>
      </c>
      <c r="G313" s="173"/>
      <c r="H313" s="173"/>
      <c r="I313" s="176"/>
      <c r="J313" s="176"/>
      <c r="K313" s="188">
        <f>BK313</f>
        <v>0</v>
      </c>
      <c r="L313" s="173"/>
      <c r="M313" s="178"/>
      <c r="N313" s="179"/>
      <c r="O313" s="180"/>
      <c r="P313" s="180"/>
      <c r="Q313" s="181">
        <f>SUM(Q314:Q317)</f>
        <v>0</v>
      </c>
      <c r="R313" s="181">
        <f>SUM(R314:R317)</f>
        <v>0</v>
      </c>
      <c r="S313" s="180"/>
      <c r="T313" s="182">
        <f>SUM(T314:T317)</f>
        <v>0</v>
      </c>
      <c r="U313" s="180"/>
      <c r="V313" s="182">
        <f>SUM(V314:V317)</f>
        <v>0</v>
      </c>
      <c r="W313" s="180"/>
      <c r="X313" s="183">
        <f>SUM(X314:X317)</f>
        <v>0</v>
      </c>
      <c r="AR313" s="184" t="s">
        <v>84</v>
      </c>
      <c r="AT313" s="185" t="s">
        <v>75</v>
      </c>
      <c r="AU313" s="185" t="s">
        <v>84</v>
      </c>
      <c r="AY313" s="184" t="s">
        <v>142</v>
      </c>
      <c r="BK313" s="186">
        <f>SUM(BK314:BK317)</f>
        <v>0</v>
      </c>
    </row>
    <row r="314" spans="1:65" s="2" customFormat="1" ht="44.25" customHeight="1">
      <c r="A314" s="34"/>
      <c r="B314" s="35"/>
      <c r="C314" s="189" t="s">
        <v>499</v>
      </c>
      <c r="D314" s="189" t="s">
        <v>145</v>
      </c>
      <c r="E314" s="190" t="s">
        <v>500</v>
      </c>
      <c r="F314" s="191" t="s">
        <v>501</v>
      </c>
      <c r="G314" s="192" t="s">
        <v>254</v>
      </c>
      <c r="H314" s="193">
        <v>8893.787</v>
      </c>
      <c r="I314" s="194"/>
      <c r="J314" s="194"/>
      <c r="K314" s="195">
        <f>ROUND(P314*H314,2)</f>
        <v>0</v>
      </c>
      <c r="L314" s="191" t="s">
        <v>149</v>
      </c>
      <c r="M314" s="39"/>
      <c r="N314" s="196" t="s">
        <v>1</v>
      </c>
      <c r="O314" s="197" t="s">
        <v>39</v>
      </c>
      <c r="P314" s="198">
        <f>I314+J314</f>
        <v>0</v>
      </c>
      <c r="Q314" s="198">
        <f>ROUND(I314*H314,2)</f>
        <v>0</v>
      </c>
      <c r="R314" s="198">
        <f>ROUND(J314*H314,2)</f>
        <v>0</v>
      </c>
      <c r="S314" s="71"/>
      <c r="T314" s="199">
        <f>S314*H314</f>
        <v>0</v>
      </c>
      <c r="U314" s="199">
        <v>0</v>
      </c>
      <c r="V314" s="199">
        <f>U314*H314</f>
        <v>0</v>
      </c>
      <c r="W314" s="199">
        <v>0</v>
      </c>
      <c r="X314" s="200">
        <f>W314*H314</f>
        <v>0</v>
      </c>
      <c r="Y314" s="34"/>
      <c r="Z314" s="34"/>
      <c r="AA314" s="34"/>
      <c r="AB314" s="34"/>
      <c r="AC314" s="34"/>
      <c r="AD314" s="34"/>
      <c r="AE314" s="34"/>
      <c r="AR314" s="201" t="s">
        <v>150</v>
      </c>
      <c r="AT314" s="201" t="s">
        <v>145</v>
      </c>
      <c r="AU314" s="201" t="s">
        <v>86</v>
      </c>
      <c r="AY314" s="17" t="s">
        <v>142</v>
      </c>
      <c r="BE314" s="202">
        <f>IF(O314="základní",K314,0)</f>
        <v>0</v>
      </c>
      <c r="BF314" s="202">
        <f>IF(O314="snížená",K314,0)</f>
        <v>0</v>
      </c>
      <c r="BG314" s="202">
        <f>IF(O314="zákl. přenesená",K314,0)</f>
        <v>0</v>
      </c>
      <c r="BH314" s="202">
        <f>IF(O314="sníž. přenesená",K314,0)</f>
        <v>0</v>
      </c>
      <c r="BI314" s="202">
        <f>IF(O314="nulová",K314,0)</f>
        <v>0</v>
      </c>
      <c r="BJ314" s="17" t="s">
        <v>84</v>
      </c>
      <c r="BK314" s="202">
        <f>ROUND(P314*H314,2)</f>
        <v>0</v>
      </c>
      <c r="BL314" s="17" t="s">
        <v>150</v>
      </c>
      <c r="BM314" s="201" t="s">
        <v>502</v>
      </c>
    </row>
    <row r="315" spans="1:47" s="2" customFormat="1" ht="29.25">
      <c r="A315" s="34"/>
      <c r="B315" s="35"/>
      <c r="C315" s="36"/>
      <c r="D315" s="203" t="s">
        <v>152</v>
      </c>
      <c r="E315" s="36"/>
      <c r="F315" s="204" t="s">
        <v>503</v>
      </c>
      <c r="G315" s="36"/>
      <c r="H315" s="36"/>
      <c r="I315" s="205"/>
      <c r="J315" s="205"/>
      <c r="K315" s="36"/>
      <c r="L315" s="36"/>
      <c r="M315" s="39"/>
      <c r="N315" s="206"/>
      <c r="O315" s="207"/>
      <c r="P315" s="71"/>
      <c r="Q315" s="71"/>
      <c r="R315" s="71"/>
      <c r="S315" s="71"/>
      <c r="T315" s="71"/>
      <c r="U315" s="71"/>
      <c r="V315" s="71"/>
      <c r="W315" s="71"/>
      <c r="X315" s="72"/>
      <c r="Y315" s="34"/>
      <c r="Z315" s="34"/>
      <c r="AA315" s="34"/>
      <c r="AB315" s="34"/>
      <c r="AC315" s="34"/>
      <c r="AD315" s="34"/>
      <c r="AE315" s="34"/>
      <c r="AT315" s="17" t="s">
        <v>152</v>
      </c>
      <c r="AU315" s="17" t="s">
        <v>86</v>
      </c>
    </row>
    <row r="316" spans="1:65" s="2" customFormat="1" ht="55.5" customHeight="1">
      <c r="A316" s="34"/>
      <c r="B316" s="35"/>
      <c r="C316" s="189" t="s">
        <v>504</v>
      </c>
      <c r="D316" s="189" t="s">
        <v>145</v>
      </c>
      <c r="E316" s="190" t="s">
        <v>505</v>
      </c>
      <c r="F316" s="191" t="s">
        <v>506</v>
      </c>
      <c r="G316" s="192" t="s">
        <v>254</v>
      </c>
      <c r="H316" s="193">
        <v>8893.787</v>
      </c>
      <c r="I316" s="194"/>
      <c r="J316" s="194"/>
      <c r="K316" s="195">
        <f>ROUND(P316*H316,2)</f>
        <v>0</v>
      </c>
      <c r="L316" s="191" t="s">
        <v>149</v>
      </c>
      <c r="M316" s="39"/>
      <c r="N316" s="196" t="s">
        <v>1</v>
      </c>
      <c r="O316" s="197" t="s">
        <v>39</v>
      </c>
      <c r="P316" s="198">
        <f>I316+J316</f>
        <v>0</v>
      </c>
      <c r="Q316" s="198">
        <f>ROUND(I316*H316,2)</f>
        <v>0</v>
      </c>
      <c r="R316" s="198">
        <f>ROUND(J316*H316,2)</f>
        <v>0</v>
      </c>
      <c r="S316" s="71"/>
      <c r="T316" s="199">
        <f>S316*H316</f>
        <v>0</v>
      </c>
      <c r="U316" s="199">
        <v>0</v>
      </c>
      <c r="V316" s="199">
        <f>U316*H316</f>
        <v>0</v>
      </c>
      <c r="W316" s="199">
        <v>0</v>
      </c>
      <c r="X316" s="200">
        <f>W316*H316</f>
        <v>0</v>
      </c>
      <c r="Y316" s="34"/>
      <c r="Z316" s="34"/>
      <c r="AA316" s="34"/>
      <c r="AB316" s="34"/>
      <c r="AC316" s="34"/>
      <c r="AD316" s="34"/>
      <c r="AE316" s="34"/>
      <c r="AR316" s="201" t="s">
        <v>150</v>
      </c>
      <c r="AT316" s="201" t="s">
        <v>145</v>
      </c>
      <c r="AU316" s="201" t="s">
        <v>86</v>
      </c>
      <c r="AY316" s="17" t="s">
        <v>142</v>
      </c>
      <c r="BE316" s="202">
        <f>IF(O316="základní",K316,0)</f>
        <v>0</v>
      </c>
      <c r="BF316" s="202">
        <f>IF(O316="snížená",K316,0)</f>
        <v>0</v>
      </c>
      <c r="BG316" s="202">
        <f>IF(O316="zákl. přenesená",K316,0)</f>
        <v>0</v>
      </c>
      <c r="BH316" s="202">
        <f>IF(O316="sníž. přenesená",K316,0)</f>
        <v>0</v>
      </c>
      <c r="BI316" s="202">
        <f>IF(O316="nulová",K316,0)</f>
        <v>0</v>
      </c>
      <c r="BJ316" s="17" t="s">
        <v>84</v>
      </c>
      <c r="BK316" s="202">
        <f>ROUND(P316*H316,2)</f>
        <v>0</v>
      </c>
      <c r="BL316" s="17" t="s">
        <v>150</v>
      </c>
      <c r="BM316" s="201" t="s">
        <v>507</v>
      </c>
    </row>
    <row r="317" spans="1:47" s="2" customFormat="1" ht="29.25">
      <c r="A317" s="34"/>
      <c r="B317" s="35"/>
      <c r="C317" s="36"/>
      <c r="D317" s="203" t="s">
        <v>152</v>
      </c>
      <c r="E317" s="36"/>
      <c r="F317" s="204" t="s">
        <v>503</v>
      </c>
      <c r="G317" s="36"/>
      <c r="H317" s="36"/>
      <c r="I317" s="205"/>
      <c r="J317" s="205"/>
      <c r="K317" s="36"/>
      <c r="L317" s="36"/>
      <c r="M317" s="39"/>
      <c r="N317" s="206"/>
      <c r="O317" s="207"/>
      <c r="P317" s="71"/>
      <c r="Q317" s="71"/>
      <c r="R317" s="71"/>
      <c r="S317" s="71"/>
      <c r="T317" s="71"/>
      <c r="U317" s="71"/>
      <c r="V317" s="71"/>
      <c r="W317" s="71"/>
      <c r="X317" s="72"/>
      <c r="Y317" s="34"/>
      <c r="Z317" s="34"/>
      <c r="AA317" s="34"/>
      <c r="AB317" s="34"/>
      <c r="AC317" s="34"/>
      <c r="AD317" s="34"/>
      <c r="AE317" s="34"/>
      <c r="AT317" s="17" t="s">
        <v>152</v>
      </c>
      <c r="AU317" s="17" t="s">
        <v>86</v>
      </c>
    </row>
    <row r="318" spans="2:63" s="12" customFormat="1" ht="25.9" customHeight="1">
      <c r="B318" s="172"/>
      <c r="C318" s="173"/>
      <c r="D318" s="174" t="s">
        <v>75</v>
      </c>
      <c r="E318" s="175" t="s">
        <v>508</v>
      </c>
      <c r="F318" s="175" t="s">
        <v>509</v>
      </c>
      <c r="G318" s="173"/>
      <c r="H318" s="173"/>
      <c r="I318" s="176"/>
      <c r="J318" s="176"/>
      <c r="K318" s="177">
        <f>BK318</f>
        <v>0</v>
      </c>
      <c r="L318" s="173"/>
      <c r="M318" s="178"/>
      <c r="N318" s="179"/>
      <c r="O318" s="180"/>
      <c r="P318" s="180"/>
      <c r="Q318" s="181">
        <f>Q319</f>
        <v>0</v>
      </c>
      <c r="R318" s="181">
        <f>R319</f>
        <v>0</v>
      </c>
      <c r="S318" s="180"/>
      <c r="T318" s="182">
        <f>T319</f>
        <v>0</v>
      </c>
      <c r="U318" s="180"/>
      <c r="V318" s="182">
        <f>V319</f>
        <v>0.01481256</v>
      </c>
      <c r="W318" s="180"/>
      <c r="X318" s="183">
        <f>X319</f>
        <v>0</v>
      </c>
      <c r="AR318" s="184" t="s">
        <v>150</v>
      </c>
      <c r="AT318" s="185" t="s">
        <v>75</v>
      </c>
      <c r="AU318" s="185" t="s">
        <v>76</v>
      </c>
      <c r="AY318" s="184" t="s">
        <v>142</v>
      </c>
      <c r="BK318" s="186">
        <f>BK319</f>
        <v>0</v>
      </c>
    </row>
    <row r="319" spans="2:63" s="12" customFormat="1" ht="22.9" customHeight="1">
      <c r="B319" s="172"/>
      <c r="C319" s="173"/>
      <c r="D319" s="174" t="s">
        <v>75</v>
      </c>
      <c r="E319" s="187" t="s">
        <v>510</v>
      </c>
      <c r="F319" s="187" t="s">
        <v>511</v>
      </c>
      <c r="G319" s="173"/>
      <c r="H319" s="173"/>
      <c r="I319" s="176"/>
      <c r="J319" s="176"/>
      <c r="K319" s="188">
        <f>BK319</f>
        <v>0</v>
      </c>
      <c r="L319" s="173"/>
      <c r="M319" s="178"/>
      <c r="N319" s="179"/>
      <c r="O319" s="180"/>
      <c r="P319" s="180"/>
      <c r="Q319" s="181">
        <f>SUM(Q320:Q323)</f>
        <v>0</v>
      </c>
      <c r="R319" s="181">
        <f>SUM(R320:R323)</f>
        <v>0</v>
      </c>
      <c r="S319" s="180"/>
      <c r="T319" s="182">
        <f>SUM(T320:T323)</f>
        <v>0</v>
      </c>
      <c r="U319" s="180"/>
      <c r="V319" s="182">
        <f>SUM(V320:V323)</f>
        <v>0.01481256</v>
      </c>
      <c r="W319" s="180"/>
      <c r="X319" s="183">
        <f>SUM(X320:X323)</f>
        <v>0</v>
      </c>
      <c r="AR319" s="184" t="s">
        <v>150</v>
      </c>
      <c r="AT319" s="185" t="s">
        <v>75</v>
      </c>
      <c r="AU319" s="185" t="s">
        <v>84</v>
      </c>
      <c r="AY319" s="184" t="s">
        <v>142</v>
      </c>
      <c r="BK319" s="186">
        <f>SUM(BK320:BK323)</f>
        <v>0</v>
      </c>
    </row>
    <row r="320" spans="1:65" s="2" customFormat="1" ht="16.5" customHeight="1">
      <c r="A320" s="34"/>
      <c r="B320" s="35"/>
      <c r="C320" s="189" t="s">
        <v>512</v>
      </c>
      <c r="D320" s="189" t="s">
        <v>145</v>
      </c>
      <c r="E320" s="190" t="s">
        <v>513</v>
      </c>
      <c r="F320" s="191" t="s">
        <v>514</v>
      </c>
      <c r="G320" s="192" t="s">
        <v>148</v>
      </c>
      <c r="H320" s="193">
        <v>35.268</v>
      </c>
      <c r="I320" s="194"/>
      <c r="J320" s="194"/>
      <c r="K320" s="195">
        <f>ROUND(P320*H320,2)</f>
        <v>0</v>
      </c>
      <c r="L320" s="191" t="s">
        <v>255</v>
      </c>
      <c r="M320" s="39"/>
      <c r="N320" s="196" t="s">
        <v>1</v>
      </c>
      <c r="O320" s="197" t="s">
        <v>39</v>
      </c>
      <c r="P320" s="198">
        <f>I320+J320</f>
        <v>0</v>
      </c>
      <c r="Q320" s="198">
        <f>ROUND(I320*H320,2)</f>
        <v>0</v>
      </c>
      <c r="R320" s="198">
        <f>ROUND(J320*H320,2)</f>
        <v>0</v>
      </c>
      <c r="S320" s="71"/>
      <c r="T320" s="199">
        <f>S320*H320</f>
        <v>0</v>
      </c>
      <c r="U320" s="199">
        <v>0.0002</v>
      </c>
      <c r="V320" s="199">
        <f>U320*H320</f>
        <v>0.0070536</v>
      </c>
      <c r="W320" s="199">
        <v>0</v>
      </c>
      <c r="X320" s="200">
        <f>W320*H320</f>
        <v>0</v>
      </c>
      <c r="Y320" s="34"/>
      <c r="Z320" s="34"/>
      <c r="AA320" s="34"/>
      <c r="AB320" s="34"/>
      <c r="AC320" s="34"/>
      <c r="AD320" s="34"/>
      <c r="AE320" s="34"/>
      <c r="AR320" s="201" t="s">
        <v>515</v>
      </c>
      <c r="AT320" s="201" t="s">
        <v>145</v>
      </c>
      <c r="AU320" s="201" t="s">
        <v>86</v>
      </c>
      <c r="AY320" s="17" t="s">
        <v>142</v>
      </c>
      <c r="BE320" s="202">
        <f>IF(O320="základní",K320,0)</f>
        <v>0</v>
      </c>
      <c r="BF320" s="202">
        <f>IF(O320="snížená",K320,0)</f>
        <v>0</v>
      </c>
      <c r="BG320" s="202">
        <f>IF(O320="zákl. přenesená",K320,0)</f>
        <v>0</v>
      </c>
      <c r="BH320" s="202">
        <f>IF(O320="sníž. přenesená",K320,0)</f>
        <v>0</v>
      </c>
      <c r="BI320" s="202">
        <f>IF(O320="nulová",K320,0)</f>
        <v>0</v>
      </c>
      <c r="BJ320" s="17" t="s">
        <v>84</v>
      </c>
      <c r="BK320" s="202">
        <f>ROUND(P320*H320,2)</f>
        <v>0</v>
      </c>
      <c r="BL320" s="17" t="s">
        <v>515</v>
      </c>
      <c r="BM320" s="201" t="s">
        <v>516</v>
      </c>
    </row>
    <row r="321" spans="2:51" s="13" customFormat="1" ht="22.5">
      <c r="B321" s="208"/>
      <c r="C321" s="209"/>
      <c r="D321" s="203" t="s">
        <v>154</v>
      </c>
      <c r="E321" s="210" t="s">
        <v>1</v>
      </c>
      <c r="F321" s="211" t="s">
        <v>517</v>
      </c>
      <c r="G321" s="209"/>
      <c r="H321" s="212">
        <v>35.268</v>
      </c>
      <c r="I321" s="213"/>
      <c r="J321" s="213"/>
      <c r="K321" s="209"/>
      <c r="L321" s="209"/>
      <c r="M321" s="214"/>
      <c r="N321" s="215"/>
      <c r="O321" s="216"/>
      <c r="P321" s="216"/>
      <c r="Q321" s="216"/>
      <c r="R321" s="216"/>
      <c r="S321" s="216"/>
      <c r="T321" s="216"/>
      <c r="U321" s="216"/>
      <c r="V321" s="216"/>
      <c r="W321" s="216"/>
      <c r="X321" s="217"/>
      <c r="AT321" s="218" t="s">
        <v>154</v>
      </c>
      <c r="AU321" s="218" t="s">
        <v>86</v>
      </c>
      <c r="AV321" s="13" t="s">
        <v>86</v>
      </c>
      <c r="AW321" s="13" t="s">
        <v>5</v>
      </c>
      <c r="AX321" s="13" t="s">
        <v>84</v>
      </c>
      <c r="AY321" s="218" t="s">
        <v>142</v>
      </c>
    </row>
    <row r="322" spans="1:65" s="2" customFormat="1" ht="16.5" customHeight="1">
      <c r="A322" s="34"/>
      <c r="B322" s="35"/>
      <c r="C322" s="189" t="s">
        <v>518</v>
      </c>
      <c r="D322" s="189" t="s">
        <v>145</v>
      </c>
      <c r="E322" s="190" t="s">
        <v>519</v>
      </c>
      <c r="F322" s="191" t="s">
        <v>520</v>
      </c>
      <c r="G322" s="192" t="s">
        <v>148</v>
      </c>
      <c r="H322" s="193">
        <v>35.268</v>
      </c>
      <c r="I322" s="194"/>
      <c r="J322" s="194"/>
      <c r="K322" s="195">
        <f>ROUND(P322*H322,2)</f>
        <v>0</v>
      </c>
      <c r="L322" s="191" t="s">
        <v>255</v>
      </c>
      <c r="M322" s="39"/>
      <c r="N322" s="196" t="s">
        <v>1</v>
      </c>
      <c r="O322" s="197" t="s">
        <v>39</v>
      </c>
      <c r="P322" s="198">
        <f>I322+J322</f>
        <v>0</v>
      </c>
      <c r="Q322" s="198">
        <f>ROUND(I322*H322,2)</f>
        <v>0</v>
      </c>
      <c r="R322" s="198">
        <f>ROUND(J322*H322,2)</f>
        <v>0</v>
      </c>
      <c r="S322" s="71"/>
      <c r="T322" s="199">
        <f>S322*H322</f>
        <v>0</v>
      </c>
      <c r="U322" s="199">
        <v>0.00022</v>
      </c>
      <c r="V322" s="199">
        <f>U322*H322</f>
        <v>0.0077589600000000005</v>
      </c>
      <c r="W322" s="199">
        <v>0</v>
      </c>
      <c r="X322" s="200">
        <f>W322*H322</f>
        <v>0</v>
      </c>
      <c r="Y322" s="34"/>
      <c r="Z322" s="34"/>
      <c r="AA322" s="34"/>
      <c r="AB322" s="34"/>
      <c r="AC322" s="34"/>
      <c r="AD322" s="34"/>
      <c r="AE322" s="34"/>
      <c r="AR322" s="201" t="s">
        <v>515</v>
      </c>
      <c r="AT322" s="201" t="s">
        <v>145</v>
      </c>
      <c r="AU322" s="201" t="s">
        <v>86</v>
      </c>
      <c r="AY322" s="17" t="s">
        <v>142</v>
      </c>
      <c r="BE322" s="202">
        <f>IF(O322="základní",K322,0)</f>
        <v>0</v>
      </c>
      <c r="BF322" s="202">
        <f>IF(O322="snížená",K322,0)</f>
        <v>0</v>
      </c>
      <c r="BG322" s="202">
        <f>IF(O322="zákl. přenesená",K322,0)</f>
        <v>0</v>
      </c>
      <c r="BH322" s="202">
        <f>IF(O322="sníž. přenesená",K322,0)</f>
        <v>0</v>
      </c>
      <c r="BI322" s="202">
        <f>IF(O322="nulová",K322,0)</f>
        <v>0</v>
      </c>
      <c r="BJ322" s="17" t="s">
        <v>84</v>
      </c>
      <c r="BK322" s="202">
        <f>ROUND(P322*H322,2)</f>
        <v>0</v>
      </c>
      <c r="BL322" s="17" t="s">
        <v>515</v>
      </c>
      <c r="BM322" s="201" t="s">
        <v>521</v>
      </c>
    </row>
    <row r="323" spans="2:51" s="13" customFormat="1" ht="22.5">
      <c r="B323" s="208"/>
      <c r="C323" s="209"/>
      <c r="D323" s="203" t="s">
        <v>154</v>
      </c>
      <c r="E323" s="210" t="s">
        <v>1</v>
      </c>
      <c r="F323" s="211" t="s">
        <v>517</v>
      </c>
      <c r="G323" s="209"/>
      <c r="H323" s="212">
        <v>35.268</v>
      </c>
      <c r="I323" s="213"/>
      <c r="J323" s="213"/>
      <c r="K323" s="209"/>
      <c r="L323" s="209"/>
      <c r="M323" s="214"/>
      <c r="N323" s="250"/>
      <c r="O323" s="251"/>
      <c r="P323" s="251"/>
      <c r="Q323" s="251"/>
      <c r="R323" s="251"/>
      <c r="S323" s="251"/>
      <c r="T323" s="251"/>
      <c r="U323" s="251"/>
      <c r="V323" s="251"/>
      <c r="W323" s="251"/>
      <c r="X323" s="252"/>
      <c r="AT323" s="218" t="s">
        <v>154</v>
      </c>
      <c r="AU323" s="218" t="s">
        <v>86</v>
      </c>
      <c r="AV323" s="13" t="s">
        <v>86</v>
      </c>
      <c r="AW323" s="13" t="s">
        <v>5</v>
      </c>
      <c r="AX323" s="13" t="s">
        <v>84</v>
      </c>
      <c r="AY323" s="218" t="s">
        <v>142</v>
      </c>
    </row>
    <row r="324" spans="1:31" s="2" customFormat="1" ht="6.95" customHeight="1">
      <c r="A324" s="34"/>
      <c r="B324" s="54"/>
      <c r="C324" s="55"/>
      <c r="D324" s="55"/>
      <c r="E324" s="55"/>
      <c r="F324" s="55"/>
      <c r="G324" s="55"/>
      <c r="H324" s="55"/>
      <c r="I324" s="55"/>
      <c r="J324" s="55"/>
      <c r="K324" s="55"/>
      <c r="L324" s="55"/>
      <c r="M324" s="39"/>
      <c r="N324" s="34"/>
      <c r="P324" s="34"/>
      <c r="Q324" s="34"/>
      <c r="R324" s="34"/>
      <c r="S324" s="34"/>
      <c r="T324" s="34"/>
      <c r="U324" s="34"/>
      <c r="V324" s="34"/>
      <c r="W324" s="34"/>
      <c r="X324" s="34"/>
      <c r="Y324" s="34"/>
      <c r="Z324" s="34"/>
      <c r="AA324" s="34"/>
      <c r="AB324" s="34"/>
      <c r="AC324" s="34"/>
      <c r="AD324" s="34"/>
      <c r="AE324" s="34"/>
    </row>
  </sheetData>
  <sheetProtection algorithmName="SHA-512" hashValue="2EQXEfqk7CgBfz6lDskr5p2bSTall8W2j9GxEjCBoeqcCrtbEJY6cQiwBfYQ2t/wdF/XX9+Zic+PxPCy1kSAfg==" saltValue="GGiYw0C2vVPa9fnRmmjy8aTWHCtl5jLT2i9O6RX8ga9PwgLcbWK0M27+6xdLekLg74vHTcHozRPFTjlozC2Dug==" spinCount="100000" sheet="1" objects="1" scenarios="1" formatColumns="0" formatRows="0" autoFilter="0"/>
  <autoFilter ref="C124:L323"/>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4"/>
  <sheetViews>
    <sheetView showGridLines="0" workbookViewId="0" topLeftCell="A120">
      <selection activeCell="H132" sqref="H13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59"/>
      <c r="N2" s="259"/>
      <c r="O2" s="259"/>
      <c r="P2" s="259"/>
      <c r="Q2" s="259"/>
      <c r="R2" s="259"/>
      <c r="S2" s="259"/>
      <c r="T2" s="259"/>
      <c r="U2" s="259"/>
      <c r="V2" s="259"/>
      <c r="W2" s="259"/>
      <c r="X2" s="259"/>
      <c r="Y2" s="259"/>
      <c r="Z2" s="259"/>
      <c r="AT2" s="17" t="s">
        <v>89</v>
      </c>
    </row>
    <row r="3" spans="2:46" s="1" customFormat="1" ht="6.95" customHeight="1" hidden="1">
      <c r="B3" s="109"/>
      <c r="C3" s="110"/>
      <c r="D3" s="110"/>
      <c r="E3" s="110"/>
      <c r="F3" s="110"/>
      <c r="G3" s="110"/>
      <c r="H3" s="110"/>
      <c r="I3" s="110"/>
      <c r="J3" s="110"/>
      <c r="K3" s="110"/>
      <c r="L3" s="110"/>
      <c r="M3" s="20"/>
      <c r="AT3" s="17" t="s">
        <v>86</v>
      </c>
    </row>
    <row r="4" spans="2:46" s="1" customFormat="1" ht="24.95" customHeight="1" hidden="1">
      <c r="B4" s="20"/>
      <c r="D4" s="111" t="s">
        <v>102</v>
      </c>
      <c r="M4" s="20"/>
      <c r="N4" s="112" t="s">
        <v>11</v>
      </c>
      <c r="AT4" s="17" t="s">
        <v>4</v>
      </c>
    </row>
    <row r="5" spans="2:13" s="1" customFormat="1" ht="6.95" customHeight="1" hidden="1">
      <c r="B5" s="20"/>
      <c r="M5" s="20"/>
    </row>
    <row r="6" spans="2:13" s="1" customFormat="1" ht="12" customHeight="1" hidden="1">
      <c r="B6" s="20"/>
      <c r="D6" s="113" t="s">
        <v>17</v>
      </c>
      <c r="M6" s="20"/>
    </row>
    <row r="7" spans="2:13" s="1" customFormat="1" ht="16.5" customHeight="1" hidden="1">
      <c r="B7" s="20"/>
      <c r="E7" s="303" t="str">
        <f>'Rekapitulace stavby'!K6</f>
        <v xml:space="preserve"> Realizace SZ navržených v KoPÚ Suchdol nad Odrou - 1.etapa</v>
      </c>
      <c r="F7" s="304"/>
      <c r="G7" s="304"/>
      <c r="H7" s="304"/>
      <c r="M7" s="20"/>
    </row>
    <row r="8" spans="1:31" s="2" customFormat="1" ht="12" customHeight="1" hidden="1">
      <c r="A8" s="34"/>
      <c r="B8" s="39"/>
      <c r="C8" s="34"/>
      <c r="D8" s="113" t="s">
        <v>103</v>
      </c>
      <c r="E8" s="34"/>
      <c r="F8" s="34"/>
      <c r="G8" s="34"/>
      <c r="H8" s="34"/>
      <c r="I8" s="34"/>
      <c r="J8" s="34"/>
      <c r="K8" s="34"/>
      <c r="L8" s="34"/>
      <c r="M8" s="51"/>
      <c r="S8" s="34"/>
      <c r="T8" s="34"/>
      <c r="U8" s="34"/>
      <c r="V8" s="34"/>
      <c r="W8" s="34"/>
      <c r="X8" s="34"/>
      <c r="Y8" s="34"/>
      <c r="Z8" s="34"/>
      <c r="AA8" s="34"/>
      <c r="AB8" s="34"/>
      <c r="AC8" s="34"/>
      <c r="AD8" s="34"/>
      <c r="AE8" s="34"/>
    </row>
    <row r="9" spans="1:31" s="2" customFormat="1" ht="16.5" customHeight="1" hidden="1">
      <c r="A9" s="34"/>
      <c r="B9" s="39"/>
      <c r="C9" s="34"/>
      <c r="D9" s="34"/>
      <c r="E9" s="305" t="s">
        <v>522</v>
      </c>
      <c r="F9" s="306"/>
      <c r="G9" s="306"/>
      <c r="H9" s="306"/>
      <c r="I9" s="34"/>
      <c r="J9" s="34"/>
      <c r="K9" s="34"/>
      <c r="L9" s="34"/>
      <c r="M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34"/>
      <c r="M10" s="51"/>
      <c r="S10" s="34"/>
      <c r="T10" s="34"/>
      <c r="U10" s="34"/>
      <c r="V10" s="34"/>
      <c r="W10" s="34"/>
      <c r="X10" s="34"/>
      <c r="Y10" s="34"/>
      <c r="Z10" s="34"/>
      <c r="AA10" s="34"/>
      <c r="AB10" s="34"/>
      <c r="AC10" s="34"/>
      <c r="AD10" s="34"/>
      <c r="AE10" s="34"/>
    </row>
    <row r="11" spans="1:31" s="2" customFormat="1" ht="12" customHeight="1" hidden="1">
      <c r="A11" s="34"/>
      <c r="B11" s="39"/>
      <c r="C11" s="34"/>
      <c r="D11" s="113" t="s">
        <v>19</v>
      </c>
      <c r="E11" s="34"/>
      <c r="F11" s="114" t="s">
        <v>1</v>
      </c>
      <c r="G11" s="34"/>
      <c r="H11" s="34"/>
      <c r="I11" s="113" t="s">
        <v>20</v>
      </c>
      <c r="J11" s="114" t="s">
        <v>1</v>
      </c>
      <c r="K11" s="34"/>
      <c r="L11" s="34"/>
      <c r="M11" s="51"/>
      <c r="S11" s="34"/>
      <c r="T11" s="34"/>
      <c r="U11" s="34"/>
      <c r="V11" s="34"/>
      <c r="W11" s="34"/>
      <c r="X11" s="34"/>
      <c r="Y11" s="34"/>
      <c r="Z11" s="34"/>
      <c r="AA11" s="34"/>
      <c r="AB11" s="34"/>
      <c r="AC11" s="34"/>
      <c r="AD11" s="34"/>
      <c r="AE11" s="34"/>
    </row>
    <row r="12" spans="1:31" s="2" customFormat="1" ht="12" customHeight="1" hidden="1">
      <c r="A12" s="34"/>
      <c r="B12" s="39"/>
      <c r="C12" s="34"/>
      <c r="D12" s="113" t="s">
        <v>21</v>
      </c>
      <c r="E12" s="34"/>
      <c r="F12" s="114" t="s">
        <v>22</v>
      </c>
      <c r="G12" s="34"/>
      <c r="H12" s="34"/>
      <c r="I12" s="113" t="s">
        <v>23</v>
      </c>
      <c r="J12" s="115" t="str">
        <f>'Rekapitulace stavby'!AN8</f>
        <v>1. 9. 2017</v>
      </c>
      <c r="K12" s="34"/>
      <c r="L12" s="34"/>
      <c r="M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34"/>
      <c r="M13" s="51"/>
      <c r="S13" s="34"/>
      <c r="T13" s="34"/>
      <c r="U13" s="34"/>
      <c r="V13" s="34"/>
      <c r="W13" s="34"/>
      <c r="X13" s="34"/>
      <c r="Y13" s="34"/>
      <c r="Z13" s="34"/>
      <c r="AA13" s="34"/>
      <c r="AB13" s="34"/>
      <c r="AC13" s="34"/>
      <c r="AD13" s="34"/>
      <c r="AE13" s="34"/>
    </row>
    <row r="14" spans="1:31" s="2" customFormat="1" ht="12" customHeight="1" hidden="1">
      <c r="A14" s="34"/>
      <c r="B14" s="39"/>
      <c r="C14" s="34"/>
      <c r="D14" s="113" t="s">
        <v>25</v>
      </c>
      <c r="E14" s="34"/>
      <c r="F14" s="34"/>
      <c r="G14" s="34"/>
      <c r="H14" s="34"/>
      <c r="I14" s="113" t="s">
        <v>26</v>
      </c>
      <c r="J14" s="114" t="s">
        <v>1</v>
      </c>
      <c r="K14" s="34"/>
      <c r="L14" s="34"/>
      <c r="M14" s="51"/>
      <c r="S14" s="34"/>
      <c r="T14" s="34"/>
      <c r="U14" s="34"/>
      <c r="V14" s="34"/>
      <c r="W14" s="34"/>
      <c r="X14" s="34"/>
      <c r="Y14" s="34"/>
      <c r="Z14" s="34"/>
      <c r="AA14" s="34"/>
      <c r="AB14" s="34"/>
      <c r="AC14" s="34"/>
      <c r="AD14" s="34"/>
      <c r="AE14" s="34"/>
    </row>
    <row r="15" spans="1:31" s="2" customFormat="1" ht="18" customHeight="1" hidden="1">
      <c r="A15" s="34"/>
      <c r="B15" s="39"/>
      <c r="C15" s="34"/>
      <c r="D15" s="34"/>
      <c r="E15" s="114" t="s">
        <v>27</v>
      </c>
      <c r="F15" s="34"/>
      <c r="G15" s="34"/>
      <c r="H15" s="34"/>
      <c r="I15" s="113" t="s">
        <v>28</v>
      </c>
      <c r="J15" s="114" t="s">
        <v>1</v>
      </c>
      <c r="K15" s="34"/>
      <c r="L15" s="34"/>
      <c r="M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34"/>
      <c r="M16" s="51"/>
      <c r="S16" s="34"/>
      <c r="T16" s="34"/>
      <c r="U16" s="34"/>
      <c r="V16" s="34"/>
      <c r="W16" s="34"/>
      <c r="X16" s="34"/>
      <c r="Y16" s="34"/>
      <c r="Z16" s="34"/>
      <c r="AA16" s="34"/>
      <c r="AB16" s="34"/>
      <c r="AC16" s="34"/>
      <c r="AD16" s="34"/>
      <c r="AE16" s="34"/>
    </row>
    <row r="17" spans="1:31" s="2" customFormat="1" ht="12" customHeight="1" hidden="1">
      <c r="A17" s="34"/>
      <c r="B17" s="39"/>
      <c r="C17" s="34"/>
      <c r="D17" s="113" t="s">
        <v>29</v>
      </c>
      <c r="E17" s="34"/>
      <c r="F17" s="34"/>
      <c r="G17" s="34"/>
      <c r="H17" s="34"/>
      <c r="I17" s="113" t="s">
        <v>26</v>
      </c>
      <c r="J17" s="30" t="str">
        <f>'Rekapitulace stavby'!AN13</f>
        <v>Vyplň údaj</v>
      </c>
      <c r="K17" s="34"/>
      <c r="L17" s="34"/>
      <c r="M17" s="51"/>
      <c r="S17" s="34"/>
      <c r="T17" s="34"/>
      <c r="U17" s="34"/>
      <c r="V17" s="34"/>
      <c r="W17" s="34"/>
      <c r="X17" s="34"/>
      <c r="Y17" s="34"/>
      <c r="Z17" s="34"/>
      <c r="AA17" s="34"/>
      <c r="AB17" s="34"/>
      <c r="AC17" s="34"/>
      <c r="AD17" s="34"/>
      <c r="AE17" s="34"/>
    </row>
    <row r="18" spans="1:31" s="2" customFormat="1" ht="18" customHeight="1" hidden="1">
      <c r="A18" s="34"/>
      <c r="B18" s="39"/>
      <c r="C18" s="34"/>
      <c r="D18" s="34"/>
      <c r="E18" s="307" t="str">
        <f>'Rekapitulace stavby'!E14</f>
        <v>Vyplň údaj</v>
      </c>
      <c r="F18" s="308"/>
      <c r="G18" s="308"/>
      <c r="H18" s="308"/>
      <c r="I18" s="113" t="s">
        <v>28</v>
      </c>
      <c r="J18" s="30" t="str">
        <f>'Rekapitulace stavby'!AN14</f>
        <v>Vyplň údaj</v>
      </c>
      <c r="K18" s="34"/>
      <c r="L18" s="34"/>
      <c r="M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34"/>
      <c r="M19" s="51"/>
      <c r="S19" s="34"/>
      <c r="T19" s="34"/>
      <c r="U19" s="34"/>
      <c r="V19" s="34"/>
      <c r="W19" s="34"/>
      <c r="X19" s="34"/>
      <c r="Y19" s="34"/>
      <c r="Z19" s="34"/>
      <c r="AA19" s="34"/>
      <c r="AB19" s="34"/>
      <c r="AC19" s="34"/>
      <c r="AD19" s="34"/>
      <c r="AE19" s="34"/>
    </row>
    <row r="20" spans="1:31" s="2" customFormat="1" ht="12" customHeight="1" hidden="1">
      <c r="A20" s="34"/>
      <c r="B20" s="39"/>
      <c r="C20" s="34"/>
      <c r="D20" s="113" t="s">
        <v>31</v>
      </c>
      <c r="E20" s="34"/>
      <c r="F20" s="34"/>
      <c r="G20" s="34"/>
      <c r="H20" s="34"/>
      <c r="I20" s="113" t="s">
        <v>26</v>
      </c>
      <c r="J20" s="114" t="s">
        <v>1</v>
      </c>
      <c r="K20" s="34"/>
      <c r="L20" s="34"/>
      <c r="M20" s="51"/>
      <c r="S20" s="34"/>
      <c r="T20" s="34"/>
      <c r="U20" s="34"/>
      <c r="V20" s="34"/>
      <c r="W20" s="34"/>
      <c r="X20" s="34"/>
      <c r="Y20" s="34"/>
      <c r="Z20" s="34"/>
      <c r="AA20" s="34"/>
      <c r="AB20" s="34"/>
      <c r="AC20" s="34"/>
      <c r="AD20" s="34"/>
      <c r="AE20" s="34"/>
    </row>
    <row r="21" spans="1:31" s="2" customFormat="1" ht="18" customHeight="1" hidden="1">
      <c r="A21" s="34"/>
      <c r="B21" s="39"/>
      <c r="C21" s="34"/>
      <c r="D21" s="34"/>
      <c r="E21" s="114" t="s">
        <v>27</v>
      </c>
      <c r="F21" s="34"/>
      <c r="G21" s="34"/>
      <c r="H21" s="34"/>
      <c r="I21" s="113" t="s">
        <v>28</v>
      </c>
      <c r="J21" s="114" t="s">
        <v>1</v>
      </c>
      <c r="K21" s="34"/>
      <c r="L21" s="34"/>
      <c r="M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34"/>
      <c r="M22" s="51"/>
      <c r="S22" s="34"/>
      <c r="T22" s="34"/>
      <c r="U22" s="34"/>
      <c r="V22" s="34"/>
      <c r="W22" s="34"/>
      <c r="X22" s="34"/>
      <c r="Y22" s="34"/>
      <c r="Z22" s="34"/>
      <c r="AA22" s="34"/>
      <c r="AB22" s="34"/>
      <c r="AC22" s="34"/>
      <c r="AD22" s="34"/>
      <c r="AE22" s="34"/>
    </row>
    <row r="23" spans="1:31" s="2" customFormat="1" ht="12" customHeight="1" hidden="1">
      <c r="A23" s="34"/>
      <c r="B23" s="39"/>
      <c r="C23" s="34"/>
      <c r="D23" s="113" t="s">
        <v>32</v>
      </c>
      <c r="E23" s="34"/>
      <c r="F23" s="34"/>
      <c r="G23" s="34"/>
      <c r="H23" s="34"/>
      <c r="I23" s="113" t="s">
        <v>26</v>
      </c>
      <c r="J23" s="114" t="s">
        <v>1</v>
      </c>
      <c r="K23" s="34"/>
      <c r="L23" s="34"/>
      <c r="M23" s="51"/>
      <c r="S23" s="34"/>
      <c r="T23" s="34"/>
      <c r="U23" s="34"/>
      <c r="V23" s="34"/>
      <c r="W23" s="34"/>
      <c r="X23" s="34"/>
      <c r="Y23" s="34"/>
      <c r="Z23" s="34"/>
      <c r="AA23" s="34"/>
      <c r="AB23" s="34"/>
      <c r="AC23" s="34"/>
      <c r="AD23" s="34"/>
      <c r="AE23" s="34"/>
    </row>
    <row r="24" spans="1:31" s="2" customFormat="1" ht="18" customHeight="1" hidden="1">
      <c r="A24" s="34"/>
      <c r="B24" s="39"/>
      <c r="C24" s="34"/>
      <c r="D24" s="34"/>
      <c r="E24" s="114" t="s">
        <v>27</v>
      </c>
      <c r="F24" s="34"/>
      <c r="G24" s="34"/>
      <c r="H24" s="34"/>
      <c r="I24" s="113" t="s">
        <v>28</v>
      </c>
      <c r="J24" s="114" t="s">
        <v>1</v>
      </c>
      <c r="K24" s="34"/>
      <c r="L24" s="34"/>
      <c r="M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34"/>
      <c r="M25" s="51"/>
      <c r="S25" s="34"/>
      <c r="T25" s="34"/>
      <c r="U25" s="34"/>
      <c r="V25" s="34"/>
      <c r="W25" s="34"/>
      <c r="X25" s="34"/>
      <c r="Y25" s="34"/>
      <c r="Z25" s="34"/>
      <c r="AA25" s="34"/>
      <c r="AB25" s="34"/>
      <c r="AC25" s="34"/>
      <c r="AD25" s="34"/>
      <c r="AE25" s="34"/>
    </row>
    <row r="26" spans="1:31" s="2" customFormat="1" ht="12" customHeight="1" hidden="1">
      <c r="A26" s="34"/>
      <c r="B26" s="39"/>
      <c r="C26" s="34"/>
      <c r="D26" s="113" t="s">
        <v>33</v>
      </c>
      <c r="E26" s="34"/>
      <c r="F26" s="34"/>
      <c r="G26" s="34"/>
      <c r="H26" s="34"/>
      <c r="I26" s="34"/>
      <c r="J26" s="34"/>
      <c r="K26" s="34"/>
      <c r="L26" s="34"/>
      <c r="M26" s="51"/>
      <c r="S26" s="34"/>
      <c r="T26" s="34"/>
      <c r="U26" s="34"/>
      <c r="V26" s="34"/>
      <c r="W26" s="34"/>
      <c r="X26" s="34"/>
      <c r="Y26" s="34"/>
      <c r="Z26" s="34"/>
      <c r="AA26" s="34"/>
      <c r="AB26" s="34"/>
      <c r="AC26" s="34"/>
      <c r="AD26" s="34"/>
      <c r="AE26" s="34"/>
    </row>
    <row r="27" spans="1:31" s="8" customFormat="1" ht="16.5" customHeight="1" hidden="1">
      <c r="A27" s="116"/>
      <c r="B27" s="117"/>
      <c r="C27" s="116"/>
      <c r="D27" s="116"/>
      <c r="E27" s="309" t="s">
        <v>1</v>
      </c>
      <c r="F27" s="309"/>
      <c r="G27" s="309"/>
      <c r="H27" s="309"/>
      <c r="I27" s="116"/>
      <c r="J27" s="116"/>
      <c r="K27" s="116"/>
      <c r="L27" s="116"/>
      <c r="M27" s="118"/>
      <c r="S27" s="116"/>
      <c r="T27" s="116"/>
      <c r="U27" s="116"/>
      <c r="V27" s="116"/>
      <c r="W27" s="116"/>
      <c r="X27" s="116"/>
      <c r="Y27" s="116"/>
      <c r="Z27" s="116"/>
      <c r="AA27" s="116"/>
      <c r="AB27" s="116"/>
      <c r="AC27" s="116"/>
      <c r="AD27" s="116"/>
      <c r="AE27" s="116"/>
    </row>
    <row r="28" spans="1:31" s="2" customFormat="1" ht="6.95" customHeight="1" hidden="1">
      <c r="A28" s="34"/>
      <c r="B28" s="39"/>
      <c r="C28" s="34"/>
      <c r="D28" s="34"/>
      <c r="E28" s="34"/>
      <c r="F28" s="34"/>
      <c r="G28" s="34"/>
      <c r="H28" s="34"/>
      <c r="I28" s="34"/>
      <c r="J28" s="34"/>
      <c r="K28" s="34"/>
      <c r="L28" s="34"/>
      <c r="M28" s="51"/>
      <c r="S28" s="34"/>
      <c r="T28" s="34"/>
      <c r="U28" s="34"/>
      <c r="V28" s="34"/>
      <c r="W28" s="34"/>
      <c r="X28" s="34"/>
      <c r="Y28" s="34"/>
      <c r="Z28" s="34"/>
      <c r="AA28" s="34"/>
      <c r="AB28" s="34"/>
      <c r="AC28" s="34"/>
      <c r="AD28" s="34"/>
      <c r="AE28" s="34"/>
    </row>
    <row r="29" spans="1:31" s="2" customFormat="1" ht="6.95" customHeight="1" hidden="1">
      <c r="A29" s="34"/>
      <c r="B29" s="39"/>
      <c r="C29" s="34"/>
      <c r="D29" s="119"/>
      <c r="E29" s="119"/>
      <c r="F29" s="119"/>
      <c r="G29" s="119"/>
      <c r="H29" s="119"/>
      <c r="I29" s="119"/>
      <c r="J29" s="119"/>
      <c r="K29" s="119"/>
      <c r="L29" s="119"/>
      <c r="M29" s="51"/>
      <c r="S29" s="34"/>
      <c r="T29" s="34"/>
      <c r="U29" s="34"/>
      <c r="V29" s="34"/>
      <c r="W29" s="34"/>
      <c r="X29" s="34"/>
      <c r="Y29" s="34"/>
      <c r="Z29" s="34"/>
      <c r="AA29" s="34"/>
      <c r="AB29" s="34"/>
      <c r="AC29" s="34"/>
      <c r="AD29" s="34"/>
      <c r="AE29" s="34"/>
    </row>
    <row r="30" spans="1:31" s="2" customFormat="1" ht="12.75" hidden="1">
      <c r="A30" s="34"/>
      <c r="B30" s="39"/>
      <c r="C30" s="34"/>
      <c r="D30" s="34"/>
      <c r="E30" s="113" t="s">
        <v>105</v>
      </c>
      <c r="F30" s="34"/>
      <c r="G30" s="34"/>
      <c r="H30" s="34"/>
      <c r="I30" s="34"/>
      <c r="J30" s="34"/>
      <c r="K30" s="120">
        <f>I96</f>
        <v>0</v>
      </c>
      <c r="L30" s="34"/>
      <c r="M30" s="51"/>
      <c r="S30" s="34"/>
      <c r="T30" s="34"/>
      <c r="U30" s="34"/>
      <c r="V30" s="34"/>
      <c r="W30" s="34"/>
      <c r="X30" s="34"/>
      <c r="Y30" s="34"/>
      <c r="Z30" s="34"/>
      <c r="AA30" s="34"/>
      <c r="AB30" s="34"/>
      <c r="AC30" s="34"/>
      <c r="AD30" s="34"/>
      <c r="AE30" s="34"/>
    </row>
    <row r="31" spans="1:31" s="2" customFormat="1" ht="12.75" hidden="1">
      <c r="A31" s="34"/>
      <c r="B31" s="39"/>
      <c r="C31" s="34"/>
      <c r="D31" s="34"/>
      <c r="E31" s="113" t="s">
        <v>106</v>
      </c>
      <c r="F31" s="34"/>
      <c r="G31" s="34"/>
      <c r="H31" s="34"/>
      <c r="I31" s="34"/>
      <c r="J31" s="34"/>
      <c r="K31" s="120">
        <f>J96</f>
        <v>0</v>
      </c>
      <c r="L31" s="34"/>
      <c r="M31" s="51"/>
      <c r="S31" s="34"/>
      <c r="T31" s="34"/>
      <c r="U31" s="34"/>
      <c r="V31" s="34"/>
      <c r="W31" s="34"/>
      <c r="X31" s="34"/>
      <c r="Y31" s="34"/>
      <c r="Z31" s="34"/>
      <c r="AA31" s="34"/>
      <c r="AB31" s="34"/>
      <c r="AC31" s="34"/>
      <c r="AD31" s="34"/>
      <c r="AE31" s="34"/>
    </row>
    <row r="32" spans="1:31" s="2" customFormat="1" ht="25.35" customHeight="1" hidden="1">
      <c r="A32" s="34"/>
      <c r="B32" s="39"/>
      <c r="C32" s="34"/>
      <c r="D32" s="121" t="s">
        <v>34</v>
      </c>
      <c r="E32" s="34"/>
      <c r="F32" s="34"/>
      <c r="G32" s="34"/>
      <c r="H32" s="34"/>
      <c r="I32" s="34"/>
      <c r="J32" s="34"/>
      <c r="K32" s="122">
        <f>ROUND(K125,2)</f>
        <v>0</v>
      </c>
      <c r="L32" s="34"/>
      <c r="M32" s="51"/>
      <c r="S32" s="34"/>
      <c r="T32" s="34"/>
      <c r="U32" s="34"/>
      <c r="V32" s="34"/>
      <c r="W32" s="34"/>
      <c r="X32" s="34"/>
      <c r="Y32" s="34"/>
      <c r="Z32" s="34"/>
      <c r="AA32" s="34"/>
      <c r="AB32" s="34"/>
      <c r="AC32" s="34"/>
      <c r="AD32" s="34"/>
      <c r="AE32" s="34"/>
    </row>
    <row r="33" spans="1:31" s="2" customFormat="1" ht="6.95" customHeight="1" hidden="1">
      <c r="A33" s="34"/>
      <c r="B33" s="39"/>
      <c r="C33" s="34"/>
      <c r="D33" s="119"/>
      <c r="E33" s="119"/>
      <c r="F33" s="119"/>
      <c r="G33" s="119"/>
      <c r="H33" s="119"/>
      <c r="I33" s="119"/>
      <c r="J33" s="119"/>
      <c r="K33" s="119"/>
      <c r="L33" s="119"/>
      <c r="M33" s="51"/>
      <c r="S33" s="34"/>
      <c r="T33" s="34"/>
      <c r="U33" s="34"/>
      <c r="V33" s="34"/>
      <c r="W33" s="34"/>
      <c r="X33" s="34"/>
      <c r="Y33" s="34"/>
      <c r="Z33" s="34"/>
      <c r="AA33" s="34"/>
      <c r="AB33" s="34"/>
      <c r="AC33" s="34"/>
      <c r="AD33" s="34"/>
      <c r="AE33" s="34"/>
    </row>
    <row r="34" spans="1:31" s="2" customFormat="1" ht="14.45" customHeight="1" hidden="1">
      <c r="A34" s="34"/>
      <c r="B34" s="39"/>
      <c r="C34" s="34"/>
      <c r="D34" s="34"/>
      <c r="E34" s="34"/>
      <c r="F34" s="123" t="s">
        <v>36</v>
      </c>
      <c r="G34" s="34"/>
      <c r="H34" s="34"/>
      <c r="I34" s="123" t="s">
        <v>35</v>
      </c>
      <c r="J34" s="34"/>
      <c r="K34" s="123" t="s">
        <v>37</v>
      </c>
      <c r="L34" s="34"/>
      <c r="M34" s="51"/>
      <c r="S34" s="34"/>
      <c r="T34" s="34"/>
      <c r="U34" s="34"/>
      <c r="V34" s="34"/>
      <c r="W34" s="34"/>
      <c r="X34" s="34"/>
      <c r="Y34" s="34"/>
      <c r="Z34" s="34"/>
      <c r="AA34" s="34"/>
      <c r="AB34" s="34"/>
      <c r="AC34" s="34"/>
      <c r="AD34" s="34"/>
      <c r="AE34" s="34"/>
    </row>
    <row r="35" spans="1:31" s="2" customFormat="1" ht="14.45" customHeight="1" hidden="1">
      <c r="A35" s="34"/>
      <c r="B35" s="39"/>
      <c r="C35" s="34"/>
      <c r="D35" s="124" t="s">
        <v>38</v>
      </c>
      <c r="E35" s="113" t="s">
        <v>39</v>
      </c>
      <c r="F35" s="120">
        <f>ROUND((SUM(BE125:BE333)),2)</f>
        <v>0</v>
      </c>
      <c r="G35" s="34"/>
      <c r="H35" s="34"/>
      <c r="I35" s="125">
        <v>0.21</v>
      </c>
      <c r="J35" s="34"/>
      <c r="K35" s="120">
        <f>ROUND(((SUM(BE125:BE333))*I35),2)</f>
        <v>0</v>
      </c>
      <c r="L35" s="34"/>
      <c r="M35" s="51"/>
      <c r="S35" s="34"/>
      <c r="T35" s="34"/>
      <c r="U35" s="34"/>
      <c r="V35" s="34"/>
      <c r="W35" s="34"/>
      <c r="X35" s="34"/>
      <c r="Y35" s="34"/>
      <c r="Z35" s="34"/>
      <c r="AA35" s="34"/>
      <c r="AB35" s="34"/>
      <c r="AC35" s="34"/>
      <c r="AD35" s="34"/>
      <c r="AE35" s="34"/>
    </row>
    <row r="36" spans="1:31" s="2" customFormat="1" ht="14.45" customHeight="1" hidden="1">
      <c r="A36" s="34"/>
      <c r="B36" s="39"/>
      <c r="C36" s="34"/>
      <c r="D36" s="34"/>
      <c r="E36" s="113" t="s">
        <v>40</v>
      </c>
      <c r="F36" s="120">
        <f>ROUND((SUM(BF125:BF333)),2)</f>
        <v>0</v>
      </c>
      <c r="G36" s="34"/>
      <c r="H36" s="34"/>
      <c r="I36" s="125">
        <v>0.15</v>
      </c>
      <c r="J36" s="34"/>
      <c r="K36" s="120">
        <f>ROUND(((SUM(BF125:BF333))*I36),2)</f>
        <v>0</v>
      </c>
      <c r="L36" s="34"/>
      <c r="M36" s="51"/>
      <c r="S36" s="34"/>
      <c r="T36" s="34"/>
      <c r="U36" s="34"/>
      <c r="V36" s="34"/>
      <c r="W36" s="34"/>
      <c r="X36" s="34"/>
      <c r="Y36" s="34"/>
      <c r="Z36" s="34"/>
      <c r="AA36" s="34"/>
      <c r="AB36" s="34"/>
      <c r="AC36" s="34"/>
      <c r="AD36" s="34"/>
      <c r="AE36" s="34"/>
    </row>
    <row r="37" spans="1:31" s="2" customFormat="1" ht="14.45" customHeight="1" hidden="1">
      <c r="A37" s="34"/>
      <c r="B37" s="39"/>
      <c r="C37" s="34"/>
      <c r="D37" s="34"/>
      <c r="E37" s="113" t="s">
        <v>41</v>
      </c>
      <c r="F37" s="120">
        <f>ROUND((SUM(BG125:BG333)),2)</f>
        <v>0</v>
      </c>
      <c r="G37" s="34"/>
      <c r="H37" s="34"/>
      <c r="I37" s="125">
        <v>0.21</v>
      </c>
      <c r="J37" s="34"/>
      <c r="K37" s="120">
        <f>0</f>
        <v>0</v>
      </c>
      <c r="L37" s="34"/>
      <c r="M37" s="51"/>
      <c r="S37" s="34"/>
      <c r="T37" s="34"/>
      <c r="U37" s="34"/>
      <c r="V37" s="34"/>
      <c r="W37" s="34"/>
      <c r="X37" s="34"/>
      <c r="Y37" s="34"/>
      <c r="Z37" s="34"/>
      <c r="AA37" s="34"/>
      <c r="AB37" s="34"/>
      <c r="AC37" s="34"/>
      <c r="AD37" s="34"/>
      <c r="AE37" s="34"/>
    </row>
    <row r="38" spans="1:31" s="2" customFormat="1" ht="14.45" customHeight="1" hidden="1">
      <c r="A38" s="34"/>
      <c r="B38" s="39"/>
      <c r="C38" s="34"/>
      <c r="D38" s="34"/>
      <c r="E38" s="113" t="s">
        <v>42</v>
      </c>
      <c r="F38" s="120">
        <f>ROUND((SUM(BH125:BH333)),2)</f>
        <v>0</v>
      </c>
      <c r="G38" s="34"/>
      <c r="H38" s="34"/>
      <c r="I38" s="125">
        <v>0.15</v>
      </c>
      <c r="J38" s="34"/>
      <c r="K38" s="120">
        <f>0</f>
        <v>0</v>
      </c>
      <c r="L38" s="34"/>
      <c r="M38" s="51"/>
      <c r="S38" s="34"/>
      <c r="T38" s="34"/>
      <c r="U38" s="34"/>
      <c r="V38" s="34"/>
      <c r="W38" s="34"/>
      <c r="X38" s="34"/>
      <c r="Y38" s="34"/>
      <c r="Z38" s="34"/>
      <c r="AA38" s="34"/>
      <c r="AB38" s="34"/>
      <c r="AC38" s="34"/>
      <c r="AD38" s="34"/>
      <c r="AE38" s="34"/>
    </row>
    <row r="39" spans="1:31" s="2" customFormat="1" ht="14.45" customHeight="1" hidden="1">
      <c r="A39" s="34"/>
      <c r="B39" s="39"/>
      <c r="C39" s="34"/>
      <c r="D39" s="34"/>
      <c r="E39" s="113" t="s">
        <v>43</v>
      </c>
      <c r="F39" s="120">
        <f>ROUND((SUM(BI125:BI333)),2)</f>
        <v>0</v>
      </c>
      <c r="G39" s="34"/>
      <c r="H39" s="34"/>
      <c r="I39" s="125">
        <v>0</v>
      </c>
      <c r="J39" s="34"/>
      <c r="K39" s="120">
        <f>0</f>
        <v>0</v>
      </c>
      <c r="L39" s="34"/>
      <c r="M39" s="51"/>
      <c r="S39" s="34"/>
      <c r="T39" s="34"/>
      <c r="U39" s="34"/>
      <c r="V39" s="34"/>
      <c r="W39" s="34"/>
      <c r="X39" s="34"/>
      <c r="Y39" s="34"/>
      <c r="Z39" s="34"/>
      <c r="AA39" s="34"/>
      <c r="AB39" s="34"/>
      <c r="AC39" s="34"/>
      <c r="AD39" s="34"/>
      <c r="AE39" s="34"/>
    </row>
    <row r="40" spans="1:31" s="2" customFormat="1" ht="6.95" customHeight="1" hidden="1">
      <c r="A40" s="34"/>
      <c r="B40" s="39"/>
      <c r="C40" s="34"/>
      <c r="D40" s="34"/>
      <c r="E40" s="34"/>
      <c r="F40" s="34"/>
      <c r="G40" s="34"/>
      <c r="H40" s="34"/>
      <c r="I40" s="34"/>
      <c r="J40" s="34"/>
      <c r="K40" s="34"/>
      <c r="L40" s="34"/>
      <c r="M40" s="51"/>
      <c r="S40" s="34"/>
      <c r="T40" s="34"/>
      <c r="U40" s="34"/>
      <c r="V40" s="34"/>
      <c r="W40" s="34"/>
      <c r="X40" s="34"/>
      <c r="Y40" s="34"/>
      <c r="Z40" s="34"/>
      <c r="AA40" s="34"/>
      <c r="AB40" s="34"/>
      <c r="AC40" s="34"/>
      <c r="AD40" s="34"/>
      <c r="AE40" s="34"/>
    </row>
    <row r="41" spans="1:31" s="2" customFormat="1" ht="25.35" customHeight="1" hidden="1">
      <c r="A41" s="34"/>
      <c r="B41" s="39"/>
      <c r="C41" s="126"/>
      <c r="D41" s="127" t="s">
        <v>44</v>
      </c>
      <c r="E41" s="128"/>
      <c r="F41" s="128"/>
      <c r="G41" s="129" t="s">
        <v>45</v>
      </c>
      <c r="H41" s="130" t="s">
        <v>46</v>
      </c>
      <c r="I41" s="128"/>
      <c r="J41" s="128"/>
      <c r="K41" s="131">
        <f>SUM(K32:K39)</f>
        <v>0</v>
      </c>
      <c r="L41" s="132"/>
      <c r="M41" s="51"/>
      <c r="S41" s="34"/>
      <c r="T41" s="34"/>
      <c r="U41" s="34"/>
      <c r="V41" s="34"/>
      <c r="W41" s="34"/>
      <c r="X41" s="34"/>
      <c r="Y41" s="34"/>
      <c r="Z41" s="34"/>
      <c r="AA41" s="34"/>
      <c r="AB41" s="34"/>
      <c r="AC41" s="34"/>
      <c r="AD41" s="34"/>
      <c r="AE41" s="34"/>
    </row>
    <row r="42" spans="1:31" s="2" customFormat="1" ht="14.45" customHeight="1" hidden="1">
      <c r="A42" s="34"/>
      <c r="B42" s="39"/>
      <c r="C42" s="34"/>
      <c r="D42" s="34"/>
      <c r="E42" s="34"/>
      <c r="F42" s="34"/>
      <c r="G42" s="34"/>
      <c r="H42" s="34"/>
      <c r="I42" s="34"/>
      <c r="J42" s="34"/>
      <c r="K42" s="34"/>
      <c r="L42" s="34"/>
      <c r="M42" s="51"/>
      <c r="S42" s="34"/>
      <c r="T42" s="34"/>
      <c r="U42" s="34"/>
      <c r="V42" s="34"/>
      <c r="W42" s="34"/>
      <c r="X42" s="34"/>
      <c r="Y42" s="34"/>
      <c r="Z42" s="34"/>
      <c r="AA42" s="34"/>
      <c r="AB42" s="34"/>
      <c r="AC42" s="34"/>
      <c r="AD42" s="34"/>
      <c r="AE42" s="34"/>
    </row>
    <row r="43" spans="2:13" s="1" customFormat="1" ht="14.45" customHeight="1" hidden="1">
      <c r="B43" s="20"/>
      <c r="M43" s="20"/>
    </row>
    <row r="44" spans="2:13" s="1" customFormat="1" ht="14.45" customHeight="1" hidden="1">
      <c r="B44" s="20"/>
      <c r="M44" s="20"/>
    </row>
    <row r="45" spans="2:13" s="1" customFormat="1" ht="14.45" customHeight="1" hidden="1">
      <c r="B45" s="20"/>
      <c r="M45" s="20"/>
    </row>
    <row r="46" spans="2:13" s="1" customFormat="1" ht="14.45" customHeight="1" hidden="1">
      <c r="B46" s="20"/>
      <c r="M46" s="20"/>
    </row>
    <row r="47" spans="2:13" s="1" customFormat="1" ht="14.45" customHeight="1" hidden="1">
      <c r="B47" s="20"/>
      <c r="M47" s="20"/>
    </row>
    <row r="48" spans="2:13" s="1" customFormat="1" ht="14.45" customHeight="1" hidden="1">
      <c r="B48" s="20"/>
      <c r="M48" s="20"/>
    </row>
    <row r="49" spans="2:13" s="1" customFormat="1" ht="14.45" customHeight="1" hidden="1">
      <c r="B49" s="20"/>
      <c r="M49" s="20"/>
    </row>
    <row r="50" spans="2:13" s="2" customFormat="1" ht="14.45" customHeight="1" hidden="1">
      <c r="B50" s="51"/>
      <c r="D50" s="133" t="s">
        <v>47</v>
      </c>
      <c r="E50" s="134"/>
      <c r="F50" s="134"/>
      <c r="G50" s="133" t="s">
        <v>48</v>
      </c>
      <c r="H50" s="134"/>
      <c r="I50" s="134"/>
      <c r="J50" s="134"/>
      <c r="K50" s="134"/>
      <c r="L50" s="134"/>
      <c r="M50" s="51"/>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75" hidden="1">
      <c r="A61" s="34"/>
      <c r="B61" s="39"/>
      <c r="C61" s="34"/>
      <c r="D61" s="135" t="s">
        <v>49</v>
      </c>
      <c r="E61" s="136"/>
      <c r="F61" s="137" t="s">
        <v>50</v>
      </c>
      <c r="G61" s="135" t="s">
        <v>49</v>
      </c>
      <c r="H61" s="136"/>
      <c r="I61" s="136"/>
      <c r="J61" s="138" t="s">
        <v>50</v>
      </c>
      <c r="K61" s="136"/>
      <c r="L61" s="136"/>
      <c r="M61" s="51"/>
      <c r="S61" s="34"/>
      <c r="T61" s="34"/>
      <c r="U61" s="34"/>
      <c r="V61" s="34"/>
      <c r="W61" s="34"/>
      <c r="X61" s="34"/>
      <c r="Y61" s="34"/>
      <c r="Z61" s="34"/>
      <c r="AA61" s="34"/>
      <c r="AB61" s="34"/>
      <c r="AC61" s="34"/>
      <c r="AD61" s="34"/>
      <c r="AE61" s="34"/>
    </row>
    <row r="62" spans="2:13" ht="12" hidden="1">
      <c r="B62" s="20"/>
      <c r="M62" s="20"/>
    </row>
    <row r="63" spans="2:13" ht="12" hidden="1">
      <c r="B63" s="20"/>
      <c r="M63" s="20"/>
    </row>
    <row r="64" spans="2:13" ht="12" hidden="1">
      <c r="B64" s="20"/>
      <c r="M64" s="20"/>
    </row>
    <row r="65" spans="1:31" s="2" customFormat="1" ht="12.75" hidden="1">
      <c r="A65" s="34"/>
      <c r="B65" s="39"/>
      <c r="C65" s="34"/>
      <c r="D65" s="133" t="s">
        <v>51</v>
      </c>
      <c r="E65" s="139"/>
      <c r="F65" s="139"/>
      <c r="G65" s="133" t="s">
        <v>52</v>
      </c>
      <c r="H65" s="139"/>
      <c r="I65" s="139"/>
      <c r="J65" s="139"/>
      <c r="K65" s="139"/>
      <c r="L65" s="139"/>
      <c r="M65" s="51"/>
      <c r="S65" s="34"/>
      <c r="T65" s="34"/>
      <c r="U65" s="34"/>
      <c r="V65" s="34"/>
      <c r="W65" s="34"/>
      <c r="X65" s="34"/>
      <c r="Y65" s="34"/>
      <c r="Z65" s="34"/>
      <c r="AA65" s="34"/>
      <c r="AB65" s="34"/>
      <c r="AC65" s="34"/>
      <c r="AD65" s="34"/>
      <c r="AE65" s="34"/>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75" hidden="1">
      <c r="A76" s="34"/>
      <c r="B76" s="39"/>
      <c r="C76" s="34"/>
      <c r="D76" s="135" t="s">
        <v>49</v>
      </c>
      <c r="E76" s="136"/>
      <c r="F76" s="137" t="s">
        <v>50</v>
      </c>
      <c r="G76" s="135" t="s">
        <v>49</v>
      </c>
      <c r="H76" s="136"/>
      <c r="I76" s="136"/>
      <c r="J76" s="138" t="s">
        <v>50</v>
      </c>
      <c r="K76" s="136"/>
      <c r="L76" s="136"/>
      <c r="M76" s="51"/>
      <c r="S76" s="34"/>
      <c r="T76" s="34"/>
      <c r="U76" s="34"/>
      <c r="V76" s="34"/>
      <c r="W76" s="34"/>
      <c r="X76" s="34"/>
      <c r="Y76" s="34"/>
      <c r="Z76" s="34"/>
      <c r="AA76" s="34"/>
      <c r="AB76" s="34"/>
      <c r="AC76" s="34"/>
      <c r="AD76" s="34"/>
      <c r="AE76" s="34"/>
    </row>
    <row r="77" spans="1:31" s="2" customFormat="1" ht="14.45" customHeight="1" hidden="1">
      <c r="A77" s="34"/>
      <c r="B77" s="140"/>
      <c r="C77" s="141"/>
      <c r="D77" s="141"/>
      <c r="E77" s="141"/>
      <c r="F77" s="141"/>
      <c r="G77" s="141"/>
      <c r="H77" s="141"/>
      <c r="I77" s="141"/>
      <c r="J77" s="141"/>
      <c r="K77" s="141"/>
      <c r="L77" s="141"/>
      <c r="M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42"/>
      <c r="C81" s="143"/>
      <c r="D81" s="143"/>
      <c r="E81" s="143"/>
      <c r="F81" s="143"/>
      <c r="G81" s="143"/>
      <c r="H81" s="143"/>
      <c r="I81" s="143"/>
      <c r="J81" s="143"/>
      <c r="K81" s="143"/>
      <c r="L81" s="143"/>
      <c r="M81" s="51"/>
      <c r="S81" s="34"/>
      <c r="T81" s="34"/>
      <c r="U81" s="34"/>
      <c r="V81" s="34"/>
      <c r="W81" s="34"/>
      <c r="X81" s="34"/>
      <c r="Y81" s="34"/>
      <c r="Z81" s="34"/>
      <c r="AA81" s="34"/>
      <c r="AB81" s="34"/>
      <c r="AC81" s="34"/>
      <c r="AD81" s="34"/>
      <c r="AE81" s="34"/>
    </row>
    <row r="82" spans="1:31" s="2" customFormat="1" ht="24.95" customHeight="1">
      <c r="A82" s="34"/>
      <c r="B82" s="35"/>
      <c r="C82" s="23" t="s">
        <v>107</v>
      </c>
      <c r="D82" s="36"/>
      <c r="E82" s="36"/>
      <c r="F82" s="36"/>
      <c r="G82" s="36"/>
      <c r="H82" s="36"/>
      <c r="I82" s="36"/>
      <c r="J82" s="36"/>
      <c r="K82" s="36"/>
      <c r="L82" s="36"/>
      <c r="M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36"/>
      <c r="M83" s="51"/>
      <c r="S83" s="34"/>
      <c r="T83" s="34"/>
      <c r="U83" s="34"/>
      <c r="V83" s="34"/>
      <c r="W83" s="34"/>
      <c r="X83" s="34"/>
      <c r="Y83" s="34"/>
      <c r="Z83" s="34"/>
      <c r="AA83" s="34"/>
      <c r="AB83" s="34"/>
      <c r="AC83" s="34"/>
      <c r="AD83" s="34"/>
      <c r="AE83" s="34"/>
    </row>
    <row r="84" spans="1:31" s="2" customFormat="1" ht="12" customHeight="1">
      <c r="A84" s="34"/>
      <c r="B84" s="35"/>
      <c r="C84" s="29" t="s">
        <v>17</v>
      </c>
      <c r="D84" s="36"/>
      <c r="E84" s="36"/>
      <c r="F84" s="36"/>
      <c r="G84" s="36"/>
      <c r="H84" s="36"/>
      <c r="I84" s="36"/>
      <c r="J84" s="36"/>
      <c r="K84" s="36"/>
      <c r="L84" s="36"/>
      <c r="M84" s="51"/>
      <c r="S84" s="34"/>
      <c r="T84" s="34"/>
      <c r="U84" s="34"/>
      <c r="V84" s="34"/>
      <c r="W84" s="34"/>
      <c r="X84" s="34"/>
      <c r="Y84" s="34"/>
      <c r="Z84" s="34"/>
      <c r="AA84" s="34"/>
      <c r="AB84" s="34"/>
      <c r="AC84" s="34"/>
      <c r="AD84" s="34"/>
      <c r="AE84" s="34"/>
    </row>
    <row r="85" spans="1:31" s="2" customFormat="1" ht="16.5" customHeight="1">
      <c r="A85" s="34"/>
      <c r="B85" s="35"/>
      <c r="C85" s="36"/>
      <c r="D85" s="36"/>
      <c r="E85" s="301" t="str">
        <f>E7</f>
        <v xml:space="preserve"> Realizace SZ navržených v KoPÚ Suchdol nad Odrou - 1.etapa</v>
      </c>
      <c r="F85" s="302"/>
      <c r="G85" s="302"/>
      <c r="H85" s="302"/>
      <c r="I85" s="36"/>
      <c r="J85" s="36"/>
      <c r="K85" s="36"/>
      <c r="L85" s="36"/>
      <c r="M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36"/>
      <c r="M86" s="51"/>
      <c r="S86" s="34"/>
      <c r="T86" s="34"/>
      <c r="U86" s="34"/>
      <c r="V86" s="34"/>
      <c r="W86" s="34"/>
      <c r="X86" s="34"/>
      <c r="Y86" s="34"/>
      <c r="Z86" s="34"/>
      <c r="AA86" s="34"/>
      <c r="AB86" s="34"/>
      <c r="AC86" s="34"/>
      <c r="AD86" s="34"/>
      <c r="AE86" s="34"/>
    </row>
    <row r="87" spans="1:31" s="2" customFormat="1" ht="16.5" customHeight="1">
      <c r="A87" s="34"/>
      <c r="B87" s="35"/>
      <c r="C87" s="36"/>
      <c r="D87" s="36"/>
      <c r="E87" s="289" t="str">
        <f>E9</f>
        <v>SO 112 - Hlavní polní cesta C2</v>
      </c>
      <c r="F87" s="300"/>
      <c r="G87" s="300"/>
      <c r="H87" s="300"/>
      <c r="I87" s="36"/>
      <c r="J87" s="36"/>
      <c r="K87" s="36"/>
      <c r="L87" s="36"/>
      <c r="M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36"/>
      <c r="M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Suchdol nad Odrou</v>
      </c>
      <c r="G89" s="36"/>
      <c r="H89" s="36"/>
      <c r="I89" s="29" t="s">
        <v>23</v>
      </c>
      <c r="J89" s="66" t="str">
        <f>IF(J12="","",J12)</f>
        <v>1. 9. 2017</v>
      </c>
      <c r="K89" s="36"/>
      <c r="L89" s="36"/>
      <c r="M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36"/>
      <c r="M90" s="51"/>
      <c r="S90" s="34"/>
      <c r="T90" s="34"/>
      <c r="U90" s="34"/>
      <c r="V90" s="34"/>
      <c r="W90" s="34"/>
      <c r="X90" s="34"/>
      <c r="Y90" s="34"/>
      <c r="Z90" s="34"/>
      <c r="AA90" s="34"/>
      <c r="AB90" s="34"/>
      <c r="AC90" s="34"/>
      <c r="AD90" s="34"/>
      <c r="AE90" s="34"/>
    </row>
    <row r="91" spans="1:31" s="2" customFormat="1" ht="15.2" customHeight="1">
      <c r="A91" s="34"/>
      <c r="B91" s="35"/>
      <c r="C91" s="29" t="s">
        <v>25</v>
      </c>
      <c r="D91" s="36"/>
      <c r="E91" s="36"/>
      <c r="F91" s="27" t="str">
        <f>E15</f>
        <v xml:space="preserve"> </v>
      </c>
      <c r="G91" s="36"/>
      <c r="H91" s="36"/>
      <c r="I91" s="29" t="s">
        <v>31</v>
      </c>
      <c r="J91" s="32" t="str">
        <f>E21</f>
        <v xml:space="preserve"> </v>
      </c>
      <c r="K91" s="36"/>
      <c r="L91" s="36"/>
      <c r="M91" s="51"/>
      <c r="S91" s="34"/>
      <c r="T91" s="34"/>
      <c r="U91" s="34"/>
      <c r="V91" s="34"/>
      <c r="W91" s="34"/>
      <c r="X91" s="34"/>
      <c r="Y91" s="34"/>
      <c r="Z91" s="34"/>
      <c r="AA91" s="34"/>
      <c r="AB91" s="34"/>
      <c r="AC91" s="34"/>
      <c r="AD91" s="34"/>
      <c r="AE91" s="34"/>
    </row>
    <row r="92" spans="1:31" s="2" customFormat="1" ht="15.2" customHeight="1">
      <c r="A92" s="34"/>
      <c r="B92" s="35"/>
      <c r="C92" s="29" t="s">
        <v>29</v>
      </c>
      <c r="D92" s="36"/>
      <c r="E92" s="36"/>
      <c r="F92" s="27" t="str">
        <f>IF(E18="","",E18)</f>
        <v>Vyplň údaj</v>
      </c>
      <c r="G92" s="36"/>
      <c r="H92" s="36"/>
      <c r="I92" s="29" t="s">
        <v>32</v>
      </c>
      <c r="J92" s="32" t="str">
        <f>E24</f>
        <v xml:space="preserve"> </v>
      </c>
      <c r="K92" s="36"/>
      <c r="L92" s="36"/>
      <c r="M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36"/>
      <c r="M93" s="51"/>
      <c r="S93" s="34"/>
      <c r="T93" s="34"/>
      <c r="U93" s="34"/>
      <c r="V93" s="34"/>
      <c r="W93" s="34"/>
      <c r="X93" s="34"/>
      <c r="Y93" s="34"/>
      <c r="Z93" s="34"/>
      <c r="AA93" s="34"/>
      <c r="AB93" s="34"/>
      <c r="AC93" s="34"/>
      <c r="AD93" s="34"/>
      <c r="AE93" s="34"/>
    </row>
    <row r="94" spans="1:31" s="2" customFormat="1" ht="29.25" customHeight="1">
      <c r="A94" s="34"/>
      <c r="B94" s="35"/>
      <c r="C94" s="144" t="s">
        <v>108</v>
      </c>
      <c r="D94" s="145"/>
      <c r="E94" s="145"/>
      <c r="F94" s="145"/>
      <c r="G94" s="145"/>
      <c r="H94" s="145"/>
      <c r="I94" s="146" t="s">
        <v>109</v>
      </c>
      <c r="J94" s="146" t="s">
        <v>110</v>
      </c>
      <c r="K94" s="146" t="s">
        <v>111</v>
      </c>
      <c r="L94" s="145"/>
      <c r="M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36"/>
      <c r="M95" s="51"/>
      <c r="S95" s="34"/>
      <c r="T95" s="34"/>
      <c r="U95" s="34"/>
      <c r="V95" s="34"/>
      <c r="W95" s="34"/>
      <c r="X95" s="34"/>
      <c r="Y95" s="34"/>
      <c r="Z95" s="34"/>
      <c r="AA95" s="34"/>
      <c r="AB95" s="34"/>
      <c r="AC95" s="34"/>
      <c r="AD95" s="34"/>
      <c r="AE95" s="34"/>
    </row>
    <row r="96" spans="1:47" s="2" customFormat="1" ht="22.9" customHeight="1">
      <c r="A96" s="34"/>
      <c r="B96" s="35"/>
      <c r="C96" s="147" t="s">
        <v>112</v>
      </c>
      <c r="D96" s="36"/>
      <c r="E96" s="36"/>
      <c r="F96" s="36"/>
      <c r="G96" s="36"/>
      <c r="H96" s="36"/>
      <c r="I96" s="84">
        <f aca="true" t="shared" si="0" ref="I96:J98">Q125</f>
        <v>0</v>
      </c>
      <c r="J96" s="84">
        <f t="shared" si="0"/>
        <v>0</v>
      </c>
      <c r="K96" s="84">
        <f>K125</f>
        <v>0</v>
      </c>
      <c r="L96" s="36"/>
      <c r="M96" s="51"/>
      <c r="S96" s="34"/>
      <c r="T96" s="34"/>
      <c r="U96" s="34"/>
      <c r="V96" s="34"/>
      <c r="W96" s="34"/>
      <c r="X96" s="34"/>
      <c r="Y96" s="34"/>
      <c r="Z96" s="34"/>
      <c r="AA96" s="34"/>
      <c r="AB96" s="34"/>
      <c r="AC96" s="34"/>
      <c r="AD96" s="34"/>
      <c r="AE96" s="34"/>
      <c r="AU96" s="17" t="s">
        <v>113</v>
      </c>
    </row>
    <row r="97" spans="2:13" s="9" customFormat="1" ht="24.95" customHeight="1">
      <c r="B97" s="148"/>
      <c r="C97" s="149"/>
      <c r="D97" s="150" t="s">
        <v>114</v>
      </c>
      <c r="E97" s="151"/>
      <c r="F97" s="151"/>
      <c r="G97" s="151"/>
      <c r="H97" s="151"/>
      <c r="I97" s="152">
        <f t="shared" si="0"/>
        <v>0</v>
      </c>
      <c r="J97" s="152">
        <f t="shared" si="0"/>
        <v>0</v>
      </c>
      <c r="K97" s="152">
        <f>K126</f>
        <v>0</v>
      </c>
      <c r="L97" s="149"/>
      <c r="M97" s="153"/>
    </row>
    <row r="98" spans="2:13" s="10" customFormat="1" ht="19.9" customHeight="1">
      <c r="B98" s="154"/>
      <c r="C98" s="155"/>
      <c r="D98" s="156" t="s">
        <v>115</v>
      </c>
      <c r="E98" s="157"/>
      <c r="F98" s="157"/>
      <c r="G98" s="157"/>
      <c r="H98" s="157"/>
      <c r="I98" s="158">
        <f t="shared" si="0"/>
        <v>0</v>
      </c>
      <c r="J98" s="158">
        <f t="shared" si="0"/>
        <v>0</v>
      </c>
      <c r="K98" s="158">
        <f>K127</f>
        <v>0</v>
      </c>
      <c r="L98" s="155"/>
      <c r="M98" s="159"/>
    </row>
    <row r="99" spans="2:13" s="10" customFormat="1" ht="19.9" customHeight="1">
      <c r="B99" s="154"/>
      <c r="C99" s="155"/>
      <c r="D99" s="156" t="s">
        <v>116</v>
      </c>
      <c r="E99" s="157"/>
      <c r="F99" s="157"/>
      <c r="G99" s="157"/>
      <c r="H99" s="157"/>
      <c r="I99" s="158">
        <f>Q232</f>
        <v>0</v>
      </c>
      <c r="J99" s="158">
        <f>R232</f>
        <v>0</v>
      </c>
      <c r="K99" s="158">
        <f>K232</f>
        <v>0</v>
      </c>
      <c r="L99" s="155"/>
      <c r="M99" s="159"/>
    </row>
    <row r="100" spans="2:13" s="10" customFormat="1" ht="19.9" customHeight="1">
      <c r="B100" s="154"/>
      <c r="C100" s="155"/>
      <c r="D100" s="156" t="s">
        <v>117</v>
      </c>
      <c r="E100" s="157"/>
      <c r="F100" s="157"/>
      <c r="G100" s="157"/>
      <c r="H100" s="157"/>
      <c r="I100" s="158">
        <f>Q245</f>
        <v>0</v>
      </c>
      <c r="J100" s="158">
        <f>R245</f>
        <v>0</v>
      </c>
      <c r="K100" s="158">
        <f>K245</f>
        <v>0</v>
      </c>
      <c r="L100" s="155"/>
      <c r="M100" s="159"/>
    </row>
    <row r="101" spans="2:13" s="10" customFormat="1" ht="19.9" customHeight="1">
      <c r="B101" s="154"/>
      <c r="C101" s="155"/>
      <c r="D101" s="156" t="s">
        <v>118</v>
      </c>
      <c r="E101" s="157"/>
      <c r="F101" s="157"/>
      <c r="G101" s="157"/>
      <c r="H101" s="157"/>
      <c r="I101" s="158">
        <f>Q273</f>
        <v>0</v>
      </c>
      <c r="J101" s="158">
        <f>R273</f>
        <v>0</v>
      </c>
      <c r="K101" s="158">
        <f>K273</f>
        <v>0</v>
      </c>
      <c r="L101" s="155"/>
      <c r="M101" s="159"/>
    </row>
    <row r="102" spans="2:13" s="10" customFormat="1" ht="19.9" customHeight="1">
      <c r="B102" s="154"/>
      <c r="C102" s="155"/>
      <c r="D102" s="156" t="s">
        <v>119</v>
      </c>
      <c r="E102" s="157"/>
      <c r="F102" s="157"/>
      <c r="G102" s="157"/>
      <c r="H102" s="157"/>
      <c r="I102" s="158">
        <f>Q314</f>
        <v>0</v>
      </c>
      <c r="J102" s="158">
        <f>R314</f>
        <v>0</v>
      </c>
      <c r="K102" s="158">
        <f>K314</f>
        <v>0</v>
      </c>
      <c r="L102" s="155"/>
      <c r="M102" s="159"/>
    </row>
    <row r="103" spans="2:13" s="10" customFormat="1" ht="19.9" customHeight="1">
      <c r="B103" s="154"/>
      <c r="C103" s="155"/>
      <c r="D103" s="156" t="s">
        <v>120</v>
      </c>
      <c r="E103" s="157"/>
      <c r="F103" s="157"/>
      <c r="G103" s="157"/>
      <c r="H103" s="157"/>
      <c r="I103" s="158">
        <f>Q323</f>
        <v>0</v>
      </c>
      <c r="J103" s="158">
        <f>R323</f>
        <v>0</v>
      </c>
      <c r="K103" s="158">
        <f>K323</f>
        <v>0</v>
      </c>
      <c r="L103" s="155"/>
      <c r="M103" s="159"/>
    </row>
    <row r="104" spans="2:13" s="9" customFormat="1" ht="24.95" customHeight="1">
      <c r="B104" s="148"/>
      <c r="C104" s="149"/>
      <c r="D104" s="150" t="s">
        <v>121</v>
      </c>
      <c r="E104" s="151"/>
      <c r="F104" s="151"/>
      <c r="G104" s="151"/>
      <c r="H104" s="151"/>
      <c r="I104" s="152">
        <f>Q328</f>
        <v>0</v>
      </c>
      <c r="J104" s="152">
        <f>R328</f>
        <v>0</v>
      </c>
      <c r="K104" s="152">
        <f>K328</f>
        <v>0</v>
      </c>
      <c r="L104" s="149"/>
      <c r="M104" s="153"/>
    </row>
    <row r="105" spans="2:13" s="10" customFormat="1" ht="19.9" customHeight="1">
      <c r="B105" s="154"/>
      <c r="C105" s="155"/>
      <c r="D105" s="156" t="s">
        <v>122</v>
      </c>
      <c r="E105" s="157"/>
      <c r="F105" s="157"/>
      <c r="G105" s="157"/>
      <c r="H105" s="157"/>
      <c r="I105" s="158">
        <f>Q329</f>
        <v>0</v>
      </c>
      <c r="J105" s="158">
        <f>R329</f>
        <v>0</v>
      </c>
      <c r="K105" s="158">
        <f>K329</f>
        <v>0</v>
      </c>
      <c r="L105" s="155"/>
      <c r="M105" s="159"/>
    </row>
    <row r="106" spans="1:31" s="2" customFormat="1" ht="21.75" customHeight="1">
      <c r="A106" s="34"/>
      <c r="B106" s="35"/>
      <c r="C106" s="36"/>
      <c r="D106" s="36"/>
      <c r="E106" s="36"/>
      <c r="F106" s="36"/>
      <c r="G106" s="36"/>
      <c r="H106" s="36"/>
      <c r="I106" s="36"/>
      <c r="J106" s="36"/>
      <c r="K106" s="36"/>
      <c r="L106" s="36"/>
      <c r="M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55"/>
      <c r="J107" s="55"/>
      <c r="K107" s="55"/>
      <c r="L107" s="55"/>
      <c r="M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57"/>
      <c r="J111" s="57"/>
      <c r="K111" s="57"/>
      <c r="L111" s="57"/>
      <c r="M111" s="51"/>
      <c r="S111" s="34"/>
      <c r="T111" s="34"/>
      <c r="U111" s="34"/>
      <c r="V111" s="34"/>
      <c r="W111" s="34"/>
      <c r="X111" s="34"/>
      <c r="Y111" s="34"/>
      <c r="Z111" s="34"/>
      <c r="AA111" s="34"/>
      <c r="AB111" s="34"/>
      <c r="AC111" s="34"/>
      <c r="AD111" s="34"/>
      <c r="AE111" s="34"/>
    </row>
    <row r="112" spans="1:31" s="2" customFormat="1" ht="24.95" customHeight="1">
      <c r="A112" s="34"/>
      <c r="B112" s="35"/>
      <c r="C112" s="23" t="s">
        <v>123</v>
      </c>
      <c r="D112" s="36"/>
      <c r="E112" s="36"/>
      <c r="F112" s="36"/>
      <c r="G112" s="36"/>
      <c r="H112" s="36"/>
      <c r="I112" s="36"/>
      <c r="J112" s="36"/>
      <c r="K112" s="36"/>
      <c r="L112" s="36"/>
      <c r="M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36"/>
      <c r="M113" s="51"/>
      <c r="S113" s="34"/>
      <c r="T113" s="34"/>
      <c r="U113" s="34"/>
      <c r="V113" s="34"/>
      <c r="W113" s="34"/>
      <c r="X113" s="34"/>
      <c r="Y113" s="34"/>
      <c r="Z113" s="34"/>
      <c r="AA113" s="34"/>
      <c r="AB113" s="34"/>
      <c r="AC113" s="34"/>
      <c r="AD113" s="34"/>
      <c r="AE113" s="34"/>
    </row>
    <row r="114" spans="1:31" s="2" customFormat="1" ht="12" customHeight="1">
      <c r="A114" s="34"/>
      <c r="B114" s="35"/>
      <c r="C114" s="29" t="s">
        <v>17</v>
      </c>
      <c r="D114" s="36"/>
      <c r="E114" s="36"/>
      <c r="F114" s="36"/>
      <c r="G114" s="36"/>
      <c r="H114" s="36"/>
      <c r="I114" s="36"/>
      <c r="J114" s="36"/>
      <c r="K114" s="36"/>
      <c r="L114" s="36"/>
      <c r="M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01" t="str">
        <f>E7</f>
        <v xml:space="preserve"> Realizace SZ navržených v KoPÚ Suchdol nad Odrou - 1.etapa</v>
      </c>
      <c r="F115" s="302"/>
      <c r="G115" s="302"/>
      <c r="H115" s="302"/>
      <c r="I115" s="36"/>
      <c r="J115" s="36"/>
      <c r="K115" s="36"/>
      <c r="L115" s="36"/>
      <c r="M115" s="51"/>
      <c r="S115" s="34"/>
      <c r="T115" s="34"/>
      <c r="U115" s="34"/>
      <c r="V115" s="34"/>
      <c r="W115" s="34"/>
      <c r="X115" s="34"/>
      <c r="Y115" s="34"/>
      <c r="Z115" s="34"/>
      <c r="AA115" s="34"/>
      <c r="AB115" s="34"/>
      <c r="AC115" s="34"/>
      <c r="AD115" s="34"/>
      <c r="AE115" s="34"/>
    </row>
    <row r="116" spans="1:31" s="2" customFormat="1" ht="12" customHeight="1">
      <c r="A116" s="34"/>
      <c r="B116" s="35"/>
      <c r="C116" s="29" t="s">
        <v>103</v>
      </c>
      <c r="D116" s="36"/>
      <c r="E116" s="36"/>
      <c r="F116" s="36"/>
      <c r="G116" s="36"/>
      <c r="H116" s="36"/>
      <c r="I116" s="36"/>
      <c r="J116" s="36"/>
      <c r="K116" s="36"/>
      <c r="L116" s="36"/>
      <c r="M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89" t="str">
        <f>E9</f>
        <v>SO 112 - Hlavní polní cesta C2</v>
      </c>
      <c r="F117" s="300"/>
      <c r="G117" s="300"/>
      <c r="H117" s="300"/>
      <c r="I117" s="36"/>
      <c r="J117" s="36"/>
      <c r="K117" s="36"/>
      <c r="L117" s="36"/>
      <c r="M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36"/>
      <c r="M118" s="51"/>
      <c r="S118" s="34"/>
      <c r="T118" s="34"/>
      <c r="U118" s="34"/>
      <c r="V118" s="34"/>
      <c r="W118" s="34"/>
      <c r="X118" s="34"/>
      <c r="Y118" s="34"/>
      <c r="Z118" s="34"/>
      <c r="AA118" s="34"/>
      <c r="AB118" s="34"/>
      <c r="AC118" s="34"/>
      <c r="AD118" s="34"/>
      <c r="AE118" s="34"/>
    </row>
    <row r="119" spans="1:31" s="2" customFormat="1" ht="12" customHeight="1">
      <c r="A119" s="34"/>
      <c r="B119" s="35"/>
      <c r="C119" s="29" t="s">
        <v>21</v>
      </c>
      <c r="D119" s="36"/>
      <c r="E119" s="36"/>
      <c r="F119" s="27" t="str">
        <f>F12</f>
        <v>Suchdol nad Odrou</v>
      </c>
      <c r="G119" s="36"/>
      <c r="H119" s="36"/>
      <c r="I119" s="29" t="s">
        <v>23</v>
      </c>
      <c r="J119" s="66" t="str">
        <f>IF(J12="","",J12)</f>
        <v>1. 9. 2017</v>
      </c>
      <c r="K119" s="36"/>
      <c r="L119" s="36"/>
      <c r="M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36"/>
      <c r="M120" s="51"/>
      <c r="S120" s="34"/>
      <c r="T120" s="34"/>
      <c r="U120" s="34"/>
      <c r="V120" s="34"/>
      <c r="W120" s="34"/>
      <c r="X120" s="34"/>
      <c r="Y120" s="34"/>
      <c r="Z120" s="34"/>
      <c r="AA120" s="34"/>
      <c r="AB120" s="34"/>
      <c r="AC120" s="34"/>
      <c r="AD120" s="34"/>
      <c r="AE120" s="34"/>
    </row>
    <row r="121" spans="1:31" s="2" customFormat="1" ht="15.2" customHeight="1">
      <c r="A121" s="34"/>
      <c r="B121" s="35"/>
      <c r="C121" s="29" t="s">
        <v>25</v>
      </c>
      <c r="D121" s="36"/>
      <c r="E121" s="36"/>
      <c r="F121" s="27" t="str">
        <f>E15</f>
        <v xml:space="preserve"> </v>
      </c>
      <c r="G121" s="36"/>
      <c r="H121" s="36"/>
      <c r="I121" s="29" t="s">
        <v>31</v>
      </c>
      <c r="J121" s="32" t="str">
        <f>E21</f>
        <v xml:space="preserve"> </v>
      </c>
      <c r="K121" s="36"/>
      <c r="L121" s="36"/>
      <c r="M121" s="51"/>
      <c r="S121" s="34"/>
      <c r="T121" s="34"/>
      <c r="U121" s="34"/>
      <c r="V121" s="34"/>
      <c r="W121" s="34"/>
      <c r="X121" s="34"/>
      <c r="Y121" s="34"/>
      <c r="Z121" s="34"/>
      <c r="AA121" s="34"/>
      <c r="AB121" s="34"/>
      <c r="AC121" s="34"/>
      <c r="AD121" s="34"/>
      <c r="AE121" s="34"/>
    </row>
    <row r="122" spans="1:31" s="2" customFormat="1" ht="15.2" customHeight="1">
      <c r="A122" s="34"/>
      <c r="B122" s="35"/>
      <c r="C122" s="29" t="s">
        <v>29</v>
      </c>
      <c r="D122" s="36"/>
      <c r="E122" s="36"/>
      <c r="F122" s="27" t="str">
        <f>IF(E18="","",E18)</f>
        <v>Vyplň údaj</v>
      </c>
      <c r="G122" s="36"/>
      <c r="H122" s="36"/>
      <c r="I122" s="29" t="s">
        <v>32</v>
      </c>
      <c r="J122" s="32" t="str">
        <f>E24</f>
        <v xml:space="preserve"> </v>
      </c>
      <c r="K122" s="36"/>
      <c r="L122" s="36"/>
      <c r="M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36"/>
      <c r="M123" s="51"/>
      <c r="S123" s="34"/>
      <c r="T123" s="34"/>
      <c r="U123" s="34"/>
      <c r="V123" s="34"/>
      <c r="W123" s="34"/>
      <c r="X123" s="34"/>
      <c r="Y123" s="34"/>
      <c r="Z123" s="34"/>
      <c r="AA123" s="34"/>
      <c r="AB123" s="34"/>
      <c r="AC123" s="34"/>
      <c r="AD123" s="34"/>
      <c r="AE123" s="34"/>
    </row>
    <row r="124" spans="1:31" s="11" customFormat="1" ht="29.25" customHeight="1">
      <c r="A124" s="160"/>
      <c r="B124" s="161"/>
      <c r="C124" s="162" t="s">
        <v>124</v>
      </c>
      <c r="D124" s="163" t="s">
        <v>59</v>
      </c>
      <c r="E124" s="163" t="s">
        <v>55</v>
      </c>
      <c r="F124" s="163" t="s">
        <v>56</v>
      </c>
      <c r="G124" s="163" t="s">
        <v>125</v>
      </c>
      <c r="H124" s="163" t="s">
        <v>126</v>
      </c>
      <c r="I124" s="163" t="s">
        <v>127</v>
      </c>
      <c r="J124" s="163" t="s">
        <v>128</v>
      </c>
      <c r="K124" s="163" t="s">
        <v>111</v>
      </c>
      <c r="L124" s="164" t="s">
        <v>129</v>
      </c>
      <c r="M124" s="165"/>
      <c r="N124" s="75" t="s">
        <v>1</v>
      </c>
      <c r="O124" s="76" t="s">
        <v>38</v>
      </c>
      <c r="P124" s="76" t="s">
        <v>130</v>
      </c>
      <c r="Q124" s="76" t="s">
        <v>131</v>
      </c>
      <c r="R124" s="76" t="s">
        <v>132</v>
      </c>
      <c r="S124" s="76" t="s">
        <v>133</v>
      </c>
      <c r="T124" s="76" t="s">
        <v>134</v>
      </c>
      <c r="U124" s="76" t="s">
        <v>135</v>
      </c>
      <c r="V124" s="76" t="s">
        <v>136</v>
      </c>
      <c r="W124" s="76" t="s">
        <v>137</v>
      </c>
      <c r="X124" s="77" t="s">
        <v>138</v>
      </c>
      <c r="Y124" s="160"/>
      <c r="Z124" s="160"/>
      <c r="AA124" s="160"/>
      <c r="AB124" s="160"/>
      <c r="AC124" s="160"/>
      <c r="AD124" s="160"/>
      <c r="AE124" s="160"/>
    </row>
    <row r="125" spans="1:63" s="2" customFormat="1" ht="22.9" customHeight="1">
      <c r="A125" s="34"/>
      <c r="B125" s="35"/>
      <c r="C125" s="82" t="s">
        <v>139</v>
      </c>
      <c r="D125" s="36"/>
      <c r="E125" s="36"/>
      <c r="F125" s="36"/>
      <c r="G125" s="36"/>
      <c r="H125" s="36"/>
      <c r="I125" s="36"/>
      <c r="J125" s="36"/>
      <c r="K125" s="166">
        <f>BK125</f>
        <v>0</v>
      </c>
      <c r="L125" s="36"/>
      <c r="M125" s="39"/>
      <c r="N125" s="78"/>
      <c r="O125" s="167"/>
      <c r="P125" s="79"/>
      <c r="Q125" s="168">
        <f>Q126+Q328</f>
        <v>0</v>
      </c>
      <c r="R125" s="168">
        <f>R126+R328</f>
        <v>0</v>
      </c>
      <c r="S125" s="79"/>
      <c r="T125" s="169">
        <f>T126+T328</f>
        <v>0</v>
      </c>
      <c r="U125" s="79"/>
      <c r="V125" s="169">
        <f>V126+V328</f>
        <v>21064.391450085295</v>
      </c>
      <c r="W125" s="79"/>
      <c r="X125" s="170">
        <f>X126+X328</f>
        <v>3279.9889999999996</v>
      </c>
      <c r="Y125" s="34"/>
      <c r="Z125" s="34"/>
      <c r="AA125" s="34"/>
      <c r="AB125" s="34"/>
      <c r="AC125" s="34"/>
      <c r="AD125" s="34"/>
      <c r="AE125" s="34"/>
      <c r="AT125" s="17" t="s">
        <v>75</v>
      </c>
      <c r="AU125" s="17" t="s">
        <v>113</v>
      </c>
      <c r="BK125" s="171">
        <f>BK126+BK328</f>
        <v>0</v>
      </c>
    </row>
    <row r="126" spans="2:63" s="12" customFormat="1" ht="25.9" customHeight="1">
      <c r="B126" s="172"/>
      <c r="C126" s="173"/>
      <c r="D126" s="174" t="s">
        <v>75</v>
      </c>
      <c r="E126" s="175" t="s">
        <v>140</v>
      </c>
      <c r="F126" s="175" t="s">
        <v>141</v>
      </c>
      <c r="G126" s="173"/>
      <c r="H126" s="173"/>
      <c r="I126" s="176"/>
      <c r="J126" s="176"/>
      <c r="K126" s="177">
        <f>BK126</f>
        <v>0</v>
      </c>
      <c r="L126" s="173"/>
      <c r="M126" s="178"/>
      <c r="N126" s="179"/>
      <c r="O126" s="180"/>
      <c r="P126" s="180"/>
      <c r="Q126" s="181">
        <f>Q127+Q232+Q245+Q273+Q314+Q323</f>
        <v>0</v>
      </c>
      <c r="R126" s="181">
        <f>R127+R232+R245+R273+R314+R323</f>
        <v>0</v>
      </c>
      <c r="S126" s="180"/>
      <c r="T126" s="182">
        <f>T127+T232+T245+T273+T314+T323</f>
        <v>0</v>
      </c>
      <c r="U126" s="180"/>
      <c r="V126" s="182">
        <f>V127+V232+V245+V273+V314+V323</f>
        <v>21064.376637525296</v>
      </c>
      <c r="W126" s="180"/>
      <c r="X126" s="183">
        <f>X127+X232+X245+X273+X314+X323</f>
        <v>3279.9889999999996</v>
      </c>
      <c r="AR126" s="184" t="s">
        <v>84</v>
      </c>
      <c r="AT126" s="185" t="s">
        <v>75</v>
      </c>
      <c r="AU126" s="185" t="s">
        <v>76</v>
      </c>
      <c r="AY126" s="184" t="s">
        <v>142</v>
      </c>
      <c r="BK126" s="186">
        <f>BK127+BK232+BK245+BK273+BK314+BK323</f>
        <v>0</v>
      </c>
    </row>
    <row r="127" spans="2:63" s="12" customFormat="1" ht="22.9" customHeight="1">
      <c r="B127" s="172"/>
      <c r="C127" s="173"/>
      <c r="D127" s="174" t="s">
        <v>75</v>
      </c>
      <c r="E127" s="187" t="s">
        <v>84</v>
      </c>
      <c r="F127" s="187" t="s">
        <v>143</v>
      </c>
      <c r="G127" s="173"/>
      <c r="H127" s="173"/>
      <c r="I127" s="176"/>
      <c r="J127" s="176"/>
      <c r="K127" s="188">
        <f>BK127</f>
        <v>0</v>
      </c>
      <c r="L127" s="173"/>
      <c r="M127" s="178"/>
      <c r="N127" s="179"/>
      <c r="O127" s="180"/>
      <c r="P127" s="180"/>
      <c r="Q127" s="181">
        <f>SUM(Q128:Q231)</f>
        <v>0</v>
      </c>
      <c r="R127" s="181">
        <f>SUM(R128:R231)</f>
        <v>0</v>
      </c>
      <c r="S127" s="180"/>
      <c r="T127" s="182">
        <f>SUM(T128:T231)</f>
        <v>0</v>
      </c>
      <c r="U127" s="180"/>
      <c r="V127" s="182">
        <f>SUM(V128:V231)</f>
        <v>10307.77920302</v>
      </c>
      <c r="W127" s="180"/>
      <c r="X127" s="183">
        <f>SUM(X128:X231)</f>
        <v>3279.8559999999998</v>
      </c>
      <c r="AR127" s="184" t="s">
        <v>84</v>
      </c>
      <c r="AT127" s="185" t="s">
        <v>75</v>
      </c>
      <c r="AU127" s="185" t="s">
        <v>84</v>
      </c>
      <c r="AY127" s="184" t="s">
        <v>142</v>
      </c>
      <c r="BK127" s="186">
        <f>SUM(BK128:BK231)</f>
        <v>0</v>
      </c>
    </row>
    <row r="128" spans="1:65" s="2" customFormat="1" ht="48">
      <c r="A128" s="34"/>
      <c r="B128" s="35"/>
      <c r="C128" s="189" t="s">
        <v>241</v>
      </c>
      <c r="D128" s="189" t="s">
        <v>145</v>
      </c>
      <c r="E128" s="190" t="s">
        <v>523</v>
      </c>
      <c r="F128" s="191" t="s">
        <v>524</v>
      </c>
      <c r="G128" s="192" t="s">
        <v>148</v>
      </c>
      <c r="H128" s="193">
        <v>64</v>
      </c>
      <c r="I128" s="194"/>
      <c r="J128" s="194"/>
      <c r="K128" s="195">
        <f>ROUND(P128*H128,2)</f>
        <v>0</v>
      </c>
      <c r="L128" s="191" t="s">
        <v>149</v>
      </c>
      <c r="M128" s="39"/>
      <c r="N128" s="196" t="s">
        <v>1</v>
      </c>
      <c r="O128" s="197" t="s">
        <v>39</v>
      </c>
      <c r="P128" s="198">
        <f>I128+J128</f>
        <v>0</v>
      </c>
      <c r="Q128" s="198">
        <f>ROUND(I128*H128,2)</f>
        <v>0</v>
      </c>
      <c r="R128" s="198">
        <f>ROUND(J128*H128,2)</f>
        <v>0</v>
      </c>
      <c r="S128" s="71"/>
      <c r="T128" s="199">
        <f>S128*H128</f>
        <v>0</v>
      </c>
      <c r="U128" s="199">
        <v>0</v>
      </c>
      <c r="V128" s="199">
        <f>U128*H128</f>
        <v>0</v>
      </c>
      <c r="W128" s="199">
        <v>0</v>
      </c>
      <c r="X128" s="200">
        <f>W128*H128</f>
        <v>0</v>
      </c>
      <c r="Y128" s="34"/>
      <c r="Z128" s="34"/>
      <c r="AA128" s="34"/>
      <c r="AB128" s="34"/>
      <c r="AC128" s="34"/>
      <c r="AD128" s="34"/>
      <c r="AE128" s="34"/>
      <c r="AR128" s="201" t="s">
        <v>150</v>
      </c>
      <c r="AT128" s="201" t="s">
        <v>145</v>
      </c>
      <c r="AU128" s="201" t="s">
        <v>86</v>
      </c>
      <c r="AY128" s="17" t="s">
        <v>142</v>
      </c>
      <c r="BE128" s="202">
        <f>IF(O128="základní",K128,0)</f>
        <v>0</v>
      </c>
      <c r="BF128" s="202">
        <f>IF(O128="snížená",K128,0)</f>
        <v>0</v>
      </c>
      <c r="BG128" s="202">
        <f>IF(O128="zákl. přenesená",K128,0)</f>
        <v>0</v>
      </c>
      <c r="BH128" s="202">
        <f>IF(O128="sníž. přenesená",K128,0)</f>
        <v>0</v>
      </c>
      <c r="BI128" s="202">
        <f>IF(O128="nulová",K128,0)</f>
        <v>0</v>
      </c>
      <c r="BJ128" s="17" t="s">
        <v>84</v>
      </c>
      <c r="BK128" s="202">
        <f>ROUND(P128*H128,2)</f>
        <v>0</v>
      </c>
      <c r="BL128" s="17" t="s">
        <v>150</v>
      </c>
      <c r="BM128" s="201" t="s">
        <v>525</v>
      </c>
    </row>
    <row r="129" spans="1:47" s="2" customFormat="1" ht="97.5">
      <c r="A129" s="34"/>
      <c r="B129" s="35"/>
      <c r="C129" s="36"/>
      <c r="D129" s="203" t="s">
        <v>152</v>
      </c>
      <c r="E129" s="36"/>
      <c r="F129" s="204" t="s">
        <v>153</v>
      </c>
      <c r="G129" s="36"/>
      <c r="H129" s="36"/>
      <c r="I129" s="205"/>
      <c r="J129" s="205"/>
      <c r="K129" s="36"/>
      <c r="L129" s="36"/>
      <c r="M129" s="39"/>
      <c r="N129" s="206"/>
      <c r="O129" s="207"/>
      <c r="P129" s="71"/>
      <c r="Q129" s="71"/>
      <c r="R129" s="71"/>
      <c r="S129" s="71"/>
      <c r="T129" s="71"/>
      <c r="U129" s="71"/>
      <c r="V129" s="71"/>
      <c r="W129" s="71"/>
      <c r="X129" s="72"/>
      <c r="Y129" s="34"/>
      <c r="Z129" s="34"/>
      <c r="AA129" s="34"/>
      <c r="AB129" s="34"/>
      <c r="AC129" s="34"/>
      <c r="AD129" s="34"/>
      <c r="AE129" s="34"/>
      <c r="AT129" s="17" t="s">
        <v>152</v>
      </c>
      <c r="AU129" s="17" t="s">
        <v>86</v>
      </c>
    </row>
    <row r="130" spans="2:51" s="13" customFormat="1" ht="12">
      <c r="B130" s="208"/>
      <c r="C130" s="209"/>
      <c r="D130" s="203" t="s">
        <v>154</v>
      </c>
      <c r="E130" s="210" t="s">
        <v>1</v>
      </c>
      <c r="F130" s="211" t="s">
        <v>526</v>
      </c>
      <c r="G130" s="209"/>
      <c r="H130" s="212">
        <v>64</v>
      </c>
      <c r="I130" s="213"/>
      <c r="J130" s="213"/>
      <c r="K130" s="209"/>
      <c r="L130" s="209"/>
      <c r="M130" s="214"/>
      <c r="N130" s="215"/>
      <c r="O130" s="216"/>
      <c r="P130" s="216"/>
      <c r="Q130" s="216"/>
      <c r="R130" s="216"/>
      <c r="S130" s="216"/>
      <c r="T130" s="216"/>
      <c r="U130" s="216"/>
      <c r="V130" s="216"/>
      <c r="W130" s="216"/>
      <c r="X130" s="217"/>
      <c r="AT130" s="218" t="s">
        <v>154</v>
      </c>
      <c r="AU130" s="218" t="s">
        <v>86</v>
      </c>
      <c r="AV130" s="13" t="s">
        <v>86</v>
      </c>
      <c r="AW130" s="13" t="s">
        <v>5</v>
      </c>
      <c r="AX130" s="13" t="s">
        <v>84</v>
      </c>
      <c r="AY130" s="218" t="s">
        <v>142</v>
      </c>
    </row>
    <row r="131" spans="1:65" s="2" customFormat="1" ht="24">
      <c r="A131" s="34"/>
      <c r="B131" s="35"/>
      <c r="C131" s="189" t="s">
        <v>332</v>
      </c>
      <c r="D131" s="189" t="s">
        <v>145</v>
      </c>
      <c r="E131" s="190" t="s">
        <v>163</v>
      </c>
      <c r="F131" s="191" t="s">
        <v>164</v>
      </c>
      <c r="G131" s="192" t="s">
        <v>148</v>
      </c>
      <c r="H131" s="193">
        <v>64</v>
      </c>
      <c r="I131" s="194"/>
      <c r="J131" s="194"/>
      <c r="K131" s="195">
        <f>ROUND(P131*H131,2)</f>
        <v>0</v>
      </c>
      <c r="L131" s="191" t="s">
        <v>149</v>
      </c>
      <c r="M131" s="39"/>
      <c r="N131" s="196" t="s">
        <v>1</v>
      </c>
      <c r="O131" s="197" t="s">
        <v>39</v>
      </c>
      <c r="P131" s="198">
        <f>I131+J131</f>
        <v>0</v>
      </c>
      <c r="Q131" s="198">
        <f>ROUND(I131*H131,2)</f>
        <v>0</v>
      </c>
      <c r="R131" s="198">
        <f>ROUND(J131*H131,2)</f>
        <v>0</v>
      </c>
      <c r="S131" s="71"/>
      <c r="T131" s="199">
        <f>S131*H131</f>
        <v>0</v>
      </c>
      <c r="U131" s="199">
        <v>0</v>
      </c>
      <c r="V131" s="199">
        <f>U131*H131</f>
        <v>0</v>
      </c>
      <c r="W131" s="199">
        <v>0</v>
      </c>
      <c r="X131" s="200">
        <f>W131*H131</f>
        <v>0</v>
      </c>
      <c r="Y131" s="34"/>
      <c r="Z131" s="34"/>
      <c r="AA131" s="34"/>
      <c r="AB131" s="34"/>
      <c r="AC131" s="34"/>
      <c r="AD131" s="34"/>
      <c r="AE131" s="34"/>
      <c r="AR131" s="201" t="s">
        <v>150</v>
      </c>
      <c r="AT131" s="201" t="s">
        <v>145</v>
      </c>
      <c r="AU131" s="201" t="s">
        <v>86</v>
      </c>
      <c r="AY131" s="17" t="s">
        <v>142</v>
      </c>
      <c r="BE131" s="202">
        <f>IF(O131="základní",K131,0)</f>
        <v>0</v>
      </c>
      <c r="BF131" s="202">
        <f>IF(O131="snížená",K131,0)</f>
        <v>0</v>
      </c>
      <c r="BG131" s="202">
        <f>IF(O131="zákl. přenesená",K131,0)</f>
        <v>0</v>
      </c>
      <c r="BH131" s="202">
        <f>IF(O131="sníž. přenesená",K131,0)</f>
        <v>0</v>
      </c>
      <c r="BI131" s="202">
        <f>IF(O131="nulová",K131,0)</f>
        <v>0</v>
      </c>
      <c r="BJ131" s="17" t="s">
        <v>84</v>
      </c>
      <c r="BK131" s="202">
        <f>ROUND(P131*H131,2)</f>
        <v>0</v>
      </c>
      <c r="BL131" s="17" t="s">
        <v>150</v>
      </c>
      <c r="BM131" s="201" t="s">
        <v>527</v>
      </c>
    </row>
    <row r="132" spans="1:47" s="2" customFormat="1" ht="117">
      <c r="A132" s="34"/>
      <c r="B132" s="35"/>
      <c r="C132" s="36"/>
      <c r="D132" s="203" t="s">
        <v>152</v>
      </c>
      <c r="E132" s="36"/>
      <c r="F132" s="204" t="s">
        <v>166</v>
      </c>
      <c r="G132" s="36"/>
      <c r="H132" s="36"/>
      <c r="I132" s="205"/>
      <c r="J132" s="205"/>
      <c r="K132" s="36"/>
      <c r="L132" s="36"/>
      <c r="M132" s="39"/>
      <c r="N132" s="206"/>
      <c r="O132" s="207"/>
      <c r="P132" s="71"/>
      <c r="Q132" s="71"/>
      <c r="R132" s="71"/>
      <c r="S132" s="71"/>
      <c r="T132" s="71"/>
      <c r="U132" s="71"/>
      <c r="V132" s="71"/>
      <c r="W132" s="71"/>
      <c r="X132" s="72"/>
      <c r="Y132" s="34"/>
      <c r="Z132" s="34"/>
      <c r="AA132" s="34"/>
      <c r="AB132" s="34"/>
      <c r="AC132" s="34"/>
      <c r="AD132" s="34"/>
      <c r="AE132" s="34"/>
      <c r="AT132" s="17" t="s">
        <v>152</v>
      </c>
      <c r="AU132" s="17" t="s">
        <v>86</v>
      </c>
    </row>
    <row r="133" spans="2:51" s="13" customFormat="1" ht="12">
      <c r="B133" s="208"/>
      <c r="C133" s="209"/>
      <c r="D133" s="203" t="s">
        <v>154</v>
      </c>
      <c r="E133" s="210" t="s">
        <v>1</v>
      </c>
      <c r="F133" s="211" t="s">
        <v>479</v>
      </c>
      <c r="G133" s="209"/>
      <c r="H133" s="212">
        <v>64</v>
      </c>
      <c r="I133" s="213"/>
      <c r="J133" s="213"/>
      <c r="K133" s="209"/>
      <c r="L133" s="209"/>
      <c r="M133" s="214"/>
      <c r="N133" s="215"/>
      <c r="O133" s="216"/>
      <c r="P133" s="216"/>
      <c r="Q133" s="216"/>
      <c r="R133" s="216"/>
      <c r="S133" s="216"/>
      <c r="T133" s="216"/>
      <c r="U133" s="216"/>
      <c r="V133" s="216"/>
      <c r="W133" s="216"/>
      <c r="X133" s="217"/>
      <c r="AT133" s="218" t="s">
        <v>154</v>
      </c>
      <c r="AU133" s="218" t="s">
        <v>86</v>
      </c>
      <c r="AV133" s="13" t="s">
        <v>86</v>
      </c>
      <c r="AW133" s="13" t="s">
        <v>5</v>
      </c>
      <c r="AX133" s="13" t="s">
        <v>84</v>
      </c>
      <c r="AY133" s="218" t="s">
        <v>142</v>
      </c>
    </row>
    <row r="134" spans="1:65" s="2" customFormat="1" ht="33" customHeight="1">
      <c r="A134" s="34"/>
      <c r="B134" s="35"/>
      <c r="C134" s="189" t="s">
        <v>156</v>
      </c>
      <c r="D134" s="189" t="s">
        <v>145</v>
      </c>
      <c r="E134" s="190" t="s">
        <v>157</v>
      </c>
      <c r="F134" s="191" t="s">
        <v>158</v>
      </c>
      <c r="G134" s="192" t="s">
        <v>159</v>
      </c>
      <c r="H134" s="193">
        <v>28</v>
      </c>
      <c r="I134" s="194"/>
      <c r="J134" s="194"/>
      <c r="K134" s="195">
        <f>ROUND(P134*H134,2)</f>
        <v>0</v>
      </c>
      <c r="L134" s="191" t="s">
        <v>149</v>
      </c>
      <c r="M134" s="39"/>
      <c r="N134" s="196" t="s">
        <v>1</v>
      </c>
      <c r="O134" s="197" t="s">
        <v>39</v>
      </c>
      <c r="P134" s="198">
        <f>I134+J134</f>
        <v>0</v>
      </c>
      <c r="Q134" s="198">
        <f>ROUND(I134*H134,2)</f>
        <v>0</v>
      </c>
      <c r="R134" s="198">
        <f>ROUND(J134*H134,2)</f>
        <v>0</v>
      </c>
      <c r="S134" s="71"/>
      <c r="T134" s="199">
        <f>S134*H134</f>
        <v>0</v>
      </c>
      <c r="U134" s="199">
        <v>0</v>
      </c>
      <c r="V134" s="199">
        <f>U134*H134</f>
        <v>0</v>
      </c>
      <c r="W134" s="199">
        <v>0</v>
      </c>
      <c r="X134" s="200">
        <f>W134*H134</f>
        <v>0</v>
      </c>
      <c r="Y134" s="34"/>
      <c r="Z134" s="34"/>
      <c r="AA134" s="34"/>
      <c r="AB134" s="34"/>
      <c r="AC134" s="34"/>
      <c r="AD134" s="34"/>
      <c r="AE134" s="34"/>
      <c r="AR134" s="201" t="s">
        <v>150</v>
      </c>
      <c r="AT134" s="201" t="s">
        <v>145</v>
      </c>
      <c r="AU134" s="201" t="s">
        <v>86</v>
      </c>
      <c r="AY134" s="17" t="s">
        <v>142</v>
      </c>
      <c r="BE134" s="202">
        <f>IF(O134="základní",K134,0)</f>
        <v>0</v>
      </c>
      <c r="BF134" s="202">
        <f>IF(O134="snížená",K134,0)</f>
        <v>0</v>
      </c>
      <c r="BG134" s="202">
        <f>IF(O134="zákl. přenesená",K134,0)</f>
        <v>0</v>
      </c>
      <c r="BH134" s="202">
        <f>IF(O134="sníž. přenesená",K134,0)</f>
        <v>0</v>
      </c>
      <c r="BI134" s="202">
        <f>IF(O134="nulová",K134,0)</f>
        <v>0</v>
      </c>
      <c r="BJ134" s="17" t="s">
        <v>84</v>
      </c>
      <c r="BK134" s="202">
        <f>ROUND(P134*H134,2)</f>
        <v>0</v>
      </c>
      <c r="BL134" s="17" t="s">
        <v>150</v>
      </c>
      <c r="BM134" s="201" t="s">
        <v>528</v>
      </c>
    </row>
    <row r="135" spans="1:47" s="2" customFormat="1" ht="126.75">
      <c r="A135" s="34"/>
      <c r="B135" s="35"/>
      <c r="C135" s="36"/>
      <c r="D135" s="203" t="s">
        <v>152</v>
      </c>
      <c r="E135" s="36"/>
      <c r="F135" s="204" t="s">
        <v>161</v>
      </c>
      <c r="G135" s="36"/>
      <c r="H135" s="36"/>
      <c r="I135" s="205"/>
      <c r="J135" s="205"/>
      <c r="K135" s="36"/>
      <c r="L135" s="36"/>
      <c r="M135" s="39"/>
      <c r="N135" s="206"/>
      <c r="O135" s="207"/>
      <c r="P135" s="71"/>
      <c r="Q135" s="71"/>
      <c r="R135" s="71"/>
      <c r="S135" s="71"/>
      <c r="T135" s="71"/>
      <c r="U135" s="71"/>
      <c r="V135" s="71"/>
      <c r="W135" s="71"/>
      <c r="X135" s="72"/>
      <c r="Y135" s="34"/>
      <c r="Z135" s="34"/>
      <c r="AA135" s="34"/>
      <c r="AB135" s="34"/>
      <c r="AC135" s="34"/>
      <c r="AD135" s="34"/>
      <c r="AE135" s="34"/>
      <c r="AT135" s="17" t="s">
        <v>152</v>
      </c>
      <c r="AU135" s="17" t="s">
        <v>86</v>
      </c>
    </row>
    <row r="136" spans="2:51" s="13" customFormat="1" ht="12">
      <c r="B136" s="208"/>
      <c r="C136" s="209"/>
      <c r="D136" s="203" t="s">
        <v>154</v>
      </c>
      <c r="E136" s="210" t="s">
        <v>1</v>
      </c>
      <c r="F136" s="211" t="s">
        <v>274</v>
      </c>
      <c r="G136" s="209"/>
      <c r="H136" s="212">
        <v>28</v>
      </c>
      <c r="I136" s="213"/>
      <c r="J136" s="213"/>
      <c r="K136" s="209"/>
      <c r="L136" s="209"/>
      <c r="M136" s="214"/>
      <c r="N136" s="215"/>
      <c r="O136" s="216"/>
      <c r="P136" s="216"/>
      <c r="Q136" s="216"/>
      <c r="R136" s="216"/>
      <c r="S136" s="216"/>
      <c r="T136" s="216"/>
      <c r="U136" s="216"/>
      <c r="V136" s="216"/>
      <c r="W136" s="216"/>
      <c r="X136" s="217"/>
      <c r="AT136" s="218" t="s">
        <v>154</v>
      </c>
      <c r="AU136" s="218" t="s">
        <v>86</v>
      </c>
      <c r="AV136" s="13" t="s">
        <v>86</v>
      </c>
      <c r="AW136" s="13" t="s">
        <v>5</v>
      </c>
      <c r="AX136" s="13" t="s">
        <v>84</v>
      </c>
      <c r="AY136" s="218" t="s">
        <v>142</v>
      </c>
    </row>
    <row r="137" spans="1:65" s="2" customFormat="1" ht="33" customHeight="1">
      <c r="A137" s="34"/>
      <c r="B137" s="35"/>
      <c r="C137" s="189" t="s">
        <v>150</v>
      </c>
      <c r="D137" s="189" t="s">
        <v>145</v>
      </c>
      <c r="E137" s="190" t="s">
        <v>529</v>
      </c>
      <c r="F137" s="191" t="s">
        <v>530</v>
      </c>
      <c r="G137" s="192" t="s">
        <v>159</v>
      </c>
      <c r="H137" s="193">
        <v>1</v>
      </c>
      <c r="I137" s="194"/>
      <c r="J137" s="194"/>
      <c r="K137" s="195">
        <f>ROUND(P137*H137,2)</f>
        <v>0</v>
      </c>
      <c r="L137" s="191" t="s">
        <v>149</v>
      </c>
      <c r="M137" s="39"/>
      <c r="N137" s="196" t="s">
        <v>1</v>
      </c>
      <c r="O137" s="197" t="s">
        <v>39</v>
      </c>
      <c r="P137" s="198">
        <f>I137+J137</f>
        <v>0</v>
      </c>
      <c r="Q137" s="198">
        <f>ROUND(I137*H137,2)</f>
        <v>0</v>
      </c>
      <c r="R137" s="198">
        <f>ROUND(J137*H137,2)</f>
        <v>0</v>
      </c>
      <c r="S137" s="71"/>
      <c r="T137" s="199">
        <f>S137*H137</f>
        <v>0</v>
      </c>
      <c r="U137" s="199">
        <v>0</v>
      </c>
      <c r="V137" s="199">
        <f>U137*H137</f>
        <v>0</v>
      </c>
      <c r="W137" s="199">
        <v>0</v>
      </c>
      <c r="X137" s="200">
        <f>W137*H137</f>
        <v>0</v>
      </c>
      <c r="Y137" s="34"/>
      <c r="Z137" s="34"/>
      <c r="AA137" s="34"/>
      <c r="AB137" s="34"/>
      <c r="AC137" s="34"/>
      <c r="AD137" s="34"/>
      <c r="AE137" s="34"/>
      <c r="AR137" s="201" t="s">
        <v>150</v>
      </c>
      <c r="AT137" s="201" t="s">
        <v>145</v>
      </c>
      <c r="AU137" s="201" t="s">
        <v>86</v>
      </c>
      <c r="AY137" s="17" t="s">
        <v>142</v>
      </c>
      <c r="BE137" s="202">
        <f>IF(O137="základní",K137,0)</f>
        <v>0</v>
      </c>
      <c r="BF137" s="202">
        <f>IF(O137="snížená",K137,0)</f>
        <v>0</v>
      </c>
      <c r="BG137" s="202">
        <f>IF(O137="zákl. přenesená",K137,0)</f>
        <v>0</v>
      </c>
      <c r="BH137" s="202">
        <f>IF(O137="sníž. přenesená",K137,0)</f>
        <v>0</v>
      </c>
      <c r="BI137" s="202">
        <f>IF(O137="nulová",K137,0)</f>
        <v>0</v>
      </c>
      <c r="BJ137" s="17" t="s">
        <v>84</v>
      </c>
      <c r="BK137" s="202">
        <f>ROUND(P137*H137,2)</f>
        <v>0</v>
      </c>
      <c r="BL137" s="17" t="s">
        <v>150</v>
      </c>
      <c r="BM137" s="201" t="s">
        <v>531</v>
      </c>
    </row>
    <row r="138" spans="1:47" s="2" customFormat="1" ht="126.75">
      <c r="A138" s="34"/>
      <c r="B138" s="35"/>
      <c r="C138" s="36"/>
      <c r="D138" s="203" t="s">
        <v>152</v>
      </c>
      <c r="E138" s="36"/>
      <c r="F138" s="204" t="s">
        <v>161</v>
      </c>
      <c r="G138" s="36"/>
      <c r="H138" s="36"/>
      <c r="I138" s="205"/>
      <c r="J138" s="205"/>
      <c r="K138" s="36"/>
      <c r="L138" s="36"/>
      <c r="M138" s="39"/>
      <c r="N138" s="206"/>
      <c r="O138" s="207"/>
      <c r="P138" s="71"/>
      <c r="Q138" s="71"/>
      <c r="R138" s="71"/>
      <c r="S138" s="71"/>
      <c r="T138" s="71"/>
      <c r="U138" s="71"/>
      <c r="V138" s="71"/>
      <c r="W138" s="71"/>
      <c r="X138" s="72"/>
      <c r="Y138" s="34"/>
      <c r="Z138" s="34"/>
      <c r="AA138" s="34"/>
      <c r="AB138" s="34"/>
      <c r="AC138" s="34"/>
      <c r="AD138" s="34"/>
      <c r="AE138" s="34"/>
      <c r="AT138" s="17" t="s">
        <v>152</v>
      </c>
      <c r="AU138" s="17" t="s">
        <v>86</v>
      </c>
    </row>
    <row r="139" spans="1:65" s="2" customFormat="1" ht="33" customHeight="1">
      <c r="A139" s="34"/>
      <c r="B139" s="35"/>
      <c r="C139" s="189" t="s">
        <v>173</v>
      </c>
      <c r="D139" s="189" t="s">
        <v>145</v>
      </c>
      <c r="E139" s="190" t="s">
        <v>532</v>
      </c>
      <c r="F139" s="191" t="s">
        <v>533</v>
      </c>
      <c r="G139" s="192" t="s">
        <v>159</v>
      </c>
      <c r="H139" s="193">
        <v>1</v>
      </c>
      <c r="I139" s="194"/>
      <c r="J139" s="194"/>
      <c r="K139" s="195">
        <f>ROUND(P139*H139,2)</f>
        <v>0</v>
      </c>
      <c r="L139" s="191" t="s">
        <v>149</v>
      </c>
      <c r="M139" s="39"/>
      <c r="N139" s="196" t="s">
        <v>1</v>
      </c>
      <c r="O139" s="197" t="s">
        <v>39</v>
      </c>
      <c r="P139" s="198">
        <f>I139+J139</f>
        <v>0</v>
      </c>
      <c r="Q139" s="198">
        <f>ROUND(I139*H139,2)</f>
        <v>0</v>
      </c>
      <c r="R139" s="198">
        <f>ROUND(J139*H139,2)</f>
        <v>0</v>
      </c>
      <c r="S139" s="71"/>
      <c r="T139" s="199">
        <f>S139*H139</f>
        <v>0</v>
      </c>
      <c r="U139" s="199">
        <v>0</v>
      </c>
      <c r="V139" s="199">
        <f>U139*H139</f>
        <v>0</v>
      </c>
      <c r="W139" s="199">
        <v>0</v>
      </c>
      <c r="X139" s="200">
        <f>W139*H139</f>
        <v>0</v>
      </c>
      <c r="Y139" s="34"/>
      <c r="Z139" s="34"/>
      <c r="AA139" s="34"/>
      <c r="AB139" s="34"/>
      <c r="AC139" s="34"/>
      <c r="AD139" s="34"/>
      <c r="AE139" s="34"/>
      <c r="AR139" s="201" t="s">
        <v>150</v>
      </c>
      <c r="AT139" s="201" t="s">
        <v>145</v>
      </c>
      <c r="AU139" s="201" t="s">
        <v>86</v>
      </c>
      <c r="AY139" s="17" t="s">
        <v>142</v>
      </c>
      <c r="BE139" s="202">
        <f>IF(O139="základní",K139,0)</f>
        <v>0</v>
      </c>
      <c r="BF139" s="202">
        <f>IF(O139="snížená",K139,0)</f>
        <v>0</v>
      </c>
      <c r="BG139" s="202">
        <f>IF(O139="zákl. přenesená",K139,0)</f>
        <v>0</v>
      </c>
      <c r="BH139" s="202">
        <f>IF(O139="sníž. přenesená",K139,0)</f>
        <v>0</v>
      </c>
      <c r="BI139" s="202">
        <f>IF(O139="nulová",K139,0)</f>
        <v>0</v>
      </c>
      <c r="BJ139" s="17" t="s">
        <v>84</v>
      </c>
      <c r="BK139" s="202">
        <f>ROUND(P139*H139,2)</f>
        <v>0</v>
      </c>
      <c r="BL139" s="17" t="s">
        <v>150</v>
      </c>
      <c r="BM139" s="201" t="s">
        <v>534</v>
      </c>
    </row>
    <row r="140" spans="1:47" s="2" customFormat="1" ht="126.75">
      <c r="A140" s="34"/>
      <c r="B140" s="35"/>
      <c r="C140" s="36"/>
      <c r="D140" s="203" t="s">
        <v>152</v>
      </c>
      <c r="E140" s="36"/>
      <c r="F140" s="204" t="s">
        <v>161</v>
      </c>
      <c r="G140" s="36"/>
      <c r="H140" s="36"/>
      <c r="I140" s="205"/>
      <c r="J140" s="205"/>
      <c r="K140" s="36"/>
      <c r="L140" s="36"/>
      <c r="M140" s="39"/>
      <c r="N140" s="206"/>
      <c r="O140" s="207"/>
      <c r="P140" s="71"/>
      <c r="Q140" s="71"/>
      <c r="R140" s="71"/>
      <c r="S140" s="71"/>
      <c r="T140" s="71"/>
      <c r="U140" s="71"/>
      <c r="V140" s="71"/>
      <c r="W140" s="71"/>
      <c r="X140" s="72"/>
      <c r="Y140" s="34"/>
      <c r="Z140" s="34"/>
      <c r="AA140" s="34"/>
      <c r="AB140" s="34"/>
      <c r="AC140" s="34"/>
      <c r="AD140" s="34"/>
      <c r="AE140" s="34"/>
      <c r="AT140" s="17" t="s">
        <v>152</v>
      </c>
      <c r="AU140" s="17" t="s">
        <v>86</v>
      </c>
    </row>
    <row r="141" spans="1:65" s="2" customFormat="1" ht="36">
      <c r="A141" s="34"/>
      <c r="B141" s="35"/>
      <c r="C141" s="189" t="s">
        <v>179</v>
      </c>
      <c r="D141" s="189" t="s">
        <v>145</v>
      </c>
      <c r="E141" s="190" t="s">
        <v>168</v>
      </c>
      <c r="F141" s="191" t="s">
        <v>169</v>
      </c>
      <c r="G141" s="192" t="s">
        <v>159</v>
      </c>
      <c r="H141" s="193">
        <v>28</v>
      </c>
      <c r="I141" s="194"/>
      <c r="J141" s="194"/>
      <c r="K141" s="195">
        <f>ROUND(P141*H141,2)</f>
        <v>0</v>
      </c>
      <c r="L141" s="191" t="s">
        <v>149</v>
      </c>
      <c r="M141" s="39"/>
      <c r="N141" s="196" t="s">
        <v>1</v>
      </c>
      <c r="O141" s="197" t="s">
        <v>39</v>
      </c>
      <c r="P141" s="198">
        <f>I141+J141</f>
        <v>0</v>
      </c>
      <c r="Q141" s="198">
        <f>ROUND(I141*H141,2)</f>
        <v>0</v>
      </c>
      <c r="R141" s="198">
        <f>ROUND(J141*H141,2)</f>
        <v>0</v>
      </c>
      <c r="S141" s="71"/>
      <c r="T141" s="199">
        <f>S141*H141</f>
        <v>0</v>
      </c>
      <c r="U141" s="199">
        <v>0</v>
      </c>
      <c r="V141" s="199">
        <f>U141*H141</f>
        <v>0</v>
      </c>
      <c r="W141" s="199">
        <v>0</v>
      </c>
      <c r="X141" s="200">
        <f>W141*H141</f>
        <v>0</v>
      </c>
      <c r="Y141" s="34"/>
      <c r="Z141" s="34"/>
      <c r="AA141" s="34"/>
      <c r="AB141" s="34"/>
      <c r="AC141" s="34"/>
      <c r="AD141" s="34"/>
      <c r="AE141" s="34"/>
      <c r="AR141" s="201" t="s">
        <v>150</v>
      </c>
      <c r="AT141" s="201" t="s">
        <v>145</v>
      </c>
      <c r="AU141" s="201" t="s">
        <v>86</v>
      </c>
      <c r="AY141" s="17" t="s">
        <v>142</v>
      </c>
      <c r="BE141" s="202">
        <f>IF(O141="základní",K141,0)</f>
        <v>0</v>
      </c>
      <c r="BF141" s="202">
        <f>IF(O141="snížená",K141,0)</f>
        <v>0</v>
      </c>
      <c r="BG141" s="202">
        <f>IF(O141="zákl. přenesená",K141,0)</f>
        <v>0</v>
      </c>
      <c r="BH141" s="202">
        <f>IF(O141="sníž. přenesená",K141,0)</f>
        <v>0</v>
      </c>
      <c r="BI141" s="202">
        <f>IF(O141="nulová",K141,0)</f>
        <v>0</v>
      </c>
      <c r="BJ141" s="17" t="s">
        <v>84</v>
      </c>
      <c r="BK141" s="202">
        <f>ROUND(P141*H141,2)</f>
        <v>0</v>
      </c>
      <c r="BL141" s="17" t="s">
        <v>150</v>
      </c>
      <c r="BM141" s="201" t="s">
        <v>535</v>
      </c>
    </row>
    <row r="142" spans="1:47" s="2" customFormat="1" ht="97.5">
      <c r="A142" s="34"/>
      <c r="B142" s="35"/>
      <c r="C142" s="36"/>
      <c r="D142" s="203" t="s">
        <v>152</v>
      </c>
      <c r="E142" s="36"/>
      <c r="F142" s="204" t="s">
        <v>171</v>
      </c>
      <c r="G142" s="36"/>
      <c r="H142" s="36"/>
      <c r="I142" s="205"/>
      <c r="J142" s="205"/>
      <c r="K142" s="36"/>
      <c r="L142" s="36"/>
      <c r="M142" s="39"/>
      <c r="N142" s="206"/>
      <c r="O142" s="207"/>
      <c r="P142" s="71"/>
      <c r="Q142" s="71"/>
      <c r="R142" s="71"/>
      <c r="S142" s="71"/>
      <c r="T142" s="71"/>
      <c r="U142" s="71"/>
      <c r="V142" s="71"/>
      <c r="W142" s="71"/>
      <c r="X142" s="72"/>
      <c r="Y142" s="34"/>
      <c r="Z142" s="34"/>
      <c r="AA142" s="34"/>
      <c r="AB142" s="34"/>
      <c r="AC142" s="34"/>
      <c r="AD142" s="34"/>
      <c r="AE142" s="34"/>
      <c r="AT142" s="17" t="s">
        <v>152</v>
      </c>
      <c r="AU142" s="17" t="s">
        <v>86</v>
      </c>
    </row>
    <row r="143" spans="2:51" s="13" customFormat="1" ht="12">
      <c r="B143" s="208"/>
      <c r="C143" s="209"/>
      <c r="D143" s="203" t="s">
        <v>154</v>
      </c>
      <c r="E143" s="210" t="s">
        <v>1</v>
      </c>
      <c r="F143" s="211" t="s">
        <v>274</v>
      </c>
      <c r="G143" s="209"/>
      <c r="H143" s="212">
        <v>28</v>
      </c>
      <c r="I143" s="213"/>
      <c r="J143" s="213"/>
      <c r="K143" s="209"/>
      <c r="L143" s="209"/>
      <c r="M143" s="214"/>
      <c r="N143" s="215"/>
      <c r="O143" s="216"/>
      <c r="P143" s="216"/>
      <c r="Q143" s="216"/>
      <c r="R143" s="216"/>
      <c r="S143" s="216"/>
      <c r="T143" s="216"/>
      <c r="U143" s="216"/>
      <c r="V143" s="216"/>
      <c r="W143" s="216"/>
      <c r="X143" s="217"/>
      <c r="AT143" s="218" t="s">
        <v>154</v>
      </c>
      <c r="AU143" s="218" t="s">
        <v>86</v>
      </c>
      <c r="AV143" s="13" t="s">
        <v>86</v>
      </c>
      <c r="AW143" s="13" t="s">
        <v>5</v>
      </c>
      <c r="AX143" s="13" t="s">
        <v>84</v>
      </c>
      <c r="AY143" s="218" t="s">
        <v>142</v>
      </c>
    </row>
    <row r="144" spans="1:65" s="2" customFormat="1" ht="36">
      <c r="A144" s="34"/>
      <c r="B144" s="35"/>
      <c r="C144" s="189" t="s">
        <v>184</v>
      </c>
      <c r="D144" s="189" t="s">
        <v>145</v>
      </c>
      <c r="E144" s="190" t="s">
        <v>536</v>
      </c>
      <c r="F144" s="191" t="s">
        <v>537</v>
      </c>
      <c r="G144" s="192" t="s">
        <v>159</v>
      </c>
      <c r="H144" s="193">
        <v>1</v>
      </c>
      <c r="I144" s="194"/>
      <c r="J144" s="194"/>
      <c r="K144" s="195">
        <f>ROUND(P144*H144,2)</f>
        <v>0</v>
      </c>
      <c r="L144" s="191" t="s">
        <v>149</v>
      </c>
      <c r="M144" s="39"/>
      <c r="N144" s="196" t="s">
        <v>1</v>
      </c>
      <c r="O144" s="197" t="s">
        <v>39</v>
      </c>
      <c r="P144" s="198">
        <f>I144+J144</f>
        <v>0</v>
      </c>
      <c r="Q144" s="198">
        <f>ROUND(I144*H144,2)</f>
        <v>0</v>
      </c>
      <c r="R144" s="198">
        <f>ROUND(J144*H144,2)</f>
        <v>0</v>
      </c>
      <c r="S144" s="71"/>
      <c r="T144" s="199">
        <f>S144*H144</f>
        <v>0</v>
      </c>
      <c r="U144" s="199">
        <v>0</v>
      </c>
      <c r="V144" s="199">
        <f>U144*H144</f>
        <v>0</v>
      </c>
      <c r="W144" s="199">
        <v>0</v>
      </c>
      <c r="X144" s="200">
        <f>W144*H144</f>
        <v>0</v>
      </c>
      <c r="Y144" s="34"/>
      <c r="Z144" s="34"/>
      <c r="AA144" s="34"/>
      <c r="AB144" s="34"/>
      <c r="AC144" s="34"/>
      <c r="AD144" s="34"/>
      <c r="AE144" s="34"/>
      <c r="AR144" s="201" t="s">
        <v>150</v>
      </c>
      <c r="AT144" s="201" t="s">
        <v>145</v>
      </c>
      <c r="AU144" s="201" t="s">
        <v>86</v>
      </c>
      <c r="AY144" s="17" t="s">
        <v>142</v>
      </c>
      <c r="BE144" s="202">
        <f>IF(O144="základní",K144,0)</f>
        <v>0</v>
      </c>
      <c r="BF144" s="202">
        <f>IF(O144="snížená",K144,0)</f>
        <v>0</v>
      </c>
      <c r="BG144" s="202">
        <f>IF(O144="zákl. přenesená",K144,0)</f>
        <v>0</v>
      </c>
      <c r="BH144" s="202">
        <f>IF(O144="sníž. přenesená",K144,0)</f>
        <v>0</v>
      </c>
      <c r="BI144" s="202">
        <f>IF(O144="nulová",K144,0)</f>
        <v>0</v>
      </c>
      <c r="BJ144" s="17" t="s">
        <v>84</v>
      </c>
      <c r="BK144" s="202">
        <f>ROUND(P144*H144,2)</f>
        <v>0</v>
      </c>
      <c r="BL144" s="17" t="s">
        <v>150</v>
      </c>
      <c r="BM144" s="201" t="s">
        <v>538</v>
      </c>
    </row>
    <row r="145" spans="1:47" s="2" customFormat="1" ht="97.5">
      <c r="A145" s="34"/>
      <c r="B145" s="35"/>
      <c r="C145" s="36"/>
      <c r="D145" s="203" t="s">
        <v>152</v>
      </c>
      <c r="E145" s="36"/>
      <c r="F145" s="204" t="s">
        <v>171</v>
      </c>
      <c r="G145" s="36"/>
      <c r="H145" s="36"/>
      <c r="I145" s="205"/>
      <c r="J145" s="205"/>
      <c r="K145" s="36"/>
      <c r="L145" s="36"/>
      <c r="M145" s="39"/>
      <c r="N145" s="206"/>
      <c r="O145" s="207"/>
      <c r="P145" s="71"/>
      <c r="Q145" s="71"/>
      <c r="R145" s="71"/>
      <c r="S145" s="71"/>
      <c r="T145" s="71"/>
      <c r="U145" s="71"/>
      <c r="V145" s="71"/>
      <c r="W145" s="71"/>
      <c r="X145" s="72"/>
      <c r="Y145" s="34"/>
      <c r="Z145" s="34"/>
      <c r="AA145" s="34"/>
      <c r="AB145" s="34"/>
      <c r="AC145" s="34"/>
      <c r="AD145" s="34"/>
      <c r="AE145" s="34"/>
      <c r="AT145" s="17" t="s">
        <v>152</v>
      </c>
      <c r="AU145" s="17" t="s">
        <v>86</v>
      </c>
    </row>
    <row r="146" spans="1:65" s="2" customFormat="1" ht="36">
      <c r="A146" s="34"/>
      <c r="B146" s="35"/>
      <c r="C146" s="189" t="s">
        <v>188</v>
      </c>
      <c r="D146" s="189" t="s">
        <v>145</v>
      </c>
      <c r="E146" s="190" t="s">
        <v>539</v>
      </c>
      <c r="F146" s="191" t="s">
        <v>540</v>
      </c>
      <c r="G146" s="192" t="s">
        <v>159</v>
      </c>
      <c r="H146" s="193">
        <v>1</v>
      </c>
      <c r="I146" s="194"/>
      <c r="J146" s="194"/>
      <c r="K146" s="195">
        <f>ROUND(P146*H146,2)</f>
        <v>0</v>
      </c>
      <c r="L146" s="191" t="s">
        <v>149</v>
      </c>
      <c r="M146" s="39"/>
      <c r="N146" s="196" t="s">
        <v>1</v>
      </c>
      <c r="O146" s="197" t="s">
        <v>39</v>
      </c>
      <c r="P146" s="198">
        <f>I146+J146</f>
        <v>0</v>
      </c>
      <c r="Q146" s="198">
        <f>ROUND(I146*H146,2)</f>
        <v>0</v>
      </c>
      <c r="R146" s="198">
        <f>ROUND(J146*H146,2)</f>
        <v>0</v>
      </c>
      <c r="S146" s="71"/>
      <c r="T146" s="199">
        <f>S146*H146</f>
        <v>0</v>
      </c>
      <c r="U146" s="199">
        <v>0</v>
      </c>
      <c r="V146" s="199">
        <f>U146*H146</f>
        <v>0</v>
      </c>
      <c r="W146" s="199">
        <v>0</v>
      </c>
      <c r="X146" s="200">
        <f>W146*H146</f>
        <v>0</v>
      </c>
      <c r="Y146" s="34"/>
      <c r="Z146" s="34"/>
      <c r="AA146" s="34"/>
      <c r="AB146" s="34"/>
      <c r="AC146" s="34"/>
      <c r="AD146" s="34"/>
      <c r="AE146" s="34"/>
      <c r="AR146" s="201" t="s">
        <v>150</v>
      </c>
      <c r="AT146" s="201" t="s">
        <v>145</v>
      </c>
      <c r="AU146" s="201" t="s">
        <v>86</v>
      </c>
      <c r="AY146" s="17" t="s">
        <v>142</v>
      </c>
      <c r="BE146" s="202">
        <f>IF(O146="základní",K146,0)</f>
        <v>0</v>
      </c>
      <c r="BF146" s="202">
        <f>IF(O146="snížená",K146,0)</f>
        <v>0</v>
      </c>
      <c r="BG146" s="202">
        <f>IF(O146="zákl. přenesená",K146,0)</f>
        <v>0</v>
      </c>
      <c r="BH146" s="202">
        <f>IF(O146="sníž. přenesená",K146,0)</f>
        <v>0</v>
      </c>
      <c r="BI146" s="202">
        <f>IF(O146="nulová",K146,0)</f>
        <v>0</v>
      </c>
      <c r="BJ146" s="17" t="s">
        <v>84</v>
      </c>
      <c r="BK146" s="202">
        <f>ROUND(P146*H146,2)</f>
        <v>0</v>
      </c>
      <c r="BL146" s="17" t="s">
        <v>150</v>
      </c>
      <c r="BM146" s="201" t="s">
        <v>541</v>
      </c>
    </row>
    <row r="147" spans="1:47" s="2" customFormat="1" ht="97.5">
      <c r="A147" s="34"/>
      <c r="B147" s="35"/>
      <c r="C147" s="36"/>
      <c r="D147" s="203" t="s">
        <v>152</v>
      </c>
      <c r="E147" s="36"/>
      <c r="F147" s="204" t="s">
        <v>171</v>
      </c>
      <c r="G147" s="36"/>
      <c r="H147" s="36"/>
      <c r="I147" s="205"/>
      <c r="J147" s="205"/>
      <c r="K147" s="36"/>
      <c r="L147" s="36"/>
      <c r="M147" s="39"/>
      <c r="N147" s="206"/>
      <c r="O147" s="207"/>
      <c r="P147" s="71"/>
      <c r="Q147" s="71"/>
      <c r="R147" s="71"/>
      <c r="S147" s="71"/>
      <c r="T147" s="71"/>
      <c r="U147" s="71"/>
      <c r="V147" s="71"/>
      <c r="W147" s="71"/>
      <c r="X147" s="72"/>
      <c r="Y147" s="34"/>
      <c r="Z147" s="34"/>
      <c r="AA147" s="34"/>
      <c r="AB147" s="34"/>
      <c r="AC147" s="34"/>
      <c r="AD147" s="34"/>
      <c r="AE147" s="34"/>
      <c r="AT147" s="17" t="s">
        <v>152</v>
      </c>
      <c r="AU147" s="17" t="s">
        <v>86</v>
      </c>
    </row>
    <row r="148" spans="1:65" s="2" customFormat="1" ht="55.5" customHeight="1">
      <c r="A148" s="34"/>
      <c r="B148" s="35"/>
      <c r="C148" s="189" t="s">
        <v>193</v>
      </c>
      <c r="D148" s="189" t="s">
        <v>145</v>
      </c>
      <c r="E148" s="190" t="s">
        <v>174</v>
      </c>
      <c r="F148" s="191" t="s">
        <v>175</v>
      </c>
      <c r="G148" s="192" t="s">
        <v>148</v>
      </c>
      <c r="H148" s="193">
        <v>19</v>
      </c>
      <c r="I148" s="194"/>
      <c r="J148" s="194"/>
      <c r="K148" s="195">
        <f>ROUND(P148*H148,2)</f>
        <v>0</v>
      </c>
      <c r="L148" s="191" t="s">
        <v>149</v>
      </c>
      <c r="M148" s="39"/>
      <c r="N148" s="196" t="s">
        <v>1</v>
      </c>
      <c r="O148" s="197" t="s">
        <v>39</v>
      </c>
      <c r="P148" s="198">
        <f>I148+J148</f>
        <v>0</v>
      </c>
      <c r="Q148" s="198">
        <f>ROUND(I148*H148,2)</f>
        <v>0</v>
      </c>
      <c r="R148" s="198">
        <f>ROUND(J148*H148,2)</f>
        <v>0</v>
      </c>
      <c r="S148" s="71"/>
      <c r="T148" s="199">
        <f>S148*H148</f>
        <v>0</v>
      </c>
      <c r="U148" s="199">
        <v>0</v>
      </c>
      <c r="V148" s="199">
        <f>U148*H148</f>
        <v>0</v>
      </c>
      <c r="W148" s="199">
        <v>0.44</v>
      </c>
      <c r="X148" s="200">
        <f>W148*H148</f>
        <v>8.36</v>
      </c>
      <c r="Y148" s="34"/>
      <c r="Z148" s="34"/>
      <c r="AA148" s="34"/>
      <c r="AB148" s="34"/>
      <c r="AC148" s="34"/>
      <c r="AD148" s="34"/>
      <c r="AE148" s="34"/>
      <c r="AR148" s="201" t="s">
        <v>150</v>
      </c>
      <c r="AT148" s="201" t="s">
        <v>145</v>
      </c>
      <c r="AU148" s="201" t="s">
        <v>86</v>
      </c>
      <c r="AY148" s="17" t="s">
        <v>142</v>
      </c>
      <c r="BE148" s="202">
        <f>IF(O148="základní",K148,0)</f>
        <v>0</v>
      </c>
      <c r="BF148" s="202">
        <f>IF(O148="snížená",K148,0)</f>
        <v>0</v>
      </c>
      <c r="BG148" s="202">
        <f>IF(O148="zákl. přenesená",K148,0)</f>
        <v>0</v>
      </c>
      <c r="BH148" s="202">
        <f>IF(O148="sníž. přenesená",K148,0)</f>
        <v>0</v>
      </c>
      <c r="BI148" s="202">
        <f>IF(O148="nulová",K148,0)</f>
        <v>0</v>
      </c>
      <c r="BJ148" s="17" t="s">
        <v>84</v>
      </c>
      <c r="BK148" s="202">
        <f>ROUND(P148*H148,2)</f>
        <v>0</v>
      </c>
      <c r="BL148" s="17" t="s">
        <v>150</v>
      </c>
      <c r="BM148" s="201" t="s">
        <v>542</v>
      </c>
    </row>
    <row r="149" spans="1:47" s="2" customFormat="1" ht="253.5">
      <c r="A149" s="34"/>
      <c r="B149" s="35"/>
      <c r="C149" s="36"/>
      <c r="D149" s="203" t="s">
        <v>152</v>
      </c>
      <c r="E149" s="36"/>
      <c r="F149" s="204" t="s">
        <v>177</v>
      </c>
      <c r="G149" s="36"/>
      <c r="H149" s="36"/>
      <c r="I149" s="205"/>
      <c r="J149" s="205"/>
      <c r="K149" s="36"/>
      <c r="L149" s="36"/>
      <c r="M149" s="39"/>
      <c r="N149" s="206"/>
      <c r="O149" s="207"/>
      <c r="P149" s="71"/>
      <c r="Q149" s="71"/>
      <c r="R149" s="71"/>
      <c r="S149" s="71"/>
      <c r="T149" s="71"/>
      <c r="U149" s="71"/>
      <c r="V149" s="71"/>
      <c r="W149" s="71"/>
      <c r="X149" s="72"/>
      <c r="Y149" s="34"/>
      <c r="Z149" s="34"/>
      <c r="AA149" s="34"/>
      <c r="AB149" s="34"/>
      <c r="AC149" s="34"/>
      <c r="AD149" s="34"/>
      <c r="AE149" s="34"/>
      <c r="AT149" s="17" t="s">
        <v>152</v>
      </c>
      <c r="AU149" s="17" t="s">
        <v>86</v>
      </c>
    </row>
    <row r="150" spans="2:51" s="13" customFormat="1" ht="12">
      <c r="B150" s="208"/>
      <c r="C150" s="209"/>
      <c r="D150" s="203" t="s">
        <v>154</v>
      </c>
      <c r="E150" s="210" t="s">
        <v>1</v>
      </c>
      <c r="F150" s="211" t="s">
        <v>543</v>
      </c>
      <c r="G150" s="209"/>
      <c r="H150" s="212">
        <v>19</v>
      </c>
      <c r="I150" s="213"/>
      <c r="J150" s="213"/>
      <c r="K150" s="209"/>
      <c r="L150" s="209"/>
      <c r="M150" s="214"/>
      <c r="N150" s="215"/>
      <c r="O150" s="216"/>
      <c r="P150" s="216"/>
      <c r="Q150" s="216"/>
      <c r="R150" s="216"/>
      <c r="S150" s="216"/>
      <c r="T150" s="216"/>
      <c r="U150" s="216"/>
      <c r="V150" s="216"/>
      <c r="W150" s="216"/>
      <c r="X150" s="217"/>
      <c r="AT150" s="218" t="s">
        <v>154</v>
      </c>
      <c r="AU150" s="218" t="s">
        <v>86</v>
      </c>
      <c r="AV150" s="13" t="s">
        <v>86</v>
      </c>
      <c r="AW150" s="13" t="s">
        <v>5</v>
      </c>
      <c r="AX150" s="13" t="s">
        <v>84</v>
      </c>
      <c r="AY150" s="218" t="s">
        <v>142</v>
      </c>
    </row>
    <row r="151" spans="1:65" s="2" customFormat="1" ht="48">
      <c r="A151" s="34"/>
      <c r="B151" s="35"/>
      <c r="C151" s="189" t="s">
        <v>544</v>
      </c>
      <c r="D151" s="189" t="s">
        <v>145</v>
      </c>
      <c r="E151" s="190" t="s">
        <v>180</v>
      </c>
      <c r="F151" s="191" t="s">
        <v>181</v>
      </c>
      <c r="G151" s="192" t="s">
        <v>148</v>
      </c>
      <c r="H151" s="193">
        <v>14.25</v>
      </c>
      <c r="I151" s="194"/>
      <c r="J151" s="194"/>
      <c r="K151" s="195">
        <f>ROUND(P151*H151,2)</f>
        <v>0</v>
      </c>
      <c r="L151" s="191" t="s">
        <v>149</v>
      </c>
      <c r="M151" s="39"/>
      <c r="N151" s="196" t="s">
        <v>1</v>
      </c>
      <c r="O151" s="197" t="s">
        <v>39</v>
      </c>
      <c r="P151" s="198">
        <f>I151+J151</f>
        <v>0</v>
      </c>
      <c r="Q151" s="198">
        <f>ROUND(I151*H151,2)</f>
        <v>0</v>
      </c>
      <c r="R151" s="198">
        <f>ROUND(J151*H151,2)</f>
        <v>0</v>
      </c>
      <c r="S151" s="71"/>
      <c r="T151" s="199">
        <f>S151*H151</f>
        <v>0</v>
      </c>
      <c r="U151" s="199">
        <v>0</v>
      </c>
      <c r="V151" s="199">
        <f>U151*H151</f>
        <v>0</v>
      </c>
      <c r="W151" s="199">
        <v>0.22</v>
      </c>
      <c r="X151" s="200">
        <f>W151*H151</f>
        <v>3.1350000000000002</v>
      </c>
      <c r="Y151" s="34"/>
      <c r="Z151" s="34"/>
      <c r="AA151" s="34"/>
      <c r="AB151" s="34"/>
      <c r="AC151" s="34"/>
      <c r="AD151" s="34"/>
      <c r="AE151" s="34"/>
      <c r="AR151" s="201" t="s">
        <v>150</v>
      </c>
      <c r="AT151" s="201" t="s">
        <v>145</v>
      </c>
      <c r="AU151" s="201" t="s">
        <v>86</v>
      </c>
      <c r="AY151" s="17" t="s">
        <v>142</v>
      </c>
      <c r="BE151" s="202">
        <f>IF(O151="základní",K151,0)</f>
        <v>0</v>
      </c>
      <c r="BF151" s="202">
        <f>IF(O151="snížená",K151,0)</f>
        <v>0</v>
      </c>
      <c r="BG151" s="202">
        <f>IF(O151="zákl. přenesená",K151,0)</f>
        <v>0</v>
      </c>
      <c r="BH151" s="202">
        <f>IF(O151="sníž. přenesená",K151,0)</f>
        <v>0</v>
      </c>
      <c r="BI151" s="202">
        <f>IF(O151="nulová",K151,0)</f>
        <v>0</v>
      </c>
      <c r="BJ151" s="17" t="s">
        <v>84</v>
      </c>
      <c r="BK151" s="202">
        <f>ROUND(P151*H151,2)</f>
        <v>0</v>
      </c>
      <c r="BL151" s="17" t="s">
        <v>150</v>
      </c>
      <c r="BM151" s="201" t="s">
        <v>545</v>
      </c>
    </row>
    <row r="152" spans="1:47" s="2" customFormat="1" ht="253.5">
      <c r="A152" s="34"/>
      <c r="B152" s="35"/>
      <c r="C152" s="36"/>
      <c r="D152" s="203" t="s">
        <v>152</v>
      </c>
      <c r="E152" s="36"/>
      <c r="F152" s="204" t="s">
        <v>177</v>
      </c>
      <c r="G152" s="36"/>
      <c r="H152" s="36"/>
      <c r="I152" s="205"/>
      <c r="J152" s="205"/>
      <c r="K152" s="36"/>
      <c r="L152" s="36"/>
      <c r="M152" s="39"/>
      <c r="N152" s="206"/>
      <c r="O152" s="207"/>
      <c r="P152" s="71"/>
      <c r="Q152" s="71"/>
      <c r="R152" s="71"/>
      <c r="S152" s="71"/>
      <c r="T152" s="71"/>
      <c r="U152" s="71"/>
      <c r="V152" s="71"/>
      <c r="W152" s="71"/>
      <c r="X152" s="72"/>
      <c r="Y152" s="34"/>
      <c r="Z152" s="34"/>
      <c r="AA152" s="34"/>
      <c r="AB152" s="34"/>
      <c r="AC152" s="34"/>
      <c r="AD152" s="34"/>
      <c r="AE152" s="34"/>
      <c r="AT152" s="17" t="s">
        <v>152</v>
      </c>
      <c r="AU152" s="17" t="s">
        <v>86</v>
      </c>
    </row>
    <row r="153" spans="2:51" s="13" customFormat="1" ht="12">
      <c r="B153" s="208"/>
      <c r="C153" s="209"/>
      <c r="D153" s="203" t="s">
        <v>154</v>
      </c>
      <c r="E153" s="210" t="s">
        <v>1</v>
      </c>
      <c r="F153" s="211" t="s">
        <v>546</v>
      </c>
      <c r="G153" s="209"/>
      <c r="H153" s="212">
        <v>14.25</v>
      </c>
      <c r="I153" s="213"/>
      <c r="J153" s="213"/>
      <c r="K153" s="209"/>
      <c r="L153" s="209"/>
      <c r="M153" s="214"/>
      <c r="N153" s="215"/>
      <c r="O153" s="216"/>
      <c r="P153" s="216"/>
      <c r="Q153" s="216"/>
      <c r="R153" s="216"/>
      <c r="S153" s="216"/>
      <c r="T153" s="216"/>
      <c r="U153" s="216"/>
      <c r="V153" s="216"/>
      <c r="W153" s="216"/>
      <c r="X153" s="217"/>
      <c r="AT153" s="218" t="s">
        <v>154</v>
      </c>
      <c r="AU153" s="218" t="s">
        <v>86</v>
      </c>
      <c r="AV153" s="13" t="s">
        <v>86</v>
      </c>
      <c r="AW153" s="13" t="s">
        <v>5</v>
      </c>
      <c r="AX153" s="13" t="s">
        <v>84</v>
      </c>
      <c r="AY153" s="218" t="s">
        <v>142</v>
      </c>
    </row>
    <row r="154" spans="1:65" s="2" customFormat="1" ht="60">
      <c r="A154" s="34"/>
      <c r="B154" s="35"/>
      <c r="C154" s="189" t="s">
        <v>547</v>
      </c>
      <c r="D154" s="189" t="s">
        <v>145</v>
      </c>
      <c r="E154" s="190" t="s">
        <v>548</v>
      </c>
      <c r="F154" s="191" t="s">
        <v>549</v>
      </c>
      <c r="G154" s="192" t="s">
        <v>148</v>
      </c>
      <c r="H154" s="193">
        <v>1305.6</v>
      </c>
      <c r="I154" s="194"/>
      <c r="J154" s="194"/>
      <c r="K154" s="195">
        <f>ROUND(P154*H154,2)</f>
        <v>0</v>
      </c>
      <c r="L154" s="191" t="s">
        <v>149</v>
      </c>
      <c r="M154" s="39"/>
      <c r="N154" s="196" t="s">
        <v>1</v>
      </c>
      <c r="O154" s="197" t="s">
        <v>39</v>
      </c>
      <c r="P154" s="198">
        <f>I154+J154</f>
        <v>0</v>
      </c>
      <c r="Q154" s="198">
        <f>ROUND(I154*H154,2)</f>
        <v>0</v>
      </c>
      <c r="R154" s="198">
        <f>ROUND(J154*H154,2)</f>
        <v>0</v>
      </c>
      <c r="S154" s="71"/>
      <c r="T154" s="199">
        <f>S154*H154</f>
        <v>0</v>
      </c>
      <c r="U154" s="199">
        <v>0</v>
      </c>
      <c r="V154" s="199">
        <f>U154*H154</f>
        <v>0</v>
      </c>
      <c r="W154" s="199">
        <v>0.17</v>
      </c>
      <c r="X154" s="200">
        <f>W154*H154</f>
        <v>221.952</v>
      </c>
      <c r="Y154" s="34"/>
      <c r="Z154" s="34"/>
      <c r="AA154" s="34"/>
      <c r="AB154" s="34"/>
      <c r="AC154" s="34"/>
      <c r="AD154" s="34"/>
      <c r="AE154" s="34"/>
      <c r="AR154" s="201" t="s">
        <v>150</v>
      </c>
      <c r="AT154" s="201" t="s">
        <v>145</v>
      </c>
      <c r="AU154" s="201" t="s">
        <v>86</v>
      </c>
      <c r="AY154" s="17" t="s">
        <v>142</v>
      </c>
      <c r="BE154" s="202">
        <f>IF(O154="základní",K154,0)</f>
        <v>0</v>
      </c>
      <c r="BF154" s="202">
        <f>IF(O154="snížená",K154,0)</f>
        <v>0</v>
      </c>
      <c r="BG154" s="202">
        <f>IF(O154="zákl. přenesená",K154,0)</f>
        <v>0</v>
      </c>
      <c r="BH154" s="202">
        <f>IF(O154="sníž. přenesená",K154,0)</f>
        <v>0</v>
      </c>
      <c r="BI154" s="202">
        <f>IF(O154="nulová",K154,0)</f>
        <v>0</v>
      </c>
      <c r="BJ154" s="17" t="s">
        <v>84</v>
      </c>
      <c r="BK154" s="202">
        <f>ROUND(P154*H154,2)</f>
        <v>0</v>
      </c>
      <c r="BL154" s="17" t="s">
        <v>150</v>
      </c>
      <c r="BM154" s="201" t="s">
        <v>550</v>
      </c>
    </row>
    <row r="155" spans="1:47" s="2" customFormat="1" ht="253.5">
      <c r="A155" s="34"/>
      <c r="B155" s="35"/>
      <c r="C155" s="36"/>
      <c r="D155" s="203" t="s">
        <v>152</v>
      </c>
      <c r="E155" s="36"/>
      <c r="F155" s="204" t="s">
        <v>177</v>
      </c>
      <c r="G155" s="36"/>
      <c r="H155" s="36"/>
      <c r="I155" s="205"/>
      <c r="J155" s="205"/>
      <c r="K155" s="36"/>
      <c r="L155" s="36"/>
      <c r="M155" s="39"/>
      <c r="N155" s="206"/>
      <c r="O155" s="207"/>
      <c r="P155" s="71"/>
      <c r="Q155" s="71"/>
      <c r="R155" s="71"/>
      <c r="S155" s="71"/>
      <c r="T155" s="71"/>
      <c r="U155" s="71"/>
      <c r="V155" s="71"/>
      <c r="W155" s="71"/>
      <c r="X155" s="72"/>
      <c r="Y155" s="34"/>
      <c r="Z155" s="34"/>
      <c r="AA155" s="34"/>
      <c r="AB155" s="34"/>
      <c r="AC155" s="34"/>
      <c r="AD155" s="34"/>
      <c r="AE155" s="34"/>
      <c r="AT155" s="17" t="s">
        <v>152</v>
      </c>
      <c r="AU155" s="17" t="s">
        <v>86</v>
      </c>
    </row>
    <row r="156" spans="2:51" s="13" customFormat="1" ht="12">
      <c r="B156" s="208"/>
      <c r="C156" s="209"/>
      <c r="D156" s="203" t="s">
        <v>154</v>
      </c>
      <c r="E156" s="210" t="s">
        <v>1</v>
      </c>
      <c r="F156" s="211" t="s">
        <v>551</v>
      </c>
      <c r="G156" s="209"/>
      <c r="H156" s="212">
        <v>1305.6</v>
      </c>
      <c r="I156" s="213"/>
      <c r="J156" s="213"/>
      <c r="K156" s="209"/>
      <c r="L156" s="209"/>
      <c r="M156" s="214"/>
      <c r="N156" s="215"/>
      <c r="O156" s="216"/>
      <c r="P156" s="216"/>
      <c r="Q156" s="216"/>
      <c r="R156" s="216"/>
      <c r="S156" s="216"/>
      <c r="T156" s="216"/>
      <c r="U156" s="216"/>
      <c r="V156" s="216"/>
      <c r="W156" s="216"/>
      <c r="X156" s="217"/>
      <c r="AT156" s="218" t="s">
        <v>154</v>
      </c>
      <c r="AU156" s="218" t="s">
        <v>86</v>
      </c>
      <c r="AV156" s="13" t="s">
        <v>86</v>
      </c>
      <c r="AW156" s="13" t="s">
        <v>5</v>
      </c>
      <c r="AX156" s="13" t="s">
        <v>84</v>
      </c>
      <c r="AY156" s="218" t="s">
        <v>142</v>
      </c>
    </row>
    <row r="157" spans="1:65" s="2" customFormat="1" ht="66.75" customHeight="1">
      <c r="A157" s="34"/>
      <c r="B157" s="35"/>
      <c r="C157" s="189" t="s">
        <v>552</v>
      </c>
      <c r="D157" s="189" t="s">
        <v>145</v>
      </c>
      <c r="E157" s="190" t="s">
        <v>553</v>
      </c>
      <c r="F157" s="191" t="s">
        <v>554</v>
      </c>
      <c r="G157" s="192" t="s">
        <v>148</v>
      </c>
      <c r="H157" s="193">
        <v>1305.6</v>
      </c>
      <c r="I157" s="194"/>
      <c r="J157" s="194"/>
      <c r="K157" s="195">
        <f>ROUND(P157*H157,2)</f>
        <v>0</v>
      </c>
      <c r="L157" s="191" t="s">
        <v>149</v>
      </c>
      <c r="M157" s="39"/>
      <c r="N157" s="196" t="s">
        <v>1</v>
      </c>
      <c r="O157" s="197" t="s">
        <v>39</v>
      </c>
      <c r="P157" s="198">
        <f>I157+J157</f>
        <v>0</v>
      </c>
      <c r="Q157" s="198">
        <f>ROUND(I157*H157,2)</f>
        <v>0</v>
      </c>
      <c r="R157" s="198">
        <f>ROUND(J157*H157,2)</f>
        <v>0</v>
      </c>
      <c r="S157" s="71"/>
      <c r="T157" s="199">
        <f>S157*H157</f>
        <v>0</v>
      </c>
      <c r="U157" s="199">
        <v>0</v>
      </c>
      <c r="V157" s="199">
        <f>U157*H157</f>
        <v>0</v>
      </c>
      <c r="W157" s="199">
        <v>0.29</v>
      </c>
      <c r="X157" s="200">
        <f>W157*H157</f>
        <v>378.62399999999997</v>
      </c>
      <c r="Y157" s="34"/>
      <c r="Z157" s="34"/>
      <c r="AA157" s="34"/>
      <c r="AB157" s="34"/>
      <c r="AC157" s="34"/>
      <c r="AD157" s="34"/>
      <c r="AE157" s="34"/>
      <c r="AR157" s="201" t="s">
        <v>150</v>
      </c>
      <c r="AT157" s="201" t="s">
        <v>145</v>
      </c>
      <c r="AU157" s="201" t="s">
        <v>86</v>
      </c>
      <c r="AY157" s="17" t="s">
        <v>142</v>
      </c>
      <c r="BE157" s="202">
        <f>IF(O157="základní",K157,0)</f>
        <v>0</v>
      </c>
      <c r="BF157" s="202">
        <f>IF(O157="snížená",K157,0)</f>
        <v>0</v>
      </c>
      <c r="BG157" s="202">
        <f>IF(O157="zákl. přenesená",K157,0)</f>
        <v>0</v>
      </c>
      <c r="BH157" s="202">
        <f>IF(O157="sníž. přenesená",K157,0)</f>
        <v>0</v>
      </c>
      <c r="BI157" s="202">
        <f>IF(O157="nulová",K157,0)</f>
        <v>0</v>
      </c>
      <c r="BJ157" s="17" t="s">
        <v>84</v>
      </c>
      <c r="BK157" s="202">
        <f>ROUND(P157*H157,2)</f>
        <v>0</v>
      </c>
      <c r="BL157" s="17" t="s">
        <v>150</v>
      </c>
      <c r="BM157" s="201" t="s">
        <v>555</v>
      </c>
    </row>
    <row r="158" spans="1:47" s="2" customFormat="1" ht="253.5">
      <c r="A158" s="34"/>
      <c r="B158" s="35"/>
      <c r="C158" s="36"/>
      <c r="D158" s="203" t="s">
        <v>152</v>
      </c>
      <c r="E158" s="36"/>
      <c r="F158" s="204" t="s">
        <v>177</v>
      </c>
      <c r="G158" s="36"/>
      <c r="H158" s="36"/>
      <c r="I158" s="205"/>
      <c r="J158" s="205"/>
      <c r="K158" s="36"/>
      <c r="L158" s="36"/>
      <c r="M158" s="39"/>
      <c r="N158" s="206"/>
      <c r="O158" s="207"/>
      <c r="P158" s="71"/>
      <c r="Q158" s="71"/>
      <c r="R158" s="71"/>
      <c r="S158" s="71"/>
      <c r="T158" s="71"/>
      <c r="U158" s="71"/>
      <c r="V158" s="71"/>
      <c r="W158" s="71"/>
      <c r="X158" s="72"/>
      <c r="Y158" s="34"/>
      <c r="Z158" s="34"/>
      <c r="AA158" s="34"/>
      <c r="AB158" s="34"/>
      <c r="AC158" s="34"/>
      <c r="AD158" s="34"/>
      <c r="AE158" s="34"/>
      <c r="AT158" s="17" t="s">
        <v>152</v>
      </c>
      <c r="AU158" s="17" t="s">
        <v>86</v>
      </c>
    </row>
    <row r="159" spans="2:51" s="13" customFormat="1" ht="12">
      <c r="B159" s="208"/>
      <c r="C159" s="209"/>
      <c r="D159" s="203" t="s">
        <v>154</v>
      </c>
      <c r="E159" s="210" t="s">
        <v>1</v>
      </c>
      <c r="F159" s="211" t="s">
        <v>551</v>
      </c>
      <c r="G159" s="209"/>
      <c r="H159" s="212">
        <v>1305.6</v>
      </c>
      <c r="I159" s="213"/>
      <c r="J159" s="213"/>
      <c r="K159" s="209"/>
      <c r="L159" s="209"/>
      <c r="M159" s="214"/>
      <c r="N159" s="215"/>
      <c r="O159" s="216"/>
      <c r="P159" s="216"/>
      <c r="Q159" s="216"/>
      <c r="R159" s="216"/>
      <c r="S159" s="216"/>
      <c r="T159" s="216"/>
      <c r="U159" s="216"/>
      <c r="V159" s="216"/>
      <c r="W159" s="216"/>
      <c r="X159" s="217"/>
      <c r="AT159" s="218" t="s">
        <v>154</v>
      </c>
      <c r="AU159" s="218" t="s">
        <v>86</v>
      </c>
      <c r="AV159" s="13" t="s">
        <v>86</v>
      </c>
      <c r="AW159" s="13" t="s">
        <v>5</v>
      </c>
      <c r="AX159" s="13" t="s">
        <v>84</v>
      </c>
      <c r="AY159" s="218" t="s">
        <v>142</v>
      </c>
    </row>
    <row r="160" spans="1:65" s="2" customFormat="1" ht="66.75" customHeight="1">
      <c r="A160" s="34"/>
      <c r="B160" s="35"/>
      <c r="C160" s="189" t="s">
        <v>556</v>
      </c>
      <c r="D160" s="189" t="s">
        <v>145</v>
      </c>
      <c r="E160" s="190" t="s">
        <v>185</v>
      </c>
      <c r="F160" s="191" t="s">
        <v>186</v>
      </c>
      <c r="G160" s="192" t="s">
        <v>148</v>
      </c>
      <c r="H160" s="193">
        <v>2176</v>
      </c>
      <c r="I160" s="194"/>
      <c r="J160" s="194"/>
      <c r="K160" s="195">
        <f>ROUND(P160*H160,2)</f>
        <v>0</v>
      </c>
      <c r="L160" s="191" t="s">
        <v>149</v>
      </c>
      <c r="M160" s="39"/>
      <c r="N160" s="196" t="s">
        <v>1</v>
      </c>
      <c r="O160" s="197" t="s">
        <v>39</v>
      </c>
      <c r="P160" s="198">
        <f>I160+J160</f>
        <v>0</v>
      </c>
      <c r="Q160" s="198">
        <f>ROUND(I160*H160,2)</f>
        <v>0</v>
      </c>
      <c r="R160" s="198">
        <f>ROUND(J160*H160,2)</f>
        <v>0</v>
      </c>
      <c r="S160" s="71"/>
      <c r="T160" s="199">
        <f>S160*H160</f>
        <v>0</v>
      </c>
      <c r="U160" s="199">
        <v>0</v>
      </c>
      <c r="V160" s="199">
        <f>U160*H160</f>
        <v>0</v>
      </c>
      <c r="W160" s="199">
        <v>0.58</v>
      </c>
      <c r="X160" s="200">
        <f>W160*H160</f>
        <v>1262.08</v>
      </c>
      <c r="Y160" s="34"/>
      <c r="Z160" s="34"/>
      <c r="AA160" s="34"/>
      <c r="AB160" s="34"/>
      <c r="AC160" s="34"/>
      <c r="AD160" s="34"/>
      <c r="AE160" s="34"/>
      <c r="AR160" s="201" t="s">
        <v>150</v>
      </c>
      <c r="AT160" s="201" t="s">
        <v>145</v>
      </c>
      <c r="AU160" s="201" t="s">
        <v>86</v>
      </c>
      <c r="AY160" s="17" t="s">
        <v>142</v>
      </c>
      <c r="BE160" s="202">
        <f>IF(O160="základní",K160,0)</f>
        <v>0</v>
      </c>
      <c r="BF160" s="202">
        <f>IF(O160="snížená",K160,0)</f>
        <v>0</v>
      </c>
      <c r="BG160" s="202">
        <f>IF(O160="zákl. přenesená",K160,0)</f>
        <v>0</v>
      </c>
      <c r="BH160" s="202">
        <f>IF(O160="sníž. přenesená",K160,0)</f>
        <v>0</v>
      </c>
      <c r="BI160" s="202">
        <f>IF(O160="nulová",K160,0)</f>
        <v>0</v>
      </c>
      <c r="BJ160" s="17" t="s">
        <v>84</v>
      </c>
      <c r="BK160" s="202">
        <f>ROUND(P160*H160,2)</f>
        <v>0</v>
      </c>
      <c r="BL160" s="17" t="s">
        <v>150</v>
      </c>
      <c r="BM160" s="201" t="s">
        <v>557</v>
      </c>
    </row>
    <row r="161" spans="1:47" s="2" customFormat="1" ht="253.5">
      <c r="A161" s="34"/>
      <c r="B161" s="35"/>
      <c r="C161" s="36"/>
      <c r="D161" s="203" t="s">
        <v>152</v>
      </c>
      <c r="E161" s="36"/>
      <c r="F161" s="204" t="s">
        <v>177</v>
      </c>
      <c r="G161" s="36"/>
      <c r="H161" s="36"/>
      <c r="I161" s="205"/>
      <c r="J161" s="205"/>
      <c r="K161" s="36"/>
      <c r="L161" s="36"/>
      <c r="M161" s="39"/>
      <c r="N161" s="206"/>
      <c r="O161" s="207"/>
      <c r="P161" s="71"/>
      <c r="Q161" s="71"/>
      <c r="R161" s="71"/>
      <c r="S161" s="71"/>
      <c r="T161" s="71"/>
      <c r="U161" s="71"/>
      <c r="V161" s="71"/>
      <c r="W161" s="71"/>
      <c r="X161" s="72"/>
      <c r="Y161" s="34"/>
      <c r="Z161" s="34"/>
      <c r="AA161" s="34"/>
      <c r="AB161" s="34"/>
      <c r="AC161" s="34"/>
      <c r="AD161" s="34"/>
      <c r="AE161" s="34"/>
      <c r="AT161" s="17" t="s">
        <v>152</v>
      </c>
      <c r="AU161" s="17" t="s">
        <v>86</v>
      </c>
    </row>
    <row r="162" spans="2:51" s="13" customFormat="1" ht="12">
      <c r="B162" s="208"/>
      <c r="C162" s="209"/>
      <c r="D162" s="203" t="s">
        <v>154</v>
      </c>
      <c r="E162" s="210" t="s">
        <v>1</v>
      </c>
      <c r="F162" s="211" t="s">
        <v>558</v>
      </c>
      <c r="G162" s="209"/>
      <c r="H162" s="212">
        <v>2176</v>
      </c>
      <c r="I162" s="213"/>
      <c r="J162" s="213"/>
      <c r="K162" s="209"/>
      <c r="L162" s="209"/>
      <c r="M162" s="214"/>
      <c r="N162" s="215"/>
      <c r="O162" s="216"/>
      <c r="P162" s="216"/>
      <c r="Q162" s="216"/>
      <c r="R162" s="216"/>
      <c r="S162" s="216"/>
      <c r="T162" s="216"/>
      <c r="U162" s="216"/>
      <c r="V162" s="216"/>
      <c r="W162" s="216"/>
      <c r="X162" s="217"/>
      <c r="AT162" s="218" t="s">
        <v>154</v>
      </c>
      <c r="AU162" s="218" t="s">
        <v>86</v>
      </c>
      <c r="AV162" s="13" t="s">
        <v>86</v>
      </c>
      <c r="AW162" s="13" t="s">
        <v>5</v>
      </c>
      <c r="AX162" s="13" t="s">
        <v>84</v>
      </c>
      <c r="AY162" s="218" t="s">
        <v>142</v>
      </c>
    </row>
    <row r="163" spans="1:65" s="2" customFormat="1" ht="60">
      <c r="A163" s="34"/>
      <c r="B163" s="35"/>
      <c r="C163" s="189" t="s">
        <v>559</v>
      </c>
      <c r="D163" s="189" t="s">
        <v>145</v>
      </c>
      <c r="E163" s="190" t="s">
        <v>560</v>
      </c>
      <c r="F163" s="191" t="s">
        <v>561</v>
      </c>
      <c r="G163" s="192" t="s">
        <v>148</v>
      </c>
      <c r="H163" s="193">
        <v>1305.6</v>
      </c>
      <c r="I163" s="194"/>
      <c r="J163" s="194"/>
      <c r="K163" s="195">
        <f>ROUND(P163*H163,2)</f>
        <v>0</v>
      </c>
      <c r="L163" s="191" t="s">
        <v>149</v>
      </c>
      <c r="M163" s="39"/>
      <c r="N163" s="196" t="s">
        <v>1</v>
      </c>
      <c r="O163" s="197" t="s">
        <v>39</v>
      </c>
      <c r="P163" s="198">
        <f>I163+J163</f>
        <v>0</v>
      </c>
      <c r="Q163" s="198">
        <f>ROUND(I163*H163,2)</f>
        <v>0</v>
      </c>
      <c r="R163" s="198">
        <f>ROUND(J163*H163,2)</f>
        <v>0</v>
      </c>
      <c r="S163" s="71"/>
      <c r="T163" s="199">
        <f>S163*H163</f>
        <v>0</v>
      </c>
      <c r="U163" s="199">
        <v>0</v>
      </c>
      <c r="V163" s="199">
        <f>U163*H163</f>
        <v>0</v>
      </c>
      <c r="W163" s="199">
        <v>0.625</v>
      </c>
      <c r="X163" s="200">
        <f>W163*H163</f>
        <v>816</v>
      </c>
      <c r="Y163" s="34"/>
      <c r="Z163" s="34"/>
      <c r="AA163" s="34"/>
      <c r="AB163" s="34"/>
      <c r="AC163" s="34"/>
      <c r="AD163" s="34"/>
      <c r="AE163" s="34"/>
      <c r="AR163" s="201" t="s">
        <v>150</v>
      </c>
      <c r="AT163" s="201" t="s">
        <v>145</v>
      </c>
      <c r="AU163" s="201" t="s">
        <v>86</v>
      </c>
      <c r="AY163" s="17" t="s">
        <v>142</v>
      </c>
      <c r="BE163" s="202">
        <f>IF(O163="základní",K163,0)</f>
        <v>0</v>
      </c>
      <c r="BF163" s="202">
        <f>IF(O163="snížená",K163,0)</f>
        <v>0</v>
      </c>
      <c r="BG163" s="202">
        <f>IF(O163="zákl. přenesená",K163,0)</f>
        <v>0</v>
      </c>
      <c r="BH163" s="202">
        <f>IF(O163="sníž. přenesená",K163,0)</f>
        <v>0</v>
      </c>
      <c r="BI163" s="202">
        <f>IF(O163="nulová",K163,0)</f>
        <v>0</v>
      </c>
      <c r="BJ163" s="17" t="s">
        <v>84</v>
      </c>
      <c r="BK163" s="202">
        <f>ROUND(P163*H163,2)</f>
        <v>0</v>
      </c>
      <c r="BL163" s="17" t="s">
        <v>150</v>
      </c>
      <c r="BM163" s="201" t="s">
        <v>562</v>
      </c>
    </row>
    <row r="164" spans="1:47" s="2" customFormat="1" ht="253.5">
      <c r="A164" s="34"/>
      <c r="B164" s="35"/>
      <c r="C164" s="36"/>
      <c r="D164" s="203" t="s">
        <v>152</v>
      </c>
      <c r="E164" s="36"/>
      <c r="F164" s="204" t="s">
        <v>177</v>
      </c>
      <c r="G164" s="36"/>
      <c r="H164" s="36"/>
      <c r="I164" s="205"/>
      <c r="J164" s="205"/>
      <c r="K164" s="36"/>
      <c r="L164" s="36"/>
      <c r="M164" s="39"/>
      <c r="N164" s="206"/>
      <c r="O164" s="207"/>
      <c r="P164" s="71"/>
      <c r="Q164" s="71"/>
      <c r="R164" s="71"/>
      <c r="S164" s="71"/>
      <c r="T164" s="71"/>
      <c r="U164" s="71"/>
      <c r="V164" s="71"/>
      <c r="W164" s="71"/>
      <c r="X164" s="72"/>
      <c r="Y164" s="34"/>
      <c r="Z164" s="34"/>
      <c r="AA164" s="34"/>
      <c r="AB164" s="34"/>
      <c r="AC164" s="34"/>
      <c r="AD164" s="34"/>
      <c r="AE164" s="34"/>
      <c r="AT164" s="17" t="s">
        <v>152</v>
      </c>
      <c r="AU164" s="17" t="s">
        <v>86</v>
      </c>
    </row>
    <row r="165" spans="2:51" s="13" customFormat="1" ht="12">
      <c r="B165" s="208"/>
      <c r="C165" s="209"/>
      <c r="D165" s="203" t="s">
        <v>154</v>
      </c>
      <c r="E165" s="210" t="s">
        <v>1</v>
      </c>
      <c r="F165" s="211" t="s">
        <v>551</v>
      </c>
      <c r="G165" s="209"/>
      <c r="H165" s="212">
        <v>1305.6</v>
      </c>
      <c r="I165" s="213"/>
      <c r="J165" s="213"/>
      <c r="K165" s="209"/>
      <c r="L165" s="209"/>
      <c r="M165" s="214"/>
      <c r="N165" s="215"/>
      <c r="O165" s="216"/>
      <c r="P165" s="216"/>
      <c r="Q165" s="216"/>
      <c r="R165" s="216"/>
      <c r="S165" s="216"/>
      <c r="T165" s="216"/>
      <c r="U165" s="216"/>
      <c r="V165" s="216"/>
      <c r="W165" s="216"/>
      <c r="X165" s="217"/>
      <c r="AT165" s="218" t="s">
        <v>154</v>
      </c>
      <c r="AU165" s="218" t="s">
        <v>86</v>
      </c>
      <c r="AV165" s="13" t="s">
        <v>86</v>
      </c>
      <c r="AW165" s="13" t="s">
        <v>5</v>
      </c>
      <c r="AX165" s="13" t="s">
        <v>84</v>
      </c>
      <c r="AY165" s="218" t="s">
        <v>142</v>
      </c>
    </row>
    <row r="166" spans="1:65" s="2" customFormat="1" ht="55.5" customHeight="1">
      <c r="A166" s="34"/>
      <c r="B166" s="35"/>
      <c r="C166" s="189" t="s">
        <v>9</v>
      </c>
      <c r="D166" s="189" t="s">
        <v>145</v>
      </c>
      <c r="E166" s="190" t="s">
        <v>563</v>
      </c>
      <c r="F166" s="191" t="s">
        <v>564</v>
      </c>
      <c r="G166" s="192" t="s">
        <v>148</v>
      </c>
      <c r="H166" s="193">
        <v>1305.6</v>
      </c>
      <c r="I166" s="194"/>
      <c r="J166" s="194"/>
      <c r="K166" s="195">
        <f>ROUND(P166*H166,2)</f>
        <v>0</v>
      </c>
      <c r="L166" s="191" t="s">
        <v>149</v>
      </c>
      <c r="M166" s="39"/>
      <c r="N166" s="196" t="s">
        <v>1</v>
      </c>
      <c r="O166" s="197" t="s">
        <v>39</v>
      </c>
      <c r="P166" s="198">
        <f>I166+J166</f>
        <v>0</v>
      </c>
      <c r="Q166" s="198">
        <f>ROUND(I166*H166,2)</f>
        <v>0</v>
      </c>
      <c r="R166" s="198">
        <f>ROUND(J166*H166,2)</f>
        <v>0</v>
      </c>
      <c r="S166" s="71"/>
      <c r="T166" s="199">
        <f>S166*H166</f>
        <v>0</v>
      </c>
      <c r="U166" s="199">
        <v>0</v>
      </c>
      <c r="V166" s="199">
        <f>U166*H166</f>
        <v>0</v>
      </c>
      <c r="W166" s="199">
        <v>0.45</v>
      </c>
      <c r="X166" s="200">
        <f>W166*H166</f>
        <v>587.52</v>
      </c>
      <c r="Y166" s="34"/>
      <c r="Z166" s="34"/>
      <c r="AA166" s="34"/>
      <c r="AB166" s="34"/>
      <c r="AC166" s="34"/>
      <c r="AD166" s="34"/>
      <c r="AE166" s="34"/>
      <c r="AR166" s="201" t="s">
        <v>150</v>
      </c>
      <c r="AT166" s="201" t="s">
        <v>145</v>
      </c>
      <c r="AU166" s="201" t="s">
        <v>86</v>
      </c>
      <c r="AY166" s="17" t="s">
        <v>142</v>
      </c>
      <c r="BE166" s="202">
        <f>IF(O166="základní",K166,0)</f>
        <v>0</v>
      </c>
      <c r="BF166" s="202">
        <f>IF(O166="snížená",K166,0)</f>
        <v>0</v>
      </c>
      <c r="BG166" s="202">
        <f>IF(O166="zákl. přenesená",K166,0)</f>
        <v>0</v>
      </c>
      <c r="BH166" s="202">
        <f>IF(O166="sníž. přenesená",K166,0)</f>
        <v>0</v>
      </c>
      <c r="BI166" s="202">
        <f>IF(O166="nulová",K166,0)</f>
        <v>0</v>
      </c>
      <c r="BJ166" s="17" t="s">
        <v>84</v>
      </c>
      <c r="BK166" s="202">
        <f>ROUND(P166*H166,2)</f>
        <v>0</v>
      </c>
      <c r="BL166" s="17" t="s">
        <v>150</v>
      </c>
      <c r="BM166" s="201" t="s">
        <v>565</v>
      </c>
    </row>
    <row r="167" spans="1:47" s="2" customFormat="1" ht="253.5">
      <c r="A167" s="34"/>
      <c r="B167" s="35"/>
      <c r="C167" s="36"/>
      <c r="D167" s="203" t="s">
        <v>152</v>
      </c>
      <c r="E167" s="36"/>
      <c r="F167" s="204" t="s">
        <v>177</v>
      </c>
      <c r="G167" s="36"/>
      <c r="H167" s="36"/>
      <c r="I167" s="205"/>
      <c r="J167" s="205"/>
      <c r="K167" s="36"/>
      <c r="L167" s="36"/>
      <c r="M167" s="39"/>
      <c r="N167" s="206"/>
      <c r="O167" s="207"/>
      <c r="P167" s="71"/>
      <c r="Q167" s="71"/>
      <c r="R167" s="71"/>
      <c r="S167" s="71"/>
      <c r="T167" s="71"/>
      <c r="U167" s="71"/>
      <c r="V167" s="71"/>
      <c r="W167" s="71"/>
      <c r="X167" s="72"/>
      <c r="Y167" s="34"/>
      <c r="Z167" s="34"/>
      <c r="AA167" s="34"/>
      <c r="AB167" s="34"/>
      <c r="AC167" s="34"/>
      <c r="AD167" s="34"/>
      <c r="AE167" s="34"/>
      <c r="AT167" s="17" t="s">
        <v>152</v>
      </c>
      <c r="AU167" s="17" t="s">
        <v>86</v>
      </c>
    </row>
    <row r="168" spans="2:51" s="13" customFormat="1" ht="12">
      <c r="B168" s="208"/>
      <c r="C168" s="209"/>
      <c r="D168" s="203" t="s">
        <v>154</v>
      </c>
      <c r="E168" s="210" t="s">
        <v>1</v>
      </c>
      <c r="F168" s="211" t="s">
        <v>551</v>
      </c>
      <c r="G168" s="209"/>
      <c r="H168" s="212">
        <v>1305.6</v>
      </c>
      <c r="I168" s="213"/>
      <c r="J168" s="213"/>
      <c r="K168" s="209"/>
      <c r="L168" s="209"/>
      <c r="M168" s="214"/>
      <c r="N168" s="215"/>
      <c r="O168" s="216"/>
      <c r="P168" s="216"/>
      <c r="Q168" s="216"/>
      <c r="R168" s="216"/>
      <c r="S168" s="216"/>
      <c r="T168" s="216"/>
      <c r="U168" s="216"/>
      <c r="V168" s="216"/>
      <c r="W168" s="216"/>
      <c r="X168" s="217"/>
      <c r="AT168" s="218" t="s">
        <v>154</v>
      </c>
      <c r="AU168" s="218" t="s">
        <v>86</v>
      </c>
      <c r="AV168" s="13" t="s">
        <v>86</v>
      </c>
      <c r="AW168" s="13" t="s">
        <v>5</v>
      </c>
      <c r="AX168" s="13" t="s">
        <v>84</v>
      </c>
      <c r="AY168" s="218" t="s">
        <v>142</v>
      </c>
    </row>
    <row r="169" spans="1:65" s="2" customFormat="1" ht="44.25" customHeight="1">
      <c r="A169" s="34"/>
      <c r="B169" s="35"/>
      <c r="C169" s="189" t="s">
        <v>515</v>
      </c>
      <c r="D169" s="189" t="s">
        <v>145</v>
      </c>
      <c r="E169" s="190" t="s">
        <v>189</v>
      </c>
      <c r="F169" s="191" t="s">
        <v>190</v>
      </c>
      <c r="G169" s="192" t="s">
        <v>148</v>
      </c>
      <c r="H169" s="193">
        <v>19</v>
      </c>
      <c r="I169" s="194"/>
      <c r="J169" s="194"/>
      <c r="K169" s="195">
        <f>ROUND(P169*H169,2)</f>
        <v>0</v>
      </c>
      <c r="L169" s="191" t="s">
        <v>149</v>
      </c>
      <c r="M169" s="39"/>
      <c r="N169" s="196" t="s">
        <v>1</v>
      </c>
      <c r="O169" s="197" t="s">
        <v>39</v>
      </c>
      <c r="P169" s="198">
        <f>I169+J169</f>
        <v>0</v>
      </c>
      <c r="Q169" s="198">
        <f>ROUND(I169*H169,2)</f>
        <v>0</v>
      </c>
      <c r="R169" s="198">
        <f>ROUND(J169*H169,2)</f>
        <v>0</v>
      </c>
      <c r="S169" s="71"/>
      <c r="T169" s="199">
        <f>S169*H169</f>
        <v>0</v>
      </c>
      <c r="U169" s="199">
        <v>4.058E-05</v>
      </c>
      <c r="V169" s="199">
        <f>U169*H169</f>
        <v>0.00077102</v>
      </c>
      <c r="W169" s="199">
        <v>0.115</v>
      </c>
      <c r="X169" s="200">
        <f>W169*H169</f>
        <v>2.185</v>
      </c>
      <c r="Y169" s="34"/>
      <c r="Z169" s="34"/>
      <c r="AA169" s="34"/>
      <c r="AB169" s="34"/>
      <c r="AC169" s="34"/>
      <c r="AD169" s="34"/>
      <c r="AE169" s="34"/>
      <c r="AR169" s="201" t="s">
        <v>150</v>
      </c>
      <c r="AT169" s="201" t="s">
        <v>145</v>
      </c>
      <c r="AU169" s="201" t="s">
        <v>86</v>
      </c>
      <c r="AY169" s="17" t="s">
        <v>142</v>
      </c>
      <c r="BE169" s="202">
        <f>IF(O169="základní",K169,0)</f>
        <v>0</v>
      </c>
      <c r="BF169" s="202">
        <f>IF(O169="snížená",K169,0)</f>
        <v>0</v>
      </c>
      <c r="BG169" s="202">
        <f>IF(O169="zákl. přenesená",K169,0)</f>
        <v>0</v>
      </c>
      <c r="BH169" s="202">
        <f>IF(O169="sníž. přenesená",K169,0)</f>
        <v>0</v>
      </c>
      <c r="BI169" s="202">
        <f>IF(O169="nulová",K169,0)</f>
        <v>0</v>
      </c>
      <c r="BJ169" s="17" t="s">
        <v>84</v>
      </c>
      <c r="BK169" s="202">
        <f>ROUND(P169*H169,2)</f>
        <v>0</v>
      </c>
      <c r="BL169" s="17" t="s">
        <v>150</v>
      </c>
      <c r="BM169" s="201" t="s">
        <v>566</v>
      </c>
    </row>
    <row r="170" spans="1:47" s="2" customFormat="1" ht="224.25">
      <c r="A170" s="34"/>
      <c r="B170" s="35"/>
      <c r="C170" s="36"/>
      <c r="D170" s="203" t="s">
        <v>152</v>
      </c>
      <c r="E170" s="36"/>
      <c r="F170" s="204" t="s">
        <v>192</v>
      </c>
      <c r="G170" s="36"/>
      <c r="H170" s="36"/>
      <c r="I170" s="205"/>
      <c r="J170" s="205"/>
      <c r="K170" s="36"/>
      <c r="L170" s="36"/>
      <c r="M170" s="39"/>
      <c r="N170" s="206"/>
      <c r="O170" s="207"/>
      <c r="P170" s="71"/>
      <c r="Q170" s="71"/>
      <c r="R170" s="71"/>
      <c r="S170" s="71"/>
      <c r="T170" s="71"/>
      <c r="U170" s="71"/>
      <c r="V170" s="71"/>
      <c r="W170" s="71"/>
      <c r="X170" s="72"/>
      <c r="Y170" s="34"/>
      <c r="Z170" s="34"/>
      <c r="AA170" s="34"/>
      <c r="AB170" s="34"/>
      <c r="AC170" s="34"/>
      <c r="AD170" s="34"/>
      <c r="AE170" s="34"/>
      <c r="AT170" s="17" t="s">
        <v>152</v>
      </c>
      <c r="AU170" s="17" t="s">
        <v>86</v>
      </c>
    </row>
    <row r="171" spans="2:51" s="13" customFormat="1" ht="12">
      <c r="B171" s="208"/>
      <c r="C171" s="209"/>
      <c r="D171" s="203" t="s">
        <v>154</v>
      </c>
      <c r="E171" s="210" t="s">
        <v>1</v>
      </c>
      <c r="F171" s="211" t="s">
        <v>543</v>
      </c>
      <c r="G171" s="209"/>
      <c r="H171" s="212">
        <v>19</v>
      </c>
      <c r="I171" s="213"/>
      <c r="J171" s="213"/>
      <c r="K171" s="209"/>
      <c r="L171" s="209"/>
      <c r="M171" s="214"/>
      <c r="N171" s="215"/>
      <c r="O171" s="216"/>
      <c r="P171" s="216"/>
      <c r="Q171" s="216"/>
      <c r="R171" s="216"/>
      <c r="S171" s="216"/>
      <c r="T171" s="216"/>
      <c r="U171" s="216"/>
      <c r="V171" s="216"/>
      <c r="W171" s="216"/>
      <c r="X171" s="217"/>
      <c r="AT171" s="218" t="s">
        <v>154</v>
      </c>
      <c r="AU171" s="218" t="s">
        <v>86</v>
      </c>
      <c r="AV171" s="13" t="s">
        <v>86</v>
      </c>
      <c r="AW171" s="13" t="s">
        <v>5</v>
      </c>
      <c r="AX171" s="13" t="s">
        <v>84</v>
      </c>
      <c r="AY171" s="218" t="s">
        <v>142</v>
      </c>
    </row>
    <row r="172" spans="1:65" s="2" customFormat="1" ht="24">
      <c r="A172" s="34"/>
      <c r="B172" s="35"/>
      <c r="C172" s="189" t="s">
        <v>323</v>
      </c>
      <c r="D172" s="189" t="s">
        <v>145</v>
      </c>
      <c r="E172" s="190" t="s">
        <v>201</v>
      </c>
      <c r="F172" s="191" t="s">
        <v>202</v>
      </c>
      <c r="G172" s="192" t="s">
        <v>148</v>
      </c>
      <c r="H172" s="193">
        <v>1537</v>
      </c>
      <c r="I172" s="194"/>
      <c r="J172" s="194"/>
      <c r="K172" s="195">
        <f>ROUND(P172*H172,2)</f>
        <v>0</v>
      </c>
      <c r="L172" s="191" t="s">
        <v>149</v>
      </c>
      <c r="M172" s="39"/>
      <c r="N172" s="196" t="s">
        <v>1</v>
      </c>
      <c r="O172" s="197" t="s">
        <v>39</v>
      </c>
      <c r="P172" s="198">
        <f>I172+J172</f>
        <v>0</v>
      </c>
      <c r="Q172" s="198">
        <f>ROUND(I172*H172,2)</f>
        <v>0</v>
      </c>
      <c r="R172" s="198">
        <f>ROUND(J172*H172,2)</f>
        <v>0</v>
      </c>
      <c r="S172" s="71"/>
      <c r="T172" s="199">
        <f>S172*H172</f>
        <v>0</v>
      </c>
      <c r="U172" s="199">
        <v>0</v>
      </c>
      <c r="V172" s="199">
        <f>U172*H172</f>
        <v>0</v>
      </c>
      <c r="W172" s="199">
        <v>0</v>
      </c>
      <c r="X172" s="200">
        <f>W172*H172</f>
        <v>0</v>
      </c>
      <c r="Y172" s="34"/>
      <c r="Z172" s="34"/>
      <c r="AA172" s="34"/>
      <c r="AB172" s="34"/>
      <c r="AC172" s="34"/>
      <c r="AD172" s="34"/>
      <c r="AE172" s="34"/>
      <c r="AR172" s="201" t="s">
        <v>150</v>
      </c>
      <c r="AT172" s="201" t="s">
        <v>145</v>
      </c>
      <c r="AU172" s="201" t="s">
        <v>86</v>
      </c>
      <c r="AY172" s="17" t="s">
        <v>142</v>
      </c>
      <c r="BE172" s="202">
        <f>IF(O172="základní",K172,0)</f>
        <v>0</v>
      </c>
      <c r="BF172" s="202">
        <f>IF(O172="snížená",K172,0)</f>
        <v>0</v>
      </c>
      <c r="BG172" s="202">
        <f>IF(O172="zákl. přenesená",K172,0)</f>
        <v>0</v>
      </c>
      <c r="BH172" s="202">
        <f>IF(O172="sníž. přenesená",K172,0)</f>
        <v>0</v>
      </c>
      <c r="BI172" s="202">
        <f>IF(O172="nulová",K172,0)</f>
        <v>0</v>
      </c>
      <c r="BJ172" s="17" t="s">
        <v>84</v>
      </c>
      <c r="BK172" s="202">
        <f>ROUND(P172*H172,2)</f>
        <v>0</v>
      </c>
      <c r="BL172" s="17" t="s">
        <v>150</v>
      </c>
      <c r="BM172" s="201" t="s">
        <v>567</v>
      </c>
    </row>
    <row r="173" spans="1:47" s="2" customFormat="1" ht="68.25">
      <c r="A173" s="34"/>
      <c r="B173" s="35"/>
      <c r="C173" s="36"/>
      <c r="D173" s="203" t="s">
        <v>152</v>
      </c>
      <c r="E173" s="36"/>
      <c r="F173" s="204" t="s">
        <v>204</v>
      </c>
      <c r="G173" s="36"/>
      <c r="H173" s="36"/>
      <c r="I173" s="205"/>
      <c r="J173" s="205"/>
      <c r="K173" s="36"/>
      <c r="L173" s="36"/>
      <c r="M173" s="39"/>
      <c r="N173" s="206"/>
      <c r="O173" s="207"/>
      <c r="P173" s="71"/>
      <c r="Q173" s="71"/>
      <c r="R173" s="71"/>
      <c r="S173" s="71"/>
      <c r="T173" s="71"/>
      <c r="U173" s="71"/>
      <c r="V173" s="71"/>
      <c r="W173" s="71"/>
      <c r="X173" s="72"/>
      <c r="Y173" s="34"/>
      <c r="Z173" s="34"/>
      <c r="AA173" s="34"/>
      <c r="AB173" s="34"/>
      <c r="AC173" s="34"/>
      <c r="AD173" s="34"/>
      <c r="AE173" s="34"/>
      <c r="AT173" s="17" t="s">
        <v>152</v>
      </c>
      <c r="AU173" s="17" t="s">
        <v>86</v>
      </c>
    </row>
    <row r="174" spans="2:51" s="13" customFormat="1" ht="12">
      <c r="B174" s="208"/>
      <c r="C174" s="209"/>
      <c r="D174" s="203" t="s">
        <v>154</v>
      </c>
      <c r="E174" s="210" t="s">
        <v>1</v>
      </c>
      <c r="F174" s="211" t="s">
        <v>568</v>
      </c>
      <c r="G174" s="209"/>
      <c r="H174" s="212">
        <v>1537</v>
      </c>
      <c r="I174" s="213"/>
      <c r="J174" s="213"/>
      <c r="K174" s="209"/>
      <c r="L174" s="209"/>
      <c r="M174" s="214"/>
      <c r="N174" s="215"/>
      <c r="O174" s="216"/>
      <c r="P174" s="216"/>
      <c r="Q174" s="216"/>
      <c r="R174" s="216"/>
      <c r="S174" s="216"/>
      <c r="T174" s="216"/>
      <c r="U174" s="216"/>
      <c r="V174" s="216"/>
      <c r="W174" s="216"/>
      <c r="X174" s="217"/>
      <c r="AT174" s="218" t="s">
        <v>154</v>
      </c>
      <c r="AU174" s="218" t="s">
        <v>86</v>
      </c>
      <c r="AV174" s="13" t="s">
        <v>86</v>
      </c>
      <c r="AW174" s="13" t="s">
        <v>5</v>
      </c>
      <c r="AX174" s="13" t="s">
        <v>84</v>
      </c>
      <c r="AY174" s="218" t="s">
        <v>142</v>
      </c>
    </row>
    <row r="175" spans="1:65" s="2" customFormat="1" ht="24">
      <c r="A175" s="34"/>
      <c r="B175" s="35"/>
      <c r="C175" s="189" t="s">
        <v>425</v>
      </c>
      <c r="D175" s="189" t="s">
        <v>145</v>
      </c>
      <c r="E175" s="190" t="s">
        <v>569</v>
      </c>
      <c r="F175" s="191" t="s">
        <v>570</v>
      </c>
      <c r="G175" s="192" t="s">
        <v>148</v>
      </c>
      <c r="H175" s="193">
        <v>1465</v>
      </c>
      <c r="I175" s="194"/>
      <c r="J175" s="194"/>
      <c r="K175" s="195">
        <f>ROUND(P175*H175,2)</f>
        <v>0</v>
      </c>
      <c r="L175" s="191" t="s">
        <v>149</v>
      </c>
      <c r="M175" s="39"/>
      <c r="N175" s="196" t="s">
        <v>1</v>
      </c>
      <c r="O175" s="197" t="s">
        <v>39</v>
      </c>
      <c r="P175" s="198">
        <f>I175+J175</f>
        <v>0</v>
      </c>
      <c r="Q175" s="198">
        <f>ROUND(I175*H175,2)</f>
        <v>0</v>
      </c>
      <c r="R175" s="198">
        <f>ROUND(J175*H175,2)</f>
        <v>0</v>
      </c>
      <c r="S175" s="71"/>
      <c r="T175" s="199">
        <f>S175*H175</f>
        <v>0</v>
      </c>
      <c r="U175" s="199">
        <v>0</v>
      </c>
      <c r="V175" s="199">
        <f>U175*H175</f>
        <v>0</v>
      </c>
      <c r="W175" s="199">
        <v>0</v>
      </c>
      <c r="X175" s="200">
        <f>W175*H175</f>
        <v>0</v>
      </c>
      <c r="Y175" s="34"/>
      <c r="Z175" s="34"/>
      <c r="AA175" s="34"/>
      <c r="AB175" s="34"/>
      <c r="AC175" s="34"/>
      <c r="AD175" s="34"/>
      <c r="AE175" s="34"/>
      <c r="AR175" s="201" t="s">
        <v>150</v>
      </c>
      <c r="AT175" s="201" t="s">
        <v>145</v>
      </c>
      <c r="AU175" s="201" t="s">
        <v>86</v>
      </c>
      <c r="AY175" s="17" t="s">
        <v>142</v>
      </c>
      <c r="BE175" s="202">
        <f>IF(O175="základní",K175,0)</f>
        <v>0</v>
      </c>
      <c r="BF175" s="202">
        <f>IF(O175="snížená",K175,0)</f>
        <v>0</v>
      </c>
      <c r="BG175" s="202">
        <f>IF(O175="zákl. přenesená",K175,0)</f>
        <v>0</v>
      </c>
      <c r="BH175" s="202">
        <f>IF(O175="sníž. přenesená",K175,0)</f>
        <v>0</v>
      </c>
      <c r="BI175" s="202">
        <f>IF(O175="nulová",K175,0)</f>
        <v>0</v>
      </c>
      <c r="BJ175" s="17" t="s">
        <v>84</v>
      </c>
      <c r="BK175" s="202">
        <f>ROUND(P175*H175,2)</f>
        <v>0</v>
      </c>
      <c r="BL175" s="17" t="s">
        <v>150</v>
      </c>
      <c r="BM175" s="201" t="s">
        <v>571</v>
      </c>
    </row>
    <row r="176" spans="1:47" s="2" customFormat="1" ht="68.25">
      <c r="A176" s="34"/>
      <c r="B176" s="35"/>
      <c r="C176" s="36"/>
      <c r="D176" s="203" t="s">
        <v>152</v>
      </c>
      <c r="E176" s="36"/>
      <c r="F176" s="204" t="s">
        <v>204</v>
      </c>
      <c r="G176" s="36"/>
      <c r="H176" s="36"/>
      <c r="I176" s="205"/>
      <c r="J176" s="205"/>
      <c r="K176" s="36"/>
      <c r="L176" s="36"/>
      <c r="M176" s="39"/>
      <c r="N176" s="206"/>
      <c r="O176" s="207"/>
      <c r="P176" s="71"/>
      <c r="Q176" s="71"/>
      <c r="R176" s="71"/>
      <c r="S176" s="71"/>
      <c r="T176" s="71"/>
      <c r="U176" s="71"/>
      <c r="V176" s="71"/>
      <c r="W176" s="71"/>
      <c r="X176" s="72"/>
      <c r="Y176" s="34"/>
      <c r="Z176" s="34"/>
      <c r="AA176" s="34"/>
      <c r="AB176" s="34"/>
      <c r="AC176" s="34"/>
      <c r="AD176" s="34"/>
      <c r="AE176" s="34"/>
      <c r="AT176" s="17" t="s">
        <v>152</v>
      </c>
      <c r="AU176" s="17" t="s">
        <v>86</v>
      </c>
    </row>
    <row r="177" spans="2:51" s="13" customFormat="1" ht="12">
      <c r="B177" s="208"/>
      <c r="C177" s="209"/>
      <c r="D177" s="203" t="s">
        <v>154</v>
      </c>
      <c r="E177" s="210" t="s">
        <v>1</v>
      </c>
      <c r="F177" s="211" t="s">
        <v>572</v>
      </c>
      <c r="G177" s="209"/>
      <c r="H177" s="212">
        <v>1465</v>
      </c>
      <c r="I177" s="213"/>
      <c r="J177" s="213"/>
      <c r="K177" s="209"/>
      <c r="L177" s="209"/>
      <c r="M177" s="214"/>
      <c r="N177" s="215"/>
      <c r="O177" s="216"/>
      <c r="P177" s="216"/>
      <c r="Q177" s="216"/>
      <c r="R177" s="216"/>
      <c r="S177" s="216"/>
      <c r="T177" s="216"/>
      <c r="U177" s="216"/>
      <c r="V177" s="216"/>
      <c r="W177" s="216"/>
      <c r="X177" s="217"/>
      <c r="AT177" s="218" t="s">
        <v>154</v>
      </c>
      <c r="AU177" s="218" t="s">
        <v>86</v>
      </c>
      <c r="AV177" s="13" t="s">
        <v>86</v>
      </c>
      <c r="AW177" s="13" t="s">
        <v>5</v>
      </c>
      <c r="AX177" s="13" t="s">
        <v>84</v>
      </c>
      <c r="AY177" s="218" t="s">
        <v>142</v>
      </c>
    </row>
    <row r="178" spans="1:65" s="2" customFormat="1" ht="33" customHeight="1">
      <c r="A178" s="34"/>
      <c r="B178" s="35"/>
      <c r="C178" s="189" t="s">
        <v>409</v>
      </c>
      <c r="D178" s="189" t="s">
        <v>145</v>
      </c>
      <c r="E178" s="190" t="s">
        <v>573</v>
      </c>
      <c r="F178" s="191" t="s">
        <v>574</v>
      </c>
      <c r="G178" s="192" t="s">
        <v>196</v>
      </c>
      <c r="H178" s="193">
        <v>3964.528</v>
      </c>
      <c r="I178" s="194"/>
      <c r="J178" s="194"/>
      <c r="K178" s="195">
        <f>ROUND(P178*H178,2)</f>
        <v>0</v>
      </c>
      <c r="L178" s="191" t="s">
        <v>149</v>
      </c>
      <c r="M178" s="39"/>
      <c r="N178" s="196" t="s">
        <v>1</v>
      </c>
      <c r="O178" s="197" t="s">
        <v>39</v>
      </c>
      <c r="P178" s="198">
        <f>I178+J178</f>
        <v>0</v>
      </c>
      <c r="Q178" s="198">
        <f>ROUND(I178*H178,2)</f>
        <v>0</v>
      </c>
      <c r="R178" s="198">
        <f>ROUND(J178*H178,2)</f>
        <v>0</v>
      </c>
      <c r="S178" s="71"/>
      <c r="T178" s="199">
        <f>S178*H178</f>
        <v>0</v>
      </c>
      <c r="U178" s="199">
        <v>0</v>
      </c>
      <c r="V178" s="199">
        <f>U178*H178</f>
        <v>0</v>
      </c>
      <c r="W178" s="199">
        <v>0</v>
      </c>
      <c r="X178" s="200">
        <f>W178*H178</f>
        <v>0</v>
      </c>
      <c r="Y178" s="34"/>
      <c r="Z178" s="34"/>
      <c r="AA178" s="34"/>
      <c r="AB178" s="34"/>
      <c r="AC178" s="34"/>
      <c r="AD178" s="34"/>
      <c r="AE178" s="34"/>
      <c r="AR178" s="201" t="s">
        <v>150</v>
      </c>
      <c r="AT178" s="201" t="s">
        <v>145</v>
      </c>
      <c r="AU178" s="201" t="s">
        <v>86</v>
      </c>
      <c r="AY178" s="17" t="s">
        <v>142</v>
      </c>
      <c r="BE178" s="202">
        <f>IF(O178="základní",K178,0)</f>
        <v>0</v>
      </c>
      <c r="BF178" s="202">
        <f>IF(O178="snížená",K178,0)</f>
        <v>0</v>
      </c>
      <c r="BG178" s="202">
        <f>IF(O178="zákl. přenesená",K178,0)</f>
        <v>0</v>
      </c>
      <c r="BH178" s="202">
        <f>IF(O178="sníž. přenesená",K178,0)</f>
        <v>0</v>
      </c>
      <c r="BI178" s="202">
        <f>IF(O178="nulová",K178,0)</f>
        <v>0</v>
      </c>
      <c r="BJ178" s="17" t="s">
        <v>84</v>
      </c>
      <c r="BK178" s="202">
        <f>ROUND(P178*H178,2)</f>
        <v>0</v>
      </c>
      <c r="BL178" s="17" t="s">
        <v>150</v>
      </c>
      <c r="BM178" s="201" t="s">
        <v>575</v>
      </c>
    </row>
    <row r="179" spans="1:47" s="2" customFormat="1" ht="29.25">
      <c r="A179" s="34"/>
      <c r="B179" s="35"/>
      <c r="C179" s="36"/>
      <c r="D179" s="203" t="s">
        <v>152</v>
      </c>
      <c r="E179" s="36"/>
      <c r="F179" s="204" t="s">
        <v>215</v>
      </c>
      <c r="G179" s="36"/>
      <c r="H179" s="36"/>
      <c r="I179" s="205"/>
      <c r="J179" s="205"/>
      <c r="K179" s="36"/>
      <c r="L179" s="36"/>
      <c r="M179" s="39"/>
      <c r="N179" s="206"/>
      <c r="O179" s="207"/>
      <c r="P179" s="71"/>
      <c r="Q179" s="71"/>
      <c r="R179" s="71"/>
      <c r="S179" s="71"/>
      <c r="T179" s="71"/>
      <c r="U179" s="71"/>
      <c r="V179" s="71"/>
      <c r="W179" s="71"/>
      <c r="X179" s="72"/>
      <c r="Y179" s="34"/>
      <c r="Z179" s="34"/>
      <c r="AA179" s="34"/>
      <c r="AB179" s="34"/>
      <c r="AC179" s="34"/>
      <c r="AD179" s="34"/>
      <c r="AE179" s="34"/>
      <c r="AT179" s="17" t="s">
        <v>152</v>
      </c>
      <c r="AU179" s="17" t="s">
        <v>86</v>
      </c>
    </row>
    <row r="180" spans="2:51" s="13" customFormat="1" ht="12">
      <c r="B180" s="208"/>
      <c r="C180" s="209"/>
      <c r="D180" s="203" t="s">
        <v>154</v>
      </c>
      <c r="E180" s="210" t="s">
        <v>1</v>
      </c>
      <c r="F180" s="211" t="s">
        <v>576</v>
      </c>
      <c r="G180" s="209"/>
      <c r="H180" s="212">
        <v>3964.528</v>
      </c>
      <c r="I180" s="213"/>
      <c r="J180" s="213"/>
      <c r="K180" s="209"/>
      <c r="L180" s="209"/>
      <c r="M180" s="214"/>
      <c r="N180" s="215"/>
      <c r="O180" s="216"/>
      <c r="P180" s="216"/>
      <c r="Q180" s="216"/>
      <c r="R180" s="216"/>
      <c r="S180" s="216"/>
      <c r="T180" s="216"/>
      <c r="U180" s="216"/>
      <c r="V180" s="216"/>
      <c r="W180" s="216"/>
      <c r="X180" s="217"/>
      <c r="AT180" s="218" t="s">
        <v>154</v>
      </c>
      <c r="AU180" s="218" t="s">
        <v>86</v>
      </c>
      <c r="AV180" s="13" t="s">
        <v>86</v>
      </c>
      <c r="AW180" s="13" t="s">
        <v>5</v>
      </c>
      <c r="AX180" s="13" t="s">
        <v>84</v>
      </c>
      <c r="AY180" s="218" t="s">
        <v>142</v>
      </c>
    </row>
    <row r="181" spans="1:65" s="2" customFormat="1" ht="44.25" customHeight="1">
      <c r="A181" s="34"/>
      <c r="B181" s="35"/>
      <c r="C181" s="189" t="s">
        <v>230</v>
      </c>
      <c r="D181" s="189" t="s">
        <v>145</v>
      </c>
      <c r="E181" s="190" t="s">
        <v>218</v>
      </c>
      <c r="F181" s="191" t="s">
        <v>219</v>
      </c>
      <c r="G181" s="192" t="s">
        <v>196</v>
      </c>
      <c r="H181" s="193">
        <v>780</v>
      </c>
      <c r="I181" s="194"/>
      <c r="J181" s="194"/>
      <c r="K181" s="195">
        <f>ROUND(P181*H181,2)</f>
        <v>0</v>
      </c>
      <c r="L181" s="191" t="s">
        <v>149</v>
      </c>
      <c r="M181" s="39"/>
      <c r="N181" s="196" t="s">
        <v>1</v>
      </c>
      <c r="O181" s="197" t="s">
        <v>39</v>
      </c>
      <c r="P181" s="198">
        <f>I181+J181</f>
        <v>0</v>
      </c>
      <c r="Q181" s="198">
        <f>ROUND(I181*H181,2)</f>
        <v>0</v>
      </c>
      <c r="R181" s="198">
        <f>ROUND(J181*H181,2)</f>
        <v>0</v>
      </c>
      <c r="S181" s="71"/>
      <c r="T181" s="199">
        <f>S181*H181</f>
        <v>0</v>
      </c>
      <c r="U181" s="199">
        <v>0</v>
      </c>
      <c r="V181" s="199">
        <f>U181*H181</f>
        <v>0</v>
      </c>
      <c r="W181" s="199">
        <v>0</v>
      </c>
      <c r="X181" s="200">
        <f>W181*H181</f>
        <v>0</v>
      </c>
      <c r="Y181" s="34"/>
      <c r="Z181" s="34"/>
      <c r="AA181" s="34"/>
      <c r="AB181" s="34"/>
      <c r="AC181" s="34"/>
      <c r="AD181" s="34"/>
      <c r="AE181" s="34"/>
      <c r="AR181" s="201" t="s">
        <v>150</v>
      </c>
      <c r="AT181" s="201" t="s">
        <v>145</v>
      </c>
      <c r="AU181" s="201" t="s">
        <v>86</v>
      </c>
      <c r="AY181" s="17" t="s">
        <v>142</v>
      </c>
      <c r="BE181" s="202">
        <f>IF(O181="základní",K181,0)</f>
        <v>0</v>
      </c>
      <c r="BF181" s="202">
        <f>IF(O181="snížená",K181,0)</f>
        <v>0</v>
      </c>
      <c r="BG181" s="202">
        <f>IF(O181="zákl. přenesená",K181,0)</f>
        <v>0</v>
      </c>
      <c r="BH181" s="202">
        <f>IF(O181="sníž. přenesená",K181,0)</f>
        <v>0</v>
      </c>
      <c r="BI181" s="202">
        <f>IF(O181="nulová",K181,0)</f>
        <v>0</v>
      </c>
      <c r="BJ181" s="17" t="s">
        <v>84</v>
      </c>
      <c r="BK181" s="202">
        <f>ROUND(P181*H181,2)</f>
        <v>0</v>
      </c>
      <c r="BL181" s="17" t="s">
        <v>150</v>
      </c>
      <c r="BM181" s="201" t="s">
        <v>577</v>
      </c>
    </row>
    <row r="182" spans="1:47" s="2" customFormat="1" ht="39">
      <c r="A182" s="34"/>
      <c r="B182" s="35"/>
      <c r="C182" s="36"/>
      <c r="D182" s="203" t="s">
        <v>152</v>
      </c>
      <c r="E182" s="36"/>
      <c r="F182" s="204" t="s">
        <v>221</v>
      </c>
      <c r="G182" s="36"/>
      <c r="H182" s="36"/>
      <c r="I182" s="205"/>
      <c r="J182" s="205"/>
      <c r="K182" s="36"/>
      <c r="L182" s="36"/>
      <c r="M182" s="39"/>
      <c r="N182" s="206"/>
      <c r="O182" s="207"/>
      <c r="P182" s="71"/>
      <c r="Q182" s="71"/>
      <c r="R182" s="71"/>
      <c r="S182" s="71"/>
      <c r="T182" s="71"/>
      <c r="U182" s="71"/>
      <c r="V182" s="71"/>
      <c r="W182" s="71"/>
      <c r="X182" s="72"/>
      <c r="Y182" s="34"/>
      <c r="Z182" s="34"/>
      <c r="AA182" s="34"/>
      <c r="AB182" s="34"/>
      <c r="AC182" s="34"/>
      <c r="AD182" s="34"/>
      <c r="AE182" s="34"/>
      <c r="AT182" s="17" t="s">
        <v>152</v>
      </c>
      <c r="AU182" s="17" t="s">
        <v>86</v>
      </c>
    </row>
    <row r="183" spans="2:51" s="13" customFormat="1" ht="12">
      <c r="B183" s="208"/>
      <c r="C183" s="209"/>
      <c r="D183" s="203" t="s">
        <v>154</v>
      </c>
      <c r="E183" s="210" t="s">
        <v>1</v>
      </c>
      <c r="F183" s="211" t="s">
        <v>578</v>
      </c>
      <c r="G183" s="209"/>
      <c r="H183" s="212">
        <v>780</v>
      </c>
      <c r="I183" s="213"/>
      <c r="J183" s="213"/>
      <c r="K183" s="209"/>
      <c r="L183" s="209"/>
      <c r="M183" s="214"/>
      <c r="N183" s="215"/>
      <c r="O183" s="216"/>
      <c r="P183" s="216"/>
      <c r="Q183" s="216"/>
      <c r="R183" s="216"/>
      <c r="S183" s="216"/>
      <c r="T183" s="216"/>
      <c r="U183" s="216"/>
      <c r="V183" s="216"/>
      <c r="W183" s="216"/>
      <c r="X183" s="217"/>
      <c r="AT183" s="218" t="s">
        <v>154</v>
      </c>
      <c r="AU183" s="218" t="s">
        <v>86</v>
      </c>
      <c r="AV183" s="13" t="s">
        <v>86</v>
      </c>
      <c r="AW183" s="13" t="s">
        <v>5</v>
      </c>
      <c r="AX183" s="13" t="s">
        <v>84</v>
      </c>
      <c r="AY183" s="218" t="s">
        <v>142</v>
      </c>
    </row>
    <row r="184" spans="1:65" s="2" customFormat="1" ht="48">
      <c r="A184" s="34"/>
      <c r="B184" s="35"/>
      <c r="C184" s="189" t="s">
        <v>579</v>
      </c>
      <c r="D184" s="189" t="s">
        <v>145</v>
      </c>
      <c r="E184" s="190" t="s">
        <v>226</v>
      </c>
      <c r="F184" s="191" t="s">
        <v>227</v>
      </c>
      <c r="G184" s="192" t="s">
        <v>159</v>
      </c>
      <c r="H184" s="193">
        <v>28</v>
      </c>
      <c r="I184" s="194"/>
      <c r="J184" s="194"/>
      <c r="K184" s="195">
        <f>ROUND(P184*H184,2)</f>
        <v>0</v>
      </c>
      <c r="L184" s="191" t="s">
        <v>149</v>
      </c>
      <c r="M184" s="39"/>
      <c r="N184" s="196" t="s">
        <v>1</v>
      </c>
      <c r="O184" s="197" t="s">
        <v>39</v>
      </c>
      <c r="P184" s="198">
        <f>I184+J184</f>
        <v>0</v>
      </c>
      <c r="Q184" s="198">
        <f>ROUND(I184*H184,2)</f>
        <v>0</v>
      </c>
      <c r="R184" s="198">
        <f>ROUND(J184*H184,2)</f>
        <v>0</v>
      </c>
      <c r="S184" s="71"/>
      <c r="T184" s="199">
        <f>S184*H184</f>
        <v>0</v>
      </c>
      <c r="U184" s="199">
        <v>0</v>
      </c>
      <c r="V184" s="199">
        <f>U184*H184</f>
        <v>0</v>
      </c>
      <c r="W184" s="199">
        <v>0</v>
      </c>
      <c r="X184" s="200">
        <f>W184*H184</f>
        <v>0</v>
      </c>
      <c r="Y184" s="34"/>
      <c r="Z184" s="34"/>
      <c r="AA184" s="34"/>
      <c r="AB184" s="34"/>
      <c r="AC184" s="34"/>
      <c r="AD184" s="34"/>
      <c r="AE184" s="34"/>
      <c r="AR184" s="201" t="s">
        <v>150</v>
      </c>
      <c r="AT184" s="201" t="s">
        <v>145</v>
      </c>
      <c r="AU184" s="201" t="s">
        <v>86</v>
      </c>
      <c r="AY184" s="17" t="s">
        <v>142</v>
      </c>
      <c r="BE184" s="202">
        <f>IF(O184="základní",K184,0)</f>
        <v>0</v>
      </c>
      <c r="BF184" s="202">
        <f>IF(O184="snížená",K184,0)</f>
        <v>0</v>
      </c>
      <c r="BG184" s="202">
        <f>IF(O184="zákl. přenesená",K184,0)</f>
        <v>0</v>
      </c>
      <c r="BH184" s="202">
        <f>IF(O184="sníž. přenesená",K184,0)</f>
        <v>0</v>
      </c>
      <c r="BI184" s="202">
        <f>IF(O184="nulová",K184,0)</f>
        <v>0</v>
      </c>
      <c r="BJ184" s="17" t="s">
        <v>84</v>
      </c>
      <c r="BK184" s="202">
        <f>ROUND(P184*H184,2)</f>
        <v>0</v>
      </c>
      <c r="BL184" s="17" t="s">
        <v>150</v>
      </c>
      <c r="BM184" s="201" t="s">
        <v>580</v>
      </c>
    </row>
    <row r="185" spans="1:47" s="2" customFormat="1" ht="29.25">
      <c r="A185" s="34"/>
      <c r="B185" s="35"/>
      <c r="C185" s="36"/>
      <c r="D185" s="203" t="s">
        <v>152</v>
      </c>
      <c r="E185" s="36"/>
      <c r="F185" s="204" t="s">
        <v>229</v>
      </c>
      <c r="G185" s="36"/>
      <c r="H185" s="36"/>
      <c r="I185" s="205"/>
      <c r="J185" s="205"/>
      <c r="K185" s="36"/>
      <c r="L185" s="36"/>
      <c r="M185" s="39"/>
      <c r="N185" s="206"/>
      <c r="O185" s="207"/>
      <c r="P185" s="71"/>
      <c r="Q185" s="71"/>
      <c r="R185" s="71"/>
      <c r="S185" s="71"/>
      <c r="T185" s="71"/>
      <c r="U185" s="71"/>
      <c r="V185" s="71"/>
      <c r="W185" s="71"/>
      <c r="X185" s="72"/>
      <c r="Y185" s="34"/>
      <c r="Z185" s="34"/>
      <c r="AA185" s="34"/>
      <c r="AB185" s="34"/>
      <c r="AC185" s="34"/>
      <c r="AD185" s="34"/>
      <c r="AE185" s="34"/>
      <c r="AT185" s="17" t="s">
        <v>152</v>
      </c>
      <c r="AU185" s="17" t="s">
        <v>86</v>
      </c>
    </row>
    <row r="186" spans="1:65" s="2" customFormat="1" ht="48">
      <c r="A186" s="34"/>
      <c r="B186" s="35"/>
      <c r="C186" s="189" t="s">
        <v>581</v>
      </c>
      <c r="D186" s="189" t="s">
        <v>145</v>
      </c>
      <c r="E186" s="190" t="s">
        <v>582</v>
      </c>
      <c r="F186" s="191" t="s">
        <v>583</v>
      </c>
      <c r="G186" s="192" t="s">
        <v>159</v>
      </c>
      <c r="H186" s="193">
        <v>1</v>
      </c>
      <c r="I186" s="194"/>
      <c r="J186" s="194"/>
      <c r="K186" s="195">
        <f>ROUND(P186*H186,2)</f>
        <v>0</v>
      </c>
      <c r="L186" s="191" t="s">
        <v>149</v>
      </c>
      <c r="M186" s="39"/>
      <c r="N186" s="196" t="s">
        <v>1</v>
      </c>
      <c r="O186" s="197" t="s">
        <v>39</v>
      </c>
      <c r="P186" s="198">
        <f>I186+J186</f>
        <v>0</v>
      </c>
      <c r="Q186" s="198">
        <f>ROUND(I186*H186,2)</f>
        <v>0</v>
      </c>
      <c r="R186" s="198">
        <f>ROUND(J186*H186,2)</f>
        <v>0</v>
      </c>
      <c r="S186" s="71"/>
      <c r="T186" s="199">
        <f>S186*H186</f>
        <v>0</v>
      </c>
      <c r="U186" s="199">
        <v>0</v>
      </c>
      <c r="V186" s="199">
        <f>U186*H186</f>
        <v>0</v>
      </c>
      <c r="W186" s="199">
        <v>0</v>
      </c>
      <c r="X186" s="200">
        <f>W186*H186</f>
        <v>0</v>
      </c>
      <c r="Y186" s="34"/>
      <c r="Z186" s="34"/>
      <c r="AA186" s="34"/>
      <c r="AB186" s="34"/>
      <c r="AC186" s="34"/>
      <c r="AD186" s="34"/>
      <c r="AE186" s="34"/>
      <c r="AR186" s="201" t="s">
        <v>150</v>
      </c>
      <c r="AT186" s="201" t="s">
        <v>145</v>
      </c>
      <c r="AU186" s="201" t="s">
        <v>86</v>
      </c>
      <c r="AY186" s="17" t="s">
        <v>142</v>
      </c>
      <c r="BE186" s="202">
        <f>IF(O186="základní",K186,0)</f>
        <v>0</v>
      </c>
      <c r="BF186" s="202">
        <f>IF(O186="snížená",K186,0)</f>
        <v>0</v>
      </c>
      <c r="BG186" s="202">
        <f>IF(O186="zákl. přenesená",K186,0)</f>
        <v>0</v>
      </c>
      <c r="BH186" s="202">
        <f>IF(O186="sníž. přenesená",K186,0)</f>
        <v>0</v>
      </c>
      <c r="BI186" s="202">
        <f>IF(O186="nulová",K186,0)</f>
        <v>0</v>
      </c>
      <c r="BJ186" s="17" t="s">
        <v>84</v>
      </c>
      <c r="BK186" s="202">
        <f>ROUND(P186*H186,2)</f>
        <v>0</v>
      </c>
      <c r="BL186" s="17" t="s">
        <v>150</v>
      </c>
      <c r="BM186" s="201" t="s">
        <v>584</v>
      </c>
    </row>
    <row r="187" spans="1:47" s="2" customFormat="1" ht="29.25">
      <c r="A187" s="34"/>
      <c r="B187" s="35"/>
      <c r="C187" s="36"/>
      <c r="D187" s="203" t="s">
        <v>152</v>
      </c>
      <c r="E187" s="36"/>
      <c r="F187" s="204" t="s">
        <v>229</v>
      </c>
      <c r="G187" s="36"/>
      <c r="H187" s="36"/>
      <c r="I187" s="205"/>
      <c r="J187" s="205"/>
      <c r="K187" s="36"/>
      <c r="L187" s="36"/>
      <c r="M187" s="39"/>
      <c r="N187" s="206"/>
      <c r="O187" s="207"/>
      <c r="P187" s="71"/>
      <c r="Q187" s="71"/>
      <c r="R187" s="71"/>
      <c r="S187" s="71"/>
      <c r="T187" s="71"/>
      <c r="U187" s="71"/>
      <c r="V187" s="71"/>
      <c r="W187" s="71"/>
      <c r="X187" s="72"/>
      <c r="Y187" s="34"/>
      <c r="Z187" s="34"/>
      <c r="AA187" s="34"/>
      <c r="AB187" s="34"/>
      <c r="AC187" s="34"/>
      <c r="AD187" s="34"/>
      <c r="AE187" s="34"/>
      <c r="AT187" s="17" t="s">
        <v>152</v>
      </c>
      <c r="AU187" s="17" t="s">
        <v>86</v>
      </c>
    </row>
    <row r="188" spans="1:65" s="2" customFormat="1" ht="48">
      <c r="A188" s="34"/>
      <c r="B188" s="35"/>
      <c r="C188" s="189" t="s">
        <v>585</v>
      </c>
      <c r="D188" s="189" t="s">
        <v>145</v>
      </c>
      <c r="E188" s="190" t="s">
        <v>586</v>
      </c>
      <c r="F188" s="191" t="s">
        <v>587</v>
      </c>
      <c r="G188" s="192" t="s">
        <v>159</v>
      </c>
      <c r="H188" s="193">
        <v>1</v>
      </c>
      <c r="I188" s="194"/>
      <c r="J188" s="194"/>
      <c r="K188" s="195">
        <f>ROUND(P188*H188,2)</f>
        <v>0</v>
      </c>
      <c r="L188" s="191" t="s">
        <v>149</v>
      </c>
      <c r="M188" s="39"/>
      <c r="N188" s="196" t="s">
        <v>1</v>
      </c>
      <c r="O188" s="197" t="s">
        <v>39</v>
      </c>
      <c r="P188" s="198">
        <f>I188+J188</f>
        <v>0</v>
      </c>
      <c r="Q188" s="198">
        <f>ROUND(I188*H188,2)</f>
        <v>0</v>
      </c>
      <c r="R188" s="198">
        <f>ROUND(J188*H188,2)</f>
        <v>0</v>
      </c>
      <c r="S188" s="71"/>
      <c r="T188" s="199">
        <f>S188*H188</f>
        <v>0</v>
      </c>
      <c r="U188" s="199">
        <v>0</v>
      </c>
      <c r="V188" s="199">
        <f>U188*H188</f>
        <v>0</v>
      </c>
      <c r="W188" s="199">
        <v>0</v>
      </c>
      <c r="X188" s="200">
        <f>W188*H188</f>
        <v>0</v>
      </c>
      <c r="Y188" s="34"/>
      <c r="Z188" s="34"/>
      <c r="AA188" s="34"/>
      <c r="AB188" s="34"/>
      <c r="AC188" s="34"/>
      <c r="AD188" s="34"/>
      <c r="AE188" s="34"/>
      <c r="AR188" s="201" t="s">
        <v>150</v>
      </c>
      <c r="AT188" s="201" t="s">
        <v>145</v>
      </c>
      <c r="AU188" s="201" t="s">
        <v>86</v>
      </c>
      <c r="AY188" s="17" t="s">
        <v>142</v>
      </c>
      <c r="BE188" s="202">
        <f>IF(O188="základní",K188,0)</f>
        <v>0</v>
      </c>
      <c r="BF188" s="202">
        <f>IF(O188="snížená",K188,0)</f>
        <v>0</v>
      </c>
      <c r="BG188" s="202">
        <f>IF(O188="zákl. přenesená",K188,0)</f>
        <v>0</v>
      </c>
      <c r="BH188" s="202">
        <f>IF(O188="sníž. přenesená",K188,0)</f>
        <v>0</v>
      </c>
      <c r="BI188" s="202">
        <f>IF(O188="nulová",K188,0)</f>
        <v>0</v>
      </c>
      <c r="BJ188" s="17" t="s">
        <v>84</v>
      </c>
      <c r="BK188" s="202">
        <f>ROUND(P188*H188,2)</f>
        <v>0</v>
      </c>
      <c r="BL188" s="17" t="s">
        <v>150</v>
      </c>
      <c r="BM188" s="201" t="s">
        <v>588</v>
      </c>
    </row>
    <row r="189" spans="1:47" s="2" customFormat="1" ht="29.25">
      <c r="A189" s="34"/>
      <c r="B189" s="35"/>
      <c r="C189" s="36"/>
      <c r="D189" s="203" t="s">
        <v>152</v>
      </c>
      <c r="E189" s="36"/>
      <c r="F189" s="204" t="s">
        <v>229</v>
      </c>
      <c r="G189" s="36"/>
      <c r="H189" s="36"/>
      <c r="I189" s="205"/>
      <c r="J189" s="205"/>
      <c r="K189" s="36"/>
      <c r="L189" s="36"/>
      <c r="M189" s="39"/>
      <c r="N189" s="206"/>
      <c r="O189" s="207"/>
      <c r="P189" s="71"/>
      <c r="Q189" s="71"/>
      <c r="R189" s="71"/>
      <c r="S189" s="71"/>
      <c r="T189" s="71"/>
      <c r="U189" s="71"/>
      <c r="V189" s="71"/>
      <c r="W189" s="71"/>
      <c r="X189" s="72"/>
      <c r="Y189" s="34"/>
      <c r="Z189" s="34"/>
      <c r="AA189" s="34"/>
      <c r="AB189" s="34"/>
      <c r="AC189" s="34"/>
      <c r="AD189" s="34"/>
      <c r="AE189" s="34"/>
      <c r="AT189" s="17" t="s">
        <v>152</v>
      </c>
      <c r="AU189" s="17" t="s">
        <v>86</v>
      </c>
    </row>
    <row r="190" spans="1:65" s="2" customFormat="1" ht="60">
      <c r="A190" s="34"/>
      <c r="B190" s="35"/>
      <c r="C190" s="189" t="s">
        <v>589</v>
      </c>
      <c r="D190" s="189" t="s">
        <v>145</v>
      </c>
      <c r="E190" s="190" t="s">
        <v>231</v>
      </c>
      <c r="F190" s="191" t="s">
        <v>232</v>
      </c>
      <c r="G190" s="192" t="s">
        <v>159</v>
      </c>
      <c r="H190" s="193">
        <v>252</v>
      </c>
      <c r="I190" s="194"/>
      <c r="J190" s="194"/>
      <c r="K190" s="195">
        <f>ROUND(P190*H190,2)</f>
        <v>0</v>
      </c>
      <c r="L190" s="191" t="s">
        <v>149</v>
      </c>
      <c r="M190" s="39"/>
      <c r="N190" s="196" t="s">
        <v>1</v>
      </c>
      <c r="O190" s="197" t="s">
        <v>39</v>
      </c>
      <c r="P190" s="198">
        <f>I190+J190</f>
        <v>0</v>
      </c>
      <c r="Q190" s="198">
        <f>ROUND(I190*H190,2)</f>
        <v>0</v>
      </c>
      <c r="R190" s="198">
        <f>ROUND(J190*H190,2)</f>
        <v>0</v>
      </c>
      <c r="S190" s="71"/>
      <c r="T190" s="199">
        <f>S190*H190</f>
        <v>0</v>
      </c>
      <c r="U190" s="199">
        <v>0</v>
      </c>
      <c r="V190" s="199">
        <f>U190*H190</f>
        <v>0</v>
      </c>
      <c r="W190" s="199">
        <v>0</v>
      </c>
      <c r="X190" s="200">
        <f>W190*H190</f>
        <v>0</v>
      </c>
      <c r="Y190" s="34"/>
      <c r="Z190" s="34"/>
      <c r="AA190" s="34"/>
      <c r="AB190" s="34"/>
      <c r="AC190" s="34"/>
      <c r="AD190" s="34"/>
      <c r="AE190" s="34"/>
      <c r="AR190" s="201" t="s">
        <v>150</v>
      </c>
      <c r="AT190" s="201" t="s">
        <v>145</v>
      </c>
      <c r="AU190" s="201" t="s">
        <v>86</v>
      </c>
      <c r="AY190" s="17" t="s">
        <v>142</v>
      </c>
      <c r="BE190" s="202">
        <f>IF(O190="základní",K190,0)</f>
        <v>0</v>
      </c>
      <c r="BF190" s="202">
        <f>IF(O190="snížená",K190,0)</f>
        <v>0</v>
      </c>
      <c r="BG190" s="202">
        <f>IF(O190="zákl. přenesená",K190,0)</f>
        <v>0</v>
      </c>
      <c r="BH190" s="202">
        <f>IF(O190="sníž. přenesená",K190,0)</f>
        <v>0</v>
      </c>
      <c r="BI190" s="202">
        <f>IF(O190="nulová",K190,0)</f>
        <v>0</v>
      </c>
      <c r="BJ190" s="17" t="s">
        <v>84</v>
      </c>
      <c r="BK190" s="202">
        <f>ROUND(P190*H190,2)</f>
        <v>0</v>
      </c>
      <c r="BL190" s="17" t="s">
        <v>150</v>
      </c>
      <c r="BM190" s="201" t="s">
        <v>590</v>
      </c>
    </row>
    <row r="191" spans="1:47" s="2" customFormat="1" ht="29.25">
      <c r="A191" s="34"/>
      <c r="B191" s="35"/>
      <c r="C191" s="36"/>
      <c r="D191" s="203" t="s">
        <v>152</v>
      </c>
      <c r="E191" s="36"/>
      <c r="F191" s="204" t="s">
        <v>229</v>
      </c>
      <c r="G191" s="36"/>
      <c r="H191" s="36"/>
      <c r="I191" s="205"/>
      <c r="J191" s="205"/>
      <c r="K191" s="36"/>
      <c r="L191" s="36"/>
      <c r="M191" s="39"/>
      <c r="N191" s="206"/>
      <c r="O191" s="207"/>
      <c r="P191" s="71"/>
      <c r="Q191" s="71"/>
      <c r="R191" s="71"/>
      <c r="S191" s="71"/>
      <c r="T191" s="71"/>
      <c r="U191" s="71"/>
      <c r="V191" s="71"/>
      <c r="W191" s="71"/>
      <c r="X191" s="72"/>
      <c r="Y191" s="34"/>
      <c r="Z191" s="34"/>
      <c r="AA191" s="34"/>
      <c r="AB191" s="34"/>
      <c r="AC191" s="34"/>
      <c r="AD191" s="34"/>
      <c r="AE191" s="34"/>
      <c r="AT191" s="17" t="s">
        <v>152</v>
      </c>
      <c r="AU191" s="17" t="s">
        <v>86</v>
      </c>
    </row>
    <row r="192" spans="2:51" s="13" customFormat="1" ht="12">
      <c r="B192" s="208"/>
      <c r="C192" s="209"/>
      <c r="D192" s="203" t="s">
        <v>154</v>
      </c>
      <c r="E192" s="210" t="s">
        <v>1</v>
      </c>
      <c r="F192" s="211" t="s">
        <v>591</v>
      </c>
      <c r="G192" s="209"/>
      <c r="H192" s="212">
        <v>252</v>
      </c>
      <c r="I192" s="213"/>
      <c r="J192" s="213"/>
      <c r="K192" s="209"/>
      <c r="L192" s="209"/>
      <c r="M192" s="214"/>
      <c r="N192" s="215"/>
      <c r="O192" s="216"/>
      <c r="P192" s="216"/>
      <c r="Q192" s="216"/>
      <c r="R192" s="216"/>
      <c r="S192" s="216"/>
      <c r="T192" s="216"/>
      <c r="U192" s="216"/>
      <c r="V192" s="216"/>
      <c r="W192" s="216"/>
      <c r="X192" s="217"/>
      <c r="AT192" s="218" t="s">
        <v>154</v>
      </c>
      <c r="AU192" s="218" t="s">
        <v>86</v>
      </c>
      <c r="AV192" s="13" t="s">
        <v>86</v>
      </c>
      <c r="AW192" s="13" t="s">
        <v>5</v>
      </c>
      <c r="AX192" s="13" t="s">
        <v>84</v>
      </c>
      <c r="AY192" s="218" t="s">
        <v>142</v>
      </c>
    </row>
    <row r="193" spans="1:65" s="2" customFormat="1" ht="60">
      <c r="A193" s="34"/>
      <c r="B193" s="35"/>
      <c r="C193" s="189" t="s">
        <v>592</v>
      </c>
      <c r="D193" s="189" t="s">
        <v>145</v>
      </c>
      <c r="E193" s="190" t="s">
        <v>593</v>
      </c>
      <c r="F193" s="191" t="s">
        <v>594</v>
      </c>
      <c r="G193" s="192" t="s">
        <v>159</v>
      </c>
      <c r="H193" s="193">
        <v>9</v>
      </c>
      <c r="I193" s="194"/>
      <c r="J193" s="194"/>
      <c r="K193" s="195">
        <f>ROUND(P193*H193,2)</f>
        <v>0</v>
      </c>
      <c r="L193" s="191" t="s">
        <v>149</v>
      </c>
      <c r="M193" s="39"/>
      <c r="N193" s="196" t="s">
        <v>1</v>
      </c>
      <c r="O193" s="197" t="s">
        <v>39</v>
      </c>
      <c r="P193" s="198">
        <f>I193+J193</f>
        <v>0</v>
      </c>
      <c r="Q193" s="198">
        <f>ROUND(I193*H193,2)</f>
        <v>0</v>
      </c>
      <c r="R193" s="198">
        <f>ROUND(J193*H193,2)</f>
        <v>0</v>
      </c>
      <c r="S193" s="71"/>
      <c r="T193" s="199">
        <f>S193*H193</f>
        <v>0</v>
      </c>
      <c r="U193" s="199">
        <v>0</v>
      </c>
      <c r="V193" s="199">
        <f>U193*H193</f>
        <v>0</v>
      </c>
      <c r="W193" s="199">
        <v>0</v>
      </c>
      <c r="X193" s="200">
        <f>W193*H193</f>
        <v>0</v>
      </c>
      <c r="Y193" s="34"/>
      <c r="Z193" s="34"/>
      <c r="AA193" s="34"/>
      <c r="AB193" s="34"/>
      <c r="AC193" s="34"/>
      <c r="AD193" s="34"/>
      <c r="AE193" s="34"/>
      <c r="AR193" s="201" t="s">
        <v>150</v>
      </c>
      <c r="AT193" s="201" t="s">
        <v>145</v>
      </c>
      <c r="AU193" s="201" t="s">
        <v>86</v>
      </c>
      <c r="AY193" s="17" t="s">
        <v>142</v>
      </c>
      <c r="BE193" s="202">
        <f>IF(O193="základní",K193,0)</f>
        <v>0</v>
      </c>
      <c r="BF193" s="202">
        <f>IF(O193="snížená",K193,0)</f>
        <v>0</v>
      </c>
      <c r="BG193" s="202">
        <f>IF(O193="zákl. přenesená",K193,0)</f>
        <v>0</v>
      </c>
      <c r="BH193" s="202">
        <f>IF(O193="sníž. přenesená",K193,0)</f>
        <v>0</v>
      </c>
      <c r="BI193" s="202">
        <f>IF(O193="nulová",K193,0)</f>
        <v>0</v>
      </c>
      <c r="BJ193" s="17" t="s">
        <v>84</v>
      </c>
      <c r="BK193" s="202">
        <f>ROUND(P193*H193,2)</f>
        <v>0</v>
      </c>
      <c r="BL193" s="17" t="s">
        <v>150</v>
      </c>
      <c r="BM193" s="201" t="s">
        <v>595</v>
      </c>
    </row>
    <row r="194" spans="1:47" s="2" customFormat="1" ht="29.25">
      <c r="A194" s="34"/>
      <c r="B194" s="35"/>
      <c r="C194" s="36"/>
      <c r="D194" s="203" t="s">
        <v>152</v>
      </c>
      <c r="E194" s="36"/>
      <c r="F194" s="204" t="s">
        <v>229</v>
      </c>
      <c r="G194" s="36"/>
      <c r="H194" s="36"/>
      <c r="I194" s="205"/>
      <c r="J194" s="205"/>
      <c r="K194" s="36"/>
      <c r="L194" s="36"/>
      <c r="M194" s="39"/>
      <c r="N194" s="206"/>
      <c r="O194" s="207"/>
      <c r="P194" s="71"/>
      <c r="Q194" s="71"/>
      <c r="R194" s="71"/>
      <c r="S194" s="71"/>
      <c r="T194" s="71"/>
      <c r="U194" s="71"/>
      <c r="V194" s="71"/>
      <c r="W194" s="71"/>
      <c r="X194" s="72"/>
      <c r="Y194" s="34"/>
      <c r="Z194" s="34"/>
      <c r="AA194" s="34"/>
      <c r="AB194" s="34"/>
      <c r="AC194" s="34"/>
      <c r="AD194" s="34"/>
      <c r="AE194" s="34"/>
      <c r="AT194" s="17" t="s">
        <v>152</v>
      </c>
      <c r="AU194" s="17" t="s">
        <v>86</v>
      </c>
    </row>
    <row r="195" spans="2:51" s="13" customFormat="1" ht="12">
      <c r="B195" s="208"/>
      <c r="C195" s="209"/>
      <c r="D195" s="203" t="s">
        <v>154</v>
      </c>
      <c r="E195" s="210" t="s">
        <v>1</v>
      </c>
      <c r="F195" s="211" t="s">
        <v>596</v>
      </c>
      <c r="G195" s="209"/>
      <c r="H195" s="212">
        <v>9</v>
      </c>
      <c r="I195" s="213"/>
      <c r="J195" s="213"/>
      <c r="K195" s="209"/>
      <c r="L195" s="209"/>
      <c r="M195" s="214"/>
      <c r="N195" s="215"/>
      <c r="O195" s="216"/>
      <c r="P195" s="216"/>
      <c r="Q195" s="216"/>
      <c r="R195" s="216"/>
      <c r="S195" s="216"/>
      <c r="T195" s="216"/>
      <c r="U195" s="216"/>
      <c r="V195" s="216"/>
      <c r="W195" s="216"/>
      <c r="X195" s="217"/>
      <c r="AT195" s="218" t="s">
        <v>154</v>
      </c>
      <c r="AU195" s="218" t="s">
        <v>86</v>
      </c>
      <c r="AV195" s="13" t="s">
        <v>86</v>
      </c>
      <c r="AW195" s="13" t="s">
        <v>5</v>
      </c>
      <c r="AX195" s="13" t="s">
        <v>84</v>
      </c>
      <c r="AY195" s="218" t="s">
        <v>142</v>
      </c>
    </row>
    <row r="196" spans="1:65" s="2" customFormat="1" ht="60">
      <c r="A196" s="34"/>
      <c r="B196" s="35"/>
      <c r="C196" s="189" t="s">
        <v>597</v>
      </c>
      <c r="D196" s="189" t="s">
        <v>145</v>
      </c>
      <c r="E196" s="190" t="s">
        <v>598</v>
      </c>
      <c r="F196" s="191" t="s">
        <v>599</v>
      </c>
      <c r="G196" s="192" t="s">
        <v>159</v>
      </c>
      <c r="H196" s="193">
        <v>9</v>
      </c>
      <c r="I196" s="194"/>
      <c r="J196" s="194"/>
      <c r="K196" s="195">
        <f>ROUND(P196*H196,2)</f>
        <v>0</v>
      </c>
      <c r="L196" s="191" t="s">
        <v>149</v>
      </c>
      <c r="M196" s="39"/>
      <c r="N196" s="196" t="s">
        <v>1</v>
      </c>
      <c r="O196" s="197" t="s">
        <v>39</v>
      </c>
      <c r="P196" s="198">
        <f>I196+J196</f>
        <v>0</v>
      </c>
      <c r="Q196" s="198">
        <f>ROUND(I196*H196,2)</f>
        <v>0</v>
      </c>
      <c r="R196" s="198">
        <f>ROUND(J196*H196,2)</f>
        <v>0</v>
      </c>
      <c r="S196" s="71"/>
      <c r="T196" s="199">
        <f>S196*H196</f>
        <v>0</v>
      </c>
      <c r="U196" s="199">
        <v>0</v>
      </c>
      <c r="V196" s="199">
        <f>U196*H196</f>
        <v>0</v>
      </c>
      <c r="W196" s="199">
        <v>0</v>
      </c>
      <c r="X196" s="200">
        <f>W196*H196</f>
        <v>0</v>
      </c>
      <c r="Y196" s="34"/>
      <c r="Z196" s="34"/>
      <c r="AA196" s="34"/>
      <c r="AB196" s="34"/>
      <c r="AC196" s="34"/>
      <c r="AD196" s="34"/>
      <c r="AE196" s="34"/>
      <c r="AR196" s="201" t="s">
        <v>150</v>
      </c>
      <c r="AT196" s="201" t="s">
        <v>145</v>
      </c>
      <c r="AU196" s="201" t="s">
        <v>86</v>
      </c>
      <c r="AY196" s="17" t="s">
        <v>142</v>
      </c>
      <c r="BE196" s="202">
        <f>IF(O196="základní",K196,0)</f>
        <v>0</v>
      </c>
      <c r="BF196" s="202">
        <f>IF(O196="snížená",K196,0)</f>
        <v>0</v>
      </c>
      <c r="BG196" s="202">
        <f>IF(O196="zákl. přenesená",K196,0)</f>
        <v>0</v>
      </c>
      <c r="BH196" s="202">
        <f>IF(O196="sníž. přenesená",K196,0)</f>
        <v>0</v>
      </c>
      <c r="BI196" s="202">
        <f>IF(O196="nulová",K196,0)</f>
        <v>0</v>
      </c>
      <c r="BJ196" s="17" t="s">
        <v>84</v>
      </c>
      <c r="BK196" s="202">
        <f>ROUND(P196*H196,2)</f>
        <v>0</v>
      </c>
      <c r="BL196" s="17" t="s">
        <v>150</v>
      </c>
      <c r="BM196" s="201" t="s">
        <v>600</v>
      </c>
    </row>
    <row r="197" spans="1:47" s="2" customFormat="1" ht="29.25">
      <c r="A197" s="34"/>
      <c r="B197" s="35"/>
      <c r="C197" s="36"/>
      <c r="D197" s="203" t="s">
        <v>152</v>
      </c>
      <c r="E197" s="36"/>
      <c r="F197" s="204" t="s">
        <v>229</v>
      </c>
      <c r="G197" s="36"/>
      <c r="H197" s="36"/>
      <c r="I197" s="205"/>
      <c r="J197" s="205"/>
      <c r="K197" s="36"/>
      <c r="L197" s="36"/>
      <c r="M197" s="39"/>
      <c r="N197" s="206"/>
      <c r="O197" s="207"/>
      <c r="P197" s="71"/>
      <c r="Q197" s="71"/>
      <c r="R197" s="71"/>
      <c r="S197" s="71"/>
      <c r="T197" s="71"/>
      <c r="U197" s="71"/>
      <c r="V197" s="71"/>
      <c r="W197" s="71"/>
      <c r="X197" s="72"/>
      <c r="Y197" s="34"/>
      <c r="Z197" s="34"/>
      <c r="AA197" s="34"/>
      <c r="AB197" s="34"/>
      <c r="AC197" s="34"/>
      <c r="AD197" s="34"/>
      <c r="AE197" s="34"/>
      <c r="AT197" s="17" t="s">
        <v>152</v>
      </c>
      <c r="AU197" s="17" t="s">
        <v>86</v>
      </c>
    </row>
    <row r="198" spans="2:51" s="13" customFormat="1" ht="12">
      <c r="B198" s="208"/>
      <c r="C198" s="209"/>
      <c r="D198" s="203" t="s">
        <v>154</v>
      </c>
      <c r="E198" s="210" t="s">
        <v>1</v>
      </c>
      <c r="F198" s="211" t="s">
        <v>596</v>
      </c>
      <c r="G198" s="209"/>
      <c r="H198" s="212">
        <v>9</v>
      </c>
      <c r="I198" s="213"/>
      <c r="J198" s="213"/>
      <c r="K198" s="209"/>
      <c r="L198" s="209"/>
      <c r="M198" s="214"/>
      <c r="N198" s="215"/>
      <c r="O198" s="216"/>
      <c r="P198" s="216"/>
      <c r="Q198" s="216"/>
      <c r="R198" s="216"/>
      <c r="S198" s="216"/>
      <c r="T198" s="216"/>
      <c r="U198" s="216"/>
      <c r="V198" s="216"/>
      <c r="W198" s="216"/>
      <c r="X198" s="217"/>
      <c r="AT198" s="218" t="s">
        <v>154</v>
      </c>
      <c r="AU198" s="218" t="s">
        <v>86</v>
      </c>
      <c r="AV198" s="13" t="s">
        <v>86</v>
      </c>
      <c r="AW198" s="13" t="s">
        <v>5</v>
      </c>
      <c r="AX198" s="13" t="s">
        <v>84</v>
      </c>
      <c r="AY198" s="218" t="s">
        <v>142</v>
      </c>
    </row>
    <row r="199" spans="1:65" s="2" customFormat="1" ht="60">
      <c r="A199" s="34"/>
      <c r="B199" s="35"/>
      <c r="C199" s="189" t="s">
        <v>601</v>
      </c>
      <c r="D199" s="189" t="s">
        <v>145</v>
      </c>
      <c r="E199" s="190" t="s">
        <v>236</v>
      </c>
      <c r="F199" s="191" t="s">
        <v>237</v>
      </c>
      <c r="G199" s="192" t="s">
        <v>196</v>
      </c>
      <c r="H199" s="193">
        <v>5316.288</v>
      </c>
      <c r="I199" s="194"/>
      <c r="J199" s="194"/>
      <c r="K199" s="195">
        <f>ROUND(P199*H199,2)</f>
        <v>0</v>
      </c>
      <c r="L199" s="191" t="s">
        <v>149</v>
      </c>
      <c r="M199" s="39"/>
      <c r="N199" s="196" t="s">
        <v>1</v>
      </c>
      <c r="O199" s="197" t="s">
        <v>39</v>
      </c>
      <c r="P199" s="198">
        <f>I199+J199</f>
        <v>0</v>
      </c>
      <c r="Q199" s="198">
        <f>ROUND(I199*H199,2)</f>
        <v>0</v>
      </c>
      <c r="R199" s="198">
        <f>ROUND(J199*H199,2)</f>
        <v>0</v>
      </c>
      <c r="S199" s="71"/>
      <c r="T199" s="199">
        <f>S199*H199</f>
        <v>0</v>
      </c>
      <c r="U199" s="199">
        <v>0</v>
      </c>
      <c r="V199" s="199">
        <f>U199*H199</f>
        <v>0</v>
      </c>
      <c r="W199" s="199">
        <v>0</v>
      </c>
      <c r="X199" s="200">
        <f>W199*H199</f>
        <v>0</v>
      </c>
      <c r="Y199" s="34"/>
      <c r="Z199" s="34"/>
      <c r="AA199" s="34"/>
      <c r="AB199" s="34"/>
      <c r="AC199" s="34"/>
      <c r="AD199" s="34"/>
      <c r="AE199" s="34"/>
      <c r="AR199" s="201" t="s">
        <v>150</v>
      </c>
      <c r="AT199" s="201" t="s">
        <v>145</v>
      </c>
      <c r="AU199" s="201" t="s">
        <v>86</v>
      </c>
      <c r="AY199" s="17" t="s">
        <v>142</v>
      </c>
      <c r="BE199" s="202">
        <f>IF(O199="základní",K199,0)</f>
        <v>0</v>
      </c>
      <c r="BF199" s="202">
        <f>IF(O199="snížená",K199,0)</f>
        <v>0</v>
      </c>
      <c r="BG199" s="202">
        <f>IF(O199="zákl. přenesená",K199,0)</f>
        <v>0</v>
      </c>
      <c r="BH199" s="202">
        <f>IF(O199="sníž. přenesená",K199,0)</f>
        <v>0</v>
      </c>
      <c r="BI199" s="202">
        <f>IF(O199="nulová",K199,0)</f>
        <v>0</v>
      </c>
      <c r="BJ199" s="17" t="s">
        <v>84</v>
      </c>
      <c r="BK199" s="202">
        <f>ROUND(P199*H199,2)</f>
        <v>0</v>
      </c>
      <c r="BL199" s="17" t="s">
        <v>150</v>
      </c>
      <c r="BM199" s="201" t="s">
        <v>602</v>
      </c>
    </row>
    <row r="200" spans="1:47" s="2" customFormat="1" ht="68.25">
      <c r="A200" s="34"/>
      <c r="B200" s="35"/>
      <c r="C200" s="36"/>
      <c r="D200" s="203" t="s">
        <v>152</v>
      </c>
      <c r="E200" s="36"/>
      <c r="F200" s="204" t="s">
        <v>239</v>
      </c>
      <c r="G200" s="36"/>
      <c r="H200" s="36"/>
      <c r="I200" s="205"/>
      <c r="J200" s="205"/>
      <c r="K200" s="36"/>
      <c r="L200" s="36"/>
      <c r="M200" s="39"/>
      <c r="N200" s="206"/>
      <c r="O200" s="207"/>
      <c r="P200" s="71"/>
      <c r="Q200" s="71"/>
      <c r="R200" s="71"/>
      <c r="S200" s="71"/>
      <c r="T200" s="71"/>
      <c r="U200" s="71"/>
      <c r="V200" s="71"/>
      <c r="W200" s="71"/>
      <c r="X200" s="72"/>
      <c r="Y200" s="34"/>
      <c r="Z200" s="34"/>
      <c r="AA200" s="34"/>
      <c r="AB200" s="34"/>
      <c r="AC200" s="34"/>
      <c r="AD200" s="34"/>
      <c r="AE200" s="34"/>
      <c r="AT200" s="17" t="s">
        <v>152</v>
      </c>
      <c r="AU200" s="17" t="s">
        <v>86</v>
      </c>
    </row>
    <row r="201" spans="2:51" s="13" customFormat="1" ht="12">
      <c r="B201" s="208"/>
      <c r="C201" s="209"/>
      <c r="D201" s="203" t="s">
        <v>154</v>
      </c>
      <c r="E201" s="210" t="s">
        <v>1</v>
      </c>
      <c r="F201" s="211" t="s">
        <v>603</v>
      </c>
      <c r="G201" s="209"/>
      <c r="H201" s="212">
        <v>5316.288</v>
      </c>
      <c r="I201" s="213"/>
      <c r="J201" s="213"/>
      <c r="K201" s="209"/>
      <c r="L201" s="209"/>
      <c r="M201" s="214"/>
      <c r="N201" s="215"/>
      <c r="O201" s="216"/>
      <c r="P201" s="216"/>
      <c r="Q201" s="216"/>
      <c r="R201" s="216"/>
      <c r="S201" s="216"/>
      <c r="T201" s="216"/>
      <c r="U201" s="216"/>
      <c r="V201" s="216"/>
      <c r="W201" s="216"/>
      <c r="X201" s="217"/>
      <c r="AT201" s="218" t="s">
        <v>154</v>
      </c>
      <c r="AU201" s="218" t="s">
        <v>86</v>
      </c>
      <c r="AV201" s="13" t="s">
        <v>86</v>
      </c>
      <c r="AW201" s="13" t="s">
        <v>5</v>
      </c>
      <c r="AX201" s="13" t="s">
        <v>84</v>
      </c>
      <c r="AY201" s="218" t="s">
        <v>142</v>
      </c>
    </row>
    <row r="202" spans="1:65" s="2" customFormat="1" ht="66.75" customHeight="1">
      <c r="A202" s="34"/>
      <c r="B202" s="35"/>
      <c r="C202" s="189" t="s">
        <v>604</v>
      </c>
      <c r="D202" s="189" t="s">
        <v>145</v>
      </c>
      <c r="E202" s="190" t="s">
        <v>242</v>
      </c>
      <c r="F202" s="191" t="s">
        <v>243</v>
      </c>
      <c r="G202" s="192" t="s">
        <v>196</v>
      </c>
      <c r="H202" s="193">
        <v>5316.288</v>
      </c>
      <c r="I202" s="194"/>
      <c r="J202" s="194"/>
      <c r="K202" s="195">
        <f>ROUND(P202*H202,2)</f>
        <v>0</v>
      </c>
      <c r="L202" s="191" t="s">
        <v>149</v>
      </c>
      <c r="M202" s="39"/>
      <c r="N202" s="196" t="s">
        <v>1</v>
      </c>
      <c r="O202" s="197" t="s">
        <v>39</v>
      </c>
      <c r="P202" s="198">
        <f>I202+J202</f>
        <v>0</v>
      </c>
      <c r="Q202" s="198">
        <f>ROUND(I202*H202,2)</f>
        <v>0</v>
      </c>
      <c r="R202" s="198">
        <f>ROUND(J202*H202,2)</f>
        <v>0</v>
      </c>
      <c r="S202" s="71"/>
      <c r="T202" s="199">
        <f>S202*H202</f>
        <v>0</v>
      </c>
      <c r="U202" s="199">
        <v>0</v>
      </c>
      <c r="V202" s="199">
        <f>U202*H202</f>
        <v>0</v>
      </c>
      <c r="W202" s="199">
        <v>0</v>
      </c>
      <c r="X202" s="200">
        <f>W202*H202</f>
        <v>0</v>
      </c>
      <c r="Y202" s="34"/>
      <c r="Z202" s="34"/>
      <c r="AA202" s="34"/>
      <c r="AB202" s="34"/>
      <c r="AC202" s="34"/>
      <c r="AD202" s="34"/>
      <c r="AE202" s="34"/>
      <c r="AR202" s="201" t="s">
        <v>150</v>
      </c>
      <c r="AT202" s="201" t="s">
        <v>145</v>
      </c>
      <c r="AU202" s="201" t="s">
        <v>86</v>
      </c>
      <c r="AY202" s="17" t="s">
        <v>142</v>
      </c>
      <c r="BE202" s="202">
        <f>IF(O202="základní",K202,0)</f>
        <v>0</v>
      </c>
      <c r="BF202" s="202">
        <f>IF(O202="snížená",K202,0)</f>
        <v>0</v>
      </c>
      <c r="BG202" s="202">
        <f>IF(O202="zákl. přenesená",K202,0)</f>
        <v>0</v>
      </c>
      <c r="BH202" s="202">
        <f>IF(O202="sníž. přenesená",K202,0)</f>
        <v>0</v>
      </c>
      <c r="BI202" s="202">
        <f>IF(O202="nulová",K202,0)</f>
        <v>0</v>
      </c>
      <c r="BJ202" s="17" t="s">
        <v>84</v>
      </c>
      <c r="BK202" s="202">
        <f>ROUND(P202*H202,2)</f>
        <v>0</v>
      </c>
      <c r="BL202" s="17" t="s">
        <v>150</v>
      </c>
      <c r="BM202" s="201" t="s">
        <v>605</v>
      </c>
    </row>
    <row r="203" spans="1:47" s="2" customFormat="1" ht="68.25">
      <c r="A203" s="34"/>
      <c r="B203" s="35"/>
      <c r="C203" s="36"/>
      <c r="D203" s="203" t="s">
        <v>152</v>
      </c>
      <c r="E203" s="36"/>
      <c r="F203" s="204" t="s">
        <v>239</v>
      </c>
      <c r="G203" s="36"/>
      <c r="H203" s="36"/>
      <c r="I203" s="205"/>
      <c r="J203" s="205"/>
      <c r="K203" s="36"/>
      <c r="L203" s="36"/>
      <c r="M203" s="39"/>
      <c r="N203" s="206"/>
      <c r="O203" s="207"/>
      <c r="P203" s="71"/>
      <c r="Q203" s="71"/>
      <c r="R203" s="71"/>
      <c r="S203" s="71"/>
      <c r="T203" s="71"/>
      <c r="U203" s="71"/>
      <c r="V203" s="71"/>
      <c r="W203" s="71"/>
      <c r="X203" s="72"/>
      <c r="Y203" s="34"/>
      <c r="Z203" s="34"/>
      <c r="AA203" s="34"/>
      <c r="AB203" s="34"/>
      <c r="AC203" s="34"/>
      <c r="AD203" s="34"/>
      <c r="AE203" s="34"/>
      <c r="AT203" s="17" t="s">
        <v>152</v>
      </c>
      <c r="AU203" s="17" t="s">
        <v>86</v>
      </c>
    </row>
    <row r="204" spans="1:65" s="2" customFormat="1" ht="55.5" customHeight="1">
      <c r="A204" s="34"/>
      <c r="B204" s="35"/>
      <c r="C204" s="189" t="s">
        <v>606</v>
      </c>
      <c r="D204" s="189" t="s">
        <v>145</v>
      </c>
      <c r="E204" s="190" t="s">
        <v>246</v>
      </c>
      <c r="F204" s="191" t="s">
        <v>247</v>
      </c>
      <c r="G204" s="192" t="s">
        <v>196</v>
      </c>
      <c r="H204" s="193">
        <v>3964.528</v>
      </c>
      <c r="I204" s="194"/>
      <c r="J204" s="194"/>
      <c r="K204" s="195">
        <f>ROUND(P204*H204,2)</f>
        <v>0</v>
      </c>
      <c r="L204" s="191" t="s">
        <v>149</v>
      </c>
      <c r="M204" s="39"/>
      <c r="N204" s="196" t="s">
        <v>1</v>
      </c>
      <c r="O204" s="197" t="s">
        <v>39</v>
      </c>
      <c r="P204" s="198">
        <f>I204+J204</f>
        <v>0</v>
      </c>
      <c r="Q204" s="198">
        <f>ROUND(I204*H204,2)</f>
        <v>0</v>
      </c>
      <c r="R204" s="198">
        <f>ROUND(J204*H204,2)</f>
        <v>0</v>
      </c>
      <c r="S204" s="71"/>
      <c r="T204" s="199">
        <f>S204*H204</f>
        <v>0</v>
      </c>
      <c r="U204" s="199">
        <v>0</v>
      </c>
      <c r="V204" s="199">
        <f>U204*H204</f>
        <v>0</v>
      </c>
      <c r="W204" s="199">
        <v>0</v>
      </c>
      <c r="X204" s="200">
        <f>W204*H204</f>
        <v>0</v>
      </c>
      <c r="Y204" s="34"/>
      <c r="Z204" s="34"/>
      <c r="AA204" s="34"/>
      <c r="AB204" s="34"/>
      <c r="AC204" s="34"/>
      <c r="AD204" s="34"/>
      <c r="AE204" s="34"/>
      <c r="AR204" s="201" t="s">
        <v>150</v>
      </c>
      <c r="AT204" s="201" t="s">
        <v>145</v>
      </c>
      <c r="AU204" s="201" t="s">
        <v>86</v>
      </c>
      <c r="AY204" s="17" t="s">
        <v>142</v>
      </c>
      <c r="BE204" s="202">
        <f>IF(O204="základní",K204,0)</f>
        <v>0</v>
      </c>
      <c r="BF204" s="202">
        <f>IF(O204="snížená",K204,0)</f>
        <v>0</v>
      </c>
      <c r="BG204" s="202">
        <f>IF(O204="zákl. přenesená",K204,0)</f>
        <v>0</v>
      </c>
      <c r="BH204" s="202">
        <f>IF(O204="sníž. přenesená",K204,0)</f>
        <v>0</v>
      </c>
      <c r="BI204" s="202">
        <f>IF(O204="nulová",K204,0)</f>
        <v>0</v>
      </c>
      <c r="BJ204" s="17" t="s">
        <v>84</v>
      </c>
      <c r="BK204" s="202">
        <f>ROUND(P204*H204,2)</f>
        <v>0</v>
      </c>
      <c r="BL204" s="17" t="s">
        <v>150</v>
      </c>
      <c r="BM204" s="201" t="s">
        <v>607</v>
      </c>
    </row>
    <row r="205" spans="1:47" s="2" customFormat="1" ht="68.25">
      <c r="A205" s="34"/>
      <c r="B205" s="35"/>
      <c r="C205" s="36"/>
      <c r="D205" s="203" t="s">
        <v>152</v>
      </c>
      <c r="E205" s="36"/>
      <c r="F205" s="204" t="s">
        <v>249</v>
      </c>
      <c r="G205" s="36"/>
      <c r="H205" s="36"/>
      <c r="I205" s="205"/>
      <c r="J205" s="205"/>
      <c r="K205" s="36"/>
      <c r="L205" s="36"/>
      <c r="M205" s="39"/>
      <c r="N205" s="206"/>
      <c r="O205" s="207"/>
      <c r="P205" s="71"/>
      <c r="Q205" s="71"/>
      <c r="R205" s="71"/>
      <c r="S205" s="71"/>
      <c r="T205" s="71"/>
      <c r="U205" s="71"/>
      <c r="V205" s="71"/>
      <c r="W205" s="71"/>
      <c r="X205" s="72"/>
      <c r="Y205" s="34"/>
      <c r="Z205" s="34"/>
      <c r="AA205" s="34"/>
      <c r="AB205" s="34"/>
      <c r="AC205" s="34"/>
      <c r="AD205" s="34"/>
      <c r="AE205" s="34"/>
      <c r="AT205" s="17" t="s">
        <v>152</v>
      </c>
      <c r="AU205" s="17" t="s">
        <v>86</v>
      </c>
    </row>
    <row r="206" spans="2:51" s="13" customFormat="1" ht="12">
      <c r="B206" s="208"/>
      <c r="C206" s="209"/>
      <c r="D206" s="203" t="s">
        <v>154</v>
      </c>
      <c r="E206" s="210" t="s">
        <v>1</v>
      </c>
      <c r="F206" s="211" t="s">
        <v>576</v>
      </c>
      <c r="G206" s="209"/>
      <c r="H206" s="212">
        <v>3964.528</v>
      </c>
      <c r="I206" s="213"/>
      <c r="J206" s="213"/>
      <c r="K206" s="209"/>
      <c r="L206" s="209"/>
      <c r="M206" s="214"/>
      <c r="N206" s="215"/>
      <c r="O206" s="216"/>
      <c r="P206" s="216"/>
      <c r="Q206" s="216"/>
      <c r="R206" s="216"/>
      <c r="S206" s="216"/>
      <c r="T206" s="216"/>
      <c r="U206" s="216"/>
      <c r="V206" s="216"/>
      <c r="W206" s="216"/>
      <c r="X206" s="217"/>
      <c r="AT206" s="218" t="s">
        <v>154</v>
      </c>
      <c r="AU206" s="218" t="s">
        <v>86</v>
      </c>
      <c r="AV206" s="13" t="s">
        <v>86</v>
      </c>
      <c r="AW206" s="13" t="s">
        <v>5</v>
      </c>
      <c r="AX206" s="13" t="s">
        <v>84</v>
      </c>
      <c r="AY206" s="218" t="s">
        <v>142</v>
      </c>
    </row>
    <row r="207" spans="1:65" s="2" customFormat="1" ht="16.5" customHeight="1">
      <c r="A207" s="34"/>
      <c r="B207" s="35"/>
      <c r="C207" s="230" t="s">
        <v>362</v>
      </c>
      <c r="D207" s="230" t="s">
        <v>251</v>
      </c>
      <c r="E207" s="231" t="s">
        <v>252</v>
      </c>
      <c r="F207" s="232" t="s">
        <v>253</v>
      </c>
      <c r="G207" s="233" t="s">
        <v>254</v>
      </c>
      <c r="H207" s="234">
        <v>10307.773</v>
      </c>
      <c r="I207" s="235"/>
      <c r="J207" s="236"/>
      <c r="K207" s="237">
        <f>ROUND(P207*H207,2)</f>
        <v>0</v>
      </c>
      <c r="L207" s="232" t="s">
        <v>1</v>
      </c>
      <c r="M207" s="238"/>
      <c r="N207" s="239" t="s">
        <v>1</v>
      </c>
      <c r="O207" s="197" t="s">
        <v>39</v>
      </c>
      <c r="P207" s="198">
        <f>I207+J207</f>
        <v>0</v>
      </c>
      <c r="Q207" s="198">
        <f>ROUND(I207*H207,2)</f>
        <v>0</v>
      </c>
      <c r="R207" s="198">
        <f>ROUND(J207*H207,2)</f>
        <v>0</v>
      </c>
      <c r="S207" s="71"/>
      <c r="T207" s="199">
        <f>S207*H207</f>
        <v>0</v>
      </c>
      <c r="U207" s="199">
        <v>1</v>
      </c>
      <c r="V207" s="199">
        <f>U207*H207</f>
        <v>10307.773</v>
      </c>
      <c r="W207" s="199">
        <v>0</v>
      </c>
      <c r="X207" s="200">
        <f>W207*H207</f>
        <v>0</v>
      </c>
      <c r="Y207" s="34"/>
      <c r="Z207" s="34"/>
      <c r="AA207" s="34"/>
      <c r="AB207" s="34"/>
      <c r="AC207" s="34"/>
      <c r="AD207" s="34"/>
      <c r="AE207" s="34"/>
      <c r="AR207" s="201" t="s">
        <v>188</v>
      </c>
      <c r="AT207" s="201" t="s">
        <v>251</v>
      </c>
      <c r="AU207" s="201" t="s">
        <v>86</v>
      </c>
      <c r="AY207" s="17" t="s">
        <v>142</v>
      </c>
      <c r="BE207" s="202">
        <f>IF(O207="základní",K207,0)</f>
        <v>0</v>
      </c>
      <c r="BF207" s="202">
        <f>IF(O207="snížená",K207,0)</f>
        <v>0</v>
      </c>
      <c r="BG207" s="202">
        <f>IF(O207="zákl. přenesená",K207,0)</f>
        <v>0</v>
      </c>
      <c r="BH207" s="202">
        <f>IF(O207="sníž. přenesená",K207,0)</f>
        <v>0</v>
      </c>
      <c r="BI207" s="202">
        <f>IF(O207="nulová",K207,0)</f>
        <v>0</v>
      </c>
      <c r="BJ207" s="17" t="s">
        <v>84</v>
      </c>
      <c r="BK207" s="202">
        <f>ROUND(P207*H207,2)</f>
        <v>0</v>
      </c>
      <c r="BL207" s="17" t="s">
        <v>150</v>
      </c>
      <c r="BM207" s="201" t="s">
        <v>608</v>
      </c>
    </row>
    <row r="208" spans="2:51" s="13" customFormat="1" ht="12">
      <c r="B208" s="208"/>
      <c r="C208" s="209"/>
      <c r="D208" s="203" t="s">
        <v>154</v>
      </c>
      <c r="E208" s="210" t="s">
        <v>1</v>
      </c>
      <c r="F208" s="211" t="s">
        <v>609</v>
      </c>
      <c r="G208" s="209"/>
      <c r="H208" s="212">
        <v>10307.773</v>
      </c>
      <c r="I208" s="213"/>
      <c r="J208" s="213"/>
      <c r="K208" s="209"/>
      <c r="L208" s="209"/>
      <c r="M208" s="214"/>
      <c r="N208" s="215"/>
      <c r="O208" s="216"/>
      <c r="P208" s="216"/>
      <c r="Q208" s="216"/>
      <c r="R208" s="216"/>
      <c r="S208" s="216"/>
      <c r="T208" s="216"/>
      <c r="U208" s="216"/>
      <c r="V208" s="216"/>
      <c r="W208" s="216"/>
      <c r="X208" s="217"/>
      <c r="AT208" s="218" t="s">
        <v>154</v>
      </c>
      <c r="AU208" s="218" t="s">
        <v>86</v>
      </c>
      <c r="AV208" s="13" t="s">
        <v>86</v>
      </c>
      <c r="AW208" s="13" t="s">
        <v>5</v>
      </c>
      <c r="AX208" s="13" t="s">
        <v>84</v>
      </c>
      <c r="AY208" s="218" t="s">
        <v>142</v>
      </c>
    </row>
    <row r="209" spans="2:51" s="15" customFormat="1" ht="12">
      <c r="B209" s="240"/>
      <c r="C209" s="241"/>
      <c r="D209" s="203" t="s">
        <v>154</v>
      </c>
      <c r="E209" s="242" t="s">
        <v>1</v>
      </c>
      <c r="F209" s="243" t="s">
        <v>258</v>
      </c>
      <c r="G209" s="241"/>
      <c r="H209" s="242" t="s">
        <v>1</v>
      </c>
      <c r="I209" s="244"/>
      <c r="J209" s="244"/>
      <c r="K209" s="241"/>
      <c r="L209" s="241"/>
      <c r="M209" s="245"/>
      <c r="N209" s="246"/>
      <c r="O209" s="247"/>
      <c r="P209" s="247"/>
      <c r="Q209" s="247"/>
      <c r="R209" s="247"/>
      <c r="S209" s="247"/>
      <c r="T209" s="247"/>
      <c r="U209" s="247"/>
      <c r="V209" s="247"/>
      <c r="W209" s="247"/>
      <c r="X209" s="248"/>
      <c r="AT209" s="249" t="s">
        <v>154</v>
      </c>
      <c r="AU209" s="249" t="s">
        <v>86</v>
      </c>
      <c r="AV209" s="15" t="s">
        <v>84</v>
      </c>
      <c r="AW209" s="15" t="s">
        <v>5</v>
      </c>
      <c r="AX209" s="15" t="s">
        <v>76</v>
      </c>
      <c r="AY209" s="249" t="s">
        <v>142</v>
      </c>
    </row>
    <row r="210" spans="1:65" s="2" customFormat="1" ht="36">
      <c r="A210" s="34"/>
      <c r="B210" s="35"/>
      <c r="C210" s="189" t="s">
        <v>373</v>
      </c>
      <c r="D210" s="189" t="s">
        <v>145</v>
      </c>
      <c r="E210" s="190" t="s">
        <v>260</v>
      </c>
      <c r="F210" s="191" t="s">
        <v>261</v>
      </c>
      <c r="G210" s="192" t="s">
        <v>196</v>
      </c>
      <c r="H210" s="193">
        <v>5316.288</v>
      </c>
      <c r="I210" s="194"/>
      <c r="J210" s="194"/>
      <c r="K210" s="195">
        <f>ROUND(P210*H210,2)</f>
        <v>0</v>
      </c>
      <c r="L210" s="191" t="s">
        <v>149</v>
      </c>
      <c r="M210" s="39"/>
      <c r="N210" s="196" t="s">
        <v>1</v>
      </c>
      <c r="O210" s="197" t="s">
        <v>39</v>
      </c>
      <c r="P210" s="198">
        <f>I210+J210</f>
        <v>0</v>
      </c>
      <c r="Q210" s="198">
        <f>ROUND(I210*H210,2)</f>
        <v>0</v>
      </c>
      <c r="R210" s="198">
        <f>ROUND(J210*H210,2)</f>
        <v>0</v>
      </c>
      <c r="S210" s="71"/>
      <c r="T210" s="199">
        <f>S210*H210</f>
        <v>0</v>
      </c>
      <c r="U210" s="199">
        <v>0</v>
      </c>
      <c r="V210" s="199">
        <f>U210*H210</f>
        <v>0</v>
      </c>
      <c r="W210" s="199">
        <v>0</v>
      </c>
      <c r="X210" s="200">
        <f>W210*H210</f>
        <v>0</v>
      </c>
      <c r="Y210" s="34"/>
      <c r="Z210" s="34"/>
      <c r="AA210" s="34"/>
      <c r="AB210" s="34"/>
      <c r="AC210" s="34"/>
      <c r="AD210" s="34"/>
      <c r="AE210" s="34"/>
      <c r="AR210" s="201" t="s">
        <v>150</v>
      </c>
      <c r="AT210" s="201" t="s">
        <v>145</v>
      </c>
      <c r="AU210" s="201" t="s">
        <v>86</v>
      </c>
      <c r="AY210" s="17" t="s">
        <v>142</v>
      </c>
      <c r="BE210" s="202">
        <f>IF(O210="základní",K210,0)</f>
        <v>0</v>
      </c>
      <c r="BF210" s="202">
        <f>IF(O210="snížená",K210,0)</f>
        <v>0</v>
      </c>
      <c r="BG210" s="202">
        <f>IF(O210="zákl. přenesená",K210,0)</f>
        <v>0</v>
      </c>
      <c r="BH210" s="202">
        <f>IF(O210="sníž. přenesená",K210,0)</f>
        <v>0</v>
      </c>
      <c r="BI210" s="202">
        <f>IF(O210="nulová",K210,0)</f>
        <v>0</v>
      </c>
      <c r="BJ210" s="17" t="s">
        <v>84</v>
      </c>
      <c r="BK210" s="202">
        <f>ROUND(P210*H210,2)</f>
        <v>0</v>
      </c>
      <c r="BL210" s="17" t="s">
        <v>150</v>
      </c>
      <c r="BM210" s="201" t="s">
        <v>610</v>
      </c>
    </row>
    <row r="211" spans="1:47" s="2" customFormat="1" ht="117">
      <c r="A211" s="34"/>
      <c r="B211" s="35"/>
      <c r="C211" s="36"/>
      <c r="D211" s="203" t="s">
        <v>152</v>
      </c>
      <c r="E211" s="36"/>
      <c r="F211" s="204" t="s">
        <v>263</v>
      </c>
      <c r="G211" s="36"/>
      <c r="H211" s="36"/>
      <c r="I211" s="205"/>
      <c r="J211" s="205"/>
      <c r="K211" s="36"/>
      <c r="L211" s="36"/>
      <c r="M211" s="39"/>
      <c r="N211" s="206"/>
      <c r="O211" s="207"/>
      <c r="P211" s="71"/>
      <c r="Q211" s="71"/>
      <c r="R211" s="71"/>
      <c r="S211" s="71"/>
      <c r="T211" s="71"/>
      <c r="U211" s="71"/>
      <c r="V211" s="71"/>
      <c r="W211" s="71"/>
      <c r="X211" s="72"/>
      <c r="Y211" s="34"/>
      <c r="Z211" s="34"/>
      <c r="AA211" s="34"/>
      <c r="AB211" s="34"/>
      <c r="AC211" s="34"/>
      <c r="AD211" s="34"/>
      <c r="AE211" s="34"/>
      <c r="AT211" s="17" t="s">
        <v>152</v>
      </c>
      <c r="AU211" s="17" t="s">
        <v>86</v>
      </c>
    </row>
    <row r="212" spans="1:65" s="2" customFormat="1" ht="44.25" customHeight="1">
      <c r="A212" s="34"/>
      <c r="B212" s="35"/>
      <c r="C212" s="189" t="s">
        <v>611</v>
      </c>
      <c r="D212" s="189" t="s">
        <v>145</v>
      </c>
      <c r="E212" s="190" t="s">
        <v>265</v>
      </c>
      <c r="F212" s="191" t="s">
        <v>266</v>
      </c>
      <c r="G212" s="192" t="s">
        <v>254</v>
      </c>
      <c r="H212" s="193">
        <v>10100.947</v>
      </c>
      <c r="I212" s="194"/>
      <c r="J212" s="194"/>
      <c r="K212" s="195">
        <f>ROUND(P212*H212,2)</f>
        <v>0</v>
      </c>
      <c r="L212" s="191" t="s">
        <v>149</v>
      </c>
      <c r="M212" s="39"/>
      <c r="N212" s="196" t="s">
        <v>1</v>
      </c>
      <c r="O212" s="197" t="s">
        <v>39</v>
      </c>
      <c r="P212" s="198">
        <f>I212+J212</f>
        <v>0</v>
      </c>
      <c r="Q212" s="198">
        <f>ROUND(I212*H212,2)</f>
        <v>0</v>
      </c>
      <c r="R212" s="198">
        <f>ROUND(J212*H212,2)</f>
        <v>0</v>
      </c>
      <c r="S212" s="71"/>
      <c r="T212" s="199">
        <f>S212*H212</f>
        <v>0</v>
      </c>
      <c r="U212" s="199">
        <v>0</v>
      </c>
      <c r="V212" s="199">
        <f>U212*H212</f>
        <v>0</v>
      </c>
      <c r="W212" s="199">
        <v>0</v>
      </c>
      <c r="X212" s="200">
        <f>W212*H212</f>
        <v>0</v>
      </c>
      <c r="Y212" s="34"/>
      <c r="Z212" s="34"/>
      <c r="AA212" s="34"/>
      <c r="AB212" s="34"/>
      <c r="AC212" s="34"/>
      <c r="AD212" s="34"/>
      <c r="AE212" s="34"/>
      <c r="AR212" s="201" t="s">
        <v>150</v>
      </c>
      <c r="AT212" s="201" t="s">
        <v>145</v>
      </c>
      <c r="AU212" s="201" t="s">
        <v>86</v>
      </c>
      <c r="AY212" s="17" t="s">
        <v>142</v>
      </c>
      <c r="BE212" s="202">
        <f>IF(O212="základní",K212,0)</f>
        <v>0</v>
      </c>
      <c r="BF212" s="202">
        <f>IF(O212="snížená",K212,0)</f>
        <v>0</v>
      </c>
      <c r="BG212" s="202">
        <f>IF(O212="zákl. přenesená",K212,0)</f>
        <v>0</v>
      </c>
      <c r="BH212" s="202">
        <f>IF(O212="sníž. přenesená",K212,0)</f>
        <v>0</v>
      </c>
      <c r="BI212" s="202">
        <f>IF(O212="nulová",K212,0)</f>
        <v>0</v>
      </c>
      <c r="BJ212" s="17" t="s">
        <v>84</v>
      </c>
      <c r="BK212" s="202">
        <f>ROUND(P212*H212,2)</f>
        <v>0</v>
      </c>
      <c r="BL212" s="17" t="s">
        <v>150</v>
      </c>
      <c r="BM212" s="201" t="s">
        <v>612</v>
      </c>
    </row>
    <row r="213" spans="1:47" s="2" customFormat="1" ht="39">
      <c r="A213" s="34"/>
      <c r="B213" s="35"/>
      <c r="C213" s="36"/>
      <c r="D213" s="203" t="s">
        <v>152</v>
      </c>
      <c r="E213" s="36"/>
      <c r="F213" s="204" t="s">
        <v>268</v>
      </c>
      <c r="G213" s="36"/>
      <c r="H213" s="36"/>
      <c r="I213" s="205"/>
      <c r="J213" s="205"/>
      <c r="K213" s="36"/>
      <c r="L213" s="36"/>
      <c r="M213" s="39"/>
      <c r="N213" s="206"/>
      <c r="O213" s="207"/>
      <c r="P213" s="71"/>
      <c r="Q213" s="71"/>
      <c r="R213" s="71"/>
      <c r="S213" s="71"/>
      <c r="T213" s="71"/>
      <c r="U213" s="71"/>
      <c r="V213" s="71"/>
      <c r="W213" s="71"/>
      <c r="X213" s="72"/>
      <c r="Y213" s="34"/>
      <c r="Z213" s="34"/>
      <c r="AA213" s="34"/>
      <c r="AB213" s="34"/>
      <c r="AC213" s="34"/>
      <c r="AD213" s="34"/>
      <c r="AE213" s="34"/>
      <c r="AT213" s="17" t="s">
        <v>152</v>
      </c>
      <c r="AU213" s="17" t="s">
        <v>86</v>
      </c>
    </row>
    <row r="214" spans="1:65" s="2" customFormat="1" ht="36">
      <c r="A214" s="34"/>
      <c r="B214" s="35"/>
      <c r="C214" s="189" t="s">
        <v>613</v>
      </c>
      <c r="D214" s="189" t="s">
        <v>145</v>
      </c>
      <c r="E214" s="190" t="s">
        <v>270</v>
      </c>
      <c r="F214" s="191" t="s">
        <v>271</v>
      </c>
      <c r="G214" s="192" t="s">
        <v>196</v>
      </c>
      <c r="H214" s="193">
        <v>158</v>
      </c>
      <c r="I214" s="194"/>
      <c r="J214" s="194"/>
      <c r="K214" s="195">
        <f>ROUND(P214*H214,2)</f>
        <v>0</v>
      </c>
      <c r="L214" s="191" t="s">
        <v>149</v>
      </c>
      <c r="M214" s="39"/>
      <c r="N214" s="196" t="s">
        <v>1</v>
      </c>
      <c r="O214" s="197" t="s">
        <v>39</v>
      </c>
      <c r="P214" s="198">
        <f>I214+J214</f>
        <v>0</v>
      </c>
      <c r="Q214" s="198">
        <f>ROUND(I214*H214,2)</f>
        <v>0</v>
      </c>
      <c r="R214" s="198">
        <f>ROUND(J214*H214,2)</f>
        <v>0</v>
      </c>
      <c r="S214" s="71"/>
      <c r="T214" s="199">
        <f>S214*H214</f>
        <v>0</v>
      </c>
      <c r="U214" s="199">
        <v>0</v>
      </c>
      <c r="V214" s="199">
        <f>U214*H214</f>
        <v>0</v>
      </c>
      <c r="W214" s="199">
        <v>0</v>
      </c>
      <c r="X214" s="200">
        <f>W214*H214</f>
        <v>0</v>
      </c>
      <c r="Y214" s="34"/>
      <c r="Z214" s="34"/>
      <c r="AA214" s="34"/>
      <c r="AB214" s="34"/>
      <c r="AC214" s="34"/>
      <c r="AD214" s="34"/>
      <c r="AE214" s="34"/>
      <c r="AR214" s="201" t="s">
        <v>150</v>
      </c>
      <c r="AT214" s="201" t="s">
        <v>145</v>
      </c>
      <c r="AU214" s="201" t="s">
        <v>86</v>
      </c>
      <c r="AY214" s="17" t="s">
        <v>142</v>
      </c>
      <c r="BE214" s="202">
        <f>IF(O214="základní",K214,0)</f>
        <v>0</v>
      </c>
      <c r="BF214" s="202">
        <f>IF(O214="snížená",K214,0)</f>
        <v>0</v>
      </c>
      <c r="BG214" s="202">
        <f>IF(O214="zákl. přenesená",K214,0)</f>
        <v>0</v>
      </c>
      <c r="BH214" s="202">
        <f>IF(O214="sníž. přenesená",K214,0)</f>
        <v>0</v>
      </c>
      <c r="BI214" s="202">
        <f>IF(O214="nulová",K214,0)</f>
        <v>0</v>
      </c>
      <c r="BJ214" s="17" t="s">
        <v>84</v>
      </c>
      <c r="BK214" s="202">
        <f>ROUND(P214*H214,2)</f>
        <v>0</v>
      </c>
      <c r="BL214" s="17" t="s">
        <v>150</v>
      </c>
      <c r="BM214" s="201" t="s">
        <v>614</v>
      </c>
    </row>
    <row r="215" spans="1:47" s="2" customFormat="1" ht="146.25">
      <c r="A215" s="34"/>
      <c r="B215" s="35"/>
      <c r="C215" s="36"/>
      <c r="D215" s="203" t="s">
        <v>152</v>
      </c>
      <c r="E215" s="36"/>
      <c r="F215" s="204" t="s">
        <v>273</v>
      </c>
      <c r="G215" s="36"/>
      <c r="H215" s="36"/>
      <c r="I215" s="205"/>
      <c r="J215" s="205"/>
      <c r="K215" s="36"/>
      <c r="L215" s="36"/>
      <c r="M215" s="39"/>
      <c r="N215" s="206"/>
      <c r="O215" s="207"/>
      <c r="P215" s="71"/>
      <c r="Q215" s="71"/>
      <c r="R215" s="71"/>
      <c r="S215" s="71"/>
      <c r="T215" s="71"/>
      <c r="U215" s="71"/>
      <c r="V215" s="71"/>
      <c r="W215" s="71"/>
      <c r="X215" s="72"/>
      <c r="Y215" s="34"/>
      <c r="Z215" s="34"/>
      <c r="AA215" s="34"/>
      <c r="AB215" s="34"/>
      <c r="AC215" s="34"/>
      <c r="AD215" s="34"/>
      <c r="AE215" s="34"/>
      <c r="AT215" s="17" t="s">
        <v>152</v>
      </c>
      <c r="AU215" s="17" t="s">
        <v>86</v>
      </c>
    </row>
    <row r="216" spans="1:65" s="2" customFormat="1" ht="66.75" customHeight="1">
      <c r="A216" s="34"/>
      <c r="B216" s="35"/>
      <c r="C216" s="189" t="s">
        <v>387</v>
      </c>
      <c r="D216" s="189" t="s">
        <v>145</v>
      </c>
      <c r="E216" s="190" t="s">
        <v>275</v>
      </c>
      <c r="F216" s="191" t="s">
        <v>276</v>
      </c>
      <c r="G216" s="192" t="s">
        <v>196</v>
      </c>
      <c r="H216" s="193">
        <v>158</v>
      </c>
      <c r="I216" s="194"/>
      <c r="J216" s="194"/>
      <c r="K216" s="195">
        <f>ROUND(P216*H216,2)</f>
        <v>0</v>
      </c>
      <c r="L216" s="191" t="s">
        <v>149</v>
      </c>
      <c r="M216" s="39"/>
      <c r="N216" s="196" t="s">
        <v>1</v>
      </c>
      <c r="O216" s="197" t="s">
        <v>39</v>
      </c>
      <c r="P216" s="198">
        <f>I216+J216</f>
        <v>0</v>
      </c>
      <c r="Q216" s="198">
        <f>ROUND(I216*H216,2)</f>
        <v>0</v>
      </c>
      <c r="R216" s="198">
        <f>ROUND(J216*H216,2)</f>
        <v>0</v>
      </c>
      <c r="S216" s="71"/>
      <c r="T216" s="199">
        <f>S216*H216</f>
        <v>0</v>
      </c>
      <c r="U216" s="199">
        <v>0</v>
      </c>
      <c r="V216" s="199">
        <f>U216*H216</f>
        <v>0</v>
      </c>
      <c r="W216" s="199">
        <v>0</v>
      </c>
      <c r="X216" s="200">
        <f>W216*H216</f>
        <v>0</v>
      </c>
      <c r="Y216" s="34"/>
      <c r="Z216" s="34"/>
      <c r="AA216" s="34"/>
      <c r="AB216" s="34"/>
      <c r="AC216" s="34"/>
      <c r="AD216" s="34"/>
      <c r="AE216" s="34"/>
      <c r="AR216" s="201" t="s">
        <v>150</v>
      </c>
      <c r="AT216" s="201" t="s">
        <v>145</v>
      </c>
      <c r="AU216" s="201" t="s">
        <v>86</v>
      </c>
      <c r="AY216" s="17" t="s">
        <v>142</v>
      </c>
      <c r="BE216" s="202">
        <f>IF(O216="základní",K216,0)</f>
        <v>0</v>
      </c>
      <c r="BF216" s="202">
        <f>IF(O216="snížená",K216,0)</f>
        <v>0</v>
      </c>
      <c r="BG216" s="202">
        <f>IF(O216="zákl. přenesená",K216,0)</f>
        <v>0</v>
      </c>
      <c r="BH216" s="202">
        <f>IF(O216="sníž. přenesená",K216,0)</f>
        <v>0</v>
      </c>
      <c r="BI216" s="202">
        <f>IF(O216="nulová",K216,0)</f>
        <v>0</v>
      </c>
      <c r="BJ216" s="17" t="s">
        <v>84</v>
      </c>
      <c r="BK216" s="202">
        <f>ROUND(P216*H216,2)</f>
        <v>0</v>
      </c>
      <c r="BL216" s="17" t="s">
        <v>150</v>
      </c>
      <c r="BM216" s="201" t="s">
        <v>615</v>
      </c>
    </row>
    <row r="217" spans="1:47" s="2" customFormat="1" ht="165.75">
      <c r="A217" s="34"/>
      <c r="B217" s="35"/>
      <c r="C217" s="36"/>
      <c r="D217" s="203" t="s">
        <v>152</v>
      </c>
      <c r="E217" s="36"/>
      <c r="F217" s="204" t="s">
        <v>278</v>
      </c>
      <c r="G217" s="36"/>
      <c r="H217" s="36"/>
      <c r="I217" s="205"/>
      <c r="J217" s="205"/>
      <c r="K217" s="36"/>
      <c r="L217" s="36"/>
      <c r="M217" s="39"/>
      <c r="N217" s="206"/>
      <c r="O217" s="207"/>
      <c r="P217" s="71"/>
      <c r="Q217" s="71"/>
      <c r="R217" s="71"/>
      <c r="S217" s="71"/>
      <c r="T217" s="71"/>
      <c r="U217" s="71"/>
      <c r="V217" s="71"/>
      <c r="W217" s="71"/>
      <c r="X217" s="72"/>
      <c r="Y217" s="34"/>
      <c r="Z217" s="34"/>
      <c r="AA217" s="34"/>
      <c r="AB217" s="34"/>
      <c r="AC217" s="34"/>
      <c r="AD217" s="34"/>
      <c r="AE217" s="34"/>
      <c r="AT217" s="17" t="s">
        <v>152</v>
      </c>
      <c r="AU217" s="17" t="s">
        <v>86</v>
      </c>
    </row>
    <row r="218" spans="1:65" s="2" customFormat="1" ht="36">
      <c r="A218" s="34"/>
      <c r="B218" s="35"/>
      <c r="C218" s="189" t="s">
        <v>616</v>
      </c>
      <c r="D218" s="189" t="s">
        <v>145</v>
      </c>
      <c r="E218" s="190" t="s">
        <v>617</v>
      </c>
      <c r="F218" s="191" t="s">
        <v>618</v>
      </c>
      <c r="G218" s="192" t="s">
        <v>148</v>
      </c>
      <c r="H218" s="193">
        <v>99.4</v>
      </c>
      <c r="I218" s="194"/>
      <c r="J218" s="194"/>
      <c r="K218" s="195">
        <f>ROUND(P218*H218,2)</f>
        <v>0</v>
      </c>
      <c r="L218" s="191" t="s">
        <v>149</v>
      </c>
      <c r="M218" s="39"/>
      <c r="N218" s="196" t="s">
        <v>1</v>
      </c>
      <c r="O218" s="197" t="s">
        <v>39</v>
      </c>
      <c r="P218" s="198">
        <f>I218+J218</f>
        <v>0</v>
      </c>
      <c r="Q218" s="198">
        <f>ROUND(I218*H218,2)</f>
        <v>0</v>
      </c>
      <c r="R218" s="198">
        <f>ROUND(J218*H218,2)</f>
        <v>0</v>
      </c>
      <c r="S218" s="71"/>
      <c r="T218" s="199">
        <f>S218*H218</f>
        <v>0</v>
      </c>
      <c r="U218" s="199">
        <v>0</v>
      </c>
      <c r="V218" s="199">
        <f>U218*H218</f>
        <v>0</v>
      </c>
      <c r="W218" s="199">
        <v>0</v>
      </c>
      <c r="X218" s="200">
        <f>W218*H218</f>
        <v>0</v>
      </c>
      <c r="Y218" s="34"/>
      <c r="Z218" s="34"/>
      <c r="AA218" s="34"/>
      <c r="AB218" s="34"/>
      <c r="AC218" s="34"/>
      <c r="AD218" s="34"/>
      <c r="AE218" s="34"/>
      <c r="AR218" s="201" t="s">
        <v>150</v>
      </c>
      <c r="AT218" s="201" t="s">
        <v>145</v>
      </c>
      <c r="AU218" s="201" t="s">
        <v>86</v>
      </c>
      <c r="AY218" s="17" t="s">
        <v>142</v>
      </c>
      <c r="BE218" s="202">
        <f>IF(O218="základní",K218,0)</f>
        <v>0</v>
      </c>
      <c r="BF218" s="202">
        <f>IF(O218="snížená",K218,0)</f>
        <v>0</v>
      </c>
      <c r="BG218" s="202">
        <f>IF(O218="zákl. přenesená",K218,0)</f>
        <v>0</v>
      </c>
      <c r="BH218" s="202">
        <f>IF(O218="sníž. přenesená",K218,0)</f>
        <v>0</v>
      </c>
      <c r="BI218" s="202">
        <f>IF(O218="nulová",K218,0)</f>
        <v>0</v>
      </c>
      <c r="BJ218" s="17" t="s">
        <v>84</v>
      </c>
      <c r="BK218" s="202">
        <f>ROUND(P218*H218,2)</f>
        <v>0</v>
      </c>
      <c r="BL218" s="17" t="s">
        <v>150</v>
      </c>
      <c r="BM218" s="201" t="s">
        <v>619</v>
      </c>
    </row>
    <row r="219" spans="1:47" s="2" customFormat="1" ht="48.75">
      <c r="A219" s="34"/>
      <c r="B219" s="35"/>
      <c r="C219" s="36"/>
      <c r="D219" s="203" t="s">
        <v>152</v>
      </c>
      <c r="E219" s="36"/>
      <c r="F219" s="204" t="s">
        <v>283</v>
      </c>
      <c r="G219" s="36"/>
      <c r="H219" s="36"/>
      <c r="I219" s="205"/>
      <c r="J219" s="205"/>
      <c r="K219" s="36"/>
      <c r="L219" s="36"/>
      <c r="M219" s="39"/>
      <c r="N219" s="206"/>
      <c r="O219" s="207"/>
      <c r="P219" s="71"/>
      <c r="Q219" s="71"/>
      <c r="R219" s="71"/>
      <c r="S219" s="71"/>
      <c r="T219" s="71"/>
      <c r="U219" s="71"/>
      <c r="V219" s="71"/>
      <c r="W219" s="71"/>
      <c r="X219" s="72"/>
      <c r="Y219" s="34"/>
      <c r="Z219" s="34"/>
      <c r="AA219" s="34"/>
      <c r="AB219" s="34"/>
      <c r="AC219" s="34"/>
      <c r="AD219" s="34"/>
      <c r="AE219" s="34"/>
      <c r="AT219" s="17" t="s">
        <v>152</v>
      </c>
      <c r="AU219" s="17" t="s">
        <v>86</v>
      </c>
    </row>
    <row r="220" spans="1:65" s="2" customFormat="1" ht="36">
      <c r="A220" s="34"/>
      <c r="B220" s="35"/>
      <c r="C220" s="189" t="s">
        <v>398</v>
      </c>
      <c r="D220" s="189" t="s">
        <v>145</v>
      </c>
      <c r="E220" s="190" t="s">
        <v>285</v>
      </c>
      <c r="F220" s="191" t="s">
        <v>286</v>
      </c>
      <c r="G220" s="192" t="s">
        <v>148</v>
      </c>
      <c r="H220" s="193">
        <v>217.275</v>
      </c>
      <c r="I220" s="194"/>
      <c r="J220" s="194"/>
      <c r="K220" s="195">
        <f>ROUND(P220*H220,2)</f>
        <v>0</v>
      </c>
      <c r="L220" s="191" t="s">
        <v>149</v>
      </c>
      <c r="M220" s="39"/>
      <c r="N220" s="196" t="s">
        <v>1</v>
      </c>
      <c r="O220" s="197" t="s">
        <v>39</v>
      </c>
      <c r="P220" s="198">
        <f>I220+J220</f>
        <v>0</v>
      </c>
      <c r="Q220" s="198">
        <f>ROUND(I220*H220,2)</f>
        <v>0</v>
      </c>
      <c r="R220" s="198">
        <f>ROUND(J220*H220,2)</f>
        <v>0</v>
      </c>
      <c r="S220" s="71"/>
      <c r="T220" s="199">
        <f>S220*H220</f>
        <v>0</v>
      </c>
      <c r="U220" s="199">
        <v>0</v>
      </c>
      <c r="V220" s="199">
        <f>U220*H220</f>
        <v>0</v>
      </c>
      <c r="W220" s="199">
        <v>0</v>
      </c>
      <c r="X220" s="200">
        <f>W220*H220</f>
        <v>0</v>
      </c>
      <c r="Y220" s="34"/>
      <c r="Z220" s="34"/>
      <c r="AA220" s="34"/>
      <c r="AB220" s="34"/>
      <c r="AC220" s="34"/>
      <c r="AD220" s="34"/>
      <c r="AE220" s="34"/>
      <c r="AR220" s="201" t="s">
        <v>150</v>
      </c>
      <c r="AT220" s="201" t="s">
        <v>145</v>
      </c>
      <c r="AU220" s="201" t="s">
        <v>86</v>
      </c>
      <c r="AY220" s="17" t="s">
        <v>142</v>
      </c>
      <c r="BE220" s="202">
        <f>IF(O220="základní",K220,0)</f>
        <v>0</v>
      </c>
      <c r="BF220" s="202">
        <f>IF(O220="snížená",K220,0)</f>
        <v>0</v>
      </c>
      <c r="BG220" s="202">
        <f>IF(O220="zákl. přenesená",K220,0)</f>
        <v>0</v>
      </c>
      <c r="BH220" s="202">
        <f>IF(O220="sníž. přenesená",K220,0)</f>
        <v>0</v>
      </c>
      <c r="BI220" s="202">
        <f>IF(O220="nulová",K220,0)</f>
        <v>0</v>
      </c>
      <c r="BJ220" s="17" t="s">
        <v>84</v>
      </c>
      <c r="BK220" s="202">
        <f>ROUND(P220*H220,2)</f>
        <v>0</v>
      </c>
      <c r="BL220" s="17" t="s">
        <v>150</v>
      </c>
      <c r="BM220" s="201" t="s">
        <v>620</v>
      </c>
    </row>
    <row r="221" spans="1:47" s="2" customFormat="1" ht="117">
      <c r="A221" s="34"/>
      <c r="B221" s="35"/>
      <c r="C221" s="36"/>
      <c r="D221" s="203" t="s">
        <v>152</v>
      </c>
      <c r="E221" s="36"/>
      <c r="F221" s="204" t="s">
        <v>288</v>
      </c>
      <c r="G221" s="36"/>
      <c r="H221" s="36"/>
      <c r="I221" s="205"/>
      <c r="J221" s="205"/>
      <c r="K221" s="36"/>
      <c r="L221" s="36"/>
      <c r="M221" s="39"/>
      <c r="N221" s="206"/>
      <c r="O221" s="207"/>
      <c r="P221" s="71"/>
      <c r="Q221" s="71"/>
      <c r="R221" s="71"/>
      <c r="S221" s="71"/>
      <c r="T221" s="71"/>
      <c r="U221" s="71"/>
      <c r="V221" s="71"/>
      <c r="W221" s="71"/>
      <c r="X221" s="72"/>
      <c r="Y221" s="34"/>
      <c r="Z221" s="34"/>
      <c r="AA221" s="34"/>
      <c r="AB221" s="34"/>
      <c r="AC221" s="34"/>
      <c r="AD221" s="34"/>
      <c r="AE221" s="34"/>
      <c r="AT221" s="17" t="s">
        <v>152</v>
      </c>
      <c r="AU221" s="17" t="s">
        <v>86</v>
      </c>
    </row>
    <row r="222" spans="2:51" s="13" customFormat="1" ht="12">
      <c r="B222" s="208"/>
      <c r="C222" s="209"/>
      <c r="D222" s="203" t="s">
        <v>154</v>
      </c>
      <c r="E222" s="210" t="s">
        <v>1</v>
      </c>
      <c r="F222" s="211" t="s">
        <v>621</v>
      </c>
      <c r="G222" s="209"/>
      <c r="H222" s="212">
        <v>99.4</v>
      </c>
      <c r="I222" s="213"/>
      <c r="J222" s="213"/>
      <c r="K222" s="209"/>
      <c r="L222" s="209"/>
      <c r="M222" s="214"/>
      <c r="N222" s="215"/>
      <c r="O222" s="216"/>
      <c r="P222" s="216"/>
      <c r="Q222" s="216"/>
      <c r="R222" s="216"/>
      <c r="S222" s="216"/>
      <c r="T222" s="216"/>
      <c r="U222" s="216"/>
      <c r="V222" s="216"/>
      <c r="W222" s="216"/>
      <c r="X222" s="217"/>
      <c r="AT222" s="218" t="s">
        <v>154</v>
      </c>
      <c r="AU222" s="218" t="s">
        <v>86</v>
      </c>
      <c r="AV222" s="13" t="s">
        <v>86</v>
      </c>
      <c r="AW222" s="13" t="s">
        <v>5</v>
      </c>
      <c r="AX222" s="13" t="s">
        <v>76</v>
      </c>
      <c r="AY222" s="218" t="s">
        <v>142</v>
      </c>
    </row>
    <row r="223" spans="2:51" s="13" customFormat="1" ht="12">
      <c r="B223" s="208"/>
      <c r="C223" s="209"/>
      <c r="D223" s="203" t="s">
        <v>154</v>
      </c>
      <c r="E223" s="210" t="s">
        <v>1</v>
      </c>
      <c r="F223" s="211" t="s">
        <v>622</v>
      </c>
      <c r="G223" s="209"/>
      <c r="H223" s="212">
        <v>78</v>
      </c>
      <c r="I223" s="213"/>
      <c r="J223" s="213"/>
      <c r="K223" s="209"/>
      <c r="L223" s="209"/>
      <c r="M223" s="214"/>
      <c r="N223" s="215"/>
      <c r="O223" s="216"/>
      <c r="P223" s="216"/>
      <c r="Q223" s="216"/>
      <c r="R223" s="216"/>
      <c r="S223" s="216"/>
      <c r="T223" s="216"/>
      <c r="U223" s="216"/>
      <c r="V223" s="216"/>
      <c r="W223" s="216"/>
      <c r="X223" s="217"/>
      <c r="AT223" s="218" t="s">
        <v>154</v>
      </c>
      <c r="AU223" s="218" t="s">
        <v>86</v>
      </c>
      <c r="AV223" s="13" t="s">
        <v>86</v>
      </c>
      <c r="AW223" s="13" t="s">
        <v>5</v>
      </c>
      <c r="AX223" s="13" t="s">
        <v>76</v>
      </c>
      <c r="AY223" s="218" t="s">
        <v>142</v>
      </c>
    </row>
    <row r="224" spans="2:51" s="13" customFormat="1" ht="12">
      <c r="B224" s="208"/>
      <c r="C224" s="209"/>
      <c r="D224" s="203" t="s">
        <v>154</v>
      </c>
      <c r="E224" s="210" t="s">
        <v>1</v>
      </c>
      <c r="F224" s="211" t="s">
        <v>623</v>
      </c>
      <c r="G224" s="209"/>
      <c r="H224" s="212">
        <v>39.875</v>
      </c>
      <c r="I224" s="213"/>
      <c r="J224" s="213"/>
      <c r="K224" s="209"/>
      <c r="L224" s="209"/>
      <c r="M224" s="214"/>
      <c r="N224" s="215"/>
      <c r="O224" s="216"/>
      <c r="P224" s="216"/>
      <c r="Q224" s="216"/>
      <c r="R224" s="216"/>
      <c r="S224" s="216"/>
      <c r="T224" s="216"/>
      <c r="U224" s="216"/>
      <c r="V224" s="216"/>
      <c r="W224" s="216"/>
      <c r="X224" s="217"/>
      <c r="AT224" s="218" t="s">
        <v>154</v>
      </c>
      <c r="AU224" s="218" t="s">
        <v>86</v>
      </c>
      <c r="AV224" s="13" t="s">
        <v>86</v>
      </c>
      <c r="AW224" s="13" t="s">
        <v>5</v>
      </c>
      <c r="AX224" s="13" t="s">
        <v>76</v>
      </c>
      <c r="AY224" s="218" t="s">
        <v>142</v>
      </c>
    </row>
    <row r="225" spans="2:51" s="14" customFormat="1" ht="12">
      <c r="B225" s="219"/>
      <c r="C225" s="220"/>
      <c r="D225" s="203" t="s">
        <v>154</v>
      </c>
      <c r="E225" s="221" t="s">
        <v>1</v>
      </c>
      <c r="F225" s="222" t="s">
        <v>224</v>
      </c>
      <c r="G225" s="220"/>
      <c r="H225" s="223">
        <v>217.275</v>
      </c>
      <c r="I225" s="224"/>
      <c r="J225" s="224"/>
      <c r="K225" s="220"/>
      <c r="L225" s="220"/>
      <c r="M225" s="225"/>
      <c r="N225" s="226"/>
      <c r="O225" s="227"/>
      <c r="P225" s="227"/>
      <c r="Q225" s="227"/>
      <c r="R225" s="227"/>
      <c r="S225" s="227"/>
      <c r="T225" s="227"/>
      <c r="U225" s="227"/>
      <c r="V225" s="227"/>
      <c r="W225" s="227"/>
      <c r="X225" s="228"/>
      <c r="AT225" s="229" t="s">
        <v>154</v>
      </c>
      <c r="AU225" s="229" t="s">
        <v>86</v>
      </c>
      <c r="AV225" s="14" t="s">
        <v>150</v>
      </c>
      <c r="AW225" s="14" t="s">
        <v>5</v>
      </c>
      <c r="AX225" s="14" t="s">
        <v>84</v>
      </c>
      <c r="AY225" s="229" t="s">
        <v>142</v>
      </c>
    </row>
    <row r="226" spans="1:65" s="2" customFormat="1" ht="24.2" customHeight="1">
      <c r="A226" s="34"/>
      <c r="B226" s="35"/>
      <c r="C226" s="230" t="s">
        <v>403</v>
      </c>
      <c r="D226" s="230" t="s">
        <v>251</v>
      </c>
      <c r="E226" s="231" t="s">
        <v>293</v>
      </c>
      <c r="F226" s="232" t="s">
        <v>294</v>
      </c>
      <c r="G226" s="233" t="s">
        <v>295</v>
      </c>
      <c r="H226" s="234">
        <v>5.432</v>
      </c>
      <c r="I226" s="235"/>
      <c r="J226" s="236"/>
      <c r="K226" s="237">
        <f>ROUND(P226*H226,2)</f>
        <v>0</v>
      </c>
      <c r="L226" s="232" t="s">
        <v>149</v>
      </c>
      <c r="M226" s="238"/>
      <c r="N226" s="239" t="s">
        <v>1</v>
      </c>
      <c r="O226" s="197" t="s">
        <v>39</v>
      </c>
      <c r="P226" s="198">
        <f>I226+J226</f>
        <v>0</v>
      </c>
      <c r="Q226" s="198">
        <f>ROUND(I226*H226,2)</f>
        <v>0</v>
      </c>
      <c r="R226" s="198">
        <f>ROUND(J226*H226,2)</f>
        <v>0</v>
      </c>
      <c r="S226" s="71"/>
      <c r="T226" s="199">
        <f>S226*H226</f>
        <v>0</v>
      </c>
      <c r="U226" s="199">
        <v>0.001</v>
      </c>
      <c r="V226" s="199">
        <f>U226*H226</f>
        <v>0.005432</v>
      </c>
      <c r="W226" s="199">
        <v>0</v>
      </c>
      <c r="X226" s="200">
        <f>W226*H226</f>
        <v>0</v>
      </c>
      <c r="Y226" s="34"/>
      <c r="Z226" s="34"/>
      <c r="AA226" s="34"/>
      <c r="AB226" s="34"/>
      <c r="AC226" s="34"/>
      <c r="AD226" s="34"/>
      <c r="AE226" s="34"/>
      <c r="AR226" s="201" t="s">
        <v>188</v>
      </c>
      <c r="AT226" s="201" t="s">
        <v>251</v>
      </c>
      <c r="AU226" s="201" t="s">
        <v>86</v>
      </c>
      <c r="AY226" s="17" t="s">
        <v>142</v>
      </c>
      <c r="BE226" s="202">
        <f>IF(O226="základní",K226,0)</f>
        <v>0</v>
      </c>
      <c r="BF226" s="202">
        <f>IF(O226="snížená",K226,0)</f>
        <v>0</v>
      </c>
      <c r="BG226" s="202">
        <f>IF(O226="zákl. přenesená",K226,0)</f>
        <v>0</v>
      </c>
      <c r="BH226" s="202">
        <f>IF(O226="sníž. přenesená",K226,0)</f>
        <v>0</v>
      </c>
      <c r="BI226" s="202">
        <f>IF(O226="nulová",K226,0)</f>
        <v>0</v>
      </c>
      <c r="BJ226" s="17" t="s">
        <v>84</v>
      </c>
      <c r="BK226" s="202">
        <f>ROUND(P226*H226,2)</f>
        <v>0</v>
      </c>
      <c r="BL226" s="17" t="s">
        <v>150</v>
      </c>
      <c r="BM226" s="201" t="s">
        <v>624</v>
      </c>
    </row>
    <row r="227" spans="1:65" s="2" customFormat="1" ht="33" customHeight="1">
      <c r="A227" s="34"/>
      <c r="B227" s="35"/>
      <c r="C227" s="189" t="s">
        <v>625</v>
      </c>
      <c r="D227" s="189" t="s">
        <v>145</v>
      </c>
      <c r="E227" s="190" t="s">
        <v>626</v>
      </c>
      <c r="F227" s="191" t="s">
        <v>627</v>
      </c>
      <c r="G227" s="192" t="s">
        <v>148</v>
      </c>
      <c r="H227" s="193">
        <v>9911.32</v>
      </c>
      <c r="I227" s="194"/>
      <c r="J227" s="194"/>
      <c r="K227" s="195">
        <f>ROUND(P227*H227,2)</f>
        <v>0</v>
      </c>
      <c r="L227" s="191" t="s">
        <v>149</v>
      </c>
      <c r="M227" s="39"/>
      <c r="N227" s="196" t="s">
        <v>1</v>
      </c>
      <c r="O227" s="197" t="s">
        <v>39</v>
      </c>
      <c r="P227" s="198">
        <f>I227+J227</f>
        <v>0</v>
      </c>
      <c r="Q227" s="198">
        <f>ROUND(I227*H227,2)</f>
        <v>0</v>
      </c>
      <c r="R227" s="198">
        <f>ROUND(J227*H227,2)</f>
        <v>0</v>
      </c>
      <c r="S227" s="71"/>
      <c r="T227" s="199">
        <f>S227*H227</f>
        <v>0</v>
      </c>
      <c r="U227" s="199">
        <v>0</v>
      </c>
      <c r="V227" s="199">
        <f>U227*H227</f>
        <v>0</v>
      </c>
      <c r="W227" s="199">
        <v>0</v>
      </c>
      <c r="X227" s="200">
        <f>W227*H227</f>
        <v>0</v>
      </c>
      <c r="Y227" s="34"/>
      <c r="Z227" s="34"/>
      <c r="AA227" s="34"/>
      <c r="AB227" s="34"/>
      <c r="AC227" s="34"/>
      <c r="AD227" s="34"/>
      <c r="AE227" s="34"/>
      <c r="AR227" s="201" t="s">
        <v>150</v>
      </c>
      <c r="AT227" s="201" t="s">
        <v>145</v>
      </c>
      <c r="AU227" s="201" t="s">
        <v>86</v>
      </c>
      <c r="AY227" s="17" t="s">
        <v>142</v>
      </c>
      <c r="BE227" s="202">
        <f>IF(O227="základní",K227,0)</f>
        <v>0</v>
      </c>
      <c r="BF227" s="202">
        <f>IF(O227="snížená",K227,0)</f>
        <v>0</v>
      </c>
      <c r="BG227" s="202">
        <f>IF(O227="zákl. přenesená",K227,0)</f>
        <v>0</v>
      </c>
      <c r="BH227" s="202">
        <f>IF(O227="sníž. přenesená",K227,0)</f>
        <v>0</v>
      </c>
      <c r="BI227" s="202">
        <f>IF(O227="nulová",K227,0)</f>
        <v>0</v>
      </c>
      <c r="BJ227" s="17" t="s">
        <v>84</v>
      </c>
      <c r="BK227" s="202">
        <f>ROUND(P227*H227,2)</f>
        <v>0</v>
      </c>
      <c r="BL227" s="17" t="s">
        <v>150</v>
      </c>
      <c r="BM227" s="201" t="s">
        <v>628</v>
      </c>
    </row>
    <row r="228" spans="1:47" s="2" customFormat="1" ht="117">
      <c r="A228" s="34"/>
      <c r="B228" s="35"/>
      <c r="C228" s="36"/>
      <c r="D228" s="203" t="s">
        <v>152</v>
      </c>
      <c r="E228" s="36"/>
      <c r="F228" s="204" t="s">
        <v>301</v>
      </c>
      <c r="G228" s="36"/>
      <c r="H228" s="36"/>
      <c r="I228" s="205"/>
      <c r="J228" s="205"/>
      <c r="K228" s="36"/>
      <c r="L228" s="36"/>
      <c r="M228" s="39"/>
      <c r="N228" s="206"/>
      <c r="O228" s="207"/>
      <c r="P228" s="71"/>
      <c r="Q228" s="71"/>
      <c r="R228" s="71"/>
      <c r="S228" s="71"/>
      <c r="T228" s="71"/>
      <c r="U228" s="71"/>
      <c r="V228" s="71"/>
      <c r="W228" s="71"/>
      <c r="X228" s="72"/>
      <c r="Y228" s="34"/>
      <c r="Z228" s="34"/>
      <c r="AA228" s="34"/>
      <c r="AB228" s="34"/>
      <c r="AC228" s="34"/>
      <c r="AD228" s="34"/>
      <c r="AE228" s="34"/>
      <c r="AT228" s="17" t="s">
        <v>152</v>
      </c>
      <c r="AU228" s="17" t="s">
        <v>86</v>
      </c>
    </row>
    <row r="229" spans="2:51" s="13" customFormat="1" ht="12">
      <c r="B229" s="208"/>
      <c r="C229" s="209"/>
      <c r="D229" s="203" t="s">
        <v>154</v>
      </c>
      <c r="E229" s="210" t="s">
        <v>1</v>
      </c>
      <c r="F229" s="211" t="s">
        <v>629</v>
      </c>
      <c r="G229" s="209"/>
      <c r="H229" s="212">
        <v>9911.32</v>
      </c>
      <c r="I229" s="213"/>
      <c r="J229" s="213"/>
      <c r="K229" s="209"/>
      <c r="L229" s="209"/>
      <c r="M229" s="214"/>
      <c r="N229" s="215"/>
      <c r="O229" s="216"/>
      <c r="P229" s="216"/>
      <c r="Q229" s="216"/>
      <c r="R229" s="216"/>
      <c r="S229" s="216"/>
      <c r="T229" s="216"/>
      <c r="U229" s="216"/>
      <c r="V229" s="216"/>
      <c r="W229" s="216"/>
      <c r="X229" s="217"/>
      <c r="AT229" s="218" t="s">
        <v>154</v>
      </c>
      <c r="AU229" s="218" t="s">
        <v>86</v>
      </c>
      <c r="AV229" s="13" t="s">
        <v>86</v>
      </c>
      <c r="AW229" s="13" t="s">
        <v>5</v>
      </c>
      <c r="AX229" s="13" t="s">
        <v>84</v>
      </c>
      <c r="AY229" s="218" t="s">
        <v>142</v>
      </c>
    </row>
    <row r="230" spans="1:65" s="2" customFormat="1" ht="36">
      <c r="A230" s="34"/>
      <c r="B230" s="35"/>
      <c r="C230" s="189" t="s">
        <v>414</v>
      </c>
      <c r="D230" s="189" t="s">
        <v>145</v>
      </c>
      <c r="E230" s="190" t="s">
        <v>304</v>
      </c>
      <c r="F230" s="191" t="s">
        <v>305</v>
      </c>
      <c r="G230" s="192" t="s">
        <v>148</v>
      </c>
      <c r="H230" s="193">
        <v>994</v>
      </c>
      <c r="I230" s="194"/>
      <c r="J230" s="194"/>
      <c r="K230" s="195">
        <f>ROUND(P230*H230,2)</f>
        <v>0</v>
      </c>
      <c r="L230" s="191" t="s">
        <v>149</v>
      </c>
      <c r="M230" s="39"/>
      <c r="N230" s="196" t="s">
        <v>1</v>
      </c>
      <c r="O230" s="197" t="s">
        <v>39</v>
      </c>
      <c r="P230" s="198">
        <f>I230+J230</f>
        <v>0</v>
      </c>
      <c r="Q230" s="198">
        <f>ROUND(I230*H230,2)</f>
        <v>0</v>
      </c>
      <c r="R230" s="198">
        <f>ROUND(J230*H230,2)</f>
        <v>0</v>
      </c>
      <c r="S230" s="71"/>
      <c r="T230" s="199">
        <f>S230*H230</f>
        <v>0</v>
      </c>
      <c r="U230" s="199">
        <v>0</v>
      </c>
      <c r="V230" s="199">
        <f>U230*H230</f>
        <v>0</v>
      </c>
      <c r="W230" s="199">
        <v>0</v>
      </c>
      <c r="X230" s="200">
        <f>W230*H230</f>
        <v>0</v>
      </c>
      <c r="Y230" s="34"/>
      <c r="Z230" s="34"/>
      <c r="AA230" s="34"/>
      <c r="AB230" s="34"/>
      <c r="AC230" s="34"/>
      <c r="AD230" s="34"/>
      <c r="AE230" s="34"/>
      <c r="AR230" s="201" t="s">
        <v>150</v>
      </c>
      <c r="AT230" s="201" t="s">
        <v>145</v>
      </c>
      <c r="AU230" s="201" t="s">
        <v>86</v>
      </c>
      <c r="AY230" s="17" t="s">
        <v>142</v>
      </c>
      <c r="BE230" s="202">
        <f>IF(O230="základní",K230,0)</f>
        <v>0</v>
      </c>
      <c r="BF230" s="202">
        <f>IF(O230="snížená",K230,0)</f>
        <v>0</v>
      </c>
      <c r="BG230" s="202">
        <f>IF(O230="zákl. přenesená",K230,0)</f>
        <v>0</v>
      </c>
      <c r="BH230" s="202">
        <f>IF(O230="sníž. přenesená",K230,0)</f>
        <v>0</v>
      </c>
      <c r="BI230" s="202">
        <f>IF(O230="nulová",K230,0)</f>
        <v>0</v>
      </c>
      <c r="BJ230" s="17" t="s">
        <v>84</v>
      </c>
      <c r="BK230" s="202">
        <f>ROUND(P230*H230,2)</f>
        <v>0</v>
      </c>
      <c r="BL230" s="17" t="s">
        <v>150</v>
      </c>
      <c r="BM230" s="201" t="s">
        <v>630</v>
      </c>
    </row>
    <row r="231" spans="1:47" s="2" customFormat="1" ht="48.75">
      <c r="A231" s="34"/>
      <c r="B231" s="35"/>
      <c r="C231" s="36"/>
      <c r="D231" s="203" t="s">
        <v>152</v>
      </c>
      <c r="E231" s="36"/>
      <c r="F231" s="204" t="s">
        <v>307</v>
      </c>
      <c r="G231" s="36"/>
      <c r="H231" s="36"/>
      <c r="I231" s="205"/>
      <c r="J231" s="205"/>
      <c r="K231" s="36"/>
      <c r="L231" s="36"/>
      <c r="M231" s="39"/>
      <c r="N231" s="206"/>
      <c r="O231" s="207"/>
      <c r="P231" s="71"/>
      <c r="Q231" s="71"/>
      <c r="R231" s="71"/>
      <c r="S231" s="71"/>
      <c r="T231" s="71"/>
      <c r="U231" s="71"/>
      <c r="V231" s="71"/>
      <c r="W231" s="71"/>
      <c r="X231" s="72"/>
      <c r="Y231" s="34"/>
      <c r="Z231" s="34"/>
      <c r="AA231" s="34"/>
      <c r="AB231" s="34"/>
      <c r="AC231" s="34"/>
      <c r="AD231" s="34"/>
      <c r="AE231" s="34"/>
      <c r="AT231" s="17" t="s">
        <v>152</v>
      </c>
      <c r="AU231" s="17" t="s">
        <v>86</v>
      </c>
    </row>
    <row r="232" spans="2:63" s="12" customFormat="1" ht="22.9" customHeight="1">
      <c r="B232" s="172"/>
      <c r="C232" s="173"/>
      <c r="D232" s="174" t="s">
        <v>75</v>
      </c>
      <c r="E232" s="187" t="s">
        <v>86</v>
      </c>
      <c r="F232" s="187" t="s">
        <v>309</v>
      </c>
      <c r="G232" s="173"/>
      <c r="H232" s="173"/>
      <c r="I232" s="176"/>
      <c r="J232" s="176"/>
      <c r="K232" s="188">
        <f>BK232</f>
        <v>0</v>
      </c>
      <c r="L232" s="173"/>
      <c r="M232" s="178"/>
      <c r="N232" s="179"/>
      <c r="O232" s="180"/>
      <c r="P232" s="180"/>
      <c r="Q232" s="181">
        <f>SUM(Q233:Q244)</f>
        <v>0</v>
      </c>
      <c r="R232" s="181">
        <f>SUM(R233:R244)</f>
        <v>0</v>
      </c>
      <c r="S232" s="180"/>
      <c r="T232" s="182">
        <f>SUM(T233:T244)</f>
        <v>0</v>
      </c>
      <c r="U232" s="180"/>
      <c r="V232" s="182">
        <f>SUM(V233:V244)</f>
        <v>1277.1233809799999</v>
      </c>
      <c r="W232" s="180"/>
      <c r="X232" s="183">
        <f>SUM(X233:X244)</f>
        <v>0</v>
      </c>
      <c r="AR232" s="184" t="s">
        <v>84</v>
      </c>
      <c r="AT232" s="185" t="s">
        <v>75</v>
      </c>
      <c r="AU232" s="185" t="s">
        <v>84</v>
      </c>
      <c r="AY232" s="184" t="s">
        <v>142</v>
      </c>
      <c r="BK232" s="186">
        <f>SUM(BK233:BK244)</f>
        <v>0</v>
      </c>
    </row>
    <row r="233" spans="1:65" s="2" customFormat="1" ht="44.25" customHeight="1">
      <c r="A233" s="34"/>
      <c r="B233" s="35"/>
      <c r="C233" s="189" t="s">
        <v>420</v>
      </c>
      <c r="D233" s="189" t="s">
        <v>145</v>
      </c>
      <c r="E233" s="190" t="s">
        <v>311</v>
      </c>
      <c r="F233" s="191" t="s">
        <v>312</v>
      </c>
      <c r="G233" s="192" t="s">
        <v>196</v>
      </c>
      <c r="H233" s="193">
        <v>780</v>
      </c>
      <c r="I233" s="194"/>
      <c r="J233" s="194"/>
      <c r="K233" s="195">
        <f>ROUND(P233*H233,2)</f>
        <v>0</v>
      </c>
      <c r="L233" s="191" t="s">
        <v>149</v>
      </c>
      <c r="M233" s="39"/>
      <c r="N233" s="196" t="s">
        <v>1</v>
      </c>
      <c r="O233" s="197" t="s">
        <v>39</v>
      </c>
      <c r="P233" s="198">
        <f>I233+J233</f>
        <v>0</v>
      </c>
      <c r="Q233" s="198">
        <f>ROUND(I233*H233,2)</f>
        <v>0</v>
      </c>
      <c r="R233" s="198">
        <f>ROUND(J233*H233,2)</f>
        <v>0</v>
      </c>
      <c r="S233" s="71"/>
      <c r="T233" s="199">
        <f>S233*H233</f>
        <v>0</v>
      </c>
      <c r="U233" s="199">
        <v>1.63</v>
      </c>
      <c r="V233" s="199">
        <f>U233*H233</f>
        <v>1271.3999999999999</v>
      </c>
      <c r="W233" s="199">
        <v>0</v>
      </c>
      <c r="X233" s="200">
        <f>W233*H233</f>
        <v>0</v>
      </c>
      <c r="Y233" s="34"/>
      <c r="Z233" s="34"/>
      <c r="AA233" s="34"/>
      <c r="AB233" s="34"/>
      <c r="AC233" s="34"/>
      <c r="AD233" s="34"/>
      <c r="AE233" s="34"/>
      <c r="AR233" s="201" t="s">
        <v>150</v>
      </c>
      <c r="AT233" s="201" t="s">
        <v>145</v>
      </c>
      <c r="AU233" s="201" t="s">
        <v>86</v>
      </c>
      <c r="AY233" s="17" t="s">
        <v>142</v>
      </c>
      <c r="BE233" s="202">
        <f>IF(O233="základní",K233,0)</f>
        <v>0</v>
      </c>
      <c r="BF233" s="202">
        <f>IF(O233="snížená",K233,0)</f>
        <v>0</v>
      </c>
      <c r="BG233" s="202">
        <f>IF(O233="zákl. přenesená",K233,0)</f>
        <v>0</v>
      </c>
      <c r="BH233" s="202">
        <f>IF(O233="sníž. přenesená",K233,0)</f>
        <v>0</v>
      </c>
      <c r="BI233" s="202">
        <f>IF(O233="nulová",K233,0)</f>
        <v>0</v>
      </c>
      <c r="BJ233" s="17" t="s">
        <v>84</v>
      </c>
      <c r="BK233" s="202">
        <f>ROUND(P233*H233,2)</f>
        <v>0</v>
      </c>
      <c r="BL233" s="17" t="s">
        <v>150</v>
      </c>
      <c r="BM233" s="201" t="s">
        <v>631</v>
      </c>
    </row>
    <row r="234" spans="1:47" s="2" customFormat="1" ht="78">
      <c r="A234" s="34"/>
      <c r="B234" s="35"/>
      <c r="C234" s="36"/>
      <c r="D234" s="203" t="s">
        <v>152</v>
      </c>
      <c r="E234" s="36"/>
      <c r="F234" s="204" t="s">
        <v>314</v>
      </c>
      <c r="G234" s="36"/>
      <c r="H234" s="36"/>
      <c r="I234" s="205"/>
      <c r="J234" s="205"/>
      <c r="K234" s="36"/>
      <c r="L234" s="36"/>
      <c r="M234" s="39"/>
      <c r="N234" s="206"/>
      <c r="O234" s="207"/>
      <c r="P234" s="71"/>
      <c r="Q234" s="71"/>
      <c r="R234" s="71"/>
      <c r="S234" s="71"/>
      <c r="T234" s="71"/>
      <c r="U234" s="71"/>
      <c r="V234" s="71"/>
      <c r="W234" s="71"/>
      <c r="X234" s="72"/>
      <c r="Y234" s="34"/>
      <c r="Z234" s="34"/>
      <c r="AA234" s="34"/>
      <c r="AB234" s="34"/>
      <c r="AC234" s="34"/>
      <c r="AD234" s="34"/>
      <c r="AE234" s="34"/>
      <c r="AT234" s="17" t="s">
        <v>152</v>
      </c>
      <c r="AU234" s="17" t="s">
        <v>86</v>
      </c>
    </row>
    <row r="235" spans="2:51" s="13" customFormat="1" ht="12">
      <c r="B235" s="208"/>
      <c r="C235" s="209"/>
      <c r="D235" s="203" t="s">
        <v>154</v>
      </c>
      <c r="E235" s="210" t="s">
        <v>1</v>
      </c>
      <c r="F235" s="211" t="s">
        <v>578</v>
      </c>
      <c r="G235" s="209"/>
      <c r="H235" s="212">
        <v>780</v>
      </c>
      <c r="I235" s="213"/>
      <c r="J235" s="213"/>
      <c r="K235" s="209"/>
      <c r="L235" s="209"/>
      <c r="M235" s="214"/>
      <c r="N235" s="215"/>
      <c r="O235" s="216"/>
      <c r="P235" s="216"/>
      <c r="Q235" s="216"/>
      <c r="R235" s="216"/>
      <c r="S235" s="216"/>
      <c r="T235" s="216"/>
      <c r="U235" s="216"/>
      <c r="V235" s="216"/>
      <c r="W235" s="216"/>
      <c r="X235" s="217"/>
      <c r="AT235" s="218" t="s">
        <v>154</v>
      </c>
      <c r="AU235" s="218" t="s">
        <v>86</v>
      </c>
      <c r="AV235" s="13" t="s">
        <v>86</v>
      </c>
      <c r="AW235" s="13" t="s">
        <v>5</v>
      </c>
      <c r="AX235" s="13" t="s">
        <v>84</v>
      </c>
      <c r="AY235" s="218" t="s">
        <v>142</v>
      </c>
    </row>
    <row r="236" spans="1:65" s="2" customFormat="1" ht="55.5" customHeight="1">
      <c r="A236" s="34"/>
      <c r="B236" s="35"/>
      <c r="C236" s="189" t="s">
        <v>632</v>
      </c>
      <c r="D236" s="189" t="s">
        <v>145</v>
      </c>
      <c r="E236" s="190" t="s">
        <v>317</v>
      </c>
      <c r="F236" s="191" t="s">
        <v>318</v>
      </c>
      <c r="G236" s="192" t="s">
        <v>148</v>
      </c>
      <c r="H236" s="193">
        <v>4680</v>
      </c>
      <c r="I236" s="194"/>
      <c r="J236" s="194"/>
      <c r="K236" s="195">
        <f>ROUND(P236*H236,2)</f>
        <v>0</v>
      </c>
      <c r="L236" s="191" t="s">
        <v>149</v>
      </c>
      <c r="M236" s="39"/>
      <c r="N236" s="196" t="s">
        <v>1</v>
      </c>
      <c r="O236" s="197" t="s">
        <v>39</v>
      </c>
      <c r="P236" s="198">
        <f>I236+J236</f>
        <v>0</v>
      </c>
      <c r="Q236" s="198">
        <f>ROUND(I236*H236,2)</f>
        <v>0</v>
      </c>
      <c r="R236" s="198">
        <f>ROUND(J236*H236,2)</f>
        <v>0</v>
      </c>
      <c r="S236" s="71"/>
      <c r="T236" s="199">
        <f>S236*H236</f>
        <v>0</v>
      </c>
      <c r="U236" s="199">
        <v>0.000266686</v>
      </c>
      <c r="V236" s="199">
        <f>U236*H236</f>
        <v>1.24809048</v>
      </c>
      <c r="W236" s="199">
        <v>0</v>
      </c>
      <c r="X236" s="200">
        <f>W236*H236</f>
        <v>0</v>
      </c>
      <c r="Y236" s="34"/>
      <c r="Z236" s="34"/>
      <c r="AA236" s="34"/>
      <c r="AB236" s="34"/>
      <c r="AC236" s="34"/>
      <c r="AD236" s="34"/>
      <c r="AE236" s="34"/>
      <c r="AR236" s="201" t="s">
        <v>150</v>
      </c>
      <c r="AT236" s="201" t="s">
        <v>145</v>
      </c>
      <c r="AU236" s="201" t="s">
        <v>86</v>
      </c>
      <c r="AY236" s="17" t="s">
        <v>142</v>
      </c>
      <c r="BE236" s="202">
        <f>IF(O236="základní",K236,0)</f>
        <v>0</v>
      </c>
      <c r="BF236" s="202">
        <f>IF(O236="snížená",K236,0)</f>
        <v>0</v>
      </c>
      <c r="BG236" s="202">
        <f>IF(O236="zákl. přenesená",K236,0)</f>
        <v>0</v>
      </c>
      <c r="BH236" s="202">
        <f>IF(O236="sníž. přenesená",K236,0)</f>
        <v>0</v>
      </c>
      <c r="BI236" s="202">
        <f>IF(O236="nulová",K236,0)</f>
        <v>0</v>
      </c>
      <c r="BJ236" s="17" t="s">
        <v>84</v>
      </c>
      <c r="BK236" s="202">
        <f>ROUND(P236*H236,2)</f>
        <v>0</v>
      </c>
      <c r="BL236" s="17" t="s">
        <v>150</v>
      </c>
      <c r="BM236" s="201" t="s">
        <v>633</v>
      </c>
    </row>
    <row r="237" spans="1:47" s="2" customFormat="1" ht="204.75">
      <c r="A237" s="34"/>
      <c r="B237" s="35"/>
      <c r="C237" s="36"/>
      <c r="D237" s="203" t="s">
        <v>152</v>
      </c>
      <c r="E237" s="36"/>
      <c r="F237" s="204" t="s">
        <v>320</v>
      </c>
      <c r="G237" s="36"/>
      <c r="H237" s="36"/>
      <c r="I237" s="205"/>
      <c r="J237" s="205"/>
      <c r="K237" s="36"/>
      <c r="L237" s="36"/>
      <c r="M237" s="39"/>
      <c r="N237" s="206"/>
      <c r="O237" s="207"/>
      <c r="P237" s="71"/>
      <c r="Q237" s="71"/>
      <c r="R237" s="71"/>
      <c r="S237" s="71"/>
      <c r="T237" s="71"/>
      <c r="U237" s="71"/>
      <c r="V237" s="71"/>
      <c r="W237" s="71"/>
      <c r="X237" s="72"/>
      <c r="Y237" s="34"/>
      <c r="Z237" s="34"/>
      <c r="AA237" s="34"/>
      <c r="AB237" s="34"/>
      <c r="AC237" s="34"/>
      <c r="AD237" s="34"/>
      <c r="AE237" s="34"/>
      <c r="AT237" s="17" t="s">
        <v>152</v>
      </c>
      <c r="AU237" s="17" t="s">
        <v>86</v>
      </c>
    </row>
    <row r="238" spans="2:51" s="13" customFormat="1" ht="12">
      <c r="B238" s="208"/>
      <c r="C238" s="209"/>
      <c r="D238" s="203" t="s">
        <v>154</v>
      </c>
      <c r="E238" s="210" t="s">
        <v>1</v>
      </c>
      <c r="F238" s="211" t="s">
        <v>634</v>
      </c>
      <c r="G238" s="209"/>
      <c r="H238" s="212">
        <v>4680</v>
      </c>
      <c r="I238" s="213"/>
      <c r="J238" s="213"/>
      <c r="K238" s="209"/>
      <c r="L238" s="209"/>
      <c r="M238" s="214"/>
      <c r="N238" s="215"/>
      <c r="O238" s="216"/>
      <c r="P238" s="216"/>
      <c r="Q238" s="216"/>
      <c r="R238" s="216"/>
      <c r="S238" s="216"/>
      <c r="T238" s="216"/>
      <c r="U238" s="216"/>
      <c r="V238" s="216"/>
      <c r="W238" s="216"/>
      <c r="X238" s="217"/>
      <c r="AT238" s="218" t="s">
        <v>154</v>
      </c>
      <c r="AU238" s="218" t="s">
        <v>86</v>
      </c>
      <c r="AV238" s="13" t="s">
        <v>86</v>
      </c>
      <c r="AW238" s="13" t="s">
        <v>5</v>
      </c>
      <c r="AX238" s="13" t="s">
        <v>84</v>
      </c>
      <c r="AY238" s="218" t="s">
        <v>142</v>
      </c>
    </row>
    <row r="239" spans="1:65" s="2" customFormat="1" ht="21.75" customHeight="1">
      <c r="A239" s="34"/>
      <c r="B239" s="35"/>
      <c r="C239" s="230" t="s">
        <v>429</v>
      </c>
      <c r="D239" s="230" t="s">
        <v>251</v>
      </c>
      <c r="E239" s="231" t="s">
        <v>635</v>
      </c>
      <c r="F239" s="232" t="s">
        <v>636</v>
      </c>
      <c r="G239" s="233" t="s">
        <v>148</v>
      </c>
      <c r="H239" s="234">
        <v>5382</v>
      </c>
      <c r="I239" s="235"/>
      <c r="J239" s="236"/>
      <c r="K239" s="237">
        <f>ROUND(P239*H239,2)</f>
        <v>0</v>
      </c>
      <c r="L239" s="232" t="s">
        <v>1</v>
      </c>
      <c r="M239" s="238"/>
      <c r="N239" s="239" t="s">
        <v>1</v>
      </c>
      <c r="O239" s="197" t="s">
        <v>39</v>
      </c>
      <c r="P239" s="198">
        <f>I239+J239</f>
        <v>0</v>
      </c>
      <c r="Q239" s="198">
        <f>ROUND(I239*H239,2)</f>
        <v>0</v>
      </c>
      <c r="R239" s="198">
        <f>ROUND(J239*H239,2)</f>
        <v>0</v>
      </c>
      <c r="S239" s="71"/>
      <c r="T239" s="199">
        <f>S239*H239</f>
        <v>0</v>
      </c>
      <c r="U239" s="199">
        <v>0.00021</v>
      </c>
      <c r="V239" s="199">
        <f>U239*H239</f>
        <v>1.13022</v>
      </c>
      <c r="W239" s="199">
        <v>0</v>
      </c>
      <c r="X239" s="200">
        <f>W239*H239</f>
        <v>0</v>
      </c>
      <c r="Y239" s="34"/>
      <c r="Z239" s="34"/>
      <c r="AA239" s="34"/>
      <c r="AB239" s="34"/>
      <c r="AC239" s="34"/>
      <c r="AD239" s="34"/>
      <c r="AE239" s="34"/>
      <c r="AR239" s="201" t="s">
        <v>188</v>
      </c>
      <c r="AT239" s="201" t="s">
        <v>251</v>
      </c>
      <c r="AU239" s="201" t="s">
        <v>86</v>
      </c>
      <c r="AY239" s="17" t="s">
        <v>142</v>
      </c>
      <c r="BE239" s="202">
        <f>IF(O239="základní",K239,0)</f>
        <v>0</v>
      </c>
      <c r="BF239" s="202">
        <f>IF(O239="snížená",K239,0)</f>
        <v>0</v>
      </c>
      <c r="BG239" s="202">
        <f>IF(O239="zákl. přenesená",K239,0)</f>
        <v>0</v>
      </c>
      <c r="BH239" s="202">
        <f>IF(O239="sníž. přenesená",K239,0)</f>
        <v>0</v>
      </c>
      <c r="BI239" s="202">
        <f>IF(O239="nulová",K239,0)</f>
        <v>0</v>
      </c>
      <c r="BJ239" s="17" t="s">
        <v>84</v>
      </c>
      <c r="BK239" s="202">
        <f>ROUND(P239*H239,2)</f>
        <v>0</v>
      </c>
      <c r="BL239" s="17" t="s">
        <v>150</v>
      </c>
      <c r="BM239" s="201" t="s">
        <v>637</v>
      </c>
    </row>
    <row r="240" spans="1:65" s="2" customFormat="1" ht="44.25" customHeight="1">
      <c r="A240" s="34"/>
      <c r="B240" s="35"/>
      <c r="C240" s="189" t="s">
        <v>435</v>
      </c>
      <c r="D240" s="189" t="s">
        <v>145</v>
      </c>
      <c r="E240" s="190" t="s">
        <v>328</v>
      </c>
      <c r="F240" s="191" t="s">
        <v>329</v>
      </c>
      <c r="G240" s="192" t="s">
        <v>148</v>
      </c>
      <c r="H240" s="193">
        <v>9911.32</v>
      </c>
      <c r="I240" s="194"/>
      <c r="J240" s="194"/>
      <c r="K240" s="195">
        <f>ROUND(P240*H240,2)</f>
        <v>0</v>
      </c>
      <c r="L240" s="191" t="s">
        <v>149</v>
      </c>
      <c r="M240" s="39"/>
      <c r="N240" s="196" t="s">
        <v>1</v>
      </c>
      <c r="O240" s="197" t="s">
        <v>39</v>
      </c>
      <c r="P240" s="198">
        <f>I240+J240</f>
        <v>0</v>
      </c>
      <c r="Q240" s="198">
        <f>ROUND(I240*H240,2)</f>
        <v>0</v>
      </c>
      <c r="R240" s="198">
        <f>ROUND(J240*H240,2)</f>
        <v>0</v>
      </c>
      <c r="S240" s="71"/>
      <c r="T240" s="199">
        <f>S240*H240</f>
        <v>0</v>
      </c>
      <c r="U240" s="199">
        <v>0.0001375</v>
      </c>
      <c r="V240" s="199">
        <f>U240*H240</f>
        <v>1.3628065</v>
      </c>
      <c r="W240" s="199">
        <v>0</v>
      </c>
      <c r="X240" s="200">
        <f>W240*H240</f>
        <v>0</v>
      </c>
      <c r="Y240" s="34"/>
      <c r="Z240" s="34"/>
      <c r="AA240" s="34"/>
      <c r="AB240" s="34"/>
      <c r="AC240" s="34"/>
      <c r="AD240" s="34"/>
      <c r="AE240" s="34"/>
      <c r="AR240" s="201" t="s">
        <v>150</v>
      </c>
      <c r="AT240" s="201" t="s">
        <v>145</v>
      </c>
      <c r="AU240" s="201" t="s">
        <v>86</v>
      </c>
      <c r="AY240" s="17" t="s">
        <v>142</v>
      </c>
      <c r="BE240" s="202">
        <f>IF(O240="základní",K240,0)</f>
        <v>0</v>
      </c>
      <c r="BF240" s="202">
        <f>IF(O240="snížená",K240,0)</f>
        <v>0</v>
      </c>
      <c r="BG240" s="202">
        <f>IF(O240="zákl. přenesená",K240,0)</f>
        <v>0</v>
      </c>
      <c r="BH240" s="202">
        <f>IF(O240="sníž. přenesená",K240,0)</f>
        <v>0</v>
      </c>
      <c r="BI240" s="202">
        <f>IF(O240="nulová",K240,0)</f>
        <v>0</v>
      </c>
      <c r="BJ240" s="17" t="s">
        <v>84</v>
      </c>
      <c r="BK240" s="202">
        <f>ROUND(P240*H240,2)</f>
        <v>0</v>
      </c>
      <c r="BL240" s="17" t="s">
        <v>150</v>
      </c>
      <c r="BM240" s="201" t="s">
        <v>638</v>
      </c>
    </row>
    <row r="241" spans="1:47" s="2" customFormat="1" ht="68.25">
      <c r="A241" s="34"/>
      <c r="B241" s="35"/>
      <c r="C241" s="36"/>
      <c r="D241" s="203" t="s">
        <v>152</v>
      </c>
      <c r="E241" s="36"/>
      <c r="F241" s="204" t="s">
        <v>331</v>
      </c>
      <c r="G241" s="36"/>
      <c r="H241" s="36"/>
      <c r="I241" s="205"/>
      <c r="J241" s="205"/>
      <c r="K241" s="36"/>
      <c r="L241" s="36"/>
      <c r="M241" s="39"/>
      <c r="N241" s="206"/>
      <c r="O241" s="207"/>
      <c r="P241" s="71"/>
      <c r="Q241" s="71"/>
      <c r="R241" s="71"/>
      <c r="S241" s="71"/>
      <c r="T241" s="71"/>
      <c r="U241" s="71"/>
      <c r="V241" s="71"/>
      <c r="W241" s="71"/>
      <c r="X241" s="72"/>
      <c r="Y241" s="34"/>
      <c r="Z241" s="34"/>
      <c r="AA241" s="34"/>
      <c r="AB241" s="34"/>
      <c r="AC241" s="34"/>
      <c r="AD241" s="34"/>
      <c r="AE241" s="34"/>
      <c r="AT241" s="17" t="s">
        <v>152</v>
      </c>
      <c r="AU241" s="17" t="s">
        <v>86</v>
      </c>
    </row>
    <row r="242" spans="2:51" s="13" customFormat="1" ht="12">
      <c r="B242" s="208"/>
      <c r="C242" s="209"/>
      <c r="D242" s="203" t="s">
        <v>154</v>
      </c>
      <c r="E242" s="210" t="s">
        <v>1</v>
      </c>
      <c r="F242" s="211" t="s">
        <v>629</v>
      </c>
      <c r="G242" s="209"/>
      <c r="H242" s="212">
        <v>9911.32</v>
      </c>
      <c r="I242" s="213"/>
      <c r="J242" s="213"/>
      <c r="K242" s="209"/>
      <c r="L242" s="209"/>
      <c r="M242" s="214"/>
      <c r="N242" s="215"/>
      <c r="O242" s="216"/>
      <c r="P242" s="216"/>
      <c r="Q242" s="216"/>
      <c r="R242" s="216"/>
      <c r="S242" s="216"/>
      <c r="T242" s="216"/>
      <c r="U242" s="216"/>
      <c r="V242" s="216"/>
      <c r="W242" s="216"/>
      <c r="X242" s="217"/>
      <c r="AT242" s="218" t="s">
        <v>154</v>
      </c>
      <c r="AU242" s="218" t="s">
        <v>86</v>
      </c>
      <c r="AV242" s="13" t="s">
        <v>86</v>
      </c>
      <c r="AW242" s="13" t="s">
        <v>5</v>
      </c>
      <c r="AX242" s="13" t="s">
        <v>84</v>
      </c>
      <c r="AY242" s="218" t="s">
        <v>142</v>
      </c>
    </row>
    <row r="243" spans="1:65" s="2" customFormat="1" ht="24">
      <c r="A243" s="34"/>
      <c r="B243" s="35"/>
      <c r="C243" s="230" t="s">
        <v>639</v>
      </c>
      <c r="D243" s="230" t="s">
        <v>251</v>
      </c>
      <c r="E243" s="231" t="s">
        <v>333</v>
      </c>
      <c r="F243" s="232" t="s">
        <v>334</v>
      </c>
      <c r="G243" s="233" t="s">
        <v>148</v>
      </c>
      <c r="H243" s="234">
        <v>9911.32</v>
      </c>
      <c r="I243" s="235"/>
      <c r="J243" s="236"/>
      <c r="K243" s="237">
        <f>ROUND(P243*H243,2)</f>
        <v>0</v>
      </c>
      <c r="L243" s="232" t="s">
        <v>1</v>
      </c>
      <c r="M243" s="238"/>
      <c r="N243" s="239" t="s">
        <v>1</v>
      </c>
      <c r="O243" s="197" t="s">
        <v>39</v>
      </c>
      <c r="P243" s="198">
        <f>I243+J243</f>
        <v>0</v>
      </c>
      <c r="Q243" s="198">
        <f>ROUND(I243*H243,2)</f>
        <v>0</v>
      </c>
      <c r="R243" s="198">
        <f>ROUND(J243*H243,2)</f>
        <v>0</v>
      </c>
      <c r="S243" s="71"/>
      <c r="T243" s="199">
        <f>S243*H243</f>
        <v>0</v>
      </c>
      <c r="U243" s="199">
        <v>0.0002</v>
      </c>
      <c r="V243" s="199">
        <f>U243*H243</f>
        <v>1.982264</v>
      </c>
      <c r="W243" s="199">
        <v>0</v>
      </c>
      <c r="X243" s="200">
        <f>W243*H243</f>
        <v>0</v>
      </c>
      <c r="Y243" s="34"/>
      <c r="Z243" s="34"/>
      <c r="AA243" s="34"/>
      <c r="AB243" s="34"/>
      <c r="AC243" s="34"/>
      <c r="AD243" s="34"/>
      <c r="AE243" s="34"/>
      <c r="AR243" s="201" t="s">
        <v>188</v>
      </c>
      <c r="AT243" s="201" t="s">
        <v>251</v>
      </c>
      <c r="AU243" s="201" t="s">
        <v>86</v>
      </c>
      <c r="AY243" s="17" t="s">
        <v>142</v>
      </c>
      <c r="BE243" s="202">
        <f>IF(O243="základní",K243,0)</f>
        <v>0</v>
      </c>
      <c r="BF243" s="202">
        <f>IF(O243="snížená",K243,0)</f>
        <v>0</v>
      </c>
      <c r="BG243" s="202">
        <f>IF(O243="zákl. přenesená",K243,0)</f>
        <v>0</v>
      </c>
      <c r="BH243" s="202">
        <f>IF(O243="sníž. přenesená",K243,0)</f>
        <v>0</v>
      </c>
      <c r="BI243" s="202">
        <f>IF(O243="nulová",K243,0)</f>
        <v>0</v>
      </c>
      <c r="BJ243" s="17" t="s">
        <v>84</v>
      </c>
      <c r="BK243" s="202">
        <f>ROUND(P243*H243,2)</f>
        <v>0</v>
      </c>
      <c r="BL243" s="17" t="s">
        <v>150</v>
      </c>
      <c r="BM243" s="201" t="s">
        <v>640</v>
      </c>
    </row>
    <row r="244" spans="2:51" s="13" customFormat="1" ht="12">
      <c r="B244" s="208"/>
      <c r="C244" s="209"/>
      <c r="D244" s="203" t="s">
        <v>154</v>
      </c>
      <c r="E244" s="210" t="s">
        <v>1</v>
      </c>
      <c r="F244" s="211" t="s">
        <v>629</v>
      </c>
      <c r="G244" s="209"/>
      <c r="H244" s="212">
        <v>9911.32</v>
      </c>
      <c r="I244" s="213"/>
      <c r="J244" s="213"/>
      <c r="K244" s="209"/>
      <c r="L244" s="209"/>
      <c r="M244" s="214"/>
      <c r="N244" s="215"/>
      <c r="O244" s="216"/>
      <c r="P244" s="216"/>
      <c r="Q244" s="216"/>
      <c r="R244" s="216"/>
      <c r="S244" s="216"/>
      <c r="T244" s="216"/>
      <c r="U244" s="216"/>
      <c r="V244" s="216"/>
      <c r="W244" s="216"/>
      <c r="X244" s="217"/>
      <c r="AT244" s="218" t="s">
        <v>154</v>
      </c>
      <c r="AU244" s="218" t="s">
        <v>86</v>
      </c>
      <c r="AV244" s="13" t="s">
        <v>86</v>
      </c>
      <c r="AW244" s="13" t="s">
        <v>5</v>
      </c>
      <c r="AX244" s="13" t="s">
        <v>84</v>
      </c>
      <c r="AY244" s="218" t="s">
        <v>142</v>
      </c>
    </row>
    <row r="245" spans="2:63" s="12" customFormat="1" ht="22.9" customHeight="1">
      <c r="B245" s="172"/>
      <c r="C245" s="173"/>
      <c r="D245" s="174" t="s">
        <v>75</v>
      </c>
      <c r="E245" s="187" t="s">
        <v>173</v>
      </c>
      <c r="F245" s="187" t="s">
        <v>342</v>
      </c>
      <c r="G245" s="173"/>
      <c r="H245" s="173"/>
      <c r="I245" s="176"/>
      <c r="J245" s="176"/>
      <c r="K245" s="188">
        <f>BK245</f>
        <v>0</v>
      </c>
      <c r="L245" s="173"/>
      <c r="M245" s="178"/>
      <c r="N245" s="179"/>
      <c r="O245" s="180"/>
      <c r="P245" s="180"/>
      <c r="Q245" s="181">
        <f>SUM(Q246:Q272)</f>
        <v>0</v>
      </c>
      <c r="R245" s="181">
        <f>SUM(R246:R272)</f>
        <v>0</v>
      </c>
      <c r="S245" s="180"/>
      <c r="T245" s="182">
        <f>SUM(T246:T272)</f>
        <v>0</v>
      </c>
      <c r="U245" s="180"/>
      <c r="V245" s="182">
        <f>SUM(V246:V272)</f>
        <v>9475.71202592</v>
      </c>
      <c r="W245" s="180"/>
      <c r="X245" s="183">
        <f>SUM(X246:X272)</f>
        <v>0</v>
      </c>
      <c r="AR245" s="184" t="s">
        <v>84</v>
      </c>
      <c r="AT245" s="185" t="s">
        <v>75</v>
      </c>
      <c r="AU245" s="185" t="s">
        <v>84</v>
      </c>
      <c r="AY245" s="184" t="s">
        <v>142</v>
      </c>
      <c r="BK245" s="186">
        <f>SUM(BK246:BK272)</f>
        <v>0</v>
      </c>
    </row>
    <row r="246" spans="1:65" s="2" customFormat="1" ht="36">
      <c r="A246" s="34"/>
      <c r="B246" s="35"/>
      <c r="C246" s="189" t="s">
        <v>446</v>
      </c>
      <c r="D246" s="189" t="s">
        <v>145</v>
      </c>
      <c r="E246" s="190" t="s">
        <v>344</v>
      </c>
      <c r="F246" s="191" t="s">
        <v>345</v>
      </c>
      <c r="G246" s="192" t="s">
        <v>148</v>
      </c>
      <c r="H246" s="193">
        <v>8915.298</v>
      </c>
      <c r="I246" s="194"/>
      <c r="J246" s="194"/>
      <c r="K246" s="195">
        <f>ROUND(P246*H246,2)</f>
        <v>0</v>
      </c>
      <c r="L246" s="191" t="s">
        <v>149</v>
      </c>
      <c r="M246" s="39"/>
      <c r="N246" s="196" t="s">
        <v>1</v>
      </c>
      <c r="O246" s="197" t="s">
        <v>39</v>
      </c>
      <c r="P246" s="198">
        <f>I246+J246</f>
        <v>0</v>
      </c>
      <c r="Q246" s="198">
        <f>ROUND(I246*H246,2)</f>
        <v>0</v>
      </c>
      <c r="R246" s="198">
        <f>ROUND(J246*H246,2)</f>
        <v>0</v>
      </c>
      <c r="S246" s="71"/>
      <c r="T246" s="199">
        <f>S246*H246</f>
        <v>0</v>
      </c>
      <c r="U246" s="199">
        <v>0.4153</v>
      </c>
      <c r="V246" s="199">
        <f>U246*H246</f>
        <v>3702.5232594000004</v>
      </c>
      <c r="W246" s="199">
        <v>0</v>
      </c>
      <c r="X246" s="200">
        <f>W246*H246</f>
        <v>0</v>
      </c>
      <c r="Y246" s="34"/>
      <c r="Z246" s="34"/>
      <c r="AA246" s="34"/>
      <c r="AB246" s="34"/>
      <c r="AC246" s="34"/>
      <c r="AD246" s="34"/>
      <c r="AE246" s="34"/>
      <c r="AR246" s="201" t="s">
        <v>150</v>
      </c>
      <c r="AT246" s="201" t="s">
        <v>145</v>
      </c>
      <c r="AU246" s="201" t="s">
        <v>86</v>
      </c>
      <c r="AY246" s="17" t="s">
        <v>142</v>
      </c>
      <c r="BE246" s="202">
        <f>IF(O246="základní",K246,0)</f>
        <v>0</v>
      </c>
      <c r="BF246" s="202">
        <f>IF(O246="snížená",K246,0)</f>
        <v>0</v>
      </c>
      <c r="BG246" s="202">
        <f>IF(O246="zákl. přenesená",K246,0)</f>
        <v>0</v>
      </c>
      <c r="BH246" s="202">
        <f>IF(O246="sníž. přenesená",K246,0)</f>
        <v>0</v>
      </c>
      <c r="BI246" s="202">
        <f>IF(O246="nulová",K246,0)</f>
        <v>0</v>
      </c>
      <c r="BJ246" s="17" t="s">
        <v>84</v>
      </c>
      <c r="BK246" s="202">
        <f>ROUND(P246*H246,2)</f>
        <v>0</v>
      </c>
      <c r="BL246" s="17" t="s">
        <v>150</v>
      </c>
      <c r="BM246" s="201" t="s">
        <v>641</v>
      </c>
    </row>
    <row r="247" spans="2:51" s="13" customFormat="1" ht="12">
      <c r="B247" s="208"/>
      <c r="C247" s="209"/>
      <c r="D247" s="203" t="s">
        <v>154</v>
      </c>
      <c r="E247" s="210" t="s">
        <v>1</v>
      </c>
      <c r="F247" s="211" t="s">
        <v>642</v>
      </c>
      <c r="G247" s="209"/>
      <c r="H247" s="212">
        <v>8872.23</v>
      </c>
      <c r="I247" s="213"/>
      <c r="J247" s="213"/>
      <c r="K247" s="209"/>
      <c r="L247" s="209"/>
      <c r="M247" s="214"/>
      <c r="N247" s="215"/>
      <c r="O247" s="216"/>
      <c r="P247" s="216"/>
      <c r="Q247" s="216"/>
      <c r="R247" s="216"/>
      <c r="S247" s="216"/>
      <c r="T247" s="216"/>
      <c r="U247" s="216"/>
      <c r="V247" s="216"/>
      <c r="W247" s="216"/>
      <c r="X247" s="217"/>
      <c r="AT247" s="218" t="s">
        <v>154</v>
      </c>
      <c r="AU247" s="218" t="s">
        <v>86</v>
      </c>
      <c r="AV247" s="13" t="s">
        <v>86</v>
      </c>
      <c r="AW247" s="13" t="s">
        <v>5</v>
      </c>
      <c r="AX247" s="13" t="s">
        <v>76</v>
      </c>
      <c r="AY247" s="218" t="s">
        <v>142</v>
      </c>
    </row>
    <row r="248" spans="2:51" s="13" customFormat="1" ht="12">
      <c r="B248" s="208"/>
      <c r="C248" s="209"/>
      <c r="D248" s="203" t="s">
        <v>154</v>
      </c>
      <c r="E248" s="210" t="s">
        <v>1</v>
      </c>
      <c r="F248" s="211" t="s">
        <v>643</v>
      </c>
      <c r="G248" s="209"/>
      <c r="H248" s="212">
        <v>43.068</v>
      </c>
      <c r="I248" s="213"/>
      <c r="J248" s="213"/>
      <c r="K248" s="209"/>
      <c r="L248" s="209"/>
      <c r="M248" s="214"/>
      <c r="N248" s="215"/>
      <c r="O248" s="216"/>
      <c r="P248" s="216"/>
      <c r="Q248" s="216"/>
      <c r="R248" s="216"/>
      <c r="S248" s="216"/>
      <c r="T248" s="216"/>
      <c r="U248" s="216"/>
      <c r="V248" s="216"/>
      <c r="W248" s="216"/>
      <c r="X248" s="217"/>
      <c r="AT248" s="218" t="s">
        <v>154</v>
      </c>
      <c r="AU248" s="218" t="s">
        <v>86</v>
      </c>
      <c r="AV248" s="13" t="s">
        <v>86</v>
      </c>
      <c r="AW248" s="13" t="s">
        <v>5</v>
      </c>
      <c r="AX248" s="13" t="s">
        <v>76</v>
      </c>
      <c r="AY248" s="218" t="s">
        <v>142</v>
      </c>
    </row>
    <row r="249" spans="2:51" s="14" customFormat="1" ht="12">
      <c r="B249" s="219"/>
      <c r="C249" s="220"/>
      <c r="D249" s="203" t="s">
        <v>154</v>
      </c>
      <c r="E249" s="221" t="s">
        <v>1</v>
      </c>
      <c r="F249" s="222" t="s">
        <v>224</v>
      </c>
      <c r="G249" s="220"/>
      <c r="H249" s="223">
        <v>8915.297999999999</v>
      </c>
      <c r="I249" s="224"/>
      <c r="J249" s="224"/>
      <c r="K249" s="220"/>
      <c r="L249" s="220"/>
      <c r="M249" s="225"/>
      <c r="N249" s="226"/>
      <c r="O249" s="227"/>
      <c r="P249" s="227"/>
      <c r="Q249" s="227"/>
      <c r="R249" s="227"/>
      <c r="S249" s="227"/>
      <c r="T249" s="227"/>
      <c r="U249" s="227"/>
      <c r="V249" s="227"/>
      <c r="W249" s="227"/>
      <c r="X249" s="228"/>
      <c r="AT249" s="229" t="s">
        <v>154</v>
      </c>
      <c r="AU249" s="229" t="s">
        <v>86</v>
      </c>
      <c r="AV249" s="14" t="s">
        <v>150</v>
      </c>
      <c r="AW249" s="14" t="s">
        <v>5</v>
      </c>
      <c r="AX249" s="14" t="s">
        <v>84</v>
      </c>
      <c r="AY249" s="229" t="s">
        <v>142</v>
      </c>
    </row>
    <row r="250" spans="1:65" s="2" customFormat="1" ht="24">
      <c r="A250" s="34"/>
      <c r="B250" s="35"/>
      <c r="C250" s="189" t="s">
        <v>452</v>
      </c>
      <c r="D250" s="189" t="s">
        <v>145</v>
      </c>
      <c r="E250" s="190" t="s">
        <v>350</v>
      </c>
      <c r="F250" s="191" t="s">
        <v>351</v>
      </c>
      <c r="G250" s="192" t="s">
        <v>148</v>
      </c>
      <c r="H250" s="193">
        <v>9638.16</v>
      </c>
      <c r="I250" s="194"/>
      <c r="J250" s="194"/>
      <c r="K250" s="195">
        <f>ROUND(P250*H250,2)</f>
        <v>0</v>
      </c>
      <c r="L250" s="191" t="s">
        <v>149</v>
      </c>
      <c r="M250" s="39"/>
      <c r="N250" s="196" t="s">
        <v>1</v>
      </c>
      <c r="O250" s="197" t="s">
        <v>39</v>
      </c>
      <c r="P250" s="198">
        <f>I250+J250</f>
        <v>0</v>
      </c>
      <c r="Q250" s="198">
        <f>ROUND(I250*H250,2)</f>
        <v>0</v>
      </c>
      <c r="R250" s="198">
        <f>ROUND(J250*H250,2)</f>
        <v>0</v>
      </c>
      <c r="S250" s="71"/>
      <c r="T250" s="199">
        <f>S250*H250</f>
        <v>0</v>
      </c>
      <c r="U250" s="199">
        <v>0.345</v>
      </c>
      <c r="V250" s="199">
        <f>U250*H250</f>
        <v>3325.1652</v>
      </c>
      <c r="W250" s="199">
        <v>0</v>
      </c>
      <c r="X250" s="200">
        <f>W250*H250</f>
        <v>0</v>
      </c>
      <c r="Y250" s="34"/>
      <c r="Z250" s="34"/>
      <c r="AA250" s="34"/>
      <c r="AB250" s="34"/>
      <c r="AC250" s="34"/>
      <c r="AD250" s="34"/>
      <c r="AE250" s="34"/>
      <c r="AR250" s="201" t="s">
        <v>150</v>
      </c>
      <c r="AT250" s="201" t="s">
        <v>145</v>
      </c>
      <c r="AU250" s="201" t="s">
        <v>86</v>
      </c>
      <c r="AY250" s="17" t="s">
        <v>142</v>
      </c>
      <c r="BE250" s="202">
        <f>IF(O250="základní",K250,0)</f>
        <v>0</v>
      </c>
      <c r="BF250" s="202">
        <f>IF(O250="snížená",K250,0)</f>
        <v>0</v>
      </c>
      <c r="BG250" s="202">
        <f>IF(O250="zákl. přenesená",K250,0)</f>
        <v>0</v>
      </c>
      <c r="BH250" s="202">
        <f>IF(O250="sníž. přenesená",K250,0)</f>
        <v>0</v>
      </c>
      <c r="BI250" s="202">
        <f>IF(O250="nulová",K250,0)</f>
        <v>0</v>
      </c>
      <c r="BJ250" s="17" t="s">
        <v>84</v>
      </c>
      <c r="BK250" s="202">
        <f>ROUND(P250*H250,2)</f>
        <v>0</v>
      </c>
      <c r="BL250" s="17" t="s">
        <v>150</v>
      </c>
      <c r="BM250" s="201" t="s">
        <v>644</v>
      </c>
    </row>
    <row r="251" spans="2:51" s="13" customFormat="1" ht="12">
      <c r="B251" s="208"/>
      <c r="C251" s="209"/>
      <c r="D251" s="203" t="s">
        <v>154</v>
      </c>
      <c r="E251" s="210" t="s">
        <v>1</v>
      </c>
      <c r="F251" s="211" t="s">
        <v>645</v>
      </c>
      <c r="G251" s="209"/>
      <c r="H251" s="212">
        <v>9591.6</v>
      </c>
      <c r="I251" s="213"/>
      <c r="J251" s="213"/>
      <c r="K251" s="209"/>
      <c r="L251" s="209"/>
      <c r="M251" s="214"/>
      <c r="N251" s="215"/>
      <c r="O251" s="216"/>
      <c r="P251" s="216"/>
      <c r="Q251" s="216"/>
      <c r="R251" s="216"/>
      <c r="S251" s="216"/>
      <c r="T251" s="216"/>
      <c r="U251" s="216"/>
      <c r="V251" s="216"/>
      <c r="W251" s="216"/>
      <c r="X251" s="217"/>
      <c r="AT251" s="218" t="s">
        <v>154</v>
      </c>
      <c r="AU251" s="218" t="s">
        <v>86</v>
      </c>
      <c r="AV251" s="13" t="s">
        <v>86</v>
      </c>
      <c r="AW251" s="13" t="s">
        <v>5</v>
      </c>
      <c r="AX251" s="13" t="s">
        <v>76</v>
      </c>
      <c r="AY251" s="218" t="s">
        <v>142</v>
      </c>
    </row>
    <row r="252" spans="2:51" s="13" customFormat="1" ht="12">
      <c r="B252" s="208"/>
      <c r="C252" s="209"/>
      <c r="D252" s="203" t="s">
        <v>154</v>
      </c>
      <c r="E252" s="210" t="s">
        <v>1</v>
      </c>
      <c r="F252" s="211" t="s">
        <v>646</v>
      </c>
      <c r="G252" s="209"/>
      <c r="H252" s="212">
        <v>46.56</v>
      </c>
      <c r="I252" s="213"/>
      <c r="J252" s="213"/>
      <c r="K252" s="209"/>
      <c r="L252" s="209"/>
      <c r="M252" s="214"/>
      <c r="N252" s="215"/>
      <c r="O252" s="216"/>
      <c r="P252" s="216"/>
      <c r="Q252" s="216"/>
      <c r="R252" s="216"/>
      <c r="S252" s="216"/>
      <c r="T252" s="216"/>
      <c r="U252" s="216"/>
      <c r="V252" s="216"/>
      <c r="W252" s="216"/>
      <c r="X252" s="217"/>
      <c r="AT252" s="218" t="s">
        <v>154</v>
      </c>
      <c r="AU252" s="218" t="s">
        <v>86</v>
      </c>
      <c r="AV252" s="13" t="s">
        <v>86</v>
      </c>
      <c r="AW252" s="13" t="s">
        <v>5</v>
      </c>
      <c r="AX252" s="13" t="s">
        <v>76</v>
      </c>
      <c r="AY252" s="218" t="s">
        <v>142</v>
      </c>
    </row>
    <row r="253" spans="2:51" s="14" customFormat="1" ht="12">
      <c r="B253" s="219"/>
      <c r="C253" s="220"/>
      <c r="D253" s="203" t="s">
        <v>154</v>
      </c>
      <c r="E253" s="221" t="s">
        <v>1</v>
      </c>
      <c r="F253" s="222" t="s">
        <v>224</v>
      </c>
      <c r="G253" s="220"/>
      <c r="H253" s="223">
        <v>9638.16</v>
      </c>
      <c r="I253" s="224"/>
      <c r="J253" s="224"/>
      <c r="K253" s="220"/>
      <c r="L253" s="220"/>
      <c r="M253" s="225"/>
      <c r="N253" s="226"/>
      <c r="O253" s="227"/>
      <c r="P253" s="227"/>
      <c r="Q253" s="227"/>
      <c r="R253" s="227"/>
      <c r="S253" s="227"/>
      <c r="T253" s="227"/>
      <c r="U253" s="227"/>
      <c r="V253" s="227"/>
      <c r="W253" s="227"/>
      <c r="X253" s="228"/>
      <c r="AT253" s="229" t="s">
        <v>154</v>
      </c>
      <c r="AU253" s="229" t="s">
        <v>86</v>
      </c>
      <c r="AV253" s="14" t="s">
        <v>150</v>
      </c>
      <c r="AW253" s="14" t="s">
        <v>5</v>
      </c>
      <c r="AX253" s="14" t="s">
        <v>84</v>
      </c>
      <c r="AY253" s="229" t="s">
        <v>142</v>
      </c>
    </row>
    <row r="254" spans="1:65" s="2" customFormat="1" ht="48">
      <c r="A254" s="34"/>
      <c r="B254" s="35"/>
      <c r="C254" s="189" t="s">
        <v>457</v>
      </c>
      <c r="D254" s="189" t="s">
        <v>145</v>
      </c>
      <c r="E254" s="190" t="s">
        <v>356</v>
      </c>
      <c r="F254" s="191" t="s">
        <v>357</v>
      </c>
      <c r="G254" s="192" t="s">
        <v>148</v>
      </c>
      <c r="H254" s="193">
        <v>8353.072</v>
      </c>
      <c r="I254" s="194"/>
      <c r="J254" s="194"/>
      <c r="K254" s="195">
        <f>ROUND(P254*H254,2)</f>
        <v>0</v>
      </c>
      <c r="L254" s="191" t="s">
        <v>149</v>
      </c>
      <c r="M254" s="39"/>
      <c r="N254" s="196" t="s">
        <v>1</v>
      </c>
      <c r="O254" s="197" t="s">
        <v>39</v>
      </c>
      <c r="P254" s="198">
        <f>I254+J254</f>
        <v>0</v>
      </c>
      <c r="Q254" s="198">
        <f>ROUND(I254*H254,2)</f>
        <v>0</v>
      </c>
      <c r="R254" s="198">
        <f>ROUND(J254*H254,2)</f>
        <v>0</v>
      </c>
      <c r="S254" s="71"/>
      <c r="T254" s="199">
        <f>S254*H254</f>
        <v>0</v>
      </c>
      <c r="U254" s="199">
        <v>0.18463</v>
      </c>
      <c r="V254" s="199">
        <f>U254*H254</f>
        <v>1542.22768336</v>
      </c>
      <c r="W254" s="199">
        <v>0</v>
      </c>
      <c r="X254" s="200">
        <f>W254*H254</f>
        <v>0</v>
      </c>
      <c r="Y254" s="34"/>
      <c r="Z254" s="34"/>
      <c r="AA254" s="34"/>
      <c r="AB254" s="34"/>
      <c r="AC254" s="34"/>
      <c r="AD254" s="34"/>
      <c r="AE254" s="34"/>
      <c r="AR254" s="201" t="s">
        <v>150</v>
      </c>
      <c r="AT254" s="201" t="s">
        <v>145</v>
      </c>
      <c r="AU254" s="201" t="s">
        <v>86</v>
      </c>
      <c r="AY254" s="17" t="s">
        <v>142</v>
      </c>
      <c r="BE254" s="202">
        <f>IF(O254="základní",K254,0)</f>
        <v>0</v>
      </c>
      <c r="BF254" s="202">
        <f>IF(O254="snížená",K254,0)</f>
        <v>0</v>
      </c>
      <c r="BG254" s="202">
        <f>IF(O254="zákl. přenesená",K254,0)</f>
        <v>0</v>
      </c>
      <c r="BH254" s="202">
        <f>IF(O254="sníž. přenesená",K254,0)</f>
        <v>0</v>
      </c>
      <c r="BI254" s="202">
        <f>IF(O254="nulová",K254,0)</f>
        <v>0</v>
      </c>
      <c r="BJ254" s="17" t="s">
        <v>84</v>
      </c>
      <c r="BK254" s="202">
        <f>ROUND(P254*H254,2)</f>
        <v>0</v>
      </c>
      <c r="BL254" s="17" t="s">
        <v>150</v>
      </c>
      <c r="BM254" s="201" t="s">
        <v>647</v>
      </c>
    </row>
    <row r="255" spans="1:47" s="2" customFormat="1" ht="48.75">
      <c r="A255" s="34"/>
      <c r="B255" s="35"/>
      <c r="C255" s="36"/>
      <c r="D255" s="203" t="s">
        <v>152</v>
      </c>
      <c r="E255" s="36"/>
      <c r="F255" s="204" t="s">
        <v>359</v>
      </c>
      <c r="G255" s="36"/>
      <c r="H255" s="36"/>
      <c r="I255" s="205"/>
      <c r="J255" s="205"/>
      <c r="K255" s="36"/>
      <c r="L255" s="36"/>
      <c r="M255" s="39"/>
      <c r="N255" s="206"/>
      <c r="O255" s="207"/>
      <c r="P255" s="71"/>
      <c r="Q255" s="71"/>
      <c r="R255" s="71"/>
      <c r="S255" s="71"/>
      <c r="T255" s="71"/>
      <c r="U255" s="71"/>
      <c r="V255" s="71"/>
      <c r="W255" s="71"/>
      <c r="X255" s="72"/>
      <c r="Y255" s="34"/>
      <c r="Z255" s="34"/>
      <c r="AA255" s="34"/>
      <c r="AB255" s="34"/>
      <c r="AC255" s="34"/>
      <c r="AD255" s="34"/>
      <c r="AE255" s="34"/>
      <c r="AT255" s="17" t="s">
        <v>152</v>
      </c>
      <c r="AU255" s="17" t="s">
        <v>86</v>
      </c>
    </row>
    <row r="256" spans="2:51" s="13" customFormat="1" ht="12">
      <c r="B256" s="208"/>
      <c r="C256" s="209"/>
      <c r="D256" s="203" t="s">
        <v>154</v>
      </c>
      <c r="E256" s="210" t="s">
        <v>1</v>
      </c>
      <c r="F256" s="211" t="s">
        <v>648</v>
      </c>
      <c r="G256" s="209"/>
      <c r="H256" s="212">
        <v>8312.72</v>
      </c>
      <c r="I256" s="213"/>
      <c r="J256" s="213"/>
      <c r="K256" s="209"/>
      <c r="L256" s="209"/>
      <c r="M256" s="214"/>
      <c r="N256" s="215"/>
      <c r="O256" s="216"/>
      <c r="P256" s="216"/>
      <c r="Q256" s="216"/>
      <c r="R256" s="216"/>
      <c r="S256" s="216"/>
      <c r="T256" s="216"/>
      <c r="U256" s="216"/>
      <c r="V256" s="216"/>
      <c r="W256" s="216"/>
      <c r="X256" s="217"/>
      <c r="AT256" s="218" t="s">
        <v>154</v>
      </c>
      <c r="AU256" s="218" t="s">
        <v>86</v>
      </c>
      <c r="AV256" s="13" t="s">
        <v>86</v>
      </c>
      <c r="AW256" s="13" t="s">
        <v>5</v>
      </c>
      <c r="AX256" s="13" t="s">
        <v>76</v>
      </c>
      <c r="AY256" s="218" t="s">
        <v>142</v>
      </c>
    </row>
    <row r="257" spans="2:51" s="13" customFormat="1" ht="12">
      <c r="B257" s="208"/>
      <c r="C257" s="209"/>
      <c r="D257" s="203" t="s">
        <v>154</v>
      </c>
      <c r="E257" s="210" t="s">
        <v>1</v>
      </c>
      <c r="F257" s="211" t="s">
        <v>649</v>
      </c>
      <c r="G257" s="209"/>
      <c r="H257" s="212">
        <v>40.352</v>
      </c>
      <c r="I257" s="213"/>
      <c r="J257" s="213"/>
      <c r="K257" s="209"/>
      <c r="L257" s="209"/>
      <c r="M257" s="214"/>
      <c r="N257" s="215"/>
      <c r="O257" s="216"/>
      <c r="P257" s="216"/>
      <c r="Q257" s="216"/>
      <c r="R257" s="216"/>
      <c r="S257" s="216"/>
      <c r="T257" s="216"/>
      <c r="U257" s="216"/>
      <c r="V257" s="216"/>
      <c r="W257" s="216"/>
      <c r="X257" s="217"/>
      <c r="AT257" s="218" t="s">
        <v>154</v>
      </c>
      <c r="AU257" s="218" t="s">
        <v>86</v>
      </c>
      <c r="AV257" s="13" t="s">
        <v>86</v>
      </c>
      <c r="AW257" s="13" t="s">
        <v>5</v>
      </c>
      <c r="AX257" s="13" t="s">
        <v>76</v>
      </c>
      <c r="AY257" s="218" t="s">
        <v>142</v>
      </c>
    </row>
    <row r="258" spans="2:51" s="14" customFormat="1" ht="12">
      <c r="B258" s="219"/>
      <c r="C258" s="220"/>
      <c r="D258" s="203" t="s">
        <v>154</v>
      </c>
      <c r="E258" s="221" t="s">
        <v>1</v>
      </c>
      <c r="F258" s="222" t="s">
        <v>224</v>
      </c>
      <c r="G258" s="220"/>
      <c r="H258" s="223">
        <v>8353.072</v>
      </c>
      <c r="I258" s="224"/>
      <c r="J258" s="224"/>
      <c r="K258" s="220"/>
      <c r="L258" s="220"/>
      <c r="M258" s="225"/>
      <c r="N258" s="226"/>
      <c r="O258" s="227"/>
      <c r="P258" s="227"/>
      <c r="Q258" s="227"/>
      <c r="R258" s="227"/>
      <c r="S258" s="227"/>
      <c r="T258" s="227"/>
      <c r="U258" s="227"/>
      <c r="V258" s="227"/>
      <c r="W258" s="227"/>
      <c r="X258" s="228"/>
      <c r="AT258" s="229" t="s">
        <v>154</v>
      </c>
      <c r="AU258" s="229" t="s">
        <v>86</v>
      </c>
      <c r="AV258" s="14" t="s">
        <v>150</v>
      </c>
      <c r="AW258" s="14" t="s">
        <v>5</v>
      </c>
      <c r="AX258" s="14" t="s">
        <v>84</v>
      </c>
      <c r="AY258" s="229" t="s">
        <v>142</v>
      </c>
    </row>
    <row r="259" spans="1:65" s="2" customFormat="1" ht="24">
      <c r="A259" s="34"/>
      <c r="B259" s="35"/>
      <c r="C259" s="189" t="s">
        <v>461</v>
      </c>
      <c r="D259" s="189" t="s">
        <v>145</v>
      </c>
      <c r="E259" s="190" t="s">
        <v>363</v>
      </c>
      <c r="F259" s="191" t="s">
        <v>364</v>
      </c>
      <c r="G259" s="192" t="s">
        <v>196</v>
      </c>
      <c r="H259" s="193">
        <v>117.875</v>
      </c>
      <c r="I259" s="194"/>
      <c r="J259" s="194"/>
      <c r="K259" s="195">
        <f>ROUND(P259*H259,2)</f>
        <v>0</v>
      </c>
      <c r="L259" s="191" t="s">
        <v>149</v>
      </c>
      <c r="M259" s="39"/>
      <c r="N259" s="196" t="s">
        <v>1</v>
      </c>
      <c r="O259" s="197" t="s">
        <v>39</v>
      </c>
      <c r="P259" s="198">
        <f>I259+J259</f>
        <v>0</v>
      </c>
      <c r="Q259" s="198">
        <f>ROUND(I259*H259,2)</f>
        <v>0</v>
      </c>
      <c r="R259" s="198">
        <f>ROUND(J259*H259,2)</f>
        <v>0</v>
      </c>
      <c r="S259" s="71"/>
      <c r="T259" s="199">
        <f>S259*H259</f>
        <v>0</v>
      </c>
      <c r="U259" s="199">
        <v>0</v>
      </c>
      <c r="V259" s="199">
        <f>U259*H259</f>
        <v>0</v>
      </c>
      <c r="W259" s="199">
        <v>0</v>
      </c>
      <c r="X259" s="200">
        <f>W259*H259</f>
        <v>0</v>
      </c>
      <c r="Y259" s="34"/>
      <c r="Z259" s="34"/>
      <c r="AA259" s="34"/>
      <c r="AB259" s="34"/>
      <c r="AC259" s="34"/>
      <c r="AD259" s="34"/>
      <c r="AE259" s="34"/>
      <c r="AR259" s="201" t="s">
        <v>150</v>
      </c>
      <c r="AT259" s="201" t="s">
        <v>145</v>
      </c>
      <c r="AU259" s="201" t="s">
        <v>86</v>
      </c>
      <c r="AY259" s="17" t="s">
        <v>142</v>
      </c>
      <c r="BE259" s="202">
        <f>IF(O259="základní",K259,0)</f>
        <v>0</v>
      </c>
      <c r="BF259" s="202">
        <f>IF(O259="snížená",K259,0)</f>
        <v>0</v>
      </c>
      <c r="BG259" s="202">
        <f>IF(O259="zákl. přenesená",K259,0)</f>
        <v>0</v>
      </c>
      <c r="BH259" s="202">
        <f>IF(O259="sníž. přenesená",K259,0)</f>
        <v>0</v>
      </c>
      <c r="BI259" s="202">
        <f>IF(O259="nulová",K259,0)</f>
        <v>0</v>
      </c>
      <c r="BJ259" s="17" t="s">
        <v>84</v>
      </c>
      <c r="BK259" s="202">
        <f>ROUND(P259*H259,2)</f>
        <v>0</v>
      </c>
      <c r="BL259" s="17" t="s">
        <v>150</v>
      </c>
      <c r="BM259" s="201" t="s">
        <v>650</v>
      </c>
    </row>
    <row r="260" spans="1:47" s="2" customFormat="1" ht="48.75">
      <c r="A260" s="34"/>
      <c r="B260" s="35"/>
      <c r="C260" s="36"/>
      <c r="D260" s="203" t="s">
        <v>152</v>
      </c>
      <c r="E260" s="36"/>
      <c r="F260" s="204" t="s">
        <v>366</v>
      </c>
      <c r="G260" s="36"/>
      <c r="H260" s="36"/>
      <c r="I260" s="205"/>
      <c r="J260" s="205"/>
      <c r="K260" s="36"/>
      <c r="L260" s="36"/>
      <c r="M260" s="39"/>
      <c r="N260" s="206"/>
      <c r="O260" s="207"/>
      <c r="P260" s="71"/>
      <c r="Q260" s="71"/>
      <c r="R260" s="71"/>
      <c r="S260" s="71"/>
      <c r="T260" s="71"/>
      <c r="U260" s="71"/>
      <c r="V260" s="71"/>
      <c r="W260" s="71"/>
      <c r="X260" s="72"/>
      <c r="Y260" s="34"/>
      <c r="Z260" s="34"/>
      <c r="AA260" s="34"/>
      <c r="AB260" s="34"/>
      <c r="AC260" s="34"/>
      <c r="AD260" s="34"/>
      <c r="AE260" s="34"/>
      <c r="AT260" s="17" t="s">
        <v>152</v>
      </c>
      <c r="AU260" s="17" t="s">
        <v>86</v>
      </c>
    </row>
    <row r="261" spans="2:51" s="13" customFormat="1" ht="12">
      <c r="B261" s="208"/>
      <c r="C261" s="209"/>
      <c r="D261" s="203" t="s">
        <v>154</v>
      </c>
      <c r="E261" s="210" t="s">
        <v>1</v>
      </c>
      <c r="F261" s="211" t="s">
        <v>622</v>
      </c>
      <c r="G261" s="209"/>
      <c r="H261" s="212">
        <v>78</v>
      </c>
      <c r="I261" s="213"/>
      <c r="J261" s="213"/>
      <c r="K261" s="209"/>
      <c r="L261" s="209"/>
      <c r="M261" s="214"/>
      <c r="N261" s="215"/>
      <c r="O261" s="216"/>
      <c r="P261" s="216"/>
      <c r="Q261" s="216"/>
      <c r="R261" s="216"/>
      <c r="S261" s="216"/>
      <c r="T261" s="216"/>
      <c r="U261" s="216"/>
      <c r="V261" s="216"/>
      <c r="W261" s="216"/>
      <c r="X261" s="217"/>
      <c r="AT261" s="218" t="s">
        <v>154</v>
      </c>
      <c r="AU261" s="218" t="s">
        <v>86</v>
      </c>
      <c r="AV261" s="13" t="s">
        <v>86</v>
      </c>
      <c r="AW261" s="13" t="s">
        <v>5</v>
      </c>
      <c r="AX261" s="13" t="s">
        <v>76</v>
      </c>
      <c r="AY261" s="218" t="s">
        <v>142</v>
      </c>
    </row>
    <row r="262" spans="2:51" s="13" customFormat="1" ht="12">
      <c r="B262" s="208"/>
      <c r="C262" s="209"/>
      <c r="D262" s="203" t="s">
        <v>154</v>
      </c>
      <c r="E262" s="210" t="s">
        <v>1</v>
      </c>
      <c r="F262" s="211" t="s">
        <v>623</v>
      </c>
      <c r="G262" s="209"/>
      <c r="H262" s="212">
        <v>39.875</v>
      </c>
      <c r="I262" s="213"/>
      <c r="J262" s="213"/>
      <c r="K262" s="209"/>
      <c r="L262" s="209"/>
      <c r="M262" s="214"/>
      <c r="N262" s="215"/>
      <c r="O262" s="216"/>
      <c r="P262" s="216"/>
      <c r="Q262" s="216"/>
      <c r="R262" s="216"/>
      <c r="S262" s="216"/>
      <c r="T262" s="216"/>
      <c r="U262" s="216"/>
      <c r="V262" s="216"/>
      <c r="W262" s="216"/>
      <c r="X262" s="217"/>
      <c r="AT262" s="218" t="s">
        <v>154</v>
      </c>
      <c r="AU262" s="218" t="s">
        <v>86</v>
      </c>
      <c r="AV262" s="13" t="s">
        <v>86</v>
      </c>
      <c r="AW262" s="13" t="s">
        <v>5</v>
      </c>
      <c r="AX262" s="13" t="s">
        <v>76</v>
      </c>
      <c r="AY262" s="218" t="s">
        <v>142</v>
      </c>
    </row>
    <row r="263" spans="2:51" s="14" customFormat="1" ht="12">
      <c r="B263" s="219"/>
      <c r="C263" s="220"/>
      <c r="D263" s="203" t="s">
        <v>154</v>
      </c>
      <c r="E263" s="221" t="s">
        <v>1</v>
      </c>
      <c r="F263" s="222" t="s">
        <v>224</v>
      </c>
      <c r="G263" s="220"/>
      <c r="H263" s="223">
        <v>117.875</v>
      </c>
      <c r="I263" s="224"/>
      <c r="J263" s="224"/>
      <c r="K263" s="220"/>
      <c r="L263" s="220"/>
      <c r="M263" s="225"/>
      <c r="N263" s="226"/>
      <c r="O263" s="227"/>
      <c r="P263" s="227"/>
      <c r="Q263" s="227"/>
      <c r="R263" s="227"/>
      <c r="S263" s="227"/>
      <c r="T263" s="227"/>
      <c r="U263" s="227"/>
      <c r="V263" s="227"/>
      <c r="W263" s="227"/>
      <c r="X263" s="228"/>
      <c r="AT263" s="229" t="s">
        <v>154</v>
      </c>
      <c r="AU263" s="229" t="s">
        <v>86</v>
      </c>
      <c r="AV263" s="14" t="s">
        <v>150</v>
      </c>
      <c r="AW263" s="14" t="s">
        <v>5</v>
      </c>
      <c r="AX263" s="14" t="s">
        <v>84</v>
      </c>
      <c r="AY263" s="229" t="s">
        <v>142</v>
      </c>
    </row>
    <row r="264" spans="1:65" s="2" customFormat="1" ht="24">
      <c r="A264" s="34"/>
      <c r="B264" s="35"/>
      <c r="C264" s="189" t="s">
        <v>467</v>
      </c>
      <c r="D264" s="189" t="s">
        <v>145</v>
      </c>
      <c r="E264" s="190" t="s">
        <v>368</v>
      </c>
      <c r="F264" s="191" t="s">
        <v>369</v>
      </c>
      <c r="G264" s="192" t="s">
        <v>148</v>
      </c>
      <c r="H264" s="193">
        <v>9316.888</v>
      </c>
      <c r="I264" s="194"/>
      <c r="J264" s="194"/>
      <c r="K264" s="195">
        <f>ROUND(P264*H264,2)</f>
        <v>0</v>
      </c>
      <c r="L264" s="191" t="s">
        <v>149</v>
      </c>
      <c r="M264" s="39"/>
      <c r="N264" s="196" t="s">
        <v>1</v>
      </c>
      <c r="O264" s="197" t="s">
        <v>39</v>
      </c>
      <c r="P264" s="198">
        <f>I264+J264</f>
        <v>0</v>
      </c>
      <c r="Q264" s="198">
        <f>ROUND(I264*H264,2)</f>
        <v>0</v>
      </c>
      <c r="R264" s="198">
        <f>ROUND(J264*H264,2)</f>
        <v>0</v>
      </c>
      <c r="S264" s="71"/>
      <c r="T264" s="199">
        <f>S264*H264</f>
        <v>0</v>
      </c>
      <c r="U264" s="199">
        <v>0.00601</v>
      </c>
      <c r="V264" s="199">
        <f>U264*H264</f>
        <v>55.99449688</v>
      </c>
      <c r="W264" s="199">
        <v>0</v>
      </c>
      <c r="X264" s="200">
        <f>W264*H264</f>
        <v>0</v>
      </c>
      <c r="Y264" s="34"/>
      <c r="Z264" s="34"/>
      <c r="AA264" s="34"/>
      <c r="AB264" s="34"/>
      <c r="AC264" s="34"/>
      <c r="AD264" s="34"/>
      <c r="AE264" s="34"/>
      <c r="AR264" s="201" t="s">
        <v>150</v>
      </c>
      <c r="AT264" s="201" t="s">
        <v>145</v>
      </c>
      <c r="AU264" s="201" t="s">
        <v>86</v>
      </c>
      <c r="AY264" s="17" t="s">
        <v>142</v>
      </c>
      <c r="BE264" s="202">
        <f>IF(O264="základní",K264,0)</f>
        <v>0</v>
      </c>
      <c r="BF264" s="202">
        <f>IF(O264="snížená",K264,0)</f>
        <v>0</v>
      </c>
      <c r="BG264" s="202">
        <f>IF(O264="zákl. přenesená",K264,0)</f>
        <v>0</v>
      </c>
      <c r="BH264" s="202">
        <f>IF(O264="sníž. přenesená",K264,0)</f>
        <v>0</v>
      </c>
      <c r="BI264" s="202">
        <f>IF(O264="nulová",K264,0)</f>
        <v>0</v>
      </c>
      <c r="BJ264" s="17" t="s">
        <v>84</v>
      </c>
      <c r="BK264" s="202">
        <f>ROUND(P264*H264,2)</f>
        <v>0</v>
      </c>
      <c r="BL264" s="17" t="s">
        <v>150</v>
      </c>
      <c r="BM264" s="201" t="s">
        <v>651</v>
      </c>
    </row>
    <row r="265" spans="2:51" s="13" customFormat="1" ht="12">
      <c r="B265" s="208"/>
      <c r="C265" s="209"/>
      <c r="D265" s="203" t="s">
        <v>154</v>
      </c>
      <c r="E265" s="210" t="s">
        <v>1</v>
      </c>
      <c r="F265" s="211" t="s">
        <v>652</v>
      </c>
      <c r="G265" s="209"/>
      <c r="H265" s="212">
        <v>9271.88</v>
      </c>
      <c r="I265" s="213"/>
      <c r="J265" s="213"/>
      <c r="K265" s="209"/>
      <c r="L265" s="209"/>
      <c r="M265" s="214"/>
      <c r="N265" s="215"/>
      <c r="O265" s="216"/>
      <c r="P265" s="216"/>
      <c r="Q265" s="216"/>
      <c r="R265" s="216"/>
      <c r="S265" s="216"/>
      <c r="T265" s="216"/>
      <c r="U265" s="216"/>
      <c r="V265" s="216"/>
      <c r="W265" s="216"/>
      <c r="X265" s="217"/>
      <c r="AT265" s="218" t="s">
        <v>154</v>
      </c>
      <c r="AU265" s="218" t="s">
        <v>86</v>
      </c>
      <c r="AV265" s="13" t="s">
        <v>86</v>
      </c>
      <c r="AW265" s="13" t="s">
        <v>5</v>
      </c>
      <c r="AX265" s="13" t="s">
        <v>76</v>
      </c>
      <c r="AY265" s="218" t="s">
        <v>142</v>
      </c>
    </row>
    <row r="266" spans="2:51" s="13" customFormat="1" ht="12">
      <c r="B266" s="208"/>
      <c r="C266" s="209"/>
      <c r="D266" s="203" t="s">
        <v>154</v>
      </c>
      <c r="E266" s="210" t="s">
        <v>1</v>
      </c>
      <c r="F266" s="211" t="s">
        <v>653</v>
      </c>
      <c r="G266" s="209"/>
      <c r="H266" s="212">
        <v>45.008</v>
      </c>
      <c r="I266" s="213"/>
      <c r="J266" s="213"/>
      <c r="K266" s="209"/>
      <c r="L266" s="209"/>
      <c r="M266" s="214"/>
      <c r="N266" s="215"/>
      <c r="O266" s="216"/>
      <c r="P266" s="216"/>
      <c r="Q266" s="216"/>
      <c r="R266" s="216"/>
      <c r="S266" s="216"/>
      <c r="T266" s="216"/>
      <c r="U266" s="216"/>
      <c r="V266" s="216"/>
      <c r="W266" s="216"/>
      <c r="X266" s="217"/>
      <c r="AT266" s="218" t="s">
        <v>154</v>
      </c>
      <c r="AU266" s="218" t="s">
        <v>86</v>
      </c>
      <c r="AV266" s="13" t="s">
        <v>86</v>
      </c>
      <c r="AW266" s="13" t="s">
        <v>5</v>
      </c>
      <c r="AX266" s="13" t="s">
        <v>76</v>
      </c>
      <c r="AY266" s="218" t="s">
        <v>142</v>
      </c>
    </row>
    <row r="267" spans="2:51" s="14" customFormat="1" ht="12">
      <c r="B267" s="219"/>
      <c r="C267" s="220"/>
      <c r="D267" s="203" t="s">
        <v>154</v>
      </c>
      <c r="E267" s="221" t="s">
        <v>1</v>
      </c>
      <c r="F267" s="222" t="s">
        <v>224</v>
      </c>
      <c r="G267" s="220"/>
      <c r="H267" s="223">
        <v>9316.887999999999</v>
      </c>
      <c r="I267" s="224"/>
      <c r="J267" s="224"/>
      <c r="K267" s="220"/>
      <c r="L267" s="220"/>
      <c r="M267" s="225"/>
      <c r="N267" s="226"/>
      <c r="O267" s="227"/>
      <c r="P267" s="227"/>
      <c r="Q267" s="227"/>
      <c r="R267" s="227"/>
      <c r="S267" s="227"/>
      <c r="T267" s="227"/>
      <c r="U267" s="227"/>
      <c r="V267" s="227"/>
      <c r="W267" s="227"/>
      <c r="X267" s="228"/>
      <c r="AT267" s="229" t="s">
        <v>154</v>
      </c>
      <c r="AU267" s="229" t="s">
        <v>86</v>
      </c>
      <c r="AV267" s="14" t="s">
        <v>150</v>
      </c>
      <c r="AW267" s="14" t="s">
        <v>5</v>
      </c>
      <c r="AX267" s="14" t="s">
        <v>84</v>
      </c>
      <c r="AY267" s="229" t="s">
        <v>142</v>
      </c>
    </row>
    <row r="268" spans="1:65" s="2" customFormat="1" ht="44.25" customHeight="1">
      <c r="A268" s="34"/>
      <c r="B268" s="35"/>
      <c r="C268" s="189" t="s">
        <v>473</v>
      </c>
      <c r="D268" s="189" t="s">
        <v>145</v>
      </c>
      <c r="E268" s="190" t="s">
        <v>380</v>
      </c>
      <c r="F268" s="191" t="s">
        <v>381</v>
      </c>
      <c r="G268" s="192" t="s">
        <v>148</v>
      </c>
      <c r="H268" s="193">
        <v>8192.436</v>
      </c>
      <c r="I268" s="194"/>
      <c r="J268" s="194"/>
      <c r="K268" s="195">
        <f>ROUND(P268*H268,2)</f>
        <v>0</v>
      </c>
      <c r="L268" s="191" t="s">
        <v>149</v>
      </c>
      <c r="M268" s="39"/>
      <c r="N268" s="196" t="s">
        <v>1</v>
      </c>
      <c r="O268" s="197" t="s">
        <v>39</v>
      </c>
      <c r="P268" s="198">
        <f>I268+J268</f>
        <v>0</v>
      </c>
      <c r="Q268" s="198">
        <f>ROUND(I268*H268,2)</f>
        <v>0</v>
      </c>
      <c r="R268" s="198">
        <f>ROUND(J268*H268,2)</f>
        <v>0</v>
      </c>
      <c r="S268" s="71"/>
      <c r="T268" s="199">
        <f>S268*H268</f>
        <v>0</v>
      </c>
      <c r="U268" s="199">
        <v>0.10373</v>
      </c>
      <c r="V268" s="199">
        <f>U268*H268</f>
        <v>849.80138628</v>
      </c>
      <c r="W268" s="199">
        <v>0</v>
      </c>
      <c r="X268" s="200">
        <f>W268*H268</f>
        <v>0</v>
      </c>
      <c r="Y268" s="34"/>
      <c r="Z268" s="34"/>
      <c r="AA268" s="34"/>
      <c r="AB268" s="34"/>
      <c r="AC268" s="34"/>
      <c r="AD268" s="34"/>
      <c r="AE268" s="34"/>
      <c r="AR268" s="201" t="s">
        <v>150</v>
      </c>
      <c r="AT268" s="201" t="s">
        <v>145</v>
      </c>
      <c r="AU268" s="201" t="s">
        <v>86</v>
      </c>
      <c r="AY268" s="17" t="s">
        <v>142</v>
      </c>
      <c r="BE268" s="202">
        <f>IF(O268="základní",K268,0)</f>
        <v>0</v>
      </c>
      <c r="BF268" s="202">
        <f>IF(O268="snížená",K268,0)</f>
        <v>0</v>
      </c>
      <c r="BG268" s="202">
        <f>IF(O268="zákl. přenesená",K268,0)</f>
        <v>0</v>
      </c>
      <c r="BH268" s="202">
        <f>IF(O268="sníž. přenesená",K268,0)</f>
        <v>0</v>
      </c>
      <c r="BI268" s="202">
        <f>IF(O268="nulová",K268,0)</f>
        <v>0</v>
      </c>
      <c r="BJ268" s="17" t="s">
        <v>84</v>
      </c>
      <c r="BK268" s="202">
        <f>ROUND(P268*H268,2)</f>
        <v>0</v>
      </c>
      <c r="BL268" s="17" t="s">
        <v>150</v>
      </c>
      <c r="BM268" s="201" t="s">
        <v>654</v>
      </c>
    </row>
    <row r="269" spans="1:47" s="2" customFormat="1" ht="48.75">
      <c r="A269" s="34"/>
      <c r="B269" s="35"/>
      <c r="C269" s="36"/>
      <c r="D269" s="203" t="s">
        <v>152</v>
      </c>
      <c r="E269" s="36"/>
      <c r="F269" s="204" t="s">
        <v>383</v>
      </c>
      <c r="G269" s="36"/>
      <c r="H269" s="36"/>
      <c r="I269" s="205"/>
      <c r="J269" s="205"/>
      <c r="K269" s="36"/>
      <c r="L269" s="36"/>
      <c r="M269" s="39"/>
      <c r="N269" s="206"/>
      <c r="O269" s="207"/>
      <c r="P269" s="71"/>
      <c r="Q269" s="71"/>
      <c r="R269" s="71"/>
      <c r="S269" s="71"/>
      <c r="T269" s="71"/>
      <c r="U269" s="71"/>
      <c r="V269" s="71"/>
      <c r="W269" s="71"/>
      <c r="X269" s="72"/>
      <c r="Y269" s="34"/>
      <c r="Z269" s="34"/>
      <c r="AA269" s="34"/>
      <c r="AB269" s="34"/>
      <c r="AC269" s="34"/>
      <c r="AD269" s="34"/>
      <c r="AE269" s="34"/>
      <c r="AT269" s="17" t="s">
        <v>152</v>
      </c>
      <c r="AU269" s="17" t="s">
        <v>86</v>
      </c>
    </row>
    <row r="270" spans="2:51" s="13" customFormat="1" ht="12">
      <c r="B270" s="208"/>
      <c r="C270" s="209"/>
      <c r="D270" s="203" t="s">
        <v>154</v>
      </c>
      <c r="E270" s="210" t="s">
        <v>1</v>
      </c>
      <c r="F270" s="211" t="s">
        <v>655</v>
      </c>
      <c r="G270" s="209"/>
      <c r="H270" s="212">
        <v>8152.86</v>
      </c>
      <c r="I270" s="213"/>
      <c r="J270" s="213"/>
      <c r="K270" s="209"/>
      <c r="L270" s="209"/>
      <c r="M270" s="214"/>
      <c r="N270" s="215"/>
      <c r="O270" s="216"/>
      <c r="P270" s="216"/>
      <c r="Q270" s="216"/>
      <c r="R270" s="216"/>
      <c r="S270" s="216"/>
      <c r="T270" s="216"/>
      <c r="U270" s="216"/>
      <c r="V270" s="216"/>
      <c r="W270" s="216"/>
      <c r="X270" s="217"/>
      <c r="AT270" s="218" t="s">
        <v>154</v>
      </c>
      <c r="AU270" s="218" t="s">
        <v>86</v>
      </c>
      <c r="AV270" s="13" t="s">
        <v>86</v>
      </c>
      <c r="AW270" s="13" t="s">
        <v>5</v>
      </c>
      <c r="AX270" s="13" t="s">
        <v>76</v>
      </c>
      <c r="AY270" s="218" t="s">
        <v>142</v>
      </c>
    </row>
    <row r="271" spans="2:51" s="13" customFormat="1" ht="12">
      <c r="B271" s="208"/>
      <c r="C271" s="209"/>
      <c r="D271" s="203" t="s">
        <v>154</v>
      </c>
      <c r="E271" s="210" t="s">
        <v>1</v>
      </c>
      <c r="F271" s="211" t="s">
        <v>656</v>
      </c>
      <c r="G271" s="209"/>
      <c r="H271" s="212">
        <v>39.576</v>
      </c>
      <c r="I271" s="213"/>
      <c r="J271" s="213"/>
      <c r="K271" s="209"/>
      <c r="L271" s="209"/>
      <c r="M271" s="214"/>
      <c r="N271" s="215"/>
      <c r="O271" s="216"/>
      <c r="P271" s="216"/>
      <c r="Q271" s="216"/>
      <c r="R271" s="216"/>
      <c r="S271" s="216"/>
      <c r="T271" s="216"/>
      <c r="U271" s="216"/>
      <c r="V271" s="216"/>
      <c r="W271" s="216"/>
      <c r="X271" s="217"/>
      <c r="AT271" s="218" t="s">
        <v>154</v>
      </c>
      <c r="AU271" s="218" t="s">
        <v>86</v>
      </c>
      <c r="AV271" s="13" t="s">
        <v>86</v>
      </c>
      <c r="AW271" s="13" t="s">
        <v>5</v>
      </c>
      <c r="AX271" s="13" t="s">
        <v>76</v>
      </c>
      <c r="AY271" s="218" t="s">
        <v>142</v>
      </c>
    </row>
    <row r="272" spans="2:51" s="14" customFormat="1" ht="12">
      <c r="B272" s="219"/>
      <c r="C272" s="220"/>
      <c r="D272" s="203" t="s">
        <v>154</v>
      </c>
      <c r="E272" s="221" t="s">
        <v>1</v>
      </c>
      <c r="F272" s="222" t="s">
        <v>224</v>
      </c>
      <c r="G272" s="220"/>
      <c r="H272" s="223">
        <v>8192.436</v>
      </c>
      <c r="I272" s="224"/>
      <c r="J272" s="224"/>
      <c r="K272" s="220"/>
      <c r="L272" s="220"/>
      <c r="M272" s="225"/>
      <c r="N272" s="226"/>
      <c r="O272" s="227"/>
      <c r="P272" s="227"/>
      <c r="Q272" s="227"/>
      <c r="R272" s="227"/>
      <c r="S272" s="227"/>
      <c r="T272" s="227"/>
      <c r="U272" s="227"/>
      <c r="V272" s="227"/>
      <c r="W272" s="227"/>
      <c r="X272" s="228"/>
      <c r="AT272" s="229" t="s">
        <v>154</v>
      </c>
      <c r="AU272" s="229" t="s">
        <v>86</v>
      </c>
      <c r="AV272" s="14" t="s">
        <v>150</v>
      </c>
      <c r="AW272" s="14" t="s">
        <v>5</v>
      </c>
      <c r="AX272" s="14" t="s">
        <v>84</v>
      </c>
      <c r="AY272" s="229" t="s">
        <v>142</v>
      </c>
    </row>
    <row r="273" spans="2:63" s="12" customFormat="1" ht="22.9" customHeight="1">
      <c r="B273" s="172"/>
      <c r="C273" s="173"/>
      <c r="D273" s="174" t="s">
        <v>75</v>
      </c>
      <c r="E273" s="187" t="s">
        <v>193</v>
      </c>
      <c r="F273" s="187" t="s">
        <v>386</v>
      </c>
      <c r="G273" s="173"/>
      <c r="H273" s="173"/>
      <c r="I273" s="176"/>
      <c r="J273" s="176"/>
      <c r="K273" s="188">
        <f>BK273</f>
        <v>0</v>
      </c>
      <c r="L273" s="173"/>
      <c r="M273" s="178"/>
      <c r="N273" s="179"/>
      <c r="O273" s="180"/>
      <c r="P273" s="180"/>
      <c r="Q273" s="181">
        <f>SUM(Q274:Q313)</f>
        <v>0</v>
      </c>
      <c r="R273" s="181">
        <f>SUM(R274:R313)</f>
        <v>0</v>
      </c>
      <c r="S273" s="180"/>
      <c r="T273" s="182">
        <f>SUM(T274:T313)</f>
        <v>0</v>
      </c>
      <c r="U273" s="180"/>
      <c r="V273" s="182">
        <f>SUM(V274:V313)</f>
        <v>3.7620276052999997</v>
      </c>
      <c r="W273" s="180"/>
      <c r="X273" s="183">
        <f>SUM(X274:X313)</f>
        <v>0.133</v>
      </c>
      <c r="AR273" s="184" t="s">
        <v>84</v>
      </c>
      <c r="AT273" s="185" t="s">
        <v>75</v>
      </c>
      <c r="AU273" s="185" t="s">
        <v>84</v>
      </c>
      <c r="AY273" s="184" t="s">
        <v>142</v>
      </c>
      <c r="BK273" s="186">
        <f>SUM(BK274:BK313)</f>
        <v>0</v>
      </c>
    </row>
    <row r="274" spans="1:65" s="2" customFormat="1" ht="24">
      <c r="A274" s="34"/>
      <c r="B274" s="35"/>
      <c r="C274" s="189" t="s">
        <v>479</v>
      </c>
      <c r="D274" s="189" t="s">
        <v>145</v>
      </c>
      <c r="E274" s="190" t="s">
        <v>388</v>
      </c>
      <c r="F274" s="191" t="s">
        <v>389</v>
      </c>
      <c r="G274" s="192" t="s">
        <v>390</v>
      </c>
      <c r="H274" s="193">
        <v>6</v>
      </c>
      <c r="I274" s="194"/>
      <c r="J274" s="194"/>
      <c r="K274" s="195">
        <f>ROUND(P274*H274,2)</f>
        <v>0</v>
      </c>
      <c r="L274" s="191" t="s">
        <v>149</v>
      </c>
      <c r="M274" s="39"/>
      <c r="N274" s="196" t="s">
        <v>1</v>
      </c>
      <c r="O274" s="197" t="s">
        <v>39</v>
      </c>
      <c r="P274" s="198">
        <f>I274+J274</f>
        <v>0</v>
      </c>
      <c r="Q274" s="198">
        <f>ROUND(I274*H274,2)</f>
        <v>0</v>
      </c>
      <c r="R274" s="198">
        <f>ROUND(J274*H274,2)</f>
        <v>0</v>
      </c>
      <c r="S274" s="71"/>
      <c r="T274" s="199">
        <f>S274*H274</f>
        <v>0</v>
      </c>
      <c r="U274" s="199">
        <v>0.0007426</v>
      </c>
      <c r="V274" s="199">
        <f>U274*H274</f>
        <v>0.0044556000000000005</v>
      </c>
      <c r="W274" s="199">
        <v>0</v>
      </c>
      <c r="X274" s="200">
        <f>W274*H274</f>
        <v>0</v>
      </c>
      <c r="Y274" s="34"/>
      <c r="Z274" s="34"/>
      <c r="AA274" s="34"/>
      <c r="AB274" s="34"/>
      <c r="AC274" s="34"/>
      <c r="AD274" s="34"/>
      <c r="AE274" s="34"/>
      <c r="AR274" s="201" t="s">
        <v>150</v>
      </c>
      <c r="AT274" s="201" t="s">
        <v>145</v>
      </c>
      <c r="AU274" s="201" t="s">
        <v>86</v>
      </c>
      <c r="AY274" s="17" t="s">
        <v>142</v>
      </c>
      <c r="BE274" s="202">
        <f>IF(O274="základní",K274,0)</f>
        <v>0</v>
      </c>
      <c r="BF274" s="202">
        <f>IF(O274="snížená",K274,0)</f>
        <v>0</v>
      </c>
      <c r="BG274" s="202">
        <f>IF(O274="zákl. přenesená",K274,0)</f>
        <v>0</v>
      </c>
      <c r="BH274" s="202">
        <f>IF(O274="sníž. přenesená",K274,0)</f>
        <v>0</v>
      </c>
      <c r="BI274" s="202">
        <f>IF(O274="nulová",K274,0)</f>
        <v>0</v>
      </c>
      <c r="BJ274" s="17" t="s">
        <v>84</v>
      </c>
      <c r="BK274" s="202">
        <f>ROUND(P274*H274,2)</f>
        <v>0</v>
      </c>
      <c r="BL274" s="17" t="s">
        <v>150</v>
      </c>
      <c r="BM274" s="201" t="s">
        <v>657</v>
      </c>
    </row>
    <row r="275" spans="1:47" s="2" customFormat="1" ht="97.5">
      <c r="A275" s="34"/>
      <c r="B275" s="35"/>
      <c r="C275" s="36"/>
      <c r="D275" s="203" t="s">
        <v>152</v>
      </c>
      <c r="E275" s="36"/>
      <c r="F275" s="204" t="s">
        <v>392</v>
      </c>
      <c r="G275" s="36"/>
      <c r="H275" s="36"/>
      <c r="I275" s="205"/>
      <c r="J275" s="205"/>
      <c r="K275" s="36"/>
      <c r="L275" s="36"/>
      <c r="M275" s="39"/>
      <c r="N275" s="206"/>
      <c r="O275" s="207"/>
      <c r="P275" s="71"/>
      <c r="Q275" s="71"/>
      <c r="R275" s="71"/>
      <c r="S275" s="71"/>
      <c r="T275" s="71"/>
      <c r="U275" s="71"/>
      <c r="V275" s="71"/>
      <c r="W275" s="71"/>
      <c r="X275" s="72"/>
      <c r="Y275" s="34"/>
      <c r="Z275" s="34"/>
      <c r="AA275" s="34"/>
      <c r="AB275" s="34"/>
      <c r="AC275" s="34"/>
      <c r="AD275" s="34"/>
      <c r="AE275" s="34"/>
      <c r="AT275" s="17" t="s">
        <v>152</v>
      </c>
      <c r="AU275" s="17" t="s">
        <v>86</v>
      </c>
    </row>
    <row r="276" spans="1:65" s="2" customFormat="1" ht="24">
      <c r="A276" s="34"/>
      <c r="B276" s="35"/>
      <c r="C276" s="230" t="s">
        <v>484</v>
      </c>
      <c r="D276" s="230" t="s">
        <v>251</v>
      </c>
      <c r="E276" s="231" t="s">
        <v>658</v>
      </c>
      <c r="F276" s="232" t="s">
        <v>659</v>
      </c>
      <c r="G276" s="233" t="s">
        <v>660</v>
      </c>
      <c r="H276" s="234">
        <v>1</v>
      </c>
      <c r="I276" s="235"/>
      <c r="J276" s="236"/>
      <c r="K276" s="237">
        <f>ROUND(P276*H276,2)</f>
        <v>0</v>
      </c>
      <c r="L276" s="232" t="s">
        <v>255</v>
      </c>
      <c r="M276" s="238"/>
      <c r="N276" s="239" t="s">
        <v>1</v>
      </c>
      <c r="O276" s="197" t="s">
        <v>39</v>
      </c>
      <c r="P276" s="198">
        <f>I276+J276</f>
        <v>0</v>
      </c>
      <c r="Q276" s="198">
        <f>ROUND(I276*H276,2)</f>
        <v>0</v>
      </c>
      <c r="R276" s="198">
        <f>ROUND(J276*H276,2)</f>
        <v>0</v>
      </c>
      <c r="S276" s="71"/>
      <c r="T276" s="199">
        <f>S276*H276</f>
        <v>0</v>
      </c>
      <c r="U276" s="199">
        <v>0.045</v>
      </c>
      <c r="V276" s="199">
        <f>U276*H276</f>
        <v>0.045</v>
      </c>
      <c r="W276" s="199">
        <v>0</v>
      </c>
      <c r="X276" s="200">
        <f>W276*H276</f>
        <v>0</v>
      </c>
      <c r="Y276" s="34"/>
      <c r="Z276" s="34"/>
      <c r="AA276" s="34"/>
      <c r="AB276" s="34"/>
      <c r="AC276" s="34"/>
      <c r="AD276" s="34"/>
      <c r="AE276" s="34"/>
      <c r="AR276" s="201" t="s">
        <v>188</v>
      </c>
      <c r="AT276" s="201" t="s">
        <v>251</v>
      </c>
      <c r="AU276" s="201" t="s">
        <v>86</v>
      </c>
      <c r="AY276" s="17" t="s">
        <v>142</v>
      </c>
      <c r="BE276" s="202">
        <f>IF(O276="základní",K276,0)</f>
        <v>0</v>
      </c>
      <c r="BF276" s="202">
        <f>IF(O276="snížená",K276,0)</f>
        <v>0</v>
      </c>
      <c r="BG276" s="202">
        <f>IF(O276="zákl. přenesená",K276,0)</f>
        <v>0</v>
      </c>
      <c r="BH276" s="202">
        <f>IF(O276="sníž. přenesená",K276,0)</f>
        <v>0</v>
      </c>
      <c r="BI276" s="202">
        <f>IF(O276="nulová",K276,0)</f>
        <v>0</v>
      </c>
      <c r="BJ276" s="17" t="s">
        <v>84</v>
      </c>
      <c r="BK276" s="202">
        <f>ROUND(P276*H276,2)</f>
        <v>0</v>
      </c>
      <c r="BL276" s="17" t="s">
        <v>150</v>
      </c>
      <c r="BM276" s="201" t="s">
        <v>661</v>
      </c>
    </row>
    <row r="277" spans="1:65" s="2" customFormat="1" ht="24">
      <c r="A277" s="34"/>
      <c r="B277" s="35"/>
      <c r="C277" s="189" t="s">
        <v>488</v>
      </c>
      <c r="D277" s="189" t="s">
        <v>145</v>
      </c>
      <c r="E277" s="190" t="s">
        <v>662</v>
      </c>
      <c r="F277" s="191" t="s">
        <v>663</v>
      </c>
      <c r="G277" s="192" t="s">
        <v>159</v>
      </c>
      <c r="H277" s="193">
        <v>2</v>
      </c>
      <c r="I277" s="194"/>
      <c r="J277" s="194"/>
      <c r="K277" s="195">
        <f>ROUND(P277*H277,2)</f>
        <v>0</v>
      </c>
      <c r="L277" s="191" t="s">
        <v>149</v>
      </c>
      <c r="M277" s="39"/>
      <c r="N277" s="196" t="s">
        <v>1</v>
      </c>
      <c r="O277" s="197" t="s">
        <v>39</v>
      </c>
      <c r="P277" s="198">
        <f>I277+J277</f>
        <v>0</v>
      </c>
      <c r="Q277" s="198">
        <f>ROUND(I277*H277,2)</f>
        <v>0</v>
      </c>
      <c r="R277" s="198">
        <f>ROUND(J277*H277,2)</f>
        <v>0</v>
      </c>
      <c r="S277" s="71"/>
      <c r="T277" s="199">
        <f>S277*H277</f>
        <v>0</v>
      </c>
      <c r="U277" s="199">
        <v>1.33344E-05</v>
      </c>
      <c r="V277" s="199">
        <f>U277*H277</f>
        <v>2.66688E-05</v>
      </c>
      <c r="W277" s="199">
        <v>0</v>
      </c>
      <c r="X277" s="200">
        <f>W277*H277</f>
        <v>0</v>
      </c>
      <c r="Y277" s="34"/>
      <c r="Z277" s="34"/>
      <c r="AA277" s="34"/>
      <c r="AB277" s="34"/>
      <c r="AC277" s="34"/>
      <c r="AD277" s="34"/>
      <c r="AE277" s="34"/>
      <c r="AR277" s="201" t="s">
        <v>150</v>
      </c>
      <c r="AT277" s="201" t="s">
        <v>145</v>
      </c>
      <c r="AU277" s="201" t="s">
        <v>86</v>
      </c>
      <c r="AY277" s="17" t="s">
        <v>142</v>
      </c>
      <c r="BE277" s="202">
        <f>IF(O277="základní",K277,0)</f>
        <v>0</v>
      </c>
      <c r="BF277" s="202">
        <f>IF(O277="snížená",K277,0)</f>
        <v>0</v>
      </c>
      <c r="BG277" s="202">
        <f>IF(O277="zákl. přenesená",K277,0)</f>
        <v>0</v>
      </c>
      <c r="BH277" s="202">
        <f>IF(O277="sníž. přenesená",K277,0)</f>
        <v>0</v>
      </c>
      <c r="BI277" s="202">
        <f>IF(O277="nulová",K277,0)</f>
        <v>0</v>
      </c>
      <c r="BJ277" s="17" t="s">
        <v>84</v>
      </c>
      <c r="BK277" s="202">
        <f>ROUND(P277*H277,2)</f>
        <v>0</v>
      </c>
      <c r="BL277" s="17" t="s">
        <v>150</v>
      </c>
      <c r="BM277" s="201" t="s">
        <v>664</v>
      </c>
    </row>
    <row r="278" spans="1:47" s="2" customFormat="1" ht="146.25">
      <c r="A278" s="34"/>
      <c r="B278" s="35"/>
      <c r="C278" s="36"/>
      <c r="D278" s="203" t="s">
        <v>152</v>
      </c>
      <c r="E278" s="36"/>
      <c r="F278" s="204" t="s">
        <v>665</v>
      </c>
      <c r="G278" s="36"/>
      <c r="H278" s="36"/>
      <c r="I278" s="205"/>
      <c r="J278" s="205"/>
      <c r="K278" s="36"/>
      <c r="L278" s="36"/>
      <c r="M278" s="39"/>
      <c r="N278" s="206"/>
      <c r="O278" s="207"/>
      <c r="P278" s="71"/>
      <c r="Q278" s="71"/>
      <c r="R278" s="71"/>
      <c r="S278" s="71"/>
      <c r="T278" s="71"/>
      <c r="U278" s="71"/>
      <c r="V278" s="71"/>
      <c r="W278" s="71"/>
      <c r="X278" s="72"/>
      <c r="Y278" s="34"/>
      <c r="Z278" s="34"/>
      <c r="AA278" s="34"/>
      <c r="AB278" s="34"/>
      <c r="AC278" s="34"/>
      <c r="AD278" s="34"/>
      <c r="AE278" s="34"/>
      <c r="AT278" s="17" t="s">
        <v>152</v>
      </c>
      <c r="AU278" s="17" t="s">
        <v>86</v>
      </c>
    </row>
    <row r="279" spans="2:51" s="13" customFormat="1" ht="12">
      <c r="B279" s="208"/>
      <c r="C279" s="209"/>
      <c r="D279" s="203" t="s">
        <v>154</v>
      </c>
      <c r="E279" s="210" t="s">
        <v>1</v>
      </c>
      <c r="F279" s="211" t="s">
        <v>666</v>
      </c>
      <c r="G279" s="209"/>
      <c r="H279" s="212">
        <v>1</v>
      </c>
      <c r="I279" s="213"/>
      <c r="J279" s="213"/>
      <c r="K279" s="209"/>
      <c r="L279" s="209"/>
      <c r="M279" s="214"/>
      <c r="N279" s="215"/>
      <c r="O279" s="216"/>
      <c r="P279" s="216"/>
      <c r="Q279" s="216"/>
      <c r="R279" s="216"/>
      <c r="S279" s="216"/>
      <c r="T279" s="216"/>
      <c r="U279" s="216"/>
      <c r="V279" s="216"/>
      <c r="W279" s="216"/>
      <c r="X279" s="217"/>
      <c r="AT279" s="218" t="s">
        <v>154</v>
      </c>
      <c r="AU279" s="218" t="s">
        <v>86</v>
      </c>
      <c r="AV279" s="13" t="s">
        <v>86</v>
      </c>
      <c r="AW279" s="13" t="s">
        <v>5</v>
      </c>
      <c r="AX279" s="13" t="s">
        <v>76</v>
      </c>
      <c r="AY279" s="218" t="s">
        <v>142</v>
      </c>
    </row>
    <row r="280" spans="2:51" s="13" customFormat="1" ht="12">
      <c r="B280" s="208"/>
      <c r="C280" s="209"/>
      <c r="D280" s="203" t="s">
        <v>154</v>
      </c>
      <c r="E280" s="210" t="s">
        <v>1</v>
      </c>
      <c r="F280" s="211" t="s">
        <v>667</v>
      </c>
      <c r="G280" s="209"/>
      <c r="H280" s="212">
        <v>1</v>
      </c>
      <c r="I280" s="213"/>
      <c r="J280" s="213"/>
      <c r="K280" s="209"/>
      <c r="L280" s="209"/>
      <c r="M280" s="214"/>
      <c r="N280" s="215"/>
      <c r="O280" s="216"/>
      <c r="P280" s="216"/>
      <c r="Q280" s="216"/>
      <c r="R280" s="216"/>
      <c r="S280" s="216"/>
      <c r="T280" s="216"/>
      <c r="U280" s="216"/>
      <c r="V280" s="216"/>
      <c r="W280" s="216"/>
      <c r="X280" s="217"/>
      <c r="AT280" s="218" t="s">
        <v>154</v>
      </c>
      <c r="AU280" s="218" t="s">
        <v>86</v>
      </c>
      <c r="AV280" s="13" t="s">
        <v>86</v>
      </c>
      <c r="AW280" s="13" t="s">
        <v>5</v>
      </c>
      <c r="AX280" s="13" t="s">
        <v>76</v>
      </c>
      <c r="AY280" s="218" t="s">
        <v>142</v>
      </c>
    </row>
    <row r="281" spans="2:51" s="14" customFormat="1" ht="12">
      <c r="B281" s="219"/>
      <c r="C281" s="220"/>
      <c r="D281" s="203" t="s">
        <v>154</v>
      </c>
      <c r="E281" s="221" t="s">
        <v>1</v>
      </c>
      <c r="F281" s="222" t="s">
        <v>224</v>
      </c>
      <c r="G281" s="220"/>
      <c r="H281" s="223">
        <v>2</v>
      </c>
      <c r="I281" s="224"/>
      <c r="J281" s="224"/>
      <c r="K281" s="220"/>
      <c r="L281" s="220"/>
      <c r="M281" s="225"/>
      <c r="N281" s="226"/>
      <c r="O281" s="227"/>
      <c r="P281" s="227"/>
      <c r="Q281" s="227"/>
      <c r="R281" s="227"/>
      <c r="S281" s="227"/>
      <c r="T281" s="227"/>
      <c r="U281" s="227"/>
      <c r="V281" s="227"/>
      <c r="W281" s="227"/>
      <c r="X281" s="228"/>
      <c r="AT281" s="229" t="s">
        <v>154</v>
      </c>
      <c r="AU281" s="229" t="s">
        <v>86</v>
      </c>
      <c r="AV281" s="14" t="s">
        <v>150</v>
      </c>
      <c r="AW281" s="14" t="s">
        <v>5</v>
      </c>
      <c r="AX281" s="14" t="s">
        <v>84</v>
      </c>
      <c r="AY281" s="229" t="s">
        <v>142</v>
      </c>
    </row>
    <row r="282" spans="1:65" s="2" customFormat="1" ht="24">
      <c r="A282" s="34"/>
      <c r="B282" s="35"/>
      <c r="C282" s="230" t="s">
        <v>668</v>
      </c>
      <c r="D282" s="230" t="s">
        <v>251</v>
      </c>
      <c r="E282" s="231" t="s">
        <v>669</v>
      </c>
      <c r="F282" s="232" t="s">
        <v>670</v>
      </c>
      <c r="G282" s="233" t="s">
        <v>159</v>
      </c>
      <c r="H282" s="234">
        <v>2</v>
      </c>
      <c r="I282" s="235"/>
      <c r="J282" s="236"/>
      <c r="K282" s="237">
        <f>ROUND(P282*H282,2)</f>
        <v>0</v>
      </c>
      <c r="L282" s="232" t="s">
        <v>149</v>
      </c>
      <c r="M282" s="238"/>
      <c r="N282" s="239" t="s">
        <v>1</v>
      </c>
      <c r="O282" s="197" t="s">
        <v>39</v>
      </c>
      <c r="P282" s="198">
        <f>I282+J282</f>
        <v>0</v>
      </c>
      <c r="Q282" s="198">
        <f>ROUND(I282*H282,2)</f>
        <v>0</v>
      </c>
      <c r="R282" s="198">
        <f>ROUND(J282*H282,2)</f>
        <v>0</v>
      </c>
      <c r="S282" s="71"/>
      <c r="T282" s="199">
        <f>S282*H282</f>
        <v>0</v>
      </c>
      <c r="U282" s="199">
        <v>0.0025</v>
      </c>
      <c r="V282" s="199">
        <f>U282*H282</f>
        <v>0.005</v>
      </c>
      <c r="W282" s="199">
        <v>0</v>
      </c>
      <c r="X282" s="200">
        <f>W282*H282</f>
        <v>0</v>
      </c>
      <c r="Y282" s="34"/>
      <c r="Z282" s="34"/>
      <c r="AA282" s="34"/>
      <c r="AB282" s="34"/>
      <c r="AC282" s="34"/>
      <c r="AD282" s="34"/>
      <c r="AE282" s="34"/>
      <c r="AR282" s="201" t="s">
        <v>188</v>
      </c>
      <c r="AT282" s="201" t="s">
        <v>251</v>
      </c>
      <c r="AU282" s="201" t="s">
        <v>86</v>
      </c>
      <c r="AY282" s="17" t="s">
        <v>142</v>
      </c>
      <c r="BE282" s="202">
        <f>IF(O282="základní",K282,0)</f>
        <v>0</v>
      </c>
      <c r="BF282" s="202">
        <f>IF(O282="snížená",K282,0)</f>
        <v>0</v>
      </c>
      <c r="BG282" s="202">
        <f>IF(O282="zákl. přenesená",K282,0)</f>
        <v>0</v>
      </c>
      <c r="BH282" s="202">
        <f>IF(O282="sníž. přenesená",K282,0)</f>
        <v>0</v>
      </c>
      <c r="BI282" s="202">
        <f>IF(O282="nulová",K282,0)</f>
        <v>0</v>
      </c>
      <c r="BJ282" s="17" t="s">
        <v>84</v>
      </c>
      <c r="BK282" s="202">
        <f>ROUND(P282*H282,2)</f>
        <v>0</v>
      </c>
      <c r="BL282" s="17" t="s">
        <v>150</v>
      </c>
      <c r="BM282" s="201" t="s">
        <v>671</v>
      </c>
    </row>
    <row r="283" spans="2:51" s="13" customFormat="1" ht="12">
      <c r="B283" s="208"/>
      <c r="C283" s="209"/>
      <c r="D283" s="203" t="s">
        <v>154</v>
      </c>
      <c r="E283" s="210" t="s">
        <v>1</v>
      </c>
      <c r="F283" s="211" t="s">
        <v>672</v>
      </c>
      <c r="G283" s="209"/>
      <c r="H283" s="212">
        <v>2</v>
      </c>
      <c r="I283" s="213"/>
      <c r="J283" s="213"/>
      <c r="K283" s="209"/>
      <c r="L283" s="209"/>
      <c r="M283" s="214"/>
      <c r="N283" s="215"/>
      <c r="O283" s="216"/>
      <c r="P283" s="216"/>
      <c r="Q283" s="216"/>
      <c r="R283" s="216"/>
      <c r="S283" s="216"/>
      <c r="T283" s="216"/>
      <c r="U283" s="216"/>
      <c r="V283" s="216"/>
      <c r="W283" s="216"/>
      <c r="X283" s="217"/>
      <c r="AT283" s="218" t="s">
        <v>154</v>
      </c>
      <c r="AU283" s="218" t="s">
        <v>86</v>
      </c>
      <c r="AV283" s="13" t="s">
        <v>86</v>
      </c>
      <c r="AW283" s="13" t="s">
        <v>5</v>
      </c>
      <c r="AX283" s="13" t="s">
        <v>84</v>
      </c>
      <c r="AY283" s="218" t="s">
        <v>142</v>
      </c>
    </row>
    <row r="284" spans="1:65" s="2" customFormat="1" ht="24">
      <c r="A284" s="34"/>
      <c r="B284" s="35"/>
      <c r="C284" s="189" t="s">
        <v>499</v>
      </c>
      <c r="D284" s="189" t="s">
        <v>145</v>
      </c>
      <c r="E284" s="190" t="s">
        <v>673</v>
      </c>
      <c r="F284" s="191" t="s">
        <v>674</v>
      </c>
      <c r="G284" s="192" t="s">
        <v>159</v>
      </c>
      <c r="H284" s="193">
        <v>1</v>
      </c>
      <c r="I284" s="194"/>
      <c r="J284" s="194"/>
      <c r="K284" s="195">
        <f>ROUND(P284*H284,2)</f>
        <v>0</v>
      </c>
      <c r="L284" s="191" t="s">
        <v>149</v>
      </c>
      <c r="M284" s="39"/>
      <c r="N284" s="196" t="s">
        <v>1</v>
      </c>
      <c r="O284" s="197" t="s">
        <v>39</v>
      </c>
      <c r="P284" s="198">
        <f>I284+J284</f>
        <v>0</v>
      </c>
      <c r="Q284" s="198">
        <f>ROUND(I284*H284,2)</f>
        <v>0</v>
      </c>
      <c r="R284" s="198">
        <f>ROUND(J284*H284,2)</f>
        <v>0</v>
      </c>
      <c r="S284" s="71"/>
      <c r="T284" s="199">
        <f>S284*H284</f>
        <v>0</v>
      </c>
      <c r="U284" s="199">
        <v>0.109405</v>
      </c>
      <c r="V284" s="199">
        <f>U284*H284</f>
        <v>0.109405</v>
      </c>
      <c r="W284" s="199">
        <v>0</v>
      </c>
      <c r="X284" s="200">
        <f>W284*H284</f>
        <v>0</v>
      </c>
      <c r="Y284" s="34"/>
      <c r="Z284" s="34"/>
      <c r="AA284" s="34"/>
      <c r="AB284" s="34"/>
      <c r="AC284" s="34"/>
      <c r="AD284" s="34"/>
      <c r="AE284" s="34"/>
      <c r="AR284" s="201" t="s">
        <v>150</v>
      </c>
      <c r="AT284" s="201" t="s">
        <v>145</v>
      </c>
      <c r="AU284" s="201" t="s">
        <v>86</v>
      </c>
      <c r="AY284" s="17" t="s">
        <v>142</v>
      </c>
      <c r="BE284" s="202">
        <f>IF(O284="základní",K284,0)</f>
        <v>0</v>
      </c>
      <c r="BF284" s="202">
        <f>IF(O284="snížená",K284,0)</f>
        <v>0</v>
      </c>
      <c r="BG284" s="202">
        <f>IF(O284="zákl. přenesená",K284,0)</f>
        <v>0</v>
      </c>
      <c r="BH284" s="202">
        <f>IF(O284="sníž. přenesená",K284,0)</f>
        <v>0</v>
      </c>
      <c r="BI284" s="202">
        <f>IF(O284="nulová",K284,0)</f>
        <v>0</v>
      </c>
      <c r="BJ284" s="17" t="s">
        <v>84</v>
      </c>
      <c r="BK284" s="202">
        <f>ROUND(P284*H284,2)</f>
        <v>0</v>
      </c>
      <c r="BL284" s="17" t="s">
        <v>150</v>
      </c>
      <c r="BM284" s="201" t="s">
        <v>675</v>
      </c>
    </row>
    <row r="285" spans="1:47" s="2" customFormat="1" ht="87.75">
      <c r="A285" s="34"/>
      <c r="B285" s="35"/>
      <c r="C285" s="36"/>
      <c r="D285" s="203" t="s">
        <v>152</v>
      </c>
      <c r="E285" s="36"/>
      <c r="F285" s="204" t="s">
        <v>676</v>
      </c>
      <c r="G285" s="36"/>
      <c r="H285" s="36"/>
      <c r="I285" s="205"/>
      <c r="J285" s="205"/>
      <c r="K285" s="36"/>
      <c r="L285" s="36"/>
      <c r="M285" s="39"/>
      <c r="N285" s="206"/>
      <c r="O285" s="207"/>
      <c r="P285" s="71"/>
      <c r="Q285" s="71"/>
      <c r="R285" s="71"/>
      <c r="S285" s="71"/>
      <c r="T285" s="71"/>
      <c r="U285" s="71"/>
      <c r="V285" s="71"/>
      <c r="W285" s="71"/>
      <c r="X285" s="72"/>
      <c r="Y285" s="34"/>
      <c r="Z285" s="34"/>
      <c r="AA285" s="34"/>
      <c r="AB285" s="34"/>
      <c r="AC285" s="34"/>
      <c r="AD285" s="34"/>
      <c r="AE285" s="34"/>
      <c r="AT285" s="17" t="s">
        <v>152</v>
      </c>
      <c r="AU285" s="17" t="s">
        <v>86</v>
      </c>
    </row>
    <row r="286" spans="2:51" s="13" customFormat="1" ht="12">
      <c r="B286" s="208"/>
      <c r="C286" s="209"/>
      <c r="D286" s="203" t="s">
        <v>154</v>
      </c>
      <c r="E286" s="210" t="s">
        <v>1</v>
      </c>
      <c r="F286" s="211" t="s">
        <v>677</v>
      </c>
      <c r="G286" s="209"/>
      <c r="H286" s="212">
        <v>1</v>
      </c>
      <c r="I286" s="213"/>
      <c r="J286" s="213"/>
      <c r="K286" s="209"/>
      <c r="L286" s="209"/>
      <c r="M286" s="214"/>
      <c r="N286" s="215"/>
      <c r="O286" s="216"/>
      <c r="P286" s="216"/>
      <c r="Q286" s="216"/>
      <c r="R286" s="216"/>
      <c r="S286" s="216"/>
      <c r="T286" s="216"/>
      <c r="U286" s="216"/>
      <c r="V286" s="216"/>
      <c r="W286" s="216"/>
      <c r="X286" s="217"/>
      <c r="AT286" s="218" t="s">
        <v>154</v>
      </c>
      <c r="AU286" s="218" t="s">
        <v>86</v>
      </c>
      <c r="AV286" s="13" t="s">
        <v>86</v>
      </c>
      <c r="AW286" s="13" t="s">
        <v>5</v>
      </c>
      <c r="AX286" s="13" t="s">
        <v>84</v>
      </c>
      <c r="AY286" s="218" t="s">
        <v>142</v>
      </c>
    </row>
    <row r="287" spans="1:65" s="2" customFormat="1" ht="24">
      <c r="A287" s="34"/>
      <c r="B287" s="35"/>
      <c r="C287" s="230" t="s">
        <v>678</v>
      </c>
      <c r="D287" s="230" t="s">
        <v>251</v>
      </c>
      <c r="E287" s="231" t="s">
        <v>679</v>
      </c>
      <c r="F287" s="232" t="s">
        <v>680</v>
      </c>
      <c r="G287" s="233" t="s">
        <v>159</v>
      </c>
      <c r="H287" s="234">
        <v>1</v>
      </c>
      <c r="I287" s="235"/>
      <c r="J287" s="236"/>
      <c r="K287" s="237">
        <f>ROUND(P287*H287,2)</f>
        <v>0</v>
      </c>
      <c r="L287" s="232" t="s">
        <v>149</v>
      </c>
      <c r="M287" s="238"/>
      <c r="N287" s="239" t="s">
        <v>1</v>
      </c>
      <c r="O287" s="197" t="s">
        <v>39</v>
      </c>
      <c r="P287" s="198">
        <f>I287+J287</f>
        <v>0</v>
      </c>
      <c r="Q287" s="198">
        <f>ROUND(I287*H287,2)</f>
        <v>0</v>
      </c>
      <c r="R287" s="198">
        <f>ROUND(J287*H287,2)</f>
        <v>0</v>
      </c>
      <c r="S287" s="71"/>
      <c r="T287" s="199">
        <f>S287*H287</f>
        <v>0</v>
      </c>
      <c r="U287" s="199">
        <v>0.0061</v>
      </c>
      <c r="V287" s="199">
        <f>U287*H287</f>
        <v>0.0061</v>
      </c>
      <c r="W287" s="199">
        <v>0</v>
      </c>
      <c r="X287" s="200">
        <f>W287*H287</f>
        <v>0</v>
      </c>
      <c r="Y287" s="34"/>
      <c r="Z287" s="34"/>
      <c r="AA287" s="34"/>
      <c r="AB287" s="34"/>
      <c r="AC287" s="34"/>
      <c r="AD287" s="34"/>
      <c r="AE287" s="34"/>
      <c r="AR287" s="201" t="s">
        <v>188</v>
      </c>
      <c r="AT287" s="201" t="s">
        <v>251</v>
      </c>
      <c r="AU287" s="201" t="s">
        <v>86</v>
      </c>
      <c r="AY287" s="17" t="s">
        <v>142</v>
      </c>
      <c r="BE287" s="202">
        <f>IF(O287="základní",K287,0)</f>
        <v>0</v>
      </c>
      <c r="BF287" s="202">
        <f>IF(O287="snížená",K287,0)</f>
        <v>0</v>
      </c>
      <c r="BG287" s="202">
        <f>IF(O287="zákl. přenesená",K287,0)</f>
        <v>0</v>
      </c>
      <c r="BH287" s="202">
        <f>IF(O287="sníž. přenesená",K287,0)</f>
        <v>0</v>
      </c>
      <c r="BI287" s="202">
        <f>IF(O287="nulová",K287,0)</f>
        <v>0</v>
      </c>
      <c r="BJ287" s="17" t="s">
        <v>84</v>
      </c>
      <c r="BK287" s="202">
        <f>ROUND(P287*H287,2)</f>
        <v>0</v>
      </c>
      <c r="BL287" s="17" t="s">
        <v>150</v>
      </c>
      <c r="BM287" s="201" t="s">
        <v>681</v>
      </c>
    </row>
    <row r="288" spans="1:65" s="2" customFormat="1" ht="24.2" customHeight="1">
      <c r="A288" s="34"/>
      <c r="B288" s="35"/>
      <c r="C288" s="230" t="s">
        <v>682</v>
      </c>
      <c r="D288" s="230" t="s">
        <v>251</v>
      </c>
      <c r="E288" s="231" t="s">
        <v>683</v>
      </c>
      <c r="F288" s="232" t="s">
        <v>684</v>
      </c>
      <c r="G288" s="233" t="s">
        <v>159</v>
      </c>
      <c r="H288" s="234">
        <v>1</v>
      </c>
      <c r="I288" s="235"/>
      <c r="J288" s="236"/>
      <c r="K288" s="237">
        <f>ROUND(P288*H288,2)</f>
        <v>0</v>
      </c>
      <c r="L288" s="232" t="s">
        <v>149</v>
      </c>
      <c r="M288" s="238"/>
      <c r="N288" s="239" t="s">
        <v>1</v>
      </c>
      <c r="O288" s="197" t="s">
        <v>39</v>
      </c>
      <c r="P288" s="198">
        <f>I288+J288</f>
        <v>0</v>
      </c>
      <c r="Q288" s="198">
        <f>ROUND(I288*H288,2)</f>
        <v>0</v>
      </c>
      <c r="R288" s="198">
        <f>ROUND(J288*H288,2)</f>
        <v>0</v>
      </c>
      <c r="S288" s="71"/>
      <c r="T288" s="199">
        <f>S288*H288</f>
        <v>0</v>
      </c>
      <c r="U288" s="199">
        <v>0.0001</v>
      </c>
      <c r="V288" s="199">
        <f>U288*H288</f>
        <v>0.0001</v>
      </c>
      <c r="W288" s="199">
        <v>0</v>
      </c>
      <c r="X288" s="200">
        <f>W288*H288</f>
        <v>0</v>
      </c>
      <c r="Y288" s="34"/>
      <c r="Z288" s="34"/>
      <c r="AA288" s="34"/>
      <c r="AB288" s="34"/>
      <c r="AC288" s="34"/>
      <c r="AD288" s="34"/>
      <c r="AE288" s="34"/>
      <c r="AR288" s="201" t="s">
        <v>188</v>
      </c>
      <c r="AT288" s="201" t="s">
        <v>251</v>
      </c>
      <c r="AU288" s="201" t="s">
        <v>86</v>
      </c>
      <c r="AY288" s="17" t="s">
        <v>142</v>
      </c>
      <c r="BE288" s="202">
        <f>IF(O288="základní",K288,0)</f>
        <v>0</v>
      </c>
      <c r="BF288" s="202">
        <f>IF(O288="snížená",K288,0)</f>
        <v>0</v>
      </c>
      <c r="BG288" s="202">
        <f>IF(O288="zákl. přenesená",K288,0)</f>
        <v>0</v>
      </c>
      <c r="BH288" s="202">
        <f>IF(O288="sníž. přenesená",K288,0)</f>
        <v>0</v>
      </c>
      <c r="BI288" s="202">
        <f>IF(O288="nulová",K288,0)</f>
        <v>0</v>
      </c>
      <c r="BJ288" s="17" t="s">
        <v>84</v>
      </c>
      <c r="BK288" s="202">
        <f>ROUND(P288*H288,2)</f>
        <v>0</v>
      </c>
      <c r="BL288" s="17" t="s">
        <v>150</v>
      </c>
      <c r="BM288" s="201" t="s">
        <v>685</v>
      </c>
    </row>
    <row r="289" spans="2:51" s="13" customFormat="1" ht="12">
      <c r="B289" s="208"/>
      <c r="C289" s="209"/>
      <c r="D289" s="203" t="s">
        <v>154</v>
      </c>
      <c r="E289" s="210" t="s">
        <v>1</v>
      </c>
      <c r="F289" s="211" t="s">
        <v>84</v>
      </c>
      <c r="G289" s="209"/>
      <c r="H289" s="212">
        <v>1</v>
      </c>
      <c r="I289" s="213"/>
      <c r="J289" s="213"/>
      <c r="K289" s="209"/>
      <c r="L289" s="209"/>
      <c r="M289" s="214"/>
      <c r="N289" s="215"/>
      <c r="O289" s="216"/>
      <c r="P289" s="216"/>
      <c r="Q289" s="216"/>
      <c r="R289" s="216"/>
      <c r="S289" s="216"/>
      <c r="T289" s="216"/>
      <c r="U289" s="216"/>
      <c r="V289" s="216"/>
      <c r="W289" s="216"/>
      <c r="X289" s="217"/>
      <c r="AT289" s="218" t="s">
        <v>154</v>
      </c>
      <c r="AU289" s="218" t="s">
        <v>86</v>
      </c>
      <c r="AV289" s="13" t="s">
        <v>86</v>
      </c>
      <c r="AW289" s="13" t="s">
        <v>5</v>
      </c>
      <c r="AX289" s="13" t="s">
        <v>84</v>
      </c>
      <c r="AY289" s="218" t="s">
        <v>142</v>
      </c>
    </row>
    <row r="290" spans="1:65" s="2" customFormat="1" ht="24">
      <c r="A290" s="34"/>
      <c r="B290" s="35"/>
      <c r="C290" s="230" t="s">
        <v>686</v>
      </c>
      <c r="D290" s="230" t="s">
        <v>251</v>
      </c>
      <c r="E290" s="231" t="s">
        <v>687</v>
      </c>
      <c r="F290" s="232" t="s">
        <v>688</v>
      </c>
      <c r="G290" s="233" t="s">
        <v>159</v>
      </c>
      <c r="H290" s="234">
        <v>2</v>
      </c>
      <c r="I290" s="235"/>
      <c r="J290" s="236"/>
      <c r="K290" s="237">
        <f>ROUND(P290*H290,2)</f>
        <v>0</v>
      </c>
      <c r="L290" s="232" t="s">
        <v>149</v>
      </c>
      <c r="M290" s="238"/>
      <c r="N290" s="239" t="s">
        <v>1</v>
      </c>
      <c r="O290" s="197" t="s">
        <v>39</v>
      </c>
      <c r="P290" s="198">
        <f>I290+J290</f>
        <v>0</v>
      </c>
      <c r="Q290" s="198">
        <f>ROUND(I290*H290,2)</f>
        <v>0</v>
      </c>
      <c r="R290" s="198">
        <f>ROUND(J290*H290,2)</f>
        <v>0</v>
      </c>
      <c r="S290" s="71"/>
      <c r="T290" s="199">
        <f>S290*H290</f>
        <v>0</v>
      </c>
      <c r="U290" s="199">
        <v>0.00035</v>
      </c>
      <c r="V290" s="199">
        <f>U290*H290</f>
        <v>0.0007</v>
      </c>
      <c r="W290" s="199">
        <v>0</v>
      </c>
      <c r="X290" s="200">
        <f>W290*H290</f>
        <v>0</v>
      </c>
      <c r="Y290" s="34"/>
      <c r="Z290" s="34"/>
      <c r="AA290" s="34"/>
      <c r="AB290" s="34"/>
      <c r="AC290" s="34"/>
      <c r="AD290" s="34"/>
      <c r="AE290" s="34"/>
      <c r="AR290" s="201" t="s">
        <v>188</v>
      </c>
      <c r="AT290" s="201" t="s">
        <v>251</v>
      </c>
      <c r="AU290" s="201" t="s">
        <v>86</v>
      </c>
      <c r="AY290" s="17" t="s">
        <v>142</v>
      </c>
      <c r="BE290" s="202">
        <f>IF(O290="základní",K290,0)</f>
        <v>0</v>
      </c>
      <c r="BF290" s="202">
        <f>IF(O290="snížená",K290,0)</f>
        <v>0</v>
      </c>
      <c r="BG290" s="202">
        <f>IF(O290="zákl. přenesená",K290,0)</f>
        <v>0</v>
      </c>
      <c r="BH290" s="202">
        <f>IF(O290="sníž. přenesená",K290,0)</f>
        <v>0</v>
      </c>
      <c r="BI290" s="202">
        <f>IF(O290="nulová",K290,0)</f>
        <v>0</v>
      </c>
      <c r="BJ290" s="17" t="s">
        <v>84</v>
      </c>
      <c r="BK290" s="202">
        <f>ROUND(P290*H290,2)</f>
        <v>0</v>
      </c>
      <c r="BL290" s="17" t="s">
        <v>150</v>
      </c>
      <c r="BM290" s="201" t="s">
        <v>689</v>
      </c>
    </row>
    <row r="291" spans="2:51" s="13" customFormat="1" ht="12">
      <c r="B291" s="208"/>
      <c r="C291" s="209"/>
      <c r="D291" s="203" t="s">
        <v>154</v>
      </c>
      <c r="E291" s="210" t="s">
        <v>1</v>
      </c>
      <c r="F291" s="211" t="s">
        <v>690</v>
      </c>
      <c r="G291" s="209"/>
      <c r="H291" s="212">
        <v>2</v>
      </c>
      <c r="I291" s="213"/>
      <c r="J291" s="213"/>
      <c r="K291" s="209"/>
      <c r="L291" s="209"/>
      <c r="M291" s="214"/>
      <c r="N291" s="215"/>
      <c r="O291" s="216"/>
      <c r="P291" s="216"/>
      <c r="Q291" s="216"/>
      <c r="R291" s="216"/>
      <c r="S291" s="216"/>
      <c r="T291" s="216"/>
      <c r="U291" s="216"/>
      <c r="V291" s="216"/>
      <c r="W291" s="216"/>
      <c r="X291" s="217"/>
      <c r="AT291" s="218" t="s">
        <v>154</v>
      </c>
      <c r="AU291" s="218" t="s">
        <v>86</v>
      </c>
      <c r="AV291" s="13" t="s">
        <v>86</v>
      </c>
      <c r="AW291" s="13" t="s">
        <v>5</v>
      </c>
      <c r="AX291" s="13" t="s">
        <v>84</v>
      </c>
      <c r="AY291" s="218" t="s">
        <v>142</v>
      </c>
    </row>
    <row r="292" spans="1:65" s="2" customFormat="1" ht="24">
      <c r="A292" s="34"/>
      <c r="B292" s="35"/>
      <c r="C292" s="189" t="s">
        <v>144</v>
      </c>
      <c r="D292" s="189" t="s">
        <v>145</v>
      </c>
      <c r="E292" s="190" t="s">
        <v>399</v>
      </c>
      <c r="F292" s="191" t="s">
        <v>400</v>
      </c>
      <c r="G292" s="192" t="s">
        <v>390</v>
      </c>
      <c r="H292" s="193">
        <v>19</v>
      </c>
      <c r="I292" s="194"/>
      <c r="J292" s="194"/>
      <c r="K292" s="195">
        <f>ROUND(P292*H292,2)</f>
        <v>0</v>
      </c>
      <c r="L292" s="191" t="s">
        <v>149</v>
      </c>
      <c r="M292" s="39"/>
      <c r="N292" s="196" t="s">
        <v>1</v>
      </c>
      <c r="O292" s="197" t="s">
        <v>39</v>
      </c>
      <c r="P292" s="198">
        <f>I292+J292</f>
        <v>0</v>
      </c>
      <c r="Q292" s="198">
        <f>ROUND(I292*H292,2)</f>
        <v>0</v>
      </c>
      <c r="R292" s="198">
        <f>ROUND(J292*H292,2)</f>
        <v>0</v>
      </c>
      <c r="S292" s="71"/>
      <c r="T292" s="199">
        <f>S292*H292</f>
        <v>0</v>
      </c>
      <c r="U292" s="199">
        <v>0.00015</v>
      </c>
      <c r="V292" s="199">
        <f>U292*H292</f>
        <v>0.0028499999999999997</v>
      </c>
      <c r="W292" s="199">
        <v>0</v>
      </c>
      <c r="X292" s="200">
        <f>W292*H292</f>
        <v>0</v>
      </c>
      <c r="Y292" s="34"/>
      <c r="Z292" s="34"/>
      <c r="AA292" s="34"/>
      <c r="AB292" s="34"/>
      <c r="AC292" s="34"/>
      <c r="AD292" s="34"/>
      <c r="AE292" s="34"/>
      <c r="AR292" s="201" t="s">
        <v>150</v>
      </c>
      <c r="AT292" s="201" t="s">
        <v>145</v>
      </c>
      <c r="AU292" s="201" t="s">
        <v>86</v>
      </c>
      <c r="AY292" s="17" t="s">
        <v>142</v>
      </c>
      <c r="BE292" s="202">
        <f>IF(O292="základní",K292,0)</f>
        <v>0</v>
      </c>
      <c r="BF292" s="202">
        <f>IF(O292="snížená",K292,0)</f>
        <v>0</v>
      </c>
      <c r="BG292" s="202">
        <f>IF(O292="zákl. přenesená",K292,0)</f>
        <v>0</v>
      </c>
      <c r="BH292" s="202">
        <f>IF(O292="sníž. přenesená",K292,0)</f>
        <v>0</v>
      </c>
      <c r="BI292" s="202">
        <f>IF(O292="nulová",K292,0)</f>
        <v>0</v>
      </c>
      <c r="BJ292" s="17" t="s">
        <v>84</v>
      </c>
      <c r="BK292" s="202">
        <f>ROUND(P292*H292,2)</f>
        <v>0</v>
      </c>
      <c r="BL292" s="17" t="s">
        <v>150</v>
      </c>
      <c r="BM292" s="201" t="s">
        <v>691</v>
      </c>
    </row>
    <row r="293" spans="1:47" s="2" customFormat="1" ht="107.25">
      <c r="A293" s="34"/>
      <c r="B293" s="35"/>
      <c r="C293" s="36"/>
      <c r="D293" s="203" t="s">
        <v>152</v>
      </c>
      <c r="E293" s="36"/>
      <c r="F293" s="204" t="s">
        <v>402</v>
      </c>
      <c r="G293" s="36"/>
      <c r="H293" s="36"/>
      <c r="I293" s="205"/>
      <c r="J293" s="205"/>
      <c r="K293" s="36"/>
      <c r="L293" s="36"/>
      <c r="M293" s="39"/>
      <c r="N293" s="206"/>
      <c r="O293" s="207"/>
      <c r="P293" s="71"/>
      <c r="Q293" s="71"/>
      <c r="R293" s="71"/>
      <c r="S293" s="71"/>
      <c r="T293" s="71"/>
      <c r="U293" s="71"/>
      <c r="V293" s="71"/>
      <c r="W293" s="71"/>
      <c r="X293" s="72"/>
      <c r="Y293" s="34"/>
      <c r="Z293" s="34"/>
      <c r="AA293" s="34"/>
      <c r="AB293" s="34"/>
      <c r="AC293" s="34"/>
      <c r="AD293" s="34"/>
      <c r="AE293" s="34"/>
      <c r="AT293" s="17" t="s">
        <v>152</v>
      </c>
      <c r="AU293" s="17" t="s">
        <v>86</v>
      </c>
    </row>
    <row r="294" spans="1:65" s="2" customFormat="1" ht="55.5" customHeight="1">
      <c r="A294" s="34"/>
      <c r="B294" s="35"/>
      <c r="C294" s="189" t="s">
        <v>692</v>
      </c>
      <c r="D294" s="189" t="s">
        <v>145</v>
      </c>
      <c r="E294" s="190" t="s">
        <v>404</v>
      </c>
      <c r="F294" s="191" t="s">
        <v>405</v>
      </c>
      <c r="G294" s="192" t="s">
        <v>390</v>
      </c>
      <c r="H294" s="193">
        <v>38</v>
      </c>
      <c r="I294" s="194"/>
      <c r="J294" s="194"/>
      <c r="K294" s="195">
        <f>ROUND(P294*H294,2)</f>
        <v>0</v>
      </c>
      <c r="L294" s="191" t="s">
        <v>149</v>
      </c>
      <c r="M294" s="39"/>
      <c r="N294" s="196" t="s">
        <v>1</v>
      </c>
      <c r="O294" s="197" t="s">
        <v>39</v>
      </c>
      <c r="P294" s="198">
        <f>I294+J294</f>
        <v>0</v>
      </c>
      <c r="Q294" s="198">
        <f>ROUND(I294*H294,2)</f>
        <v>0</v>
      </c>
      <c r="R294" s="198">
        <f>ROUND(J294*H294,2)</f>
        <v>0</v>
      </c>
      <c r="S294" s="71"/>
      <c r="T294" s="199">
        <f>S294*H294</f>
        <v>0</v>
      </c>
      <c r="U294" s="199">
        <v>0.071904</v>
      </c>
      <c r="V294" s="199">
        <f>U294*H294</f>
        <v>2.7323519999999997</v>
      </c>
      <c r="W294" s="199">
        <v>0</v>
      </c>
      <c r="X294" s="200">
        <f>W294*H294</f>
        <v>0</v>
      </c>
      <c r="Y294" s="34"/>
      <c r="Z294" s="34"/>
      <c r="AA294" s="34"/>
      <c r="AB294" s="34"/>
      <c r="AC294" s="34"/>
      <c r="AD294" s="34"/>
      <c r="AE294" s="34"/>
      <c r="AR294" s="201" t="s">
        <v>150</v>
      </c>
      <c r="AT294" s="201" t="s">
        <v>145</v>
      </c>
      <c r="AU294" s="201" t="s">
        <v>86</v>
      </c>
      <c r="AY294" s="17" t="s">
        <v>142</v>
      </c>
      <c r="BE294" s="202">
        <f>IF(O294="základní",K294,0)</f>
        <v>0</v>
      </c>
      <c r="BF294" s="202">
        <f>IF(O294="snížená",K294,0)</f>
        <v>0</v>
      </c>
      <c r="BG294" s="202">
        <f>IF(O294="zákl. přenesená",K294,0)</f>
        <v>0</v>
      </c>
      <c r="BH294" s="202">
        <f>IF(O294="sníž. přenesená",K294,0)</f>
        <v>0</v>
      </c>
      <c r="BI294" s="202">
        <f>IF(O294="nulová",K294,0)</f>
        <v>0</v>
      </c>
      <c r="BJ294" s="17" t="s">
        <v>84</v>
      </c>
      <c r="BK294" s="202">
        <f>ROUND(P294*H294,2)</f>
        <v>0</v>
      </c>
      <c r="BL294" s="17" t="s">
        <v>150</v>
      </c>
      <c r="BM294" s="201" t="s">
        <v>693</v>
      </c>
    </row>
    <row r="295" spans="1:47" s="2" customFormat="1" ht="126.75">
      <c r="A295" s="34"/>
      <c r="B295" s="35"/>
      <c r="C295" s="36"/>
      <c r="D295" s="203" t="s">
        <v>152</v>
      </c>
      <c r="E295" s="36"/>
      <c r="F295" s="204" t="s">
        <v>407</v>
      </c>
      <c r="G295" s="36"/>
      <c r="H295" s="36"/>
      <c r="I295" s="205"/>
      <c r="J295" s="205"/>
      <c r="K295" s="36"/>
      <c r="L295" s="36"/>
      <c r="M295" s="39"/>
      <c r="N295" s="206"/>
      <c r="O295" s="207"/>
      <c r="P295" s="71"/>
      <c r="Q295" s="71"/>
      <c r="R295" s="71"/>
      <c r="S295" s="71"/>
      <c r="T295" s="71"/>
      <c r="U295" s="71"/>
      <c r="V295" s="71"/>
      <c r="W295" s="71"/>
      <c r="X295" s="72"/>
      <c r="Y295" s="34"/>
      <c r="Z295" s="34"/>
      <c r="AA295" s="34"/>
      <c r="AB295" s="34"/>
      <c r="AC295" s="34"/>
      <c r="AD295" s="34"/>
      <c r="AE295" s="34"/>
      <c r="AT295" s="17" t="s">
        <v>152</v>
      </c>
      <c r="AU295" s="17" t="s">
        <v>86</v>
      </c>
    </row>
    <row r="296" spans="2:51" s="13" customFormat="1" ht="12">
      <c r="B296" s="208"/>
      <c r="C296" s="209"/>
      <c r="D296" s="203" t="s">
        <v>154</v>
      </c>
      <c r="E296" s="210" t="s">
        <v>1</v>
      </c>
      <c r="F296" s="211" t="s">
        <v>694</v>
      </c>
      <c r="G296" s="209"/>
      <c r="H296" s="212">
        <v>38</v>
      </c>
      <c r="I296" s="213"/>
      <c r="J296" s="213"/>
      <c r="K296" s="209"/>
      <c r="L296" s="209"/>
      <c r="M296" s="214"/>
      <c r="N296" s="215"/>
      <c r="O296" s="216"/>
      <c r="P296" s="216"/>
      <c r="Q296" s="216"/>
      <c r="R296" s="216"/>
      <c r="S296" s="216"/>
      <c r="T296" s="216"/>
      <c r="U296" s="216"/>
      <c r="V296" s="216"/>
      <c r="W296" s="216"/>
      <c r="X296" s="217"/>
      <c r="AT296" s="218" t="s">
        <v>154</v>
      </c>
      <c r="AU296" s="218" t="s">
        <v>86</v>
      </c>
      <c r="AV296" s="13" t="s">
        <v>86</v>
      </c>
      <c r="AW296" s="13" t="s">
        <v>5</v>
      </c>
      <c r="AX296" s="13" t="s">
        <v>84</v>
      </c>
      <c r="AY296" s="218" t="s">
        <v>142</v>
      </c>
    </row>
    <row r="297" spans="1:65" s="2" customFormat="1" ht="24.2" customHeight="1">
      <c r="A297" s="34"/>
      <c r="B297" s="35"/>
      <c r="C297" s="230" t="s">
        <v>695</v>
      </c>
      <c r="D297" s="230" t="s">
        <v>251</v>
      </c>
      <c r="E297" s="231" t="s">
        <v>410</v>
      </c>
      <c r="F297" s="232" t="s">
        <v>411</v>
      </c>
      <c r="G297" s="233" t="s">
        <v>148</v>
      </c>
      <c r="H297" s="234">
        <v>3.8</v>
      </c>
      <c r="I297" s="235"/>
      <c r="J297" s="236"/>
      <c r="K297" s="237">
        <f>ROUND(P297*H297,2)</f>
        <v>0</v>
      </c>
      <c r="L297" s="232" t="s">
        <v>149</v>
      </c>
      <c r="M297" s="238"/>
      <c r="N297" s="239" t="s">
        <v>1</v>
      </c>
      <c r="O297" s="197" t="s">
        <v>39</v>
      </c>
      <c r="P297" s="198">
        <f>I297+J297</f>
        <v>0</v>
      </c>
      <c r="Q297" s="198">
        <f>ROUND(I297*H297,2)</f>
        <v>0</v>
      </c>
      <c r="R297" s="198">
        <f>ROUND(J297*H297,2)</f>
        <v>0</v>
      </c>
      <c r="S297" s="71"/>
      <c r="T297" s="199">
        <f>S297*H297</f>
        <v>0</v>
      </c>
      <c r="U297" s="199">
        <v>0.222</v>
      </c>
      <c r="V297" s="199">
        <f>U297*H297</f>
        <v>0.8436</v>
      </c>
      <c r="W297" s="199">
        <v>0</v>
      </c>
      <c r="X297" s="200">
        <f>W297*H297</f>
        <v>0</v>
      </c>
      <c r="Y297" s="34"/>
      <c r="Z297" s="34"/>
      <c r="AA297" s="34"/>
      <c r="AB297" s="34"/>
      <c r="AC297" s="34"/>
      <c r="AD297" s="34"/>
      <c r="AE297" s="34"/>
      <c r="AR297" s="201" t="s">
        <v>188</v>
      </c>
      <c r="AT297" s="201" t="s">
        <v>251</v>
      </c>
      <c r="AU297" s="201" t="s">
        <v>86</v>
      </c>
      <c r="AY297" s="17" t="s">
        <v>142</v>
      </c>
      <c r="BE297" s="202">
        <f>IF(O297="základní",K297,0)</f>
        <v>0</v>
      </c>
      <c r="BF297" s="202">
        <f>IF(O297="snížená",K297,0)</f>
        <v>0</v>
      </c>
      <c r="BG297" s="202">
        <f>IF(O297="zákl. přenesená",K297,0)</f>
        <v>0</v>
      </c>
      <c r="BH297" s="202">
        <f>IF(O297="sníž. přenesená",K297,0)</f>
        <v>0</v>
      </c>
      <c r="BI297" s="202">
        <f>IF(O297="nulová",K297,0)</f>
        <v>0</v>
      </c>
      <c r="BJ297" s="17" t="s">
        <v>84</v>
      </c>
      <c r="BK297" s="202">
        <f>ROUND(P297*H297,2)</f>
        <v>0</v>
      </c>
      <c r="BL297" s="17" t="s">
        <v>150</v>
      </c>
      <c r="BM297" s="201" t="s">
        <v>696</v>
      </c>
    </row>
    <row r="298" spans="2:51" s="13" customFormat="1" ht="12">
      <c r="B298" s="208"/>
      <c r="C298" s="209"/>
      <c r="D298" s="203" t="s">
        <v>154</v>
      </c>
      <c r="E298" s="210" t="s">
        <v>1</v>
      </c>
      <c r="F298" s="211" t="s">
        <v>697</v>
      </c>
      <c r="G298" s="209"/>
      <c r="H298" s="212">
        <v>3.8</v>
      </c>
      <c r="I298" s="213"/>
      <c r="J298" s="213"/>
      <c r="K298" s="209"/>
      <c r="L298" s="209"/>
      <c r="M298" s="214"/>
      <c r="N298" s="215"/>
      <c r="O298" s="216"/>
      <c r="P298" s="216"/>
      <c r="Q298" s="216"/>
      <c r="R298" s="216"/>
      <c r="S298" s="216"/>
      <c r="T298" s="216"/>
      <c r="U298" s="216"/>
      <c r="V298" s="216"/>
      <c r="W298" s="216"/>
      <c r="X298" s="217"/>
      <c r="AT298" s="218" t="s">
        <v>154</v>
      </c>
      <c r="AU298" s="218" t="s">
        <v>86</v>
      </c>
      <c r="AV298" s="13" t="s">
        <v>86</v>
      </c>
      <c r="AW298" s="13" t="s">
        <v>5</v>
      </c>
      <c r="AX298" s="13" t="s">
        <v>84</v>
      </c>
      <c r="AY298" s="218" t="s">
        <v>142</v>
      </c>
    </row>
    <row r="299" spans="1:65" s="2" customFormat="1" ht="44.25" customHeight="1">
      <c r="A299" s="34"/>
      <c r="B299" s="35"/>
      <c r="C299" s="189" t="s">
        <v>217</v>
      </c>
      <c r="D299" s="189" t="s">
        <v>145</v>
      </c>
      <c r="E299" s="190" t="s">
        <v>436</v>
      </c>
      <c r="F299" s="191" t="s">
        <v>437</v>
      </c>
      <c r="G299" s="192" t="s">
        <v>390</v>
      </c>
      <c r="H299" s="193">
        <v>20.5</v>
      </c>
      <c r="I299" s="194"/>
      <c r="J299" s="194"/>
      <c r="K299" s="195">
        <f>ROUND(P299*H299,2)</f>
        <v>0</v>
      </c>
      <c r="L299" s="191" t="s">
        <v>149</v>
      </c>
      <c r="M299" s="39"/>
      <c r="N299" s="196" t="s">
        <v>1</v>
      </c>
      <c r="O299" s="197" t="s">
        <v>39</v>
      </c>
      <c r="P299" s="198">
        <f>I299+J299</f>
        <v>0</v>
      </c>
      <c r="Q299" s="198">
        <f>ROUND(I299*H299,2)</f>
        <v>0</v>
      </c>
      <c r="R299" s="198">
        <f>ROUND(J299*H299,2)</f>
        <v>0</v>
      </c>
      <c r="S299" s="71"/>
      <c r="T299" s="199">
        <f>S299*H299</f>
        <v>0</v>
      </c>
      <c r="U299" s="199">
        <v>0</v>
      </c>
      <c r="V299" s="199">
        <f>U299*H299</f>
        <v>0</v>
      </c>
      <c r="W299" s="199">
        <v>0</v>
      </c>
      <c r="X299" s="200">
        <f>W299*H299</f>
        <v>0</v>
      </c>
      <c r="Y299" s="34"/>
      <c r="Z299" s="34"/>
      <c r="AA299" s="34"/>
      <c r="AB299" s="34"/>
      <c r="AC299" s="34"/>
      <c r="AD299" s="34"/>
      <c r="AE299" s="34"/>
      <c r="AR299" s="201" t="s">
        <v>150</v>
      </c>
      <c r="AT299" s="201" t="s">
        <v>145</v>
      </c>
      <c r="AU299" s="201" t="s">
        <v>86</v>
      </c>
      <c r="AY299" s="17" t="s">
        <v>142</v>
      </c>
      <c r="BE299" s="202">
        <f>IF(O299="základní",K299,0)</f>
        <v>0</v>
      </c>
      <c r="BF299" s="202">
        <f>IF(O299="snížená",K299,0)</f>
        <v>0</v>
      </c>
      <c r="BG299" s="202">
        <f>IF(O299="zákl. přenesená",K299,0)</f>
        <v>0</v>
      </c>
      <c r="BH299" s="202">
        <f>IF(O299="sníž. přenesená",K299,0)</f>
        <v>0</v>
      </c>
      <c r="BI299" s="202">
        <f>IF(O299="nulová",K299,0)</f>
        <v>0</v>
      </c>
      <c r="BJ299" s="17" t="s">
        <v>84</v>
      </c>
      <c r="BK299" s="202">
        <f>ROUND(P299*H299,2)</f>
        <v>0</v>
      </c>
      <c r="BL299" s="17" t="s">
        <v>150</v>
      </c>
      <c r="BM299" s="201" t="s">
        <v>698</v>
      </c>
    </row>
    <row r="300" spans="1:47" s="2" customFormat="1" ht="58.5">
      <c r="A300" s="34"/>
      <c r="B300" s="35"/>
      <c r="C300" s="36"/>
      <c r="D300" s="203" t="s">
        <v>152</v>
      </c>
      <c r="E300" s="36"/>
      <c r="F300" s="204" t="s">
        <v>439</v>
      </c>
      <c r="G300" s="36"/>
      <c r="H300" s="36"/>
      <c r="I300" s="205"/>
      <c r="J300" s="205"/>
      <c r="K300" s="36"/>
      <c r="L300" s="36"/>
      <c r="M300" s="39"/>
      <c r="N300" s="206"/>
      <c r="O300" s="207"/>
      <c r="P300" s="71"/>
      <c r="Q300" s="71"/>
      <c r="R300" s="71"/>
      <c r="S300" s="71"/>
      <c r="T300" s="71"/>
      <c r="U300" s="71"/>
      <c r="V300" s="71"/>
      <c r="W300" s="71"/>
      <c r="X300" s="72"/>
      <c r="Y300" s="34"/>
      <c r="Z300" s="34"/>
      <c r="AA300" s="34"/>
      <c r="AB300" s="34"/>
      <c r="AC300" s="34"/>
      <c r="AD300" s="34"/>
      <c r="AE300" s="34"/>
      <c r="AT300" s="17" t="s">
        <v>152</v>
      </c>
      <c r="AU300" s="17" t="s">
        <v>86</v>
      </c>
    </row>
    <row r="301" spans="2:51" s="13" customFormat="1" ht="12">
      <c r="B301" s="208"/>
      <c r="C301" s="209"/>
      <c r="D301" s="203" t="s">
        <v>154</v>
      </c>
      <c r="E301" s="210" t="s">
        <v>1</v>
      </c>
      <c r="F301" s="211" t="s">
        <v>699</v>
      </c>
      <c r="G301" s="209"/>
      <c r="H301" s="212">
        <v>20.5</v>
      </c>
      <c r="I301" s="213"/>
      <c r="J301" s="213"/>
      <c r="K301" s="209"/>
      <c r="L301" s="209"/>
      <c r="M301" s="214"/>
      <c r="N301" s="215"/>
      <c r="O301" s="216"/>
      <c r="P301" s="216"/>
      <c r="Q301" s="216"/>
      <c r="R301" s="216"/>
      <c r="S301" s="216"/>
      <c r="T301" s="216"/>
      <c r="U301" s="216"/>
      <c r="V301" s="216"/>
      <c r="W301" s="216"/>
      <c r="X301" s="217"/>
      <c r="AT301" s="218" t="s">
        <v>154</v>
      </c>
      <c r="AU301" s="218" t="s">
        <v>86</v>
      </c>
      <c r="AV301" s="13" t="s">
        <v>86</v>
      </c>
      <c r="AW301" s="13" t="s">
        <v>5</v>
      </c>
      <c r="AX301" s="13" t="s">
        <v>84</v>
      </c>
      <c r="AY301" s="218" t="s">
        <v>142</v>
      </c>
    </row>
    <row r="302" spans="1:65" s="2" customFormat="1" ht="60">
      <c r="A302" s="34"/>
      <c r="B302" s="35"/>
      <c r="C302" s="189" t="s">
        <v>225</v>
      </c>
      <c r="D302" s="189" t="s">
        <v>145</v>
      </c>
      <c r="E302" s="190" t="s">
        <v>442</v>
      </c>
      <c r="F302" s="191" t="s">
        <v>443</v>
      </c>
      <c r="G302" s="192" t="s">
        <v>390</v>
      </c>
      <c r="H302" s="193">
        <v>20.5</v>
      </c>
      <c r="I302" s="194"/>
      <c r="J302" s="194"/>
      <c r="K302" s="195">
        <f>ROUND(P302*H302,2)</f>
        <v>0</v>
      </c>
      <c r="L302" s="191" t="s">
        <v>149</v>
      </c>
      <c r="M302" s="39"/>
      <c r="N302" s="196" t="s">
        <v>1</v>
      </c>
      <c r="O302" s="197" t="s">
        <v>39</v>
      </c>
      <c r="P302" s="198">
        <f>I302+J302</f>
        <v>0</v>
      </c>
      <c r="Q302" s="198">
        <f>ROUND(I302*H302,2)</f>
        <v>0</v>
      </c>
      <c r="R302" s="198">
        <f>ROUND(J302*H302,2)</f>
        <v>0</v>
      </c>
      <c r="S302" s="71"/>
      <c r="T302" s="199">
        <f>S302*H302</f>
        <v>0</v>
      </c>
      <c r="U302" s="199">
        <v>0.000605063</v>
      </c>
      <c r="V302" s="199">
        <f>U302*H302</f>
        <v>0.012403791499999999</v>
      </c>
      <c r="W302" s="199">
        <v>0</v>
      </c>
      <c r="X302" s="200">
        <f>W302*H302</f>
        <v>0</v>
      </c>
      <c r="Y302" s="34"/>
      <c r="Z302" s="34"/>
      <c r="AA302" s="34"/>
      <c r="AB302" s="34"/>
      <c r="AC302" s="34"/>
      <c r="AD302" s="34"/>
      <c r="AE302" s="34"/>
      <c r="AR302" s="201" t="s">
        <v>150</v>
      </c>
      <c r="AT302" s="201" t="s">
        <v>145</v>
      </c>
      <c r="AU302" s="201" t="s">
        <v>86</v>
      </c>
      <c r="AY302" s="17" t="s">
        <v>142</v>
      </c>
      <c r="BE302" s="202">
        <f>IF(O302="základní",K302,0)</f>
        <v>0</v>
      </c>
      <c r="BF302" s="202">
        <f>IF(O302="snížená",K302,0)</f>
        <v>0</v>
      </c>
      <c r="BG302" s="202">
        <f>IF(O302="zákl. přenesená",K302,0)</f>
        <v>0</v>
      </c>
      <c r="BH302" s="202">
        <f>IF(O302="sníž. přenesená",K302,0)</f>
        <v>0</v>
      </c>
      <c r="BI302" s="202">
        <f>IF(O302="nulová",K302,0)</f>
        <v>0</v>
      </c>
      <c r="BJ302" s="17" t="s">
        <v>84</v>
      </c>
      <c r="BK302" s="202">
        <f>ROUND(P302*H302,2)</f>
        <v>0</v>
      </c>
      <c r="BL302" s="17" t="s">
        <v>150</v>
      </c>
      <c r="BM302" s="201" t="s">
        <v>700</v>
      </c>
    </row>
    <row r="303" spans="1:47" s="2" customFormat="1" ht="29.25">
      <c r="A303" s="34"/>
      <c r="B303" s="35"/>
      <c r="C303" s="36"/>
      <c r="D303" s="203" t="s">
        <v>152</v>
      </c>
      <c r="E303" s="36"/>
      <c r="F303" s="204" t="s">
        <v>445</v>
      </c>
      <c r="G303" s="36"/>
      <c r="H303" s="36"/>
      <c r="I303" s="205"/>
      <c r="J303" s="205"/>
      <c r="K303" s="36"/>
      <c r="L303" s="36"/>
      <c r="M303" s="39"/>
      <c r="N303" s="206"/>
      <c r="O303" s="207"/>
      <c r="P303" s="71"/>
      <c r="Q303" s="71"/>
      <c r="R303" s="71"/>
      <c r="S303" s="71"/>
      <c r="T303" s="71"/>
      <c r="U303" s="71"/>
      <c r="V303" s="71"/>
      <c r="W303" s="71"/>
      <c r="X303" s="72"/>
      <c r="Y303" s="34"/>
      <c r="Z303" s="34"/>
      <c r="AA303" s="34"/>
      <c r="AB303" s="34"/>
      <c r="AC303" s="34"/>
      <c r="AD303" s="34"/>
      <c r="AE303" s="34"/>
      <c r="AT303" s="17" t="s">
        <v>152</v>
      </c>
      <c r="AU303" s="17" t="s">
        <v>86</v>
      </c>
    </row>
    <row r="304" spans="2:51" s="13" customFormat="1" ht="12">
      <c r="B304" s="208"/>
      <c r="C304" s="209"/>
      <c r="D304" s="203" t="s">
        <v>154</v>
      </c>
      <c r="E304" s="210" t="s">
        <v>1</v>
      </c>
      <c r="F304" s="211" t="s">
        <v>699</v>
      </c>
      <c r="G304" s="209"/>
      <c r="H304" s="212">
        <v>20.5</v>
      </c>
      <c r="I304" s="213"/>
      <c r="J304" s="213"/>
      <c r="K304" s="209"/>
      <c r="L304" s="209"/>
      <c r="M304" s="214"/>
      <c r="N304" s="215"/>
      <c r="O304" s="216"/>
      <c r="P304" s="216"/>
      <c r="Q304" s="216"/>
      <c r="R304" s="216"/>
      <c r="S304" s="216"/>
      <c r="T304" s="216"/>
      <c r="U304" s="216"/>
      <c r="V304" s="216"/>
      <c r="W304" s="216"/>
      <c r="X304" s="217"/>
      <c r="AT304" s="218" t="s">
        <v>154</v>
      </c>
      <c r="AU304" s="218" t="s">
        <v>86</v>
      </c>
      <c r="AV304" s="13" t="s">
        <v>86</v>
      </c>
      <c r="AW304" s="13" t="s">
        <v>5</v>
      </c>
      <c r="AX304" s="13" t="s">
        <v>84</v>
      </c>
      <c r="AY304" s="218" t="s">
        <v>142</v>
      </c>
    </row>
    <row r="305" spans="1:65" s="2" customFormat="1" ht="24">
      <c r="A305" s="34"/>
      <c r="B305" s="35"/>
      <c r="C305" s="189" t="s">
        <v>701</v>
      </c>
      <c r="D305" s="189" t="s">
        <v>145</v>
      </c>
      <c r="E305" s="190" t="s">
        <v>447</v>
      </c>
      <c r="F305" s="191" t="s">
        <v>448</v>
      </c>
      <c r="G305" s="192" t="s">
        <v>390</v>
      </c>
      <c r="H305" s="193">
        <v>21</v>
      </c>
      <c r="I305" s="194"/>
      <c r="J305" s="194"/>
      <c r="K305" s="195">
        <f>ROUND(P305*H305,2)</f>
        <v>0</v>
      </c>
      <c r="L305" s="191" t="s">
        <v>149</v>
      </c>
      <c r="M305" s="39"/>
      <c r="N305" s="196" t="s">
        <v>1</v>
      </c>
      <c r="O305" s="197" t="s">
        <v>39</v>
      </c>
      <c r="P305" s="198">
        <f>I305+J305</f>
        <v>0</v>
      </c>
      <c r="Q305" s="198">
        <f>ROUND(I305*H305,2)</f>
        <v>0</v>
      </c>
      <c r="R305" s="198">
        <f>ROUND(J305*H305,2)</f>
        <v>0</v>
      </c>
      <c r="S305" s="71"/>
      <c r="T305" s="199">
        <f>S305*H305</f>
        <v>0</v>
      </c>
      <c r="U305" s="199">
        <v>1.645E-06</v>
      </c>
      <c r="V305" s="199">
        <f>U305*H305</f>
        <v>3.4544999999999995E-05</v>
      </c>
      <c r="W305" s="199">
        <v>0</v>
      </c>
      <c r="X305" s="200">
        <f>W305*H305</f>
        <v>0</v>
      </c>
      <c r="Y305" s="34"/>
      <c r="Z305" s="34"/>
      <c r="AA305" s="34"/>
      <c r="AB305" s="34"/>
      <c r="AC305" s="34"/>
      <c r="AD305" s="34"/>
      <c r="AE305" s="34"/>
      <c r="AR305" s="201" t="s">
        <v>150</v>
      </c>
      <c r="AT305" s="201" t="s">
        <v>145</v>
      </c>
      <c r="AU305" s="201" t="s">
        <v>86</v>
      </c>
      <c r="AY305" s="17" t="s">
        <v>142</v>
      </c>
      <c r="BE305" s="202">
        <f>IF(O305="základní",K305,0)</f>
        <v>0</v>
      </c>
      <c r="BF305" s="202">
        <f>IF(O305="snížená",K305,0)</f>
        <v>0</v>
      </c>
      <c r="BG305" s="202">
        <f>IF(O305="zákl. přenesená",K305,0)</f>
        <v>0</v>
      </c>
      <c r="BH305" s="202">
        <f>IF(O305="sníž. přenesená",K305,0)</f>
        <v>0</v>
      </c>
      <c r="BI305" s="202">
        <f>IF(O305="nulová",K305,0)</f>
        <v>0</v>
      </c>
      <c r="BJ305" s="17" t="s">
        <v>84</v>
      </c>
      <c r="BK305" s="202">
        <f>ROUND(P305*H305,2)</f>
        <v>0</v>
      </c>
      <c r="BL305" s="17" t="s">
        <v>150</v>
      </c>
      <c r="BM305" s="201" t="s">
        <v>702</v>
      </c>
    </row>
    <row r="306" spans="1:47" s="2" customFormat="1" ht="19.5">
      <c r="A306" s="34"/>
      <c r="B306" s="35"/>
      <c r="C306" s="36"/>
      <c r="D306" s="203" t="s">
        <v>152</v>
      </c>
      <c r="E306" s="36"/>
      <c r="F306" s="204" t="s">
        <v>450</v>
      </c>
      <c r="G306" s="36"/>
      <c r="H306" s="36"/>
      <c r="I306" s="205"/>
      <c r="J306" s="205"/>
      <c r="K306" s="36"/>
      <c r="L306" s="36"/>
      <c r="M306" s="39"/>
      <c r="N306" s="206"/>
      <c r="O306" s="207"/>
      <c r="P306" s="71"/>
      <c r="Q306" s="71"/>
      <c r="R306" s="71"/>
      <c r="S306" s="71"/>
      <c r="T306" s="71"/>
      <c r="U306" s="71"/>
      <c r="V306" s="71"/>
      <c r="W306" s="71"/>
      <c r="X306" s="72"/>
      <c r="Y306" s="34"/>
      <c r="Z306" s="34"/>
      <c r="AA306" s="34"/>
      <c r="AB306" s="34"/>
      <c r="AC306" s="34"/>
      <c r="AD306" s="34"/>
      <c r="AE306" s="34"/>
      <c r="AT306" s="17" t="s">
        <v>152</v>
      </c>
      <c r="AU306" s="17" t="s">
        <v>86</v>
      </c>
    </row>
    <row r="307" spans="2:51" s="13" customFormat="1" ht="12">
      <c r="B307" s="208"/>
      <c r="C307" s="209"/>
      <c r="D307" s="203" t="s">
        <v>154</v>
      </c>
      <c r="E307" s="210" t="s">
        <v>1</v>
      </c>
      <c r="F307" s="211" t="s">
        <v>703</v>
      </c>
      <c r="G307" s="209"/>
      <c r="H307" s="212">
        <v>21</v>
      </c>
      <c r="I307" s="213"/>
      <c r="J307" s="213"/>
      <c r="K307" s="209"/>
      <c r="L307" s="209"/>
      <c r="M307" s="214"/>
      <c r="N307" s="215"/>
      <c r="O307" s="216"/>
      <c r="P307" s="216"/>
      <c r="Q307" s="216"/>
      <c r="R307" s="216"/>
      <c r="S307" s="216"/>
      <c r="T307" s="216"/>
      <c r="U307" s="216"/>
      <c r="V307" s="216"/>
      <c r="W307" s="216"/>
      <c r="X307" s="217"/>
      <c r="AT307" s="218" t="s">
        <v>154</v>
      </c>
      <c r="AU307" s="218" t="s">
        <v>86</v>
      </c>
      <c r="AV307" s="13" t="s">
        <v>86</v>
      </c>
      <c r="AW307" s="13" t="s">
        <v>5</v>
      </c>
      <c r="AX307" s="13" t="s">
        <v>84</v>
      </c>
      <c r="AY307" s="218" t="s">
        <v>142</v>
      </c>
    </row>
    <row r="308" spans="1:65" s="2" customFormat="1" ht="66.75" customHeight="1">
      <c r="A308" s="34"/>
      <c r="B308" s="35"/>
      <c r="C308" s="189" t="s">
        <v>245</v>
      </c>
      <c r="D308" s="189" t="s">
        <v>145</v>
      </c>
      <c r="E308" s="190" t="s">
        <v>468</v>
      </c>
      <c r="F308" s="191" t="s">
        <v>469</v>
      </c>
      <c r="G308" s="192" t="s">
        <v>390</v>
      </c>
      <c r="H308" s="193">
        <v>3</v>
      </c>
      <c r="I308" s="194"/>
      <c r="J308" s="194"/>
      <c r="K308" s="195">
        <f>ROUND(P308*H308,2)</f>
        <v>0</v>
      </c>
      <c r="L308" s="191" t="s">
        <v>149</v>
      </c>
      <c r="M308" s="39"/>
      <c r="N308" s="196" t="s">
        <v>1</v>
      </c>
      <c r="O308" s="197" t="s">
        <v>39</v>
      </c>
      <c r="P308" s="198">
        <f>I308+J308</f>
        <v>0</v>
      </c>
      <c r="Q308" s="198">
        <f>ROUND(I308*H308,2)</f>
        <v>0</v>
      </c>
      <c r="R308" s="198">
        <f>ROUND(J308*H308,2)</f>
        <v>0</v>
      </c>
      <c r="S308" s="71"/>
      <c r="T308" s="199">
        <f>S308*H308</f>
        <v>0</v>
      </c>
      <c r="U308" s="199">
        <v>0</v>
      </c>
      <c r="V308" s="199">
        <f>U308*H308</f>
        <v>0</v>
      </c>
      <c r="W308" s="199">
        <v>0.043</v>
      </c>
      <c r="X308" s="200">
        <f>W308*H308</f>
        <v>0.129</v>
      </c>
      <c r="Y308" s="34"/>
      <c r="Z308" s="34"/>
      <c r="AA308" s="34"/>
      <c r="AB308" s="34"/>
      <c r="AC308" s="34"/>
      <c r="AD308" s="34"/>
      <c r="AE308" s="34"/>
      <c r="AR308" s="201" t="s">
        <v>150</v>
      </c>
      <c r="AT308" s="201" t="s">
        <v>145</v>
      </c>
      <c r="AU308" s="201" t="s">
        <v>86</v>
      </c>
      <c r="AY308" s="17" t="s">
        <v>142</v>
      </c>
      <c r="BE308" s="202">
        <f>IF(O308="základní",K308,0)</f>
        <v>0</v>
      </c>
      <c r="BF308" s="202">
        <f>IF(O308="snížená",K308,0)</f>
        <v>0</v>
      </c>
      <c r="BG308" s="202">
        <f>IF(O308="zákl. přenesená",K308,0)</f>
        <v>0</v>
      </c>
      <c r="BH308" s="202">
        <f>IF(O308="sníž. přenesená",K308,0)</f>
        <v>0</v>
      </c>
      <c r="BI308" s="202">
        <f>IF(O308="nulová",K308,0)</f>
        <v>0</v>
      </c>
      <c r="BJ308" s="17" t="s">
        <v>84</v>
      </c>
      <c r="BK308" s="202">
        <f>ROUND(P308*H308,2)</f>
        <v>0</v>
      </c>
      <c r="BL308" s="17" t="s">
        <v>150</v>
      </c>
      <c r="BM308" s="201" t="s">
        <v>704</v>
      </c>
    </row>
    <row r="309" spans="1:47" s="2" customFormat="1" ht="78">
      <c r="A309" s="34"/>
      <c r="B309" s="35"/>
      <c r="C309" s="36"/>
      <c r="D309" s="203" t="s">
        <v>152</v>
      </c>
      <c r="E309" s="36"/>
      <c r="F309" s="204" t="s">
        <v>471</v>
      </c>
      <c r="G309" s="36"/>
      <c r="H309" s="36"/>
      <c r="I309" s="205"/>
      <c r="J309" s="205"/>
      <c r="K309" s="36"/>
      <c r="L309" s="36"/>
      <c r="M309" s="39"/>
      <c r="N309" s="206"/>
      <c r="O309" s="207"/>
      <c r="P309" s="71"/>
      <c r="Q309" s="71"/>
      <c r="R309" s="71"/>
      <c r="S309" s="71"/>
      <c r="T309" s="71"/>
      <c r="U309" s="71"/>
      <c r="V309" s="71"/>
      <c r="W309" s="71"/>
      <c r="X309" s="72"/>
      <c r="Y309" s="34"/>
      <c r="Z309" s="34"/>
      <c r="AA309" s="34"/>
      <c r="AB309" s="34"/>
      <c r="AC309" s="34"/>
      <c r="AD309" s="34"/>
      <c r="AE309" s="34"/>
      <c r="AT309" s="17" t="s">
        <v>152</v>
      </c>
      <c r="AU309" s="17" t="s">
        <v>86</v>
      </c>
    </row>
    <row r="310" spans="2:51" s="13" customFormat="1" ht="12">
      <c r="B310" s="208"/>
      <c r="C310" s="209"/>
      <c r="D310" s="203" t="s">
        <v>154</v>
      </c>
      <c r="E310" s="210" t="s">
        <v>1</v>
      </c>
      <c r="F310" s="211" t="s">
        <v>705</v>
      </c>
      <c r="G310" s="209"/>
      <c r="H310" s="212">
        <v>3</v>
      </c>
      <c r="I310" s="213"/>
      <c r="J310" s="213"/>
      <c r="K310" s="209"/>
      <c r="L310" s="209"/>
      <c r="M310" s="214"/>
      <c r="N310" s="215"/>
      <c r="O310" s="216"/>
      <c r="P310" s="216"/>
      <c r="Q310" s="216"/>
      <c r="R310" s="216"/>
      <c r="S310" s="216"/>
      <c r="T310" s="216"/>
      <c r="U310" s="216"/>
      <c r="V310" s="216"/>
      <c r="W310" s="216"/>
      <c r="X310" s="217"/>
      <c r="AT310" s="218" t="s">
        <v>154</v>
      </c>
      <c r="AU310" s="218" t="s">
        <v>86</v>
      </c>
      <c r="AV310" s="13" t="s">
        <v>86</v>
      </c>
      <c r="AW310" s="13" t="s">
        <v>5</v>
      </c>
      <c r="AX310" s="13" t="s">
        <v>84</v>
      </c>
      <c r="AY310" s="218" t="s">
        <v>142</v>
      </c>
    </row>
    <row r="311" spans="1:65" s="2" customFormat="1" ht="48">
      <c r="A311" s="34"/>
      <c r="B311" s="35"/>
      <c r="C311" s="189" t="s">
        <v>269</v>
      </c>
      <c r="D311" s="189" t="s">
        <v>145</v>
      </c>
      <c r="E311" s="190" t="s">
        <v>706</v>
      </c>
      <c r="F311" s="191" t="s">
        <v>707</v>
      </c>
      <c r="G311" s="192" t="s">
        <v>159</v>
      </c>
      <c r="H311" s="193">
        <v>1</v>
      </c>
      <c r="I311" s="194"/>
      <c r="J311" s="194"/>
      <c r="K311" s="195">
        <f>ROUND(P311*H311,2)</f>
        <v>0</v>
      </c>
      <c r="L311" s="191" t="s">
        <v>149</v>
      </c>
      <c r="M311" s="39"/>
      <c r="N311" s="196" t="s">
        <v>1</v>
      </c>
      <c r="O311" s="197" t="s">
        <v>39</v>
      </c>
      <c r="P311" s="198">
        <f>I311+J311</f>
        <v>0</v>
      </c>
      <c r="Q311" s="198">
        <f>ROUND(I311*H311,2)</f>
        <v>0</v>
      </c>
      <c r="R311" s="198">
        <f>ROUND(J311*H311,2)</f>
        <v>0</v>
      </c>
      <c r="S311" s="71"/>
      <c r="T311" s="199">
        <f>S311*H311</f>
        <v>0</v>
      </c>
      <c r="U311" s="199">
        <v>0</v>
      </c>
      <c r="V311" s="199">
        <f>U311*H311</f>
        <v>0</v>
      </c>
      <c r="W311" s="199">
        <v>0.004</v>
      </c>
      <c r="X311" s="200">
        <f>W311*H311</f>
        <v>0.004</v>
      </c>
      <c r="Y311" s="34"/>
      <c r="Z311" s="34"/>
      <c r="AA311" s="34"/>
      <c r="AB311" s="34"/>
      <c r="AC311" s="34"/>
      <c r="AD311" s="34"/>
      <c r="AE311" s="34"/>
      <c r="AR311" s="201" t="s">
        <v>150</v>
      </c>
      <c r="AT311" s="201" t="s">
        <v>145</v>
      </c>
      <c r="AU311" s="201" t="s">
        <v>86</v>
      </c>
      <c r="AY311" s="17" t="s">
        <v>142</v>
      </c>
      <c r="BE311" s="202">
        <f>IF(O311="základní",K311,0)</f>
        <v>0</v>
      </c>
      <c r="BF311" s="202">
        <f>IF(O311="snížená",K311,0)</f>
        <v>0</v>
      </c>
      <c r="BG311" s="202">
        <f>IF(O311="zákl. přenesená",K311,0)</f>
        <v>0</v>
      </c>
      <c r="BH311" s="202">
        <f>IF(O311="sníž. přenesená",K311,0)</f>
        <v>0</v>
      </c>
      <c r="BI311" s="202">
        <f>IF(O311="nulová",K311,0)</f>
        <v>0</v>
      </c>
      <c r="BJ311" s="17" t="s">
        <v>84</v>
      </c>
      <c r="BK311" s="202">
        <f>ROUND(P311*H311,2)</f>
        <v>0</v>
      </c>
      <c r="BL311" s="17" t="s">
        <v>150</v>
      </c>
      <c r="BM311" s="201" t="s">
        <v>708</v>
      </c>
    </row>
    <row r="312" spans="1:47" s="2" customFormat="1" ht="39">
      <c r="A312" s="34"/>
      <c r="B312" s="35"/>
      <c r="C312" s="36"/>
      <c r="D312" s="203" t="s">
        <v>152</v>
      </c>
      <c r="E312" s="36"/>
      <c r="F312" s="204" t="s">
        <v>709</v>
      </c>
      <c r="G312" s="36"/>
      <c r="H312" s="36"/>
      <c r="I312" s="205"/>
      <c r="J312" s="205"/>
      <c r="K312" s="36"/>
      <c r="L312" s="36"/>
      <c r="M312" s="39"/>
      <c r="N312" s="206"/>
      <c r="O312" s="207"/>
      <c r="P312" s="71"/>
      <c r="Q312" s="71"/>
      <c r="R312" s="71"/>
      <c r="S312" s="71"/>
      <c r="T312" s="71"/>
      <c r="U312" s="71"/>
      <c r="V312" s="71"/>
      <c r="W312" s="71"/>
      <c r="X312" s="72"/>
      <c r="Y312" s="34"/>
      <c r="Z312" s="34"/>
      <c r="AA312" s="34"/>
      <c r="AB312" s="34"/>
      <c r="AC312" s="34"/>
      <c r="AD312" s="34"/>
      <c r="AE312" s="34"/>
      <c r="AT312" s="17" t="s">
        <v>152</v>
      </c>
      <c r="AU312" s="17" t="s">
        <v>86</v>
      </c>
    </row>
    <row r="313" spans="2:51" s="13" customFormat="1" ht="12">
      <c r="B313" s="208"/>
      <c r="C313" s="209"/>
      <c r="D313" s="203" t="s">
        <v>154</v>
      </c>
      <c r="E313" s="210" t="s">
        <v>1</v>
      </c>
      <c r="F313" s="211" t="s">
        <v>710</v>
      </c>
      <c r="G313" s="209"/>
      <c r="H313" s="212">
        <v>1</v>
      </c>
      <c r="I313" s="213"/>
      <c r="J313" s="213"/>
      <c r="K313" s="209"/>
      <c r="L313" s="209"/>
      <c r="M313" s="214"/>
      <c r="N313" s="215"/>
      <c r="O313" s="216"/>
      <c r="P313" s="216"/>
      <c r="Q313" s="216"/>
      <c r="R313" s="216"/>
      <c r="S313" s="216"/>
      <c r="T313" s="216"/>
      <c r="U313" s="216"/>
      <c r="V313" s="216"/>
      <c r="W313" s="216"/>
      <c r="X313" s="217"/>
      <c r="AT313" s="218" t="s">
        <v>154</v>
      </c>
      <c r="AU313" s="218" t="s">
        <v>86</v>
      </c>
      <c r="AV313" s="13" t="s">
        <v>86</v>
      </c>
      <c r="AW313" s="13" t="s">
        <v>5</v>
      </c>
      <c r="AX313" s="13" t="s">
        <v>84</v>
      </c>
      <c r="AY313" s="218" t="s">
        <v>142</v>
      </c>
    </row>
    <row r="314" spans="2:63" s="12" customFormat="1" ht="22.9" customHeight="1">
      <c r="B314" s="172"/>
      <c r="C314" s="173"/>
      <c r="D314" s="174" t="s">
        <v>75</v>
      </c>
      <c r="E314" s="187" t="s">
        <v>477</v>
      </c>
      <c r="F314" s="187" t="s">
        <v>478</v>
      </c>
      <c r="G314" s="173"/>
      <c r="H314" s="173"/>
      <c r="I314" s="176"/>
      <c r="J314" s="176"/>
      <c r="K314" s="188">
        <f>BK314</f>
        <v>0</v>
      </c>
      <c r="L314" s="173"/>
      <c r="M314" s="178"/>
      <c r="N314" s="179"/>
      <c r="O314" s="180"/>
      <c r="P314" s="180"/>
      <c r="Q314" s="181">
        <f>SUM(Q315:Q322)</f>
        <v>0</v>
      </c>
      <c r="R314" s="181">
        <f>SUM(R315:R322)</f>
        <v>0</v>
      </c>
      <c r="S314" s="180"/>
      <c r="T314" s="182">
        <f>SUM(T315:T322)</f>
        <v>0</v>
      </c>
      <c r="U314" s="180"/>
      <c r="V314" s="182">
        <f>SUM(V315:V322)</f>
        <v>0</v>
      </c>
      <c r="W314" s="180"/>
      <c r="X314" s="183">
        <f>SUM(X315:X322)</f>
        <v>0</v>
      </c>
      <c r="AR314" s="184" t="s">
        <v>84</v>
      </c>
      <c r="AT314" s="185" t="s">
        <v>75</v>
      </c>
      <c r="AU314" s="185" t="s">
        <v>84</v>
      </c>
      <c r="AY314" s="184" t="s">
        <v>142</v>
      </c>
      <c r="BK314" s="186">
        <f>SUM(BK315:BK322)</f>
        <v>0</v>
      </c>
    </row>
    <row r="315" spans="1:65" s="2" customFormat="1" ht="36">
      <c r="A315" s="34"/>
      <c r="B315" s="35"/>
      <c r="C315" s="189" t="s">
        <v>264</v>
      </c>
      <c r="D315" s="189" t="s">
        <v>145</v>
      </c>
      <c r="E315" s="190" t="s">
        <v>480</v>
      </c>
      <c r="F315" s="191" t="s">
        <v>481</v>
      </c>
      <c r="G315" s="192" t="s">
        <v>254</v>
      </c>
      <c r="H315" s="193">
        <v>3280.236</v>
      </c>
      <c r="I315" s="194"/>
      <c r="J315" s="194"/>
      <c r="K315" s="195">
        <f>ROUND(P315*H315,2)</f>
        <v>0</v>
      </c>
      <c r="L315" s="191" t="s">
        <v>149</v>
      </c>
      <c r="M315" s="39"/>
      <c r="N315" s="196" t="s">
        <v>1</v>
      </c>
      <c r="O315" s="197" t="s">
        <v>39</v>
      </c>
      <c r="P315" s="198">
        <f>I315+J315</f>
        <v>0</v>
      </c>
      <c r="Q315" s="198">
        <f>ROUND(I315*H315,2)</f>
        <v>0</v>
      </c>
      <c r="R315" s="198">
        <f>ROUND(J315*H315,2)</f>
        <v>0</v>
      </c>
      <c r="S315" s="71"/>
      <c r="T315" s="199">
        <f>S315*H315</f>
        <v>0</v>
      </c>
      <c r="U315" s="199">
        <v>0</v>
      </c>
      <c r="V315" s="199">
        <f>U315*H315</f>
        <v>0</v>
      </c>
      <c r="W315" s="199">
        <v>0</v>
      </c>
      <c r="X315" s="200">
        <f>W315*H315</f>
        <v>0</v>
      </c>
      <c r="Y315" s="34"/>
      <c r="Z315" s="34"/>
      <c r="AA315" s="34"/>
      <c r="AB315" s="34"/>
      <c r="AC315" s="34"/>
      <c r="AD315" s="34"/>
      <c r="AE315" s="34"/>
      <c r="AR315" s="201" t="s">
        <v>150</v>
      </c>
      <c r="AT315" s="201" t="s">
        <v>145</v>
      </c>
      <c r="AU315" s="201" t="s">
        <v>86</v>
      </c>
      <c r="AY315" s="17" t="s">
        <v>142</v>
      </c>
      <c r="BE315" s="202">
        <f>IF(O315="základní",K315,0)</f>
        <v>0</v>
      </c>
      <c r="BF315" s="202">
        <f>IF(O315="snížená",K315,0)</f>
        <v>0</v>
      </c>
      <c r="BG315" s="202">
        <f>IF(O315="zákl. přenesená",K315,0)</f>
        <v>0</v>
      </c>
      <c r="BH315" s="202">
        <f>IF(O315="sníž. přenesená",K315,0)</f>
        <v>0</v>
      </c>
      <c r="BI315" s="202">
        <f>IF(O315="nulová",K315,0)</f>
        <v>0</v>
      </c>
      <c r="BJ315" s="17" t="s">
        <v>84</v>
      </c>
      <c r="BK315" s="202">
        <f>ROUND(P315*H315,2)</f>
        <v>0</v>
      </c>
      <c r="BL315" s="17" t="s">
        <v>150</v>
      </c>
      <c r="BM315" s="201" t="s">
        <v>711</v>
      </c>
    </row>
    <row r="316" spans="1:47" s="2" customFormat="1" ht="97.5">
      <c r="A316" s="34"/>
      <c r="B316" s="35"/>
      <c r="C316" s="36"/>
      <c r="D316" s="203" t="s">
        <v>152</v>
      </c>
      <c r="E316" s="36"/>
      <c r="F316" s="204" t="s">
        <v>483</v>
      </c>
      <c r="G316" s="36"/>
      <c r="H316" s="36"/>
      <c r="I316" s="205"/>
      <c r="J316" s="205"/>
      <c r="K316" s="36"/>
      <c r="L316" s="36"/>
      <c r="M316" s="39"/>
      <c r="N316" s="206"/>
      <c r="O316" s="207"/>
      <c r="P316" s="71"/>
      <c r="Q316" s="71"/>
      <c r="R316" s="71"/>
      <c r="S316" s="71"/>
      <c r="T316" s="71"/>
      <c r="U316" s="71"/>
      <c r="V316" s="71"/>
      <c r="W316" s="71"/>
      <c r="X316" s="72"/>
      <c r="Y316" s="34"/>
      <c r="Z316" s="34"/>
      <c r="AA316" s="34"/>
      <c r="AB316" s="34"/>
      <c r="AC316" s="34"/>
      <c r="AD316" s="34"/>
      <c r="AE316" s="34"/>
      <c r="AT316" s="17" t="s">
        <v>152</v>
      </c>
      <c r="AU316" s="17" t="s">
        <v>86</v>
      </c>
    </row>
    <row r="317" spans="1:65" s="2" customFormat="1" ht="36">
      <c r="A317" s="34"/>
      <c r="B317" s="35"/>
      <c r="C317" s="189" t="s">
        <v>279</v>
      </c>
      <c r="D317" s="189" t="s">
        <v>145</v>
      </c>
      <c r="E317" s="190" t="s">
        <v>485</v>
      </c>
      <c r="F317" s="191" t="s">
        <v>486</v>
      </c>
      <c r="G317" s="192" t="s">
        <v>254</v>
      </c>
      <c r="H317" s="193">
        <v>32802.36</v>
      </c>
      <c r="I317" s="194"/>
      <c r="J317" s="194"/>
      <c r="K317" s="195">
        <f>ROUND(P317*H317,2)</f>
        <v>0</v>
      </c>
      <c r="L317" s="191" t="s">
        <v>149</v>
      </c>
      <c r="M317" s="39"/>
      <c r="N317" s="196" t="s">
        <v>1</v>
      </c>
      <c r="O317" s="197" t="s">
        <v>39</v>
      </c>
      <c r="P317" s="198">
        <f>I317+J317</f>
        <v>0</v>
      </c>
      <c r="Q317" s="198">
        <f>ROUND(I317*H317,2)</f>
        <v>0</v>
      </c>
      <c r="R317" s="198">
        <f>ROUND(J317*H317,2)</f>
        <v>0</v>
      </c>
      <c r="S317" s="71"/>
      <c r="T317" s="199">
        <f>S317*H317</f>
        <v>0</v>
      </c>
      <c r="U317" s="199">
        <v>0</v>
      </c>
      <c r="V317" s="199">
        <f>U317*H317</f>
        <v>0</v>
      </c>
      <c r="W317" s="199">
        <v>0</v>
      </c>
      <c r="X317" s="200">
        <f>W317*H317</f>
        <v>0</v>
      </c>
      <c r="Y317" s="34"/>
      <c r="Z317" s="34"/>
      <c r="AA317" s="34"/>
      <c r="AB317" s="34"/>
      <c r="AC317" s="34"/>
      <c r="AD317" s="34"/>
      <c r="AE317" s="34"/>
      <c r="AR317" s="201" t="s">
        <v>150</v>
      </c>
      <c r="AT317" s="201" t="s">
        <v>145</v>
      </c>
      <c r="AU317" s="201" t="s">
        <v>86</v>
      </c>
      <c r="AY317" s="17" t="s">
        <v>142</v>
      </c>
      <c r="BE317" s="202">
        <f>IF(O317="základní",K317,0)</f>
        <v>0</v>
      </c>
      <c r="BF317" s="202">
        <f>IF(O317="snížená",K317,0)</f>
        <v>0</v>
      </c>
      <c r="BG317" s="202">
        <f>IF(O317="zákl. přenesená",K317,0)</f>
        <v>0</v>
      </c>
      <c r="BH317" s="202">
        <f>IF(O317="sníž. přenesená",K317,0)</f>
        <v>0</v>
      </c>
      <c r="BI317" s="202">
        <f>IF(O317="nulová",K317,0)</f>
        <v>0</v>
      </c>
      <c r="BJ317" s="17" t="s">
        <v>84</v>
      </c>
      <c r="BK317" s="202">
        <f>ROUND(P317*H317,2)</f>
        <v>0</v>
      </c>
      <c r="BL317" s="17" t="s">
        <v>150</v>
      </c>
      <c r="BM317" s="201" t="s">
        <v>712</v>
      </c>
    </row>
    <row r="318" spans="1:47" s="2" customFormat="1" ht="97.5">
      <c r="A318" s="34"/>
      <c r="B318" s="35"/>
      <c r="C318" s="36"/>
      <c r="D318" s="203" t="s">
        <v>152</v>
      </c>
      <c r="E318" s="36"/>
      <c r="F318" s="204" t="s">
        <v>483</v>
      </c>
      <c r="G318" s="36"/>
      <c r="H318" s="36"/>
      <c r="I318" s="205"/>
      <c r="J318" s="205"/>
      <c r="K318" s="36"/>
      <c r="L318" s="36"/>
      <c r="M318" s="39"/>
      <c r="N318" s="206"/>
      <c r="O318" s="207"/>
      <c r="P318" s="71"/>
      <c r="Q318" s="71"/>
      <c r="R318" s="71"/>
      <c r="S318" s="71"/>
      <c r="T318" s="71"/>
      <c r="U318" s="71"/>
      <c r="V318" s="71"/>
      <c r="W318" s="71"/>
      <c r="X318" s="72"/>
      <c r="Y318" s="34"/>
      <c r="Z318" s="34"/>
      <c r="AA318" s="34"/>
      <c r="AB318" s="34"/>
      <c r="AC318" s="34"/>
      <c r="AD318" s="34"/>
      <c r="AE318" s="34"/>
      <c r="AT318" s="17" t="s">
        <v>152</v>
      </c>
      <c r="AU318" s="17" t="s">
        <v>86</v>
      </c>
    </row>
    <row r="319" spans="1:65" s="2" customFormat="1" ht="24">
      <c r="A319" s="34"/>
      <c r="B319" s="35"/>
      <c r="C319" s="189" t="s">
        <v>297</v>
      </c>
      <c r="D319" s="189" t="s">
        <v>145</v>
      </c>
      <c r="E319" s="190" t="s">
        <v>489</v>
      </c>
      <c r="F319" s="191" t="s">
        <v>490</v>
      </c>
      <c r="G319" s="192" t="s">
        <v>254</v>
      </c>
      <c r="H319" s="193">
        <v>3280.236</v>
      </c>
      <c r="I319" s="194"/>
      <c r="J319" s="194"/>
      <c r="K319" s="195">
        <f>ROUND(P319*H319,2)</f>
        <v>0</v>
      </c>
      <c r="L319" s="191" t="s">
        <v>149</v>
      </c>
      <c r="M319" s="39"/>
      <c r="N319" s="196" t="s">
        <v>1</v>
      </c>
      <c r="O319" s="197" t="s">
        <v>39</v>
      </c>
      <c r="P319" s="198">
        <f>I319+J319</f>
        <v>0</v>
      </c>
      <c r="Q319" s="198">
        <f>ROUND(I319*H319,2)</f>
        <v>0</v>
      </c>
      <c r="R319" s="198">
        <f>ROUND(J319*H319,2)</f>
        <v>0</v>
      </c>
      <c r="S319" s="71"/>
      <c r="T319" s="199">
        <f>S319*H319</f>
        <v>0</v>
      </c>
      <c r="U319" s="199">
        <v>0</v>
      </c>
      <c r="V319" s="199">
        <f>U319*H319</f>
        <v>0</v>
      </c>
      <c r="W319" s="199">
        <v>0</v>
      </c>
      <c r="X319" s="200">
        <f>W319*H319</f>
        <v>0</v>
      </c>
      <c r="Y319" s="34"/>
      <c r="Z319" s="34"/>
      <c r="AA319" s="34"/>
      <c r="AB319" s="34"/>
      <c r="AC319" s="34"/>
      <c r="AD319" s="34"/>
      <c r="AE319" s="34"/>
      <c r="AR319" s="201" t="s">
        <v>150</v>
      </c>
      <c r="AT319" s="201" t="s">
        <v>145</v>
      </c>
      <c r="AU319" s="201" t="s">
        <v>86</v>
      </c>
      <c r="AY319" s="17" t="s">
        <v>142</v>
      </c>
      <c r="BE319" s="202">
        <f>IF(O319="základní",K319,0)</f>
        <v>0</v>
      </c>
      <c r="BF319" s="202">
        <f>IF(O319="snížená",K319,0)</f>
        <v>0</v>
      </c>
      <c r="BG319" s="202">
        <f>IF(O319="zákl. přenesená",K319,0)</f>
        <v>0</v>
      </c>
      <c r="BH319" s="202">
        <f>IF(O319="sníž. přenesená",K319,0)</f>
        <v>0</v>
      </c>
      <c r="BI319" s="202">
        <f>IF(O319="nulová",K319,0)</f>
        <v>0</v>
      </c>
      <c r="BJ319" s="17" t="s">
        <v>84</v>
      </c>
      <c r="BK319" s="202">
        <f>ROUND(P319*H319,2)</f>
        <v>0</v>
      </c>
      <c r="BL319" s="17" t="s">
        <v>150</v>
      </c>
      <c r="BM319" s="201" t="s">
        <v>713</v>
      </c>
    </row>
    <row r="320" spans="1:47" s="2" customFormat="1" ht="39">
      <c r="A320" s="34"/>
      <c r="B320" s="35"/>
      <c r="C320" s="36"/>
      <c r="D320" s="203" t="s">
        <v>152</v>
      </c>
      <c r="E320" s="36"/>
      <c r="F320" s="204" t="s">
        <v>492</v>
      </c>
      <c r="G320" s="36"/>
      <c r="H320" s="36"/>
      <c r="I320" s="205"/>
      <c r="J320" s="205"/>
      <c r="K320" s="36"/>
      <c r="L320" s="36"/>
      <c r="M320" s="39"/>
      <c r="N320" s="206"/>
      <c r="O320" s="207"/>
      <c r="P320" s="71"/>
      <c r="Q320" s="71"/>
      <c r="R320" s="71"/>
      <c r="S320" s="71"/>
      <c r="T320" s="71"/>
      <c r="U320" s="71"/>
      <c r="V320" s="71"/>
      <c r="W320" s="71"/>
      <c r="X320" s="72"/>
      <c r="Y320" s="34"/>
      <c r="Z320" s="34"/>
      <c r="AA320" s="34"/>
      <c r="AB320" s="34"/>
      <c r="AC320" s="34"/>
      <c r="AD320" s="34"/>
      <c r="AE320" s="34"/>
      <c r="AT320" s="17" t="s">
        <v>152</v>
      </c>
      <c r="AU320" s="17" t="s">
        <v>86</v>
      </c>
    </row>
    <row r="321" spans="1:65" s="2" customFormat="1" ht="44.25" customHeight="1">
      <c r="A321" s="34"/>
      <c r="B321" s="35"/>
      <c r="C321" s="189" t="s">
        <v>714</v>
      </c>
      <c r="D321" s="189" t="s">
        <v>145</v>
      </c>
      <c r="E321" s="190" t="s">
        <v>494</v>
      </c>
      <c r="F321" s="191" t="s">
        <v>266</v>
      </c>
      <c r="G321" s="192" t="s">
        <v>254</v>
      </c>
      <c r="H321" s="193">
        <v>3280.236</v>
      </c>
      <c r="I321" s="194"/>
      <c r="J321" s="194"/>
      <c r="K321" s="195">
        <f>ROUND(P321*H321,2)</f>
        <v>0</v>
      </c>
      <c r="L321" s="191" t="s">
        <v>149</v>
      </c>
      <c r="M321" s="39"/>
      <c r="N321" s="196" t="s">
        <v>1</v>
      </c>
      <c r="O321" s="197" t="s">
        <v>39</v>
      </c>
      <c r="P321" s="198">
        <f>I321+J321</f>
        <v>0</v>
      </c>
      <c r="Q321" s="198">
        <f>ROUND(I321*H321,2)</f>
        <v>0</v>
      </c>
      <c r="R321" s="198">
        <f>ROUND(J321*H321,2)</f>
        <v>0</v>
      </c>
      <c r="S321" s="71"/>
      <c r="T321" s="199">
        <f>S321*H321</f>
        <v>0</v>
      </c>
      <c r="U321" s="199">
        <v>0</v>
      </c>
      <c r="V321" s="199">
        <f>U321*H321</f>
        <v>0</v>
      </c>
      <c r="W321" s="199">
        <v>0</v>
      </c>
      <c r="X321" s="200">
        <f>W321*H321</f>
        <v>0</v>
      </c>
      <c r="Y321" s="34"/>
      <c r="Z321" s="34"/>
      <c r="AA321" s="34"/>
      <c r="AB321" s="34"/>
      <c r="AC321" s="34"/>
      <c r="AD321" s="34"/>
      <c r="AE321" s="34"/>
      <c r="AR321" s="201" t="s">
        <v>150</v>
      </c>
      <c r="AT321" s="201" t="s">
        <v>145</v>
      </c>
      <c r="AU321" s="201" t="s">
        <v>86</v>
      </c>
      <c r="AY321" s="17" t="s">
        <v>142</v>
      </c>
      <c r="BE321" s="202">
        <f>IF(O321="základní",K321,0)</f>
        <v>0</v>
      </c>
      <c r="BF321" s="202">
        <f>IF(O321="snížená",K321,0)</f>
        <v>0</v>
      </c>
      <c r="BG321" s="202">
        <f>IF(O321="zákl. přenesená",K321,0)</f>
        <v>0</v>
      </c>
      <c r="BH321" s="202">
        <f>IF(O321="sníž. přenesená",K321,0)</f>
        <v>0</v>
      </c>
      <c r="BI321" s="202">
        <f>IF(O321="nulová",K321,0)</f>
        <v>0</v>
      </c>
      <c r="BJ321" s="17" t="s">
        <v>84</v>
      </c>
      <c r="BK321" s="202">
        <f>ROUND(P321*H321,2)</f>
        <v>0</v>
      </c>
      <c r="BL321" s="17" t="s">
        <v>150</v>
      </c>
      <c r="BM321" s="201" t="s">
        <v>715</v>
      </c>
    </row>
    <row r="322" spans="1:47" s="2" customFormat="1" ht="78">
      <c r="A322" s="34"/>
      <c r="B322" s="35"/>
      <c r="C322" s="36"/>
      <c r="D322" s="203" t="s">
        <v>152</v>
      </c>
      <c r="E322" s="36"/>
      <c r="F322" s="204" t="s">
        <v>496</v>
      </c>
      <c r="G322" s="36"/>
      <c r="H322" s="36"/>
      <c r="I322" s="205"/>
      <c r="J322" s="205"/>
      <c r="K322" s="36"/>
      <c r="L322" s="36"/>
      <c r="M322" s="39"/>
      <c r="N322" s="206"/>
      <c r="O322" s="207"/>
      <c r="P322" s="71"/>
      <c r="Q322" s="71"/>
      <c r="R322" s="71"/>
      <c r="S322" s="71"/>
      <c r="T322" s="71"/>
      <c r="U322" s="71"/>
      <c r="V322" s="71"/>
      <c r="W322" s="71"/>
      <c r="X322" s="72"/>
      <c r="Y322" s="34"/>
      <c r="Z322" s="34"/>
      <c r="AA322" s="34"/>
      <c r="AB322" s="34"/>
      <c r="AC322" s="34"/>
      <c r="AD322" s="34"/>
      <c r="AE322" s="34"/>
      <c r="AT322" s="17" t="s">
        <v>152</v>
      </c>
      <c r="AU322" s="17" t="s">
        <v>86</v>
      </c>
    </row>
    <row r="323" spans="2:63" s="12" customFormat="1" ht="22.9" customHeight="1">
      <c r="B323" s="172"/>
      <c r="C323" s="173"/>
      <c r="D323" s="174" t="s">
        <v>75</v>
      </c>
      <c r="E323" s="187" t="s">
        <v>497</v>
      </c>
      <c r="F323" s="187" t="s">
        <v>498</v>
      </c>
      <c r="G323" s="173"/>
      <c r="H323" s="173"/>
      <c r="I323" s="176"/>
      <c r="J323" s="176"/>
      <c r="K323" s="188">
        <f>BK323</f>
        <v>0</v>
      </c>
      <c r="L323" s="173"/>
      <c r="M323" s="178"/>
      <c r="N323" s="179"/>
      <c r="O323" s="180"/>
      <c r="P323" s="180"/>
      <c r="Q323" s="181">
        <f>SUM(Q324:Q327)</f>
        <v>0</v>
      </c>
      <c r="R323" s="181">
        <f>SUM(R324:R327)</f>
        <v>0</v>
      </c>
      <c r="S323" s="180"/>
      <c r="T323" s="182">
        <f>SUM(T324:T327)</f>
        <v>0</v>
      </c>
      <c r="U323" s="180"/>
      <c r="V323" s="182">
        <f>SUM(V324:V327)</f>
        <v>0</v>
      </c>
      <c r="W323" s="180"/>
      <c r="X323" s="183">
        <f>SUM(X324:X327)</f>
        <v>0</v>
      </c>
      <c r="AR323" s="184" t="s">
        <v>84</v>
      </c>
      <c r="AT323" s="185" t="s">
        <v>75</v>
      </c>
      <c r="AU323" s="185" t="s">
        <v>84</v>
      </c>
      <c r="AY323" s="184" t="s">
        <v>142</v>
      </c>
      <c r="BK323" s="186">
        <f>SUM(BK324:BK327)</f>
        <v>0</v>
      </c>
    </row>
    <row r="324" spans="1:65" s="2" customFormat="1" ht="44.25" customHeight="1">
      <c r="A324" s="34"/>
      <c r="B324" s="35"/>
      <c r="C324" s="189" t="s">
        <v>162</v>
      </c>
      <c r="D324" s="189" t="s">
        <v>145</v>
      </c>
      <c r="E324" s="190" t="s">
        <v>500</v>
      </c>
      <c r="F324" s="191" t="s">
        <v>501</v>
      </c>
      <c r="G324" s="192" t="s">
        <v>254</v>
      </c>
      <c r="H324" s="193">
        <v>10317.862</v>
      </c>
      <c r="I324" s="194"/>
      <c r="J324" s="194"/>
      <c r="K324" s="195">
        <f>ROUND(P324*H324,2)</f>
        <v>0</v>
      </c>
      <c r="L324" s="191" t="s">
        <v>149</v>
      </c>
      <c r="M324" s="39"/>
      <c r="N324" s="196" t="s">
        <v>1</v>
      </c>
      <c r="O324" s="197" t="s">
        <v>39</v>
      </c>
      <c r="P324" s="198">
        <f>I324+J324</f>
        <v>0</v>
      </c>
      <c r="Q324" s="198">
        <f>ROUND(I324*H324,2)</f>
        <v>0</v>
      </c>
      <c r="R324" s="198">
        <f>ROUND(J324*H324,2)</f>
        <v>0</v>
      </c>
      <c r="S324" s="71"/>
      <c r="T324" s="199">
        <f>S324*H324</f>
        <v>0</v>
      </c>
      <c r="U324" s="199">
        <v>0</v>
      </c>
      <c r="V324" s="199">
        <f>U324*H324</f>
        <v>0</v>
      </c>
      <c r="W324" s="199">
        <v>0</v>
      </c>
      <c r="X324" s="200">
        <f>W324*H324</f>
        <v>0</v>
      </c>
      <c r="Y324" s="34"/>
      <c r="Z324" s="34"/>
      <c r="AA324" s="34"/>
      <c r="AB324" s="34"/>
      <c r="AC324" s="34"/>
      <c r="AD324" s="34"/>
      <c r="AE324" s="34"/>
      <c r="AR324" s="201" t="s">
        <v>150</v>
      </c>
      <c r="AT324" s="201" t="s">
        <v>145</v>
      </c>
      <c r="AU324" s="201" t="s">
        <v>86</v>
      </c>
      <c r="AY324" s="17" t="s">
        <v>142</v>
      </c>
      <c r="BE324" s="202">
        <f>IF(O324="základní",K324,0)</f>
        <v>0</v>
      </c>
      <c r="BF324" s="202">
        <f>IF(O324="snížená",K324,0)</f>
        <v>0</v>
      </c>
      <c r="BG324" s="202">
        <f>IF(O324="zákl. přenesená",K324,0)</f>
        <v>0</v>
      </c>
      <c r="BH324" s="202">
        <f>IF(O324="sníž. přenesená",K324,0)</f>
        <v>0</v>
      </c>
      <c r="BI324" s="202">
        <f>IF(O324="nulová",K324,0)</f>
        <v>0</v>
      </c>
      <c r="BJ324" s="17" t="s">
        <v>84</v>
      </c>
      <c r="BK324" s="202">
        <f>ROUND(P324*H324,2)</f>
        <v>0</v>
      </c>
      <c r="BL324" s="17" t="s">
        <v>150</v>
      </c>
      <c r="BM324" s="201" t="s">
        <v>716</v>
      </c>
    </row>
    <row r="325" spans="1:47" s="2" customFormat="1" ht="29.25">
      <c r="A325" s="34"/>
      <c r="B325" s="35"/>
      <c r="C325" s="36"/>
      <c r="D325" s="203" t="s">
        <v>152</v>
      </c>
      <c r="E325" s="36"/>
      <c r="F325" s="204" t="s">
        <v>503</v>
      </c>
      <c r="G325" s="36"/>
      <c r="H325" s="36"/>
      <c r="I325" s="205"/>
      <c r="J325" s="205"/>
      <c r="K325" s="36"/>
      <c r="L325" s="36"/>
      <c r="M325" s="39"/>
      <c r="N325" s="206"/>
      <c r="O325" s="207"/>
      <c r="P325" s="71"/>
      <c r="Q325" s="71"/>
      <c r="R325" s="71"/>
      <c r="S325" s="71"/>
      <c r="T325" s="71"/>
      <c r="U325" s="71"/>
      <c r="V325" s="71"/>
      <c r="W325" s="71"/>
      <c r="X325" s="72"/>
      <c r="Y325" s="34"/>
      <c r="Z325" s="34"/>
      <c r="AA325" s="34"/>
      <c r="AB325" s="34"/>
      <c r="AC325" s="34"/>
      <c r="AD325" s="34"/>
      <c r="AE325" s="34"/>
      <c r="AT325" s="17" t="s">
        <v>152</v>
      </c>
      <c r="AU325" s="17" t="s">
        <v>86</v>
      </c>
    </row>
    <row r="326" spans="1:65" s="2" customFormat="1" ht="55.5" customHeight="1">
      <c r="A326" s="34"/>
      <c r="B326" s="35"/>
      <c r="C326" s="189" t="s">
        <v>200</v>
      </c>
      <c r="D326" s="189" t="s">
        <v>145</v>
      </c>
      <c r="E326" s="190" t="s">
        <v>505</v>
      </c>
      <c r="F326" s="191" t="s">
        <v>506</v>
      </c>
      <c r="G326" s="192" t="s">
        <v>254</v>
      </c>
      <c r="H326" s="193">
        <v>10317.862</v>
      </c>
      <c r="I326" s="194"/>
      <c r="J326" s="194"/>
      <c r="K326" s="195">
        <f>ROUND(P326*H326,2)</f>
        <v>0</v>
      </c>
      <c r="L326" s="191" t="s">
        <v>149</v>
      </c>
      <c r="M326" s="39"/>
      <c r="N326" s="196" t="s">
        <v>1</v>
      </c>
      <c r="O326" s="197" t="s">
        <v>39</v>
      </c>
      <c r="P326" s="198">
        <f>I326+J326</f>
        <v>0</v>
      </c>
      <c r="Q326" s="198">
        <f>ROUND(I326*H326,2)</f>
        <v>0</v>
      </c>
      <c r="R326" s="198">
        <f>ROUND(J326*H326,2)</f>
        <v>0</v>
      </c>
      <c r="S326" s="71"/>
      <c r="T326" s="199">
        <f>S326*H326</f>
        <v>0</v>
      </c>
      <c r="U326" s="199">
        <v>0</v>
      </c>
      <c r="V326" s="199">
        <f>U326*H326</f>
        <v>0</v>
      </c>
      <c r="W326" s="199">
        <v>0</v>
      </c>
      <c r="X326" s="200">
        <f>W326*H326</f>
        <v>0</v>
      </c>
      <c r="Y326" s="34"/>
      <c r="Z326" s="34"/>
      <c r="AA326" s="34"/>
      <c r="AB326" s="34"/>
      <c r="AC326" s="34"/>
      <c r="AD326" s="34"/>
      <c r="AE326" s="34"/>
      <c r="AR326" s="201" t="s">
        <v>150</v>
      </c>
      <c r="AT326" s="201" t="s">
        <v>145</v>
      </c>
      <c r="AU326" s="201" t="s">
        <v>86</v>
      </c>
      <c r="AY326" s="17" t="s">
        <v>142</v>
      </c>
      <c r="BE326" s="202">
        <f>IF(O326="základní",K326,0)</f>
        <v>0</v>
      </c>
      <c r="BF326" s="202">
        <f>IF(O326="snížená",K326,0)</f>
        <v>0</v>
      </c>
      <c r="BG326" s="202">
        <f>IF(O326="zákl. přenesená",K326,0)</f>
        <v>0</v>
      </c>
      <c r="BH326" s="202">
        <f>IF(O326="sníž. přenesená",K326,0)</f>
        <v>0</v>
      </c>
      <c r="BI326" s="202">
        <f>IF(O326="nulová",K326,0)</f>
        <v>0</v>
      </c>
      <c r="BJ326" s="17" t="s">
        <v>84</v>
      </c>
      <c r="BK326" s="202">
        <f>ROUND(P326*H326,2)</f>
        <v>0</v>
      </c>
      <c r="BL326" s="17" t="s">
        <v>150</v>
      </c>
      <c r="BM326" s="201" t="s">
        <v>717</v>
      </c>
    </row>
    <row r="327" spans="1:47" s="2" customFormat="1" ht="29.25">
      <c r="A327" s="34"/>
      <c r="B327" s="35"/>
      <c r="C327" s="36"/>
      <c r="D327" s="203" t="s">
        <v>152</v>
      </c>
      <c r="E327" s="36"/>
      <c r="F327" s="204" t="s">
        <v>503</v>
      </c>
      <c r="G327" s="36"/>
      <c r="H327" s="36"/>
      <c r="I327" s="205"/>
      <c r="J327" s="205"/>
      <c r="K327" s="36"/>
      <c r="L327" s="36"/>
      <c r="M327" s="39"/>
      <c r="N327" s="206"/>
      <c r="O327" s="207"/>
      <c r="P327" s="71"/>
      <c r="Q327" s="71"/>
      <c r="R327" s="71"/>
      <c r="S327" s="71"/>
      <c r="T327" s="71"/>
      <c r="U327" s="71"/>
      <c r="V327" s="71"/>
      <c r="W327" s="71"/>
      <c r="X327" s="72"/>
      <c r="Y327" s="34"/>
      <c r="Z327" s="34"/>
      <c r="AA327" s="34"/>
      <c r="AB327" s="34"/>
      <c r="AC327" s="34"/>
      <c r="AD327" s="34"/>
      <c r="AE327" s="34"/>
      <c r="AT327" s="17" t="s">
        <v>152</v>
      </c>
      <c r="AU327" s="17" t="s">
        <v>86</v>
      </c>
    </row>
    <row r="328" spans="2:63" s="12" customFormat="1" ht="25.9" customHeight="1">
      <c r="B328" s="172"/>
      <c r="C328" s="173"/>
      <c r="D328" s="174" t="s">
        <v>75</v>
      </c>
      <c r="E328" s="175" t="s">
        <v>508</v>
      </c>
      <c r="F328" s="175" t="s">
        <v>509</v>
      </c>
      <c r="G328" s="173"/>
      <c r="H328" s="173"/>
      <c r="I328" s="176"/>
      <c r="J328" s="176"/>
      <c r="K328" s="177">
        <f>BK328</f>
        <v>0</v>
      </c>
      <c r="L328" s="173"/>
      <c r="M328" s="178"/>
      <c r="N328" s="179"/>
      <c r="O328" s="180"/>
      <c r="P328" s="180"/>
      <c r="Q328" s="181">
        <f>Q329</f>
        <v>0</v>
      </c>
      <c r="R328" s="181">
        <f>R329</f>
        <v>0</v>
      </c>
      <c r="S328" s="180"/>
      <c r="T328" s="182">
        <f>T329</f>
        <v>0</v>
      </c>
      <c r="U328" s="180"/>
      <c r="V328" s="182">
        <f>V329</f>
        <v>0.01481256</v>
      </c>
      <c r="W328" s="180"/>
      <c r="X328" s="183">
        <f>X329</f>
        <v>0</v>
      </c>
      <c r="AR328" s="184" t="s">
        <v>86</v>
      </c>
      <c r="AT328" s="185" t="s">
        <v>75</v>
      </c>
      <c r="AU328" s="185" t="s">
        <v>76</v>
      </c>
      <c r="AY328" s="184" t="s">
        <v>142</v>
      </c>
      <c r="BK328" s="186">
        <f>BK329</f>
        <v>0</v>
      </c>
    </row>
    <row r="329" spans="2:63" s="12" customFormat="1" ht="22.9" customHeight="1">
      <c r="B329" s="172"/>
      <c r="C329" s="173"/>
      <c r="D329" s="174" t="s">
        <v>75</v>
      </c>
      <c r="E329" s="187" t="s">
        <v>510</v>
      </c>
      <c r="F329" s="187" t="s">
        <v>511</v>
      </c>
      <c r="G329" s="173"/>
      <c r="H329" s="173"/>
      <c r="I329" s="176"/>
      <c r="J329" s="176"/>
      <c r="K329" s="188">
        <f>BK329</f>
        <v>0</v>
      </c>
      <c r="L329" s="173"/>
      <c r="M329" s="178"/>
      <c r="N329" s="179"/>
      <c r="O329" s="180"/>
      <c r="P329" s="180"/>
      <c r="Q329" s="181">
        <f>SUM(Q330:Q333)</f>
        <v>0</v>
      </c>
      <c r="R329" s="181">
        <f>SUM(R330:R333)</f>
        <v>0</v>
      </c>
      <c r="S329" s="180"/>
      <c r="T329" s="182">
        <f>SUM(T330:T333)</f>
        <v>0</v>
      </c>
      <c r="U329" s="180"/>
      <c r="V329" s="182">
        <f>SUM(V330:V333)</f>
        <v>0.01481256</v>
      </c>
      <c r="W329" s="180"/>
      <c r="X329" s="183">
        <f>SUM(X330:X333)</f>
        <v>0</v>
      </c>
      <c r="AR329" s="184" t="s">
        <v>86</v>
      </c>
      <c r="AT329" s="185" t="s">
        <v>75</v>
      </c>
      <c r="AU329" s="185" t="s">
        <v>84</v>
      </c>
      <c r="AY329" s="184" t="s">
        <v>142</v>
      </c>
      <c r="BK329" s="186">
        <f>SUM(BK330:BK333)</f>
        <v>0</v>
      </c>
    </row>
    <row r="330" spans="1:65" s="2" customFormat="1" ht="16.5" customHeight="1">
      <c r="A330" s="34"/>
      <c r="B330" s="35"/>
      <c r="C330" s="189" t="s">
        <v>206</v>
      </c>
      <c r="D330" s="189" t="s">
        <v>145</v>
      </c>
      <c r="E330" s="190" t="s">
        <v>513</v>
      </c>
      <c r="F330" s="191" t="s">
        <v>514</v>
      </c>
      <c r="G330" s="192" t="s">
        <v>148</v>
      </c>
      <c r="H330" s="193">
        <v>35.268</v>
      </c>
      <c r="I330" s="194"/>
      <c r="J330" s="194"/>
      <c r="K330" s="195">
        <f>ROUND(P330*H330,2)</f>
        <v>0</v>
      </c>
      <c r="L330" s="191" t="s">
        <v>255</v>
      </c>
      <c r="M330" s="39"/>
      <c r="N330" s="196" t="s">
        <v>1</v>
      </c>
      <c r="O330" s="197" t="s">
        <v>39</v>
      </c>
      <c r="P330" s="198">
        <f>I330+J330</f>
        <v>0</v>
      </c>
      <c r="Q330" s="198">
        <f>ROUND(I330*H330,2)</f>
        <v>0</v>
      </c>
      <c r="R330" s="198">
        <f>ROUND(J330*H330,2)</f>
        <v>0</v>
      </c>
      <c r="S330" s="71"/>
      <c r="T330" s="199">
        <f>S330*H330</f>
        <v>0</v>
      </c>
      <c r="U330" s="199">
        <v>0.0002</v>
      </c>
      <c r="V330" s="199">
        <f>U330*H330</f>
        <v>0.0070536</v>
      </c>
      <c r="W330" s="199">
        <v>0</v>
      </c>
      <c r="X330" s="200">
        <f>W330*H330</f>
        <v>0</v>
      </c>
      <c r="Y330" s="34"/>
      <c r="Z330" s="34"/>
      <c r="AA330" s="34"/>
      <c r="AB330" s="34"/>
      <c r="AC330" s="34"/>
      <c r="AD330" s="34"/>
      <c r="AE330" s="34"/>
      <c r="AR330" s="201" t="s">
        <v>515</v>
      </c>
      <c r="AT330" s="201" t="s">
        <v>145</v>
      </c>
      <c r="AU330" s="201" t="s">
        <v>86</v>
      </c>
      <c r="AY330" s="17" t="s">
        <v>142</v>
      </c>
      <c r="BE330" s="202">
        <f>IF(O330="základní",K330,0)</f>
        <v>0</v>
      </c>
      <c r="BF330" s="202">
        <f>IF(O330="snížená",K330,0)</f>
        <v>0</v>
      </c>
      <c r="BG330" s="202">
        <f>IF(O330="zákl. přenesená",K330,0)</f>
        <v>0</v>
      </c>
      <c r="BH330" s="202">
        <f>IF(O330="sníž. přenesená",K330,0)</f>
        <v>0</v>
      </c>
      <c r="BI330" s="202">
        <f>IF(O330="nulová",K330,0)</f>
        <v>0</v>
      </c>
      <c r="BJ330" s="17" t="s">
        <v>84</v>
      </c>
      <c r="BK330" s="202">
        <f>ROUND(P330*H330,2)</f>
        <v>0</v>
      </c>
      <c r="BL330" s="17" t="s">
        <v>515</v>
      </c>
      <c r="BM330" s="201" t="s">
        <v>718</v>
      </c>
    </row>
    <row r="331" spans="2:51" s="13" customFormat="1" ht="22.5">
      <c r="B331" s="208"/>
      <c r="C331" s="209"/>
      <c r="D331" s="203" t="s">
        <v>154</v>
      </c>
      <c r="E331" s="210" t="s">
        <v>1</v>
      </c>
      <c r="F331" s="211" t="s">
        <v>517</v>
      </c>
      <c r="G331" s="209"/>
      <c r="H331" s="212">
        <v>35.268</v>
      </c>
      <c r="I331" s="213"/>
      <c r="J331" s="213"/>
      <c r="K331" s="209"/>
      <c r="L331" s="209"/>
      <c r="M331" s="214"/>
      <c r="N331" s="215"/>
      <c r="O331" s="216"/>
      <c r="P331" s="216"/>
      <c r="Q331" s="216"/>
      <c r="R331" s="216"/>
      <c r="S331" s="216"/>
      <c r="T331" s="216"/>
      <c r="U331" s="216"/>
      <c r="V331" s="216"/>
      <c r="W331" s="216"/>
      <c r="X331" s="217"/>
      <c r="AT331" s="218" t="s">
        <v>154</v>
      </c>
      <c r="AU331" s="218" t="s">
        <v>86</v>
      </c>
      <c r="AV331" s="13" t="s">
        <v>86</v>
      </c>
      <c r="AW331" s="13" t="s">
        <v>5</v>
      </c>
      <c r="AX331" s="13" t="s">
        <v>84</v>
      </c>
      <c r="AY331" s="218" t="s">
        <v>142</v>
      </c>
    </row>
    <row r="332" spans="1:65" s="2" customFormat="1" ht="16.5" customHeight="1">
      <c r="A332" s="34"/>
      <c r="B332" s="35"/>
      <c r="C332" s="189" t="s">
        <v>235</v>
      </c>
      <c r="D332" s="189" t="s">
        <v>145</v>
      </c>
      <c r="E332" s="190" t="s">
        <v>519</v>
      </c>
      <c r="F332" s="191" t="s">
        <v>520</v>
      </c>
      <c r="G332" s="192" t="s">
        <v>148</v>
      </c>
      <c r="H332" s="193">
        <v>35.268</v>
      </c>
      <c r="I332" s="194"/>
      <c r="J332" s="194"/>
      <c r="K332" s="195">
        <f>ROUND(P332*H332,2)</f>
        <v>0</v>
      </c>
      <c r="L332" s="191" t="s">
        <v>1</v>
      </c>
      <c r="M332" s="39"/>
      <c r="N332" s="196" t="s">
        <v>1</v>
      </c>
      <c r="O332" s="197" t="s">
        <v>39</v>
      </c>
      <c r="P332" s="198">
        <f>I332+J332</f>
        <v>0</v>
      </c>
      <c r="Q332" s="198">
        <f>ROUND(I332*H332,2)</f>
        <v>0</v>
      </c>
      <c r="R332" s="198">
        <f>ROUND(J332*H332,2)</f>
        <v>0</v>
      </c>
      <c r="S332" s="71"/>
      <c r="T332" s="199">
        <f>S332*H332</f>
        <v>0</v>
      </c>
      <c r="U332" s="199">
        <v>0.00022</v>
      </c>
      <c r="V332" s="199">
        <f>U332*H332</f>
        <v>0.0077589600000000005</v>
      </c>
      <c r="W332" s="199">
        <v>0</v>
      </c>
      <c r="X332" s="200">
        <f>W332*H332</f>
        <v>0</v>
      </c>
      <c r="Y332" s="34"/>
      <c r="Z332" s="34"/>
      <c r="AA332" s="34"/>
      <c r="AB332" s="34"/>
      <c r="AC332" s="34"/>
      <c r="AD332" s="34"/>
      <c r="AE332" s="34"/>
      <c r="AR332" s="201" t="s">
        <v>515</v>
      </c>
      <c r="AT332" s="201" t="s">
        <v>145</v>
      </c>
      <c r="AU332" s="201" t="s">
        <v>86</v>
      </c>
      <c r="AY332" s="17" t="s">
        <v>142</v>
      </c>
      <c r="BE332" s="202">
        <f>IF(O332="základní",K332,0)</f>
        <v>0</v>
      </c>
      <c r="BF332" s="202">
        <f>IF(O332="snížená",K332,0)</f>
        <v>0</v>
      </c>
      <c r="BG332" s="202">
        <f>IF(O332="zákl. přenesená",K332,0)</f>
        <v>0</v>
      </c>
      <c r="BH332" s="202">
        <f>IF(O332="sníž. přenesená",K332,0)</f>
        <v>0</v>
      </c>
      <c r="BI332" s="202">
        <f>IF(O332="nulová",K332,0)</f>
        <v>0</v>
      </c>
      <c r="BJ332" s="17" t="s">
        <v>84</v>
      </c>
      <c r="BK332" s="202">
        <f>ROUND(P332*H332,2)</f>
        <v>0</v>
      </c>
      <c r="BL332" s="17" t="s">
        <v>515</v>
      </c>
      <c r="BM332" s="201" t="s">
        <v>719</v>
      </c>
    </row>
    <row r="333" spans="2:51" s="13" customFormat="1" ht="22.5">
      <c r="B333" s="208"/>
      <c r="C333" s="209"/>
      <c r="D333" s="203" t="s">
        <v>154</v>
      </c>
      <c r="E333" s="210" t="s">
        <v>1</v>
      </c>
      <c r="F333" s="211" t="s">
        <v>517</v>
      </c>
      <c r="G333" s="209"/>
      <c r="H333" s="212">
        <v>35.268</v>
      </c>
      <c r="I333" s="213"/>
      <c r="J333" s="213"/>
      <c r="K333" s="209"/>
      <c r="L333" s="209"/>
      <c r="M333" s="214"/>
      <c r="N333" s="250"/>
      <c r="O333" s="251"/>
      <c r="P333" s="251"/>
      <c r="Q333" s="251"/>
      <c r="R333" s="251"/>
      <c r="S333" s="251"/>
      <c r="T333" s="251"/>
      <c r="U333" s="251"/>
      <c r="V333" s="251"/>
      <c r="W333" s="251"/>
      <c r="X333" s="252"/>
      <c r="AT333" s="218" t="s">
        <v>154</v>
      </c>
      <c r="AU333" s="218" t="s">
        <v>86</v>
      </c>
      <c r="AV333" s="13" t="s">
        <v>86</v>
      </c>
      <c r="AW333" s="13" t="s">
        <v>5</v>
      </c>
      <c r="AX333" s="13" t="s">
        <v>84</v>
      </c>
      <c r="AY333" s="218" t="s">
        <v>142</v>
      </c>
    </row>
    <row r="334" spans="1:31" s="2" customFormat="1" ht="6.95" customHeight="1">
      <c r="A334" s="34"/>
      <c r="B334" s="54"/>
      <c r="C334" s="55"/>
      <c r="D334" s="55"/>
      <c r="E334" s="55"/>
      <c r="F334" s="55"/>
      <c r="G334" s="55"/>
      <c r="H334" s="55"/>
      <c r="I334" s="55"/>
      <c r="J334" s="55"/>
      <c r="K334" s="55"/>
      <c r="L334" s="55"/>
      <c r="M334" s="39"/>
      <c r="N334" s="34"/>
      <c r="P334" s="34"/>
      <c r="Q334" s="34"/>
      <c r="R334" s="34"/>
      <c r="S334" s="34"/>
      <c r="T334" s="34"/>
      <c r="U334" s="34"/>
      <c r="V334" s="34"/>
      <c r="W334" s="34"/>
      <c r="X334" s="34"/>
      <c r="Y334" s="34"/>
      <c r="Z334" s="34"/>
      <c r="AA334" s="34"/>
      <c r="AB334" s="34"/>
      <c r="AC334" s="34"/>
      <c r="AD334" s="34"/>
      <c r="AE334" s="34"/>
    </row>
  </sheetData>
  <sheetProtection algorithmName="SHA-512" hashValue="bglBaLpZhn90QRD0Fh4MqbrDTMe+vmmhV2fyRrIG6eu5iTJPmQUGZExd8dO5Z5YqwZ7GHkClx0zYwEKNi4UoNA==" saltValue="mnslp2G/H74YesnHCW/iuSw1RgHhhBj3WBJXKcbQThQLLiilMAnQ75vxJLUYCoSeeV4ZQHOj5UG9M/V6FKtxpA==" spinCount="100000" sheet="1" objects="1" scenarios="1" formatColumns="0" formatRows="0" autoFilter="0"/>
  <autoFilter ref="C124:L333"/>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63"/>
  <sheetViews>
    <sheetView showGridLines="0" workbookViewId="0" topLeftCell="A1">
      <selection activeCell="AB132" sqref="AB13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59"/>
      <c r="N2" s="259"/>
      <c r="O2" s="259"/>
      <c r="P2" s="259"/>
      <c r="Q2" s="259"/>
      <c r="R2" s="259"/>
      <c r="S2" s="259"/>
      <c r="T2" s="259"/>
      <c r="U2" s="259"/>
      <c r="V2" s="259"/>
      <c r="W2" s="259"/>
      <c r="X2" s="259"/>
      <c r="Y2" s="259"/>
      <c r="Z2" s="259"/>
      <c r="AT2" s="17" t="s">
        <v>92</v>
      </c>
    </row>
    <row r="3" spans="2:46" s="1" customFormat="1" ht="6.95" customHeight="1" hidden="1">
      <c r="B3" s="109"/>
      <c r="C3" s="110"/>
      <c r="D3" s="110"/>
      <c r="E3" s="110"/>
      <c r="F3" s="110"/>
      <c r="G3" s="110"/>
      <c r="H3" s="110"/>
      <c r="I3" s="110"/>
      <c r="J3" s="110"/>
      <c r="K3" s="110"/>
      <c r="L3" s="110"/>
      <c r="M3" s="20"/>
      <c r="AT3" s="17" t="s">
        <v>86</v>
      </c>
    </row>
    <row r="4" spans="2:46" s="1" customFormat="1" ht="24.95" customHeight="1" hidden="1">
      <c r="B4" s="20"/>
      <c r="D4" s="111" t="s">
        <v>102</v>
      </c>
      <c r="M4" s="20"/>
      <c r="N4" s="112" t="s">
        <v>11</v>
      </c>
      <c r="AT4" s="17" t="s">
        <v>4</v>
      </c>
    </row>
    <row r="5" spans="2:13" s="1" customFormat="1" ht="6.95" customHeight="1" hidden="1">
      <c r="B5" s="20"/>
      <c r="M5" s="20"/>
    </row>
    <row r="6" spans="2:13" s="1" customFormat="1" ht="12" customHeight="1" hidden="1">
      <c r="B6" s="20"/>
      <c r="D6" s="113" t="s">
        <v>17</v>
      </c>
      <c r="M6" s="20"/>
    </row>
    <row r="7" spans="2:13" s="1" customFormat="1" ht="16.5" customHeight="1" hidden="1">
      <c r="B7" s="20"/>
      <c r="E7" s="303" t="str">
        <f>'Rekapitulace stavby'!K6</f>
        <v xml:space="preserve"> Realizace SZ navržených v KoPÚ Suchdol nad Odrou - 1.etapa</v>
      </c>
      <c r="F7" s="304"/>
      <c r="G7" s="304"/>
      <c r="H7" s="304"/>
      <c r="M7" s="20"/>
    </row>
    <row r="8" spans="1:31" s="2" customFormat="1" ht="12" customHeight="1" hidden="1">
      <c r="A8" s="34"/>
      <c r="B8" s="39"/>
      <c r="C8" s="34"/>
      <c r="D8" s="113" t="s">
        <v>103</v>
      </c>
      <c r="E8" s="34"/>
      <c r="F8" s="34"/>
      <c r="G8" s="34"/>
      <c r="H8" s="34"/>
      <c r="I8" s="34"/>
      <c r="J8" s="34"/>
      <c r="K8" s="34"/>
      <c r="L8" s="34"/>
      <c r="M8" s="51"/>
      <c r="S8" s="34"/>
      <c r="T8" s="34"/>
      <c r="U8" s="34"/>
      <c r="V8" s="34"/>
      <c r="W8" s="34"/>
      <c r="X8" s="34"/>
      <c r="Y8" s="34"/>
      <c r="Z8" s="34"/>
      <c r="AA8" s="34"/>
      <c r="AB8" s="34"/>
      <c r="AC8" s="34"/>
      <c r="AD8" s="34"/>
      <c r="AE8" s="34"/>
    </row>
    <row r="9" spans="1:31" s="2" customFormat="1" ht="16.5" customHeight="1" hidden="1">
      <c r="A9" s="34"/>
      <c r="B9" s="39"/>
      <c r="C9" s="34"/>
      <c r="D9" s="34"/>
      <c r="E9" s="305" t="s">
        <v>720</v>
      </c>
      <c r="F9" s="306"/>
      <c r="G9" s="306"/>
      <c r="H9" s="306"/>
      <c r="I9" s="34"/>
      <c r="J9" s="34"/>
      <c r="K9" s="34"/>
      <c r="L9" s="34"/>
      <c r="M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34"/>
      <c r="M10" s="51"/>
      <c r="S10" s="34"/>
      <c r="T10" s="34"/>
      <c r="U10" s="34"/>
      <c r="V10" s="34"/>
      <c r="W10" s="34"/>
      <c r="X10" s="34"/>
      <c r="Y10" s="34"/>
      <c r="Z10" s="34"/>
      <c r="AA10" s="34"/>
      <c r="AB10" s="34"/>
      <c r="AC10" s="34"/>
      <c r="AD10" s="34"/>
      <c r="AE10" s="34"/>
    </row>
    <row r="11" spans="1:31" s="2" customFormat="1" ht="12" customHeight="1" hidden="1">
      <c r="A11" s="34"/>
      <c r="B11" s="39"/>
      <c r="C11" s="34"/>
      <c r="D11" s="113" t="s">
        <v>19</v>
      </c>
      <c r="E11" s="34"/>
      <c r="F11" s="114" t="s">
        <v>1</v>
      </c>
      <c r="G11" s="34"/>
      <c r="H11" s="34"/>
      <c r="I11" s="113" t="s">
        <v>20</v>
      </c>
      <c r="J11" s="114" t="s">
        <v>1</v>
      </c>
      <c r="K11" s="34"/>
      <c r="L11" s="34"/>
      <c r="M11" s="51"/>
      <c r="S11" s="34"/>
      <c r="T11" s="34"/>
      <c r="U11" s="34"/>
      <c r="V11" s="34"/>
      <c r="W11" s="34"/>
      <c r="X11" s="34"/>
      <c r="Y11" s="34"/>
      <c r="Z11" s="34"/>
      <c r="AA11" s="34"/>
      <c r="AB11" s="34"/>
      <c r="AC11" s="34"/>
      <c r="AD11" s="34"/>
      <c r="AE11" s="34"/>
    </row>
    <row r="12" spans="1:31" s="2" customFormat="1" ht="12" customHeight="1" hidden="1">
      <c r="A12" s="34"/>
      <c r="B12" s="39"/>
      <c r="C12" s="34"/>
      <c r="D12" s="113" t="s">
        <v>21</v>
      </c>
      <c r="E12" s="34"/>
      <c r="F12" s="114" t="s">
        <v>22</v>
      </c>
      <c r="G12" s="34"/>
      <c r="H12" s="34"/>
      <c r="I12" s="113" t="s">
        <v>23</v>
      </c>
      <c r="J12" s="115" t="str">
        <f>'Rekapitulace stavby'!AN8</f>
        <v>1. 9. 2017</v>
      </c>
      <c r="K12" s="34"/>
      <c r="L12" s="34"/>
      <c r="M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34"/>
      <c r="M13" s="51"/>
      <c r="S13" s="34"/>
      <c r="T13" s="34"/>
      <c r="U13" s="34"/>
      <c r="V13" s="34"/>
      <c r="W13" s="34"/>
      <c r="X13" s="34"/>
      <c r="Y13" s="34"/>
      <c r="Z13" s="34"/>
      <c r="AA13" s="34"/>
      <c r="AB13" s="34"/>
      <c r="AC13" s="34"/>
      <c r="AD13" s="34"/>
      <c r="AE13" s="34"/>
    </row>
    <row r="14" spans="1:31" s="2" customFormat="1" ht="12" customHeight="1" hidden="1">
      <c r="A14" s="34"/>
      <c r="B14" s="39"/>
      <c r="C14" s="34"/>
      <c r="D14" s="113" t="s">
        <v>25</v>
      </c>
      <c r="E14" s="34"/>
      <c r="F14" s="34"/>
      <c r="G14" s="34"/>
      <c r="H14" s="34"/>
      <c r="I14" s="113" t="s">
        <v>26</v>
      </c>
      <c r="J14" s="114" t="s">
        <v>1</v>
      </c>
      <c r="K14" s="34"/>
      <c r="L14" s="34"/>
      <c r="M14" s="51"/>
      <c r="S14" s="34"/>
      <c r="T14" s="34"/>
      <c r="U14" s="34"/>
      <c r="V14" s="34"/>
      <c r="W14" s="34"/>
      <c r="X14" s="34"/>
      <c r="Y14" s="34"/>
      <c r="Z14" s="34"/>
      <c r="AA14" s="34"/>
      <c r="AB14" s="34"/>
      <c r="AC14" s="34"/>
      <c r="AD14" s="34"/>
      <c r="AE14" s="34"/>
    </row>
    <row r="15" spans="1:31" s="2" customFormat="1" ht="18" customHeight="1" hidden="1">
      <c r="A15" s="34"/>
      <c r="B15" s="39"/>
      <c r="C15" s="34"/>
      <c r="D15" s="34"/>
      <c r="E15" s="114" t="s">
        <v>27</v>
      </c>
      <c r="F15" s="34"/>
      <c r="G15" s="34"/>
      <c r="H15" s="34"/>
      <c r="I15" s="113" t="s">
        <v>28</v>
      </c>
      <c r="J15" s="114" t="s">
        <v>1</v>
      </c>
      <c r="K15" s="34"/>
      <c r="L15" s="34"/>
      <c r="M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34"/>
      <c r="M16" s="51"/>
      <c r="S16" s="34"/>
      <c r="T16" s="34"/>
      <c r="U16" s="34"/>
      <c r="V16" s="34"/>
      <c r="W16" s="34"/>
      <c r="X16" s="34"/>
      <c r="Y16" s="34"/>
      <c r="Z16" s="34"/>
      <c r="AA16" s="34"/>
      <c r="AB16" s="34"/>
      <c r="AC16" s="34"/>
      <c r="AD16" s="34"/>
      <c r="AE16" s="34"/>
    </row>
    <row r="17" spans="1:31" s="2" customFormat="1" ht="12" customHeight="1" hidden="1">
      <c r="A17" s="34"/>
      <c r="B17" s="39"/>
      <c r="C17" s="34"/>
      <c r="D17" s="113" t="s">
        <v>29</v>
      </c>
      <c r="E17" s="34"/>
      <c r="F17" s="34"/>
      <c r="G17" s="34"/>
      <c r="H17" s="34"/>
      <c r="I17" s="113" t="s">
        <v>26</v>
      </c>
      <c r="J17" s="30" t="str">
        <f>'Rekapitulace stavby'!AN13</f>
        <v>Vyplň údaj</v>
      </c>
      <c r="K17" s="34"/>
      <c r="L17" s="34"/>
      <c r="M17" s="51"/>
      <c r="S17" s="34"/>
      <c r="T17" s="34"/>
      <c r="U17" s="34"/>
      <c r="V17" s="34"/>
      <c r="W17" s="34"/>
      <c r="X17" s="34"/>
      <c r="Y17" s="34"/>
      <c r="Z17" s="34"/>
      <c r="AA17" s="34"/>
      <c r="AB17" s="34"/>
      <c r="AC17" s="34"/>
      <c r="AD17" s="34"/>
      <c r="AE17" s="34"/>
    </row>
    <row r="18" spans="1:31" s="2" customFormat="1" ht="18" customHeight="1" hidden="1">
      <c r="A18" s="34"/>
      <c r="B18" s="39"/>
      <c r="C18" s="34"/>
      <c r="D18" s="34"/>
      <c r="E18" s="307" t="str">
        <f>'Rekapitulace stavby'!E14</f>
        <v>Vyplň údaj</v>
      </c>
      <c r="F18" s="308"/>
      <c r="G18" s="308"/>
      <c r="H18" s="308"/>
      <c r="I18" s="113" t="s">
        <v>28</v>
      </c>
      <c r="J18" s="30" t="str">
        <f>'Rekapitulace stavby'!AN14</f>
        <v>Vyplň údaj</v>
      </c>
      <c r="K18" s="34"/>
      <c r="L18" s="34"/>
      <c r="M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34"/>
      <c r="M19" s="51"/>
      <c r="S19" s="34"/>
      <c r="T19" s="34"/>
      <c r="U19" s="34"/>
      <c r="V19" s="34"/>
      <c r="W19" s="34"/>
      <c r="X19" s="34"/>
      <c r="Y19" s="34"/>
      <c r="Z19" s="34"/>
      <c r="AA19" s="34"/>
      <c r="AB19" s="34"/>
      <c r="AC19" s="34"/>
      <c r="AD19" s="34"/>
      <c r="AE19" s="34"/>
    </row>
    <row r="20" spans="1:31" s="2" customFormat="1" ht="12" customHeight="1" hidden="1">
      <c r="A20" s="34"/>
      <c r="B20" s="39"/>
      <c r="C20" s="34"/>
      <c r="D20" s="113" t="s">
        <v>31</v>
      </c>
      <c r="E20" s="34"/>
      <c r="F20" s="34"/>
      <c r="G20" s="34"/>
      <c r="H20" s="34"/>
      <c r="I20" s="113" t="s">
        <v>26</v>
      </c>
      <c r="J20" s="114" t="s">
        <v>1</v>
      </c>
      <c r="K20" s="34"/>
      <c r="L20" s="34"/>
      <c r="M20" s="51"/>
      <c r="S20" s="34"/>
      <c r="T20" s="34"/>
      <c r="U20" s="34"/>
      <c r="V20" s="34"/>
      <c r="W20" s="34"/>
      <c r="X20" s="34"/>
      <c r="Y20" s="34"/>
      <c r="Z20" s="34"/>
      <c r="AA20" s="34"/>
      <c r="AB20" s="34"/>
      <c r="AC20" s="34"/>
      <c r="AD20" s="34"/>
      <c r="AE20" s="34"/>
    </row>
    <row r="21" spans="1:31" s="2" customFormat="1" ht="18" customHeight="1" hidden="1">
      <c r="A21" s="34"/>
      <c r="B21" s="39"/>
      <c r="C21" s="34"/>
      <c r="D21" s="34"/>
      <c r="E21" s="114" t="s">
        <v>27</v>
      </c>
      <c r="F21" s="34"/>
      <c r="G21" s="34"/>
      <c r="H21" s="34"/>
      <c r="I21" s="113" t="s">
        <v>28</v>
      </c>
      <c r="J21" s="114" t="s">
        <v>1</v>
      </c>
      <c r="K21" s="34"/>
      <c r="L21" s="34"/>
      <c r="M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34"/>
      <c r="M22" s="51"/>
      <c r="S22" s="34"/>
      <c r="T22" s="34"/>
      <c r="U22" s="34"/>
      <c r="V22" s="34"/>
      <c r="W22" s="34"/>
      <c r="X22" s="34"/>
      <c r="Y22" s="34"/>
      <c r="Z22" s="34"/>
      <c r="AA22" s="34"/>
      <c r="AB22" s="34"/>
      <c r="AC22" s="34"/>
      <c r="AD22" s="34"/>
      <c r="AE22" s="34"/>
    </row>
    <row r="23" spans="1:31" s="2" customFormat="1" ht="12" customHeight="1" hidden="1">
      <c r="A23" s="34"/>
      <c r="B23" s="39"/>
      <c r="C23" s="34"/>
      <c r="D23" s="113" t="s">
        <v>32</v>
      </c>
      <c r="E23" s="34"/>
      <c r="F23" s="34"/>
      <c r="G23" s="34"/>
      <c r="H23" s="34"/>
      <c r="I23" s="113" t="s">
        <v>26</v>
      </c>
      <c r="J23" s="114" t="s">
        <v>1</v>
      </c>
      <c r="K23" s="34"/>
      <c r="L23" s="34"/>
      <c r="M23" s="51"/>
      <c r="S23" s="34"/>
      <c r="T23" s="34"/>
      <c r="U23" s="34"/>
      <c r="V23" s="34"/>
      <c r="W23" s="34"/>
      <c r="X23" s="34"/>
      <c r="Y23" s="34"/>
      <c r="Z23" s="34"/>
      <c r="AA23" s="34"/>
      <c r="AB23" s="34"/>
      <c r="AC23" s="34"/>
      <c r="AD23" s="34"/>
      <c r="AE23" s="34"/>
    </row>
    <row r="24" spans="1:31" s="2" customFormat="1" ht="18" customHeight="1" hidden="1">
      <c r="A24" s="34"/>
      <c r="B24" s="39"/>
      <c r="C24" s="34"/>
      <c r="D24" s="34"/>
      <c r="E24" s="114" t="s">
        <v>27</v>
      </c>
      <c r="F24" s="34"/>
      <c r="G24" s="34"/>
      <c r="H24" s="34"/>
      <c r="I24" s="113" t="s">
        <v>28</v>
      </c>
      <c r="J24" s="114" t="s">
        <v>1</v>
      </c>
      <c r="K24" s="34"/>
      <c r="L24" s="34"/>
      <c r="M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34"/>
      <c r="M25" s="51"/>
      <c r="S25" s="34"/>
      <c r="T25" s="34"/>
      <c r="U25" s="34"/>
      <c r="V25" s="34"/>
      <c r="W25" s="34"/>
      <c r="X25" s="34"/>
      <c r="Y25" s="34"/>
      <c r="Z25" s="34"/>
      <c r="AA25" s="34"/>
      <c r="AB25" s="34"/>
      <c r="AC25" s="34"/>
      <c r="AD25" s="34"/>
      <c r="AE25" s="34"/>
    </row>
    <row r="26" spans="1:31" s="2" customFormat="1" ht="12" customHeight="1" hidden="1">
      <c r="A26" s="34"/>
      <c r="B26" s="39"/>
      <c r="C26" s="34"/>
      <c r="D26" s="113" t="s">
        <v>33</v>
      </c>
      <c r="E26" s="34"/>
      <c r="F26" s="34"/>
      <c r="G26" s="34"/>
      <c r="H26" s="34"/>
      <c r="I26" s="34"/>
      <c r="J26" s="34"/>
      <c r="K26" s="34"/>
      <c r="L26" s="34"/>
      <c r="M26" s="51"/>
      <c r="S26" s="34"/>
      <c r="T26" s="34"/>
      <c r="U26" s="34"/>
      <c r="V26" s="34"/>
      <c r="W26" s="34"/>
      <c r="X26" s="34"/>
      <c r="Y26" s="34"/>
      <c r="Z26" s="34"/>
      <c r="AA26" s="34"/>
      <c r="AB26" s="34"/>
      <c r="AC26" s="34"/>
      <c r="AD26" s="34"/>
      <c r="AE26" s="34"/>
    </row>
    <row r="27" spans="1:31" s="8" customFormat="1" ht="16.5" customHeight="1" hidden="1">
      <c r="A27" s="116"/>
      <c r="B27" s="117"/>
      <c r="C27" s="116"/>
      <c r="D27" s="116"/>
      <c r="E27" s="309" t="s">
        <v>1</v>
      </c>
      <c r="F27" s="309"/>
      <c r="G27" s="309"/>
      <c r="H27" s="309"/>
      <c r="I27" s="116"/>
      <c r="J27" s="116"/>
      <c r="K27" s="116"/>
      <c r="L27" s="116"/>
      <c r="M27" s="118"/>
      <c r="S27" s="116"/>
      <c r="T27" s="116"/>
      <c r="U27" s="116"/>
      <c r="V27" s="116"/>
      <c r="W27" s="116"/>
      <c r="X27" s="116"/>
      <c r="Y27" s="116"/>
      <c r="Z27" s="116"/>
      <c r="AA27" s="116"/>
      <c r="AB27" s="116"/>
      <c r="AC27" s="116"/>
      <c r="AD27" s="116"/>
      <c r="AE27" s="116"/>
    </row>
    <row r="28" spans="1:31" s="2" customFormat="1" ht="6.95" customHeight="1" hidden="1">
      <c r="A28" s="34"/>
      <c r="B28" s="39"/>
      <c r="C28" s="34"/>
      <c r="D28" s="34"/>
      <c r="E28" s="34"/>
      <c r="F28" s="34"/>
      <c r="G28" s="34"/>
      <c r="H28" s="34"/>
      <c r="I28" s="34"/>
      <c r="J28" s="34"/>
      <c r="K28" s="34"/>
      <c r="L28" s="34"/>
      <c r="M28" s="51"/>
      <c r="S28" s="34"/>
      <c r="T28" s="34"/>
      <c r="U28" s="34"/>
      <c r="V28" s="34"/>
      <c r="W28" s="34"/>
      <c r="X28" s="34"/>
      <c r="Y28" s="34"/>
      <c r="Z28" s="34"/>
      <c r="AA28" s="34"/>
      <c r="AB28" s="34"/>
      <c r="AC28" s="34"/>
      <c r="AD28" s="34"/>
      <c r="AE28" s="34"/>
    </row>
    <row r="29" spans="1:31" s="2" customFormat="1" ht="6.95" customHeight="1" hidden="1">
      <c r="A29" s="34"/>
      <c r="B29" s="39"/>
      <c r="C29" s="34"/>
      <c r="D29" s="119"/>
      <c r="E29" s="119"/>
      <c r="F29" s="119"/>
      <c r="G29" s="119"/>
      <c r="H29" s="119"/>
      <c r="I29" s="119"/>
      <c r="J29" s="119"/>
      <c r="K29" s="119"/>
      <c r="L29" s="119"/>
      <c r="M29" s="51"/>
      <c r="S29" s="34"/>
      <c r="T29" s="34"/>
      <c r="U29" s="34"/>
      <c r="V29" s="34"/>
      <c r="W29" s="34"/>
      <c r="X29" s="34"/>
      <c r="Y29" s="34"/>
      <c r="Z29" s="34"/>
      <c r="AA29" s="34"/>
      <c r="AB29" s="34"/>
      <c r="AC29" s="34"/>
      <c r="AD29" s="34"/>
      <c r="AE29" s="34"/>
    </row>
    <row r="30" spans="1:31" s="2" customFormat="1" ht="12.75" hidden="1">
      <c r="A30" s="34"/>
      <c r="B30" s="39"/>
      <c r="C30" s="34"/>
      <c r="D30" s="34"/>
      <c r="E30" s="113" t="s">
        <v>105</v>
      </c>
      <c r="F30" s="34"/>
      <c r="G30" s="34"/>
      <c r="H30" s="34"/>
      <c r="I30" s="34"/>
      <c r="J30" s="34"/>
      <c r="K30" s="120">
        <f>I96</f>
        <v>0</v>
      </c>
      <c r="L30" s="34"/>
      <c r="M30" s="51"/>
      <c r="S30" s="34"/>
      <c r="T30" s="34"/>
      <c r="U30" s="34"/>
      <c r="V30" s="34"/>
      <c r="W30" s="34"/>
      <c r="X30" s="34"/>
      <c r="Y30" s="34"/>
      <c r="Z30" s="34"/>
      <c r="AA30" s="34"/>
      <c r="AB30" s="34"/>
      <c r="AC30" s="34"/>
      <c r="AD30" s="34"/>
      <c r="AE30" s="34"/>
    </row>
    <row r="31" spans="1:31" s="2" customFormat="1" ht="12.75" hidden="1">
      <c r="A31" s="34"/>
      <c r="B31" s="39"/>
      <c r="C31" s="34"/>
      <c r="D31" s="34"/>
      <c r="E31" s="113" t="s">
        <v>106</v>
      </c>
      <c r="F31" s="34"/>
      <c r="G31" s="34"/>
      <c r="H31" s="34"/>
      <c r="I31" s="34"/>
      <c r="J31" s="34"/>
      <c r="K31" s="120">
        <f>J96</f>
        <v>0</v>
      </c>
      <c r="L31" s="34"/>
      <c r="M31" s="51"/>
      <c r="S31" s="34"/>
      <c r="T31" s="34"/>
      <c r="U31" s="34"/>
      <c r="V31" s="34"/>
      <c r="W31" s="34"/>
      <c r="X31" s="34"/>
      <c r="Y31" s="34"/>
      <c r="Z31" s="34"/>
      <c r="AA31" s="34"/>
      <c r="AB31" s="34"/>
      <c r="AC31" s="34"/>
      <c r="AD31" s="34"/>
      <c r="AE31" s="34"/>
    </row>
    <row r="32" spans="1:31" s="2" customFormat="1" ht="25.35" customHeight="1" hidden="1">
      <c r="A32" s="34"/>
      <c r="B32" s="39"/>
      <c r="C32" s="34"/>
      <c r="D32" s="121" t="s">
        <v>34</v>
      </c>
      <c r="E32" s="34"/>
      <c r="F32" s="34"/>
      <c r="G32" s="34"/>
      <c r="H32" s="34"/>
      <c r="I32" s="34"/>
      <c r="J32" s="34"/>
      <c r="K32" s="122">
        <f>ROUND(K125,2)</f>
        <v>0</v>
      </c>
      <c r="L32" s="34"/>
      <c r="M32" s="51"/>
      <c r="S32" s="34"/>
      <c r="T32" s="34"/>
      <c r="U32" s="34"/>
      <c r="V32" s="34"/>
      <c r="W32" s="34"/>
      <c r="X32" s="34"/>
      <c r="Y32" s="34"/>
      <c r="Z32" s="34"/>
      <c r="AA32" s="34"/>
      <c r="AB32" s="34"/>
      <c r="AC32" s="34"/>
      <c r="AD32" s="34"/>
      <c r="AE32" s="34"/>
    </row>
    <row r="33" spans="1:31" s="2" customFormat="1" ht="6.95" customHeight="1" hidden="1">
      <c r="A33" s="34"/>
      <c r="B33" s="39"/>
      <c r="C33" s="34"/>
      <c r="D33" s="119"/>
      <c r="E33" s="119"/>
      <c r="F33" s="119"/>
      <c r="G33" s="119"/>
      <c r="H33" s="119"/>
      <c r="I33" s="119"/>
      <c r="J33" s="119"/>
      <c r="K33" s="119"/>
      <c r="L33" s="119"/>
      <c r="M33" s="51"/>
      <c r="S33" s="34"/>
      <c r="T33" s="34"/>
      <c r="U33" s="34"/>
      <c r="V33" s="34"/>
      <c r="W33" s="34"/>
      <c r="X33" s="34"/>
      <c r="Y33" s="34"/>
      <c r="Z33" s="34"/>
      <c r="AA33" s="34"/>
      <c r="AB33" s="34"/>
      <c r="AC33" s="34"/>
      <c r="AD33" s="34"/>
      <c r="AE33" s="34"/>
    </row>
    <row r="34" spans="1:31" s="2" customFormat="1" ht="14.45" customHeight="1" hidden="1">
      <c r="A34" s="34"/>
      <c r="B34" s="39"/>
      <c r="C34" s="34"/>
      <c r="D34" s="34"/>
      <c r="E34" s="34"/>
      <c r="F34" s="123" t="s">
        <v>36</v>
      </c>
      <c r="G34" s="34"/>
      <c r="H34" s="34"/>
      <c r="I34" s="123" t="s">
        <v>35</v>
      </c>
      <c r="J34" s="34"/>
      <c r="K34" s="123" t="s">
        <v>37</v>
      </c>
      <c r="L34" s="34"/>
      <c r="M34" s="51"/>
      <c r="S34" s="34"/>
      <c r="T34" s="34"/>
      <c r="U34" s="34"/>
      <c r="V34" s="34"/>
      <c r="W34" s="34"/>
      <c r="X34" s="34"/>
      <c r="Y34" s="34"/>
      <c r="Z34" s="34"/>
      <c r="AA34" s="34"/>
      <c r="AB34" s="34"/>
      <c r="AC34" s="34"/>
      <c r="AD34" s="34"/>
      <c r="AE34" s="34"/>
    </row>
    <row r="35" spans="1:31" s="2" customFormat="1" ht="14.45" customHeight="1" hidden="1">
      <c r="A35" s="34"/>
      <c r="B35" s="39"/>
      <c r="C35" s="34"/>
      <c r="D35" s="124" t="s">
        <v>38</v>
      </c>
      <c r="E35" s="113" t="s">
        <v>39</v>
      </c>
      <c r="F35" s="120">
        <f>ROUND((SUM(BE125:BE262)),2)</f>
        <v>0</v>
      </c>
      <c r="G35" s="34"/>
      <c r="H35" s="34"/>
      <c r="I35" s="125">
        <v>0.21</v>
      </c>
      <c r="J35" s="34"/>
      <c r="K35" s="120">
        <f>ROUND(((SUM(BE125:BE262))*I35),2)</f>
        <v>0</v>
      </c>
      <c r="L35" s="34"/>
      <c r="M35" s="51"/>
      <c r="S35" s="34"/>
      <c r="T35" s="34"/>
      <c r="U35" s="34"/>
      <c r="V35" s="34"/>
      <c r="W35" s="34"/>
      <c r="X35" s="34"/>
      <c r="Y35" s="34"/>
      <c r="Z35" s="34"/>
      <c r="AA35" s="34"/>
      <c r="AB35" s="34"/>
      <c r="AC35" s="34"/>
      <c r="AD35" s="34"/>
      <c r="AE35" s="34"/>
    </row>
    <row r="36" spans="1:31" s="2" customFormat="1" ht="14.45" customHeight="1" hidden="1">
      <c r="A36" s="34"/>
      <c r="B36" s="39"/>
      <c r="C36" s="34"/>
      <c r="D36" s="34"/>
      <c r="E36" s="113" t="s">
        <v>40</v>
      </c>
      <c r="F36" s="120">
        <f>ROUND((SUM(BF125:BF262)),2)</f>
        <v>0</v>
      </c>
      <c r="G36" s="34"/>
      <c r="H36" s="34"/>
      <c r="I36" s="125">
        <v>0.15</v>
      </c>
      <c r="J36" s="34"/>
      <c r="K36" s="120">
        <f>ROUND(((SUM(BF125:BF262))*I36),2)</f>
        <v>0</v>
      </c>
      <c r="L36" s="34"/>
      <c r="M36" s="51"/>
      <c r="S36" s="34"/>
      <c r="T36" s="34"/>
      <c r="U36" s="34"/>
      <c r="V36" s="34"/>
      <c r="W36" s="34"/>
      <c r="X36" s="34"/>
      <c r="Y36" s="34"/>
      <c r="Z36" s="34"/>
      <c r="AA36" s="34"/>
      <c r="AB36" s="34"/>
      <c r="AC36" s="34"/>
      <c r="AD36" s="34"/>
      <c r="AE36" s="34"/>
    </row>
    <row r="37" spans="1:31" s="2" customFormat="1" ht="14.45" customHeight="1" hidden="1">
      <c r="A37" s="34"/>
      <c r="B37" s="39"/>
      <c r="C37" s="34"/>
      <c r="D37" s="34"/>
      <c r="E37" s="113" t="s">
        <v>41</v>
      </c>
      <c r="F37" s="120">
        <f>ROUND((SUM(BG125:BG262)),2)</f>
        <v>0</v>
      </c>
      <c r="G37" s="34"/>
      <c r="H37" s="34"/>
      <c r="I37" s="125">
        <v>0.21</v>
      </c>
      <c r="J37" s="34"/>
      <c r="K37" s="120">
        <f>0</f>
        <v>0</v>
      </c>
      <c r="L37" s="34"/>
      <c r="M37" s="51"/>
      <c r="S37" s="34"/>
      <c r="T37" s="34"/>
      <c r="U37" s="34"/>
      <c r="V37" s="34"/>
      <c r="W37" s="34"/>
      <c r="X37" s="34"/>
      <c r="Y37" s="34"/>
      <c r="Z37" s="34"/>
      <c r="AA37" s="34"/>
      <c r="AB37" s="34"/>
      <c r="AC37" s="34"/>
      <c r="AD37" s="34"/>
      <c r="AE37" s="34"/>
    </row>
    <row r="38" spans="1:31" s="2" customFormat="1" ht="14.45" customHeight="1" hidden="1">
      <c r="A38" s="34"/>
      <c r="B38" s="39"/>
      <c r="C38" s="34"/>
      <c r="D38" s="34"/>
      <c r="E38" s="113" t="s">
        <v>42</v>
      </c>
      <c r="F38" s="120">
        <f>ROUND((SUM(BH125:BH262)),2)</f>
        <v>0</v>
      </c>
      <c r="G38" s="34"/>
      <c r="H38" s="34"/>
      <c r="I38" s="125">
        <v>0.15</v>
      </c>
      <c r="J38" s="34"/>
      <c r="K38" s="120">
        <f>0</f>
        <v>0</v>
      </c>
      <c r="L38" s="34"/>
      <c r="M38" s="51"/>
      <c r="S38" s="34"/>
      <c r="T38" s="34"/>
      <c r="U38" s="34"/>
      <c r="V38" s="34"/>
      <c r="W38" s="34"/>
      <c r="X38" s="34"/>
      <c r="Y38" s="34"/>
      <c r="Z38" s="34"/>
      <c r="AA38" s="34"/>
      <c r="AB38" s="34"/>
      <c r="AC38" s="34"/>
      <c r="AD38" s="34"/>
      <c r="AE38" s="34"/>
    </row>
    <row r="39" spans="1:31" s="2" customFormat="1" ht="14.45" customHeight="1" hidden="1">
      <c r="A39" s="34"/>
      <c r="B39" s="39"/>
      <c r="C39" s="34"/>
      <c r="D39" s="34"/>
      <c r="E39" s="113" t="s">
        <v>43</v>
      </c>
      <c r="F39" s="120">
        <f>ROUND((SUM(BI125:BI262)),2)</f>
        <v>0</v>
      </c>
      <c r="G39" s="34"/>
      <c r="H39" s="34"/>
      <c r="I39" s="125">
        <v>0</v>
      </c>
      <c r="J39" s="34"/>
      <c r="K39" s="120">
        <f>0</f>
        <v>0</v>
      </c>
      <c r="L39" s="34"/>
      <c r="M39" s="51"/>
      <c r="S39" s="34"/>
      <c r="T39" s="34"/>
      <c r="U39" s="34"/>
      <c r="V39" s="34"/>
      <c r="W39" s="34"/>
      <c r="X39" s="34"/>
      <c r="Y39" s="34"/>
      <c r="Z39" s="34"/>
      <c r="AA39" s="34"/>
      <c r="AB39" s="34"/>
      <c r="AC39" s="34"/>
      <c r="AD39" s="34"/>
      <c r="AE39" s="34"/>
    </row>
    <row r="40" spans="1:31" s="2" customFormat="1" ht="6.95" customHeight="1" hidden="1">
      <c r="A40" s="34"/>
      <c r="B40" s="39"/>
      <c r="C40" s="34"/>
      <c r="D40" s="34"/>
      <c r="E40" s="34"/>
      <c r="F40" s="34"/>
      <c r="G40" s="34"/>
      <c r="H40" s="34"/>
      <c r="I40" s="34"/>
      <c r="J40" s="34"/>
      <c r="K40" s="34"/>
      <c r="L40" s="34"/>
      <c r="M40" s="51"/>
      <c r="S40" s="34"/>
      <c r="T40" s="34"/>
      <c r="U40" s="34"/>
      <c r="V40" s="34"/>
      <c r="W40" s="34"/>
      <c r="X40" s="34"/>
      <c r="Y40" s="34"/>
      <c r="Z40" s="34"/>
      <c r="AA40" s="34"/>
      <c r="AB40" s="34"/>
      <c r="AC40" s="34"/>
      <c r="AD40" s="34"/>
      <c r="AE40" s="34"/>
    </row>
    <row r="41" spans="1:31" s="2" customFormat="1" ht="25.35" customHeight="1" hidden="1">
      <c r="A41" s="34"/>
      <c r="B41" s="39"/>
      <c r="C41" s="126"/>
      <c r="D41" s="127" t="s">
        <v>44</v>
      </c>
      <c r="E41" s="128"/>
      <c r="F41" s="128"/>
      <c r="G41" s="129" t="s">
        <v>45</v>
      </c>
      <c r="H41" s="130" t="s">
        <v>46</v>
      </c>
      <c r="I41" s="128"/>
      <c r="J41" s="128"/>
      <c r="K41" s="131">
        <f>SUM(K32:K39)</f>
        <v>0</v>
      </c>
      <c r="L41" s="132"/>
      <c r="M41" s="51"/>
      <c r="S41" s="34"/>
      <c r="T41" s="34"/>
      <c r="U41" s="34"/>
      <c r="V41" s="34"/>
      <c r="W41" s="34"/>
      <c r="X41" s="34"/>
      <c r="Y41" s="34"/>
      <c r="Z41" s="34"/>
      <c r="AA41" s="34"/>
      <c r="AB41" s="34"/>
      <c r="AC41" s="34"/>
      <c r="AD41" s="34"/>
      <c r="AE41" s="34"/>
    </row>
    <row r="42" spans="1:31" s="2" customFormat="1" ht="14.45" customHeight="1" hidden="1">
      <c r="A42" s="34"/>
      <c r="B42" s="39"/>
      <c r="C42" s="34"/>
      <c r="D42" s="34"/>
      <c r="E42" s="34"/>
      <c r="F42" s="34"/>
      <c r="G42" s="34"/>
      <c r="H42" s="34"/>
      <c r="I42" s="34"/>
      <c r="J42" s="34"/>
      <c r="K42" s="34"/>
      <c r="L42" s="34"/>
      <c r="M42" s="51"/>
      <c r="S42" s="34"/>
      <c r="T42" s="34"/>
      <c r="U42" s="34"/>
      <c r="V42" s="34"/>
      <c r="W42" s="34"/>
      <c r="X42" s="34"/>
      <c r="Y42" s="34"/>
      <c r="Z42" s="34"/>
      <c r="AA42" s="34"/>
      <c r="AB42" s="34"/>
      <c r="AC42" s="34"/>
      <c r="AD42" s="34"/>
      <c r="AE42" s="34"/>
    </row>
    <row r="43" spans="2:13" s="1" customFormat="1" ht="14.45" customHeight="1" hidden="1">
      <c r="B43" s="20"/>
      <c r="M43" s="20"/>
    </row>
    <row r="44" spans="2:13" s="1" customFormat="1" ht="14.45" customHeight="1" hidden="1">
      <c r="B44" s="20"/>
      <c r="M44" s="20"/>
    </row>
    <row r="45" spans="2:13" s="1" customFormat="1" ht="14.45" customHeight="1" hidden="1">
      <c r="B45" s="20"/>
      <c r="M45" s="20"/>
    </row>
    <row r="46" spans="2:13" s="1" customFormat="1" ht="14.45" customHeight="1" hidden="1">
      <c r="B46" s="20"/>
      <c r="M46" s="20"/>
    </row>
    <row r="47" spans="2:13" s="1" customFormat="1" ht="14.45" customHeight="1" hidden="1">
      <c r="B47" s="20"/>
      <c r="M47" s="20"/>
    </row>
    <row r="48" spans="2:13" s="1" customFormat="1" ht="14.45" customHeight="1" hidden="1">
      <c r="B48" s="20"/>
      <c r="M48" s="20"/>
    </row>
    <row r="49" spans="2:13" s="1" customFormat="1" ht="14.45" customHeight="1" hidden="1">
      <c r="B49" s="20"/>
      <c r="M49" s="20"/>
    </row>
    <row r="50" spans="2:13" s="2" customFormat="1" ht="14.45" customHeight="1" hidden="1">
      <c r="B50" s="51"/>
      <c r="D50" s="133" t="s">
        <v>47</v>
      </c>
      <c r="E50" s="134"/>
      <c r="F50" s="134"/>
      <c r="G50" s="133" t="s">
        <v>48</v>
      </c>
      <c r="H50" s="134"/>
      <c r="I50" s="134"/>
      <c r="J50" s="134"/>
      <c r="K50" s="134"/>
      <c r="L50" s="134"/>
      <c r="M50" s="51"/>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75" hidden="1">
      <c r="A61" s="34"/>
      <c r="B61" s="39"/>
      <c r="C61" s="34"/>
      <c r="D61" s="135" t="s">
        <v>49</v>
      </c>
      <c r="E61" s="136"/>
      <c r="F61" s="137" t="s">
        <v>50</v>
      </c>
      <c r="G61" s="135" t="s">
        <v>49</v>
      </c>
      <c r="H61" s="136"/>
      <c r="I61" s="136"/>
      <c r="J61" s="138" t="s">
        <v>50</v>
      </c>
      <c r="K61" s="136"/>
      <c r="L61" s="136"/>
      <c r="M61" s="51"/>
      <c r="S61" s="34"/>
      <c r="T61" s="34"/>
      <c r="U61" s="34"/>
      <c r="V61" s="34"/>
      <c r="W61" s="34"/>
      <c r="X61" s="34"/>
      <c r="Y61" s="34"/>
      <c r="Z61" s="34"/>
      <c r="AA61" s="34"/>
      <c r="AB61" s="34"/>
      <c r="AC61" s="34"/>
      <c r="AD61" s="34"/>
      <c r="AE61" s="34"/>
    </row>
    <row r="62" spans="2:13" ht="12" hidden="1">
      <c r="B62" s="20"/>
      <c r="M62" s="20"/>
    </row>
    <row r="63" spans="2:13" ht="12" hidden="1">
      <c r="B63" s="20"/>
      <c r="M63" s="20"/>
    </row>
    <row r="64" spans="2:13" ht="12" hidden="1">
      <c r="B64" s="20"/>
      <c r="M64" s="20"/>
    </row>
    <row r="65" spans="1:31" s="2" customFormat="1" ht="12.75" hidden="1">
      <c r="A65" s="34"/>
      <c r="B65" s="39"/>
      <c r="C65" s="34"/>
      <c r="D65" s="133" t="s">
        <v>51</v>
      </c>
      <c r="E65" s="139"/>
      <c r="F65" s="139"/>
      <c r="G65" s="133" t="s">
        <v>52</v>
      </c>
      <c r="H65" s="139"/>
      <c r="I65" s="139"/>
      <c r="J65" s="139"/>
      <c r="K65" s="139"/>
      <c r="L65" s="139"/>
      <c r="M65" s="51"/>
      <c r="S65" s="34"/>
      <c r="T65" s="34"/>
      <c r="U65" s="34"/>
      <c r="V65" s="34"/>
      <c r="W65" s="34"/>
      <c r="X65" s="34"/>
      <c r="Y65" s="34"/>
      <c r="Z65" s="34"/>
      <c r="AA65" s="34"/>
      <c r="AB65" s="34"/>
      <c r="AC65" s="34"/>
      <c r="AD65" s="34"/>
      <c r="AE65" s="34"/>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75" hidden="1">
      <c r="A76" s="34"/>
      <c r="B76" s="39"/>
      <c r="C76" s="34"/>
      <c r="D76" s="135" t="s">
        <v>49</v>
      </c>
      <c r="E76" s="136"/>
      <c r="F76" s="137" t="s">
        <v>50</v>
      </c>
      <c r="G76" s="135" t="s">
        <v>49</v>
      </c>
      <c r="H76" s="136"/>
      <c r="I76" s="136"/>
      <c r="J76" s="138" t="s">
        <v>50</v>
      </c>
      <c r="K76" s="136"/>
      <c r="L76" s="136"/>
      <c r="M76" s="51"/>
      <c r="S76" s="34"/>
      <c r="T76" s="34"/>
      <c r="U76" s="34"/>
      <c r="V76" s="34"/>
      <c r="W76" s="34"/>
      <c r="X76" s="34"/>
      <c r="Y76" s="34"/>
      <c r="Z76" s="34"/>
      <c r="AA76" s="34"/>
      <c r="AB76" s="34"/>
      <c r="AC76" s="34"/>
      <c r="AD76" s="34"/>
      <c r="AE76" s="34"/>
    </row>
    <row r="77" spans="1:31" s="2" customFormat="1" ht="14.45" customHeight="1" hidden="1">
      <c r="A77" s="34"/>
      <c r="B77" s="140"/>
      <c r="C77" s="141"/>
      <c r="D77" s="141"/>
      <c r="E77" s="141"/>
      <c r="F77" s="141"/>
      <c r="G77" s="141"/>
      <c r="H77" s="141"/>
      <c r="I77" s="141"/>
      <c r="J77" s="141"/>
      <c r="K77" s="141"/>
      <c r="L77" s="141"/>
      <c r="M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42"/>
      <c r="C81" s="143"/>
      <c r="D81" s="143"/>
      <c r="E81" s="143"/>
      <c r="F81" s="143"/>
      <c r="G81" s="143"/>
      <c r="H81" s="143"/>
      <c r="I81" s="143"/>
      <c r="J81" s="143"/>
      <c r="K81" s="143"/>
      <c r="L81" s="143"/>
      <c r="M81" s="51"/>
      <c r="S81" s="34"/>
      <c r="T81" s="34"/>
      <c r="U81" s="34"/>
      <c r="V81" s="34"/>
      <c r="W81" s="34"/>
      <c r="X81" s="34"/>
      <c r="Y81" s="34"/>
      <c r="Z81" s="34"/>
      <c r="AA81" s="34"/>
      <c r="AB81" s="34"/>
      <c r="AC81" s="34"/>
      <c r="AD81" s="34"/>
      <c r="AE81" s="34"/>
    </row>
    <row r="82" spans="1:31" s="2" customFormat="1" ht="24.95" customHeight="1">
      <c r="A82" s="34"/>
      <c r="B82" s="35"/>
      <c r="C82" s="23" t="s">
        <v>107</v>
      </c>
      <c r="D82" s="36"/>
      <c r="E82" s="36"/>
      <c r="F82" s="36"/>
      <c r="G82" s="36"/>
      <c r="H82" s="36"/>
      <c r="I82" s="36"/>
      <c r="J82" s="36"/>
      <c r="K82" s="36"/>
      <c r="L82" s="36"/>
      <c r="M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36"/>
      <c r="M83" s="51"/>
      <c r="S83" s="34"/>
      <c r="T83" s="34"/>
      <c r="U83" s="34"/>
      <c r="V83" s="34"/>
      <c r="W83" s="34"/>
      <c r="X83" s="34"/>
      <c r="Y83" s="34"/>
      <c r="Z83" s="34"/>
      <c r="AA83" s="34"/>
      <c r="AB83" s="34"/>
      <c r="AC83" s="34"/>
      <c r="AD83" s="34"/>
      <c r="AE83" s="34"/>
    </row>
    <row r="84" spans="1:31" s="2" customFormat="1" ht="12" customHeight="1">
      <c r="A84" s="34"/>
      <c r="B84" s="35"/>
      <c r="C84" s="29" t="s">
        <v>17</v>
      </c>
      <c r="D84" s="36"/>
      <c r="E84" s="36"/>
      <c r="F84" s="36"/>
      <c r="G84" s="36"/>
      <c r="H84" s="36"/>
      <c r="I84" s="36"/>
      <c r="J84" s="36"/>
      <c r="K84" s="36"/>
      <c r="L84" s="36"/>
      <c r="M84" s="51"/>
      <c r="S84" s="34"/>
      <c r="T84" s="34"/>
      <c r="U84" s="34"/>
      <c r="V84" s="34"/>
      <c r="W84" s="34"/>
      <c r="X84" s="34"/>
      <c r="Y84" s="34"/>
      <c r="Z84" s="34"/>
      <c r="AA84" s="34"/>
      <c r="AB84" s="34"/>
      <c r="AC84" s="34"/>
      <c r="AD84" s="34"/>
      <c r="AE84" s="34"/>
    </row>
    <row r="85" spans="1:31" s="2" customFormat="1" ht="16.5" customHeight="1">
      <c r="A85" s="34"/>
      <c r="B85" s="35"/>
      <c r="C85" s="36"/>
      <c r="D85" s="36"/>
      <c r="E85" s="301" t="str">
        <f>E7</f>
        <v xml:space="preserve"> Realizace SZ navržených v KoPÚ Suchdol nad Odrou - 1.etapa</v>
      </c>
      <c r="F85" s="302"/>
      <c r="G85" s="302"/>
      <c r="H85" s="302"/>
      <c r="I85" s="36"/>
      <c r="J85" s="36"/>
      <c r="K85" s="36"/>
      <c r="L85" s="36"/>
      <c r="M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36"/>
      <c r="M86" s="51"/>
      <c r="S86" s="34"/>
      <c r="T86" s="34"/>
      <c r="U86" s="34"/>
      <c r="V86" s="34"/>
      <c r="W86" s="34"/>
      <c r="X86" s="34"/>
      <c r="Y86" s="34"/>
      <c r="Z86" s="34"/>
      <c r="AA86" s="34"/>
      <c r="AB86" s="34"/>
      <c r="AC86" s="34"/>
      <c r="AD86" s="34"/>
      <c r="AE86" s="34"/>
    </row>
    <row r="87" spans="1:31" s="2" customFormat="1" ht="16.5" customHeight="1">
      <c r="A87" s="34"/>
      <c r="B87" s="35"/>
      <c r="C87" s="36"/>
      <c r="D87" s="36"/>
      <c r="E87" s="289" t="str">
        <f>E9</f>
        <v>SO 121 - Vedlejší polní cesta C27</v>
      </c>
      <c r="F87" s="300"/>
      <c r="G87" s="300"/>
      <c r="H87" s="300"/>
      <c r="I87" s="36"/>
      <c r="J87" s="36"/>
      <c r="K87" s="36"/>
      <c r="L87" s="36"/>
      <c r="M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36"/>
      <c r="M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Suchdol nad Odrou</v>
      </c>
      <c r="G89" s="36"/>
      <c r="H89" s="36"/>
      <c r="I89" s="29" t="s">
        <v>23</v>
      </c>
      <c r="J89" s="66" t="str">
        <f>IF(J12="","",J12)</f>
        <v>1. 9. 2017</v>
      </c>
      <c r="K89" s="36"/>
      <c r="L89" s="36"/>
      <c r="M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36"/>
      <c r="M90" s="51"/>
      <c r="S90" s="34"/>
      <c r="T90" s="34"/>
      <c r="U90" s="34"/>
      <c r="V90" s="34"/>
      <c r="W90" s="34"/>
      <c r="X90" s="34"/>
      <c r="Y90" s="34"/>
      <c r="Z90" s="34"/>
      <c r="AA90" s="34"/>
      <c r="AB90" s="34"/>
      <c r="AC90" s="34"/>
      <c r="AD90" s="34"/>
      <c r="AE90" s="34"/>
    </row>
    <row r="91" spans="1:31" s="2" customFormat="1" ht="15.2" customHeight="1">
      <c r="A91" s="34"/>
      <c r="B91" s="35"/>
      <c r="C91" s="29" t="s">
        <v>25</v>
      </c>
      <c r="D91" s="36"/>
      <c r="E91" s="36"/>
      <c r="F91" s="27" t="str">
        <f>E15</f>
        <v xml:space="preserve"> </v>
      </c>
      <c r="G91" s="36"/>
      <c r="H91" s="36"/>
      <c r="I91" s="29" t="s">
        <v>31</v>
      </c>
      <c r="J91" s="32" t="str">
        <f>E21</f>
        <v xml:space="preserve"> </v>
      </c>
      <c r="K91" s="36"/>
      <c r="L91" s="36"/>
      <c r="M91" s="51"/>
      <c r="S91" s="34"/>
      <c r="T91" s="34"/>
      <c r="U91" s="34"/>
      <c r="V91" s="34"/>
      <c r="W91" s="34"/>
      <c r="X91" s="34"/>
      <c r="Y91" s="34"/>
      <c r="Z91" s="34"/>
      <c r="AA91" s="34"/>
      <c r="AB91" s="34"/>
      <c r="AC91" s="34"/>
      <c r="AD91" s="34"/>
      <c r="AE91" s="34"/>
    </row>
    <row r="92" spans="1:31" s="2" customFormat="1" ht="15.2" customHeight="1">
      <c r="A92" s="34"/>
      <c r="B92" s="35"/>
      <c r="C92" s="29" t="s">
        <v>29</v>
      </c>
      <c r="D92" s="36"/>
      <c r="E92" s="36"/>
      <c r="F92" s="27" t="str">
        <f>IF(E18="","",E18)</f>
        <v>Vyplň údaj</v>
      </c>
      <c r="G92" s="36"/>
      <c r="H92" s="36"/>
      <c r="I92" s="29" t="s">
        <v>32</v>
      </c>
      <c r="J92" s="32" t="str">
        <f>E24</f>
        <v xml:space="preserve"> </v>
      </c>
      <c r="K92" s="36"/>
      <c r="L92" s="36"/>
      <c r="M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36"/>
      <c r="M93" s="51"/>
      <c r="S93" s="34"/>
      <c r="T93" s="34"/>
      <c r="U93" s="34"/>
      <c r="V93" s="34"/>
      <c r="W93" s="34"/>
      <c r="X93" s="34"/>
      <c r="Y93" s="34"/>
      <c r="Z93" s="34"/>
      <c r="AA93" s="34"/>
      <c r="AB93" s="34"/>
      <c r="AC93" s="34"/>
      <c r="AD93" s="34"/>
      <c r="AE93" s="34"/>
    </row>
    <row r="94" spans="1:31" s="2" customFormat="1" ht="29.25" customHeight="1">
      <c r="A94" s="34"/>
      <c r="B94" s="35"/>
      <c r="C94" s="144" t="s">
        <v>108</v>
      </c>
      <c r="D94" s="145"/>
      <c r="E94" s="145"/>
      <c r="F94" s="145"/>
      <c r="G94" s="145"/>
      <c r="H94" s="145"/>
      <c r="I94" s="146" t="s">
        <v>109</v>
      </c>
      <c r="J94" s="146" t="s">
        <v>110</v>
      </c>
      <c r="K94" s="146" t="s">
        <v>111</v>
      </c>
      <c r="L94" s="145"/>
      <c r="M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36"/>
      <c r="M95" s="51"/>
      <c r="S95" s="34"/>
      <c r="T95" s="34"/>
      <c r="U95" s="34"/>
      <c r="V95" s="34"/>
      <c r="W95" s="34"/>
      <c r="X95" s="34"/>
      <c r="Y95" s="34"/>
      <c r="Z95" s="34"/>
      <c r="AA95" s="34"/>
      <c r="AB95" s="34"/>
      <c r="AC95" s="34"/>
      <c r="AD95" s="34"/>
      <c r="AE95" s="34"/>
    </row>
    <row r="96" spans="1:47" s="2" customFormat="1" ht="22.9" customHeight="1">
      <c r="A96" s="34"/>
      <c r="B96" s="35"/>
      <c r="C96" s="147" t="s">
        <v>112</v>
      </c>
      <c r="D96" s="36"/>
      <c r="E96" s="36"/>
      <c r="F96" s="36"/>
      <c r="G96" s="36"/>
      <c r="H96" s="36"/>
      <c r="I96" s="84">
        <f aca="true" t="shared" si="0" ref="I96:J98">Q125</f>
        <v>0</v>
      </c>
      <c r="J96" s="84">
        <f t="shared" si="0"/>
        <v>0</v>
      </c>
      <c r="K96" s="84">
        <f>K125</f>
        <v>0</v>
      </c>
      <c r="L96" s="36"/>
      <c r="M96" s="51"/>
      <c r="S96" s="34"/>
      <c r="T96" s="34"/>
      <c r="U96" s="34"/>
      <c r="V96" s="34"/>
      <c r="W96" s="34"/>
      <c r="X96" s="34"/>
      <c r="Y96" s="34"/>
      <c r="Z96" s="34"/>
      <c r="AA96" s="34"/>
      <c r="AB96" s="34"/>
      <c r="AC96" s="34"/>
      <c r="AD96" s="34"/>
      <c r="AE96" s="34"/>
      <c r="AU96" s="17" t="s">
        <v>113</v>
      </c>
    </row>
    <row r="97" spans="2:13" s="9" customFormat="1" ht="24.95" customHeight="1">
      <c r="B97" s="148"/>
      <c r="C97" s="149"/>
      <c r="D97" s="150" t="s">
        <v>114</v>
      </c>
      <c r="E97" s="151"/>
      <c r="F97" s="151"/>
      <c r="G97" s="151"/>
      <c r="H97" s="151"/>
      <c r="I97" s="152">
        <f t="shared" si="0"/>
        <v>0</v>
      </c>
      <c r="J97" s="152">
        <f t="shared" si="0"/>
        <v>0</v>
      </c>
      <c r="K97" s="152">
        <f>K126</f>
        <v>0</v>
      </c>
      <c r="L97" s="149"/>
      <c r="M97" s="153"/>
    </row>
    <row r="98" spans="2:13" s="10" customFormat="1" ht="19.9" customHeight="1">
      <c r="B98" s="154"/>
      <c r="C98" s="155"/>
      <c r="D98" s="156" t="s">
        <v>115</v>
      </c>
      <c r="E98" s="157"/>
      <c r="F98" s="157"/>
      <c r="G98" s="157"/>
      <c r="H98" s="157"/>
      <c r="I98" s="158">
        <f t="shared" si="0"/>
        <v>0</v>
      </c>
      <c r="J98" s="158">
        <f t="shared" si="0"/>
        <v>0</v>
      </c>
      <c r="K98" s="158">
        <f>K127</f>
        <v>0</v>
      </c>
      <c r="L98" s="155"/>
      <c r="M98" s="159"/>
    </row>
    <row r="99" spans="2:13" s="10" customFormat="1" ht="19.9" customHeight="1">
      <c r="B99" s="154"/>
      <c r="C99" s="155"/>
      <c r="D99" s="156" t="s">
        <v>116</v>
      </c>
      <c r="E99" s="157"/>
      <c r="F99" s="157"/>
      <c r="G99" s="157"/>
      <c r="H99" s="157"/>
      <c r="I99" s="158">
        <f>Q192</f>
        <v>0</v>
      </c>
      <c r="J99" s="158">
        <f>R192</f>
        <v>0</v>
      </c>
      <c r="K99" s="158">
        <f>K192</f>
        <v>0</v>
      </c>
      <c r="L99" s="155"/>
      <c r="M99" s="159"/>
    </row>
    <row r="100" spans="2:13" s="10" customFormat="1" ht="19.9" customHeight="1">
      <c r="B100" s="154"/>
      <c r="C100" s="155"/>
      <c r="D100" s="156" t="s">
        <v>721</v>
      </c>
      <c r="E100" s="157"/>
      <c r="F100" s="157"/>
      <c r="G100" s="157"/>
      <c r="H100" s="157"/>
      <c r="I100" s="158">
        <f>Q209</f>
        <v>0</v>
      </c>
      <c r="J100" s="158">
        <f>R209</f>
        <v>0</v>
      </c>
      <c r="K100" s="158">
        <f>K209</f>
        <v>0</v>
      </c>
      <c r="L100" s="155"/>
      <c r="M100" s="159"/>
    </row>
    <row r="101" spans="2:13" s="10" customFormat="1" ht="19.9" customHeight="1">
      <c r="B101" s="154"/>
      <c r="C101" s="155"/>
      <c r="D101" s="156" t="s">
        <v>117</v>
      </c>
      <c r="E101" s="157"/>
      <c r="F101" s="157"/>
      <c r="G101" s="157"/>
      <c r="H101" s="157"/>
      <c r="I101" s="158">
        <f>Q212</f>
        <v>0</v>
      </c>
      <c r="J101" s="158">
        <f>R212</f>
        <v>0</v>
      </c>
      <c r="K101" s="158">
        <f>K212</f>
        <v>0</v>
      </c>
      <c r="L101" s="155"/>
      <c r="M101" s="159"/>
    </row>
    <row r="102" spans="2:13" s="10" customFormat="1" ht="19.9" customHeight="1">
      <c r="B102" s="154"/>
      <c r="C102" s="155"/>
      <c r="D102" s="156" t="s">
        <v>722</v>
      </c>
      <c r="E102" s="157"/>
      <c r="F102" s="157"/>
      <c r="G102" s="157"/>
      <c r="H102" s="157"/>
      <c r="I102" s="158">
        <f>Q231</f>
        <v>0</v>
      </c>
      <c r="J102" s="158">
        <f>R231</f>
        <v>0</v>
      </c>
      <c r="K102" s="158">
        <f>K231</f>
        <v>0</v>
      </c>
      <c r="L102" s="155"/>
      <c r="M102" s="159"/>
    </row>
    <row r="103" spans="2:13" s="10" customFormat="1" ht="19.9" customHeight="1">
      <c r="B103" s="154"/>
      <c r="C103" s="155"/>
      <c r="D103" s="156" t="s">
        <v>118</v>
      </c>
      <c r="E103" s="157"/>
      <c r="F103" s="157"/>
      <c r="G103" s="157"/>
      <c r="H103" s="157"/>
      <c r="I103" s="158">
        <f>Q233</f>
        <v>0</v>
      </c>
      <c r="J103" s="158">
        <f>R233</f>
        <v>0</v>
      </c>
      <c r="K103" s="158">
        <f>K233</f>
        <v>0</v>
      </c>
      <c r="L103" s="155"/>
      <c r="M103" s="159"/>
    </row>
    <row r="104" spans="2:13" s="10" customFormat="1" ht="19.9" customHeight="1">
      <c r="B104" s="154"/>
      <c r="C104" s="155"/>
      <c r="D104" s="156" t="s">
        <v>119</v>
      </c>
      <c r="E104" s="157"/>
      <c r="F104" s="157"/>
      <c r="G104" s="157"/>
      <c r="H104" s="157"/>
      <c r="I104" s="158">
        <f>Q249</f>
        <v>0</v>
      </c>
      <c r="J104" s="158">
        <f>R249</f>
        <v>0</v>
      </c>
      <c r="K104" s="158">
        <f>K249</f>
        <v>0</v>
      </c>
      <c r="L104" s="155"/>
      <c r="M104" s="159"/>
    </row>
    <row r="105" spans="2:13" s="10" customFormat="1" ht="19.9" customHeight="1">
      <c r="B105" s="154"/>
      <c r="C105" s="155"/>
      <c r="D105" s="156" t="s">
        <v>120</v>
      </c>
      <c r="E105" s="157"/>
      <c r="F105" s="157"/>
      <c r="G105" s="157"/>
      <c r="H105" s="157"/>
      <c r="I105" s="158">
        <f>Q260</f>
        <v>0</v>
      </c>
      <c r="J105" s="158">
        <f>R260</f>
        <v>0</v>
      </c>
      <c r="K105" s="158">
        <f>K260</f>
        <v>0</v>
      </c>
      <c r="L105" s="155"/>
      <c r="M105" s="159"/>
    </row>
    <row r="106" spans="1:31" s="2" customFormat="1" ht="21.75" customHeight="1">
      <c r="A106" s="34"/>
      <c r="B106" s="35"/>
      <c r="C106" s="36"/>
      <c r="D106" s="36"/>
      <c r="E106" s="36"/>
      <c r="F106" s="36"/>
      <c r="G106" s="36"/>
      <c r="H106" s="36"/>
      <c r="I106" s="36"/>
      <c r="J106" s="36"/>
      <c r="K106" s="36"/>
      <c r="L106" s="36"/>
      <c r="M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55"/>
      <c r="J107" s="55"/>
      <c r="K107" s="55"/>
      <c r="L107" s="55"/>
      <c r="M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57"/>
      <c r="J111" s="57"/>
      <c r="K111" s="57"/>
      <c r="L111" s="57"/>
      <c r="M111" s="51"/>
      <c r="S111" s="34"/>
      <c r="T111" s="34"/>
      <c r="U111" s="34"/>
      <c r="V111" s="34"/>
      <c r="W111" s="34"/>
      <c r="X111" s="34"/>
      <c r="Y111" s="34"/>
      <c r="Z111" s="34"/>
      <c r="AA111" s="34"/>
      <c r="AB111" s="34"/>
      <c r="AC111" s="34"/>
      <c r="AD111" s="34"/>
      <c r="AE111" s="34"/>
    </row>
    <row r="112" spans="1:31" s="2" customFormat="1" ht="24.95" customHeight="1">
      <c r="A112" s="34"/>
      <c r="B112" s="35"/>
      <c r="C112" s="23" t="s">
        <v>123</v>
      </c>
      <c r="D112" s="36"/>
      <c r="E112" s="36"/>
      <c r="F112" s="36"/>
      <c r="G112" s="36"/>
      <c r="H112" s="36"/>
      <c r="I112" s="36"/>
      <c r="J112" s="36"/>
      <c r="K112" s="36"/>
      <c r="L112" s="36"/>
      <c r="M112" s="51"/>
      <c r="S112" s="34"/>
      <c r="T112" s="34"/>
      <c r="U112" s="34"/>
      <c r="V112" s="34"/>
      <c r="W112" s="34"/>
      <c r="X112" s="34"/>
      <c r="Y112" s="34"/>
      <c r="Z112" s="34"/>
      <c r="AA112" s="34"/>
      <c r="AB112" s="34"/>
      <c r="AC112" s="34"/>
      <c r="AD112" s="34"/>
      <c r="AE112" s="34"/>
    </row>
    <row r="113" spans="1:31" s="2" customFormat="1" ht="6.95" customHeight="1">
      <c r="A113" s="34"/>
      <c r="B113" s="35"/>
      <c r="C113" s="36"/>
      <c r="D113" s="36"/>
      <c r="E113" s="36"/>
      <c r="F113" s="36"/>
      <c r="G113" s="36"/>
      <c r="H113" s="36"/>
      <c r="I113" s="36"/>
      <c r="J113" s="36"/>
      <c r="K113" s="36"/>
      <c r="L113" s="36"/>
      <c r="M113" s="51"/>
      <c r="S113" s="34"/>
      <c r="T113" s="34"/>
      <c r="U113" s="34"/>
      <c r="V113" s="34"/>
      <c r="W113" s="34"/>
      <c r="X113" s="34"/>
      <c r="Y113" s="34"/>
      <c r="Z113" s="34"/>
      <c r="AA113" s="34"/>
      <c r="AB113" s="34"/>
      <c r="AC113" s="34"/>
      <c r="AD113" s="34"/>
      <c r="AE113" s="34"/>
    </row>
    <row r="114" spans="1:31" s="2" customFormat="1" ht="12" customHeight="1">
      <c r="A114" s="34"/>
      <c r="B114" s="35"/>
      <c r="C114" s="29" t="s">
        <v>17</v>
      </c>
      <c r="D114" s="36"/>
      <c r="E114" s="36"/>
      <c r="F114" s="36"/>
      <c r="G114" s="36"/>
      <c r="H114" s="36"/>
      <c r="I114" s="36"/>
      <c r="J114" s="36"/>
      <c r="K114" s="36"/>
      <c r="L114" s="36"/>
      <c r="M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301" t="str">
        <f>E7</f>
        <v xml:space="preserve"> Realizace SZ navržených v KoPÚ Suchdol nad Odrou - 1.etapa</v>
      </c>
      <c r="F115" s="302"/>
      <c r="G115" s="302"/>
      <c r="H115" s="302"/>
      <c r="I115" s="36"/>
      <c r="J115" s="36"/>
      <c r="K115" s="36"/>
      <c r="L115" s="36"/>
      <c r="M115" s="51"/>
      <c r="S115" s="34"/>
      <c r="T115" s="34"/>
      <c r="U115" s="34"/>
      <c r="V115" s="34"/>
      <c r="W115" s="34"/>
      <c r="X115" s="34"/>
      <c r="Y115" s="34"/>
      <c r="Z115" s="34"/>
      <c r="AA115" s="34"/>
      <c r="AB115" s="34"/>
      <c r="AC115" s="34"/>
      <c r="AD115" s="34"/>
      <c r="AE115" s="34"/>
    </row>
    <row r="116" spans="1:31" s="2" customFormat="1" ht="12" customHeight="1">
      <c r="A116" s="34"/>
      <c r="B116" s="35"/>
      <c r="C116" s="29" t="s">
        <v>103</v>
      </c>
      <c r="D116" s="36"/>
      <c r="E116" s="36"/>
      <c r="F116" s="36"/>
      <c r="G116" s="36"/>
      <c r="H116" s="36"/>
      <c r="I116" s="36"/>
      <c r="J116" s="36"/>
      <c r="K116" s="36"/>
      <c r="L116" s="36"/>
      <c r="M116" s="51"/>
      <c r="S116" s="34"/>
      <c r="T116" s="34"/>
      <c r="U116" s="34"/>
      <c r="V116" s="34"/>
      <c r="W116" s="34"/>
      <c r="X116" s="34"/>
      <c r="Y116" s="34"/>
      <c r="Z116" s="34"/>
      <c r="AA116" s="34"/>
      <c r="AB116" s="34"/>
      <c r="AC116" s="34"/>
      <c r="AD116" s="34"/>
      <c r="AE116" s="34"/>
    </row>
    <row r="117" spans="1:31" s="2" customFormat="1" ht="16.5" customHeight="1">
      <c r="A117" s="34"/>
      <c r="B117" s="35"/>
      <c r="C117" s="36"/>
      <c r="D117" s="36"/>
      <c r="E117" s="289" t="str">
        <f>E9</f>
        <v>SO 121 - Vedlejší polní cesta C27</v>
      </c>
      <c r="F117" s="300"/>
      <c r="G117" s="300"/>
      <c r="H117" s="300"/>
      <c r="I117" s="36"/>
      <c r="J117" s="36"/>
      <c r="K117" s="36"/>
      <c r="L117" s="36"/>
      <c r="M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36"/>
      <c r="M118" s="51"/>
      <c r="S118" s="34"/>
      <c r="T118" s="34"/>
      <c r="U118" s="34"/>
      <c r="V118" s="34"/>
      <c r="W118" s="34"/>
      <c r="X118" s="34"/>
      <c r="Y118" s="34"/>
      <c r="Z118" s="34"/>
      <c r="AA118" s="34"/>
      <c r="AB118" s="34"/>
      <c r="AC118" s="34"/>
      <c r="AD118" s="34"/>
      <c r="AE118" s="34"/>
    </row>
    <row r="119" spans="1:31" s="2" customFormat="1" ht="12" customHeight="1">
      <c r="A119" s="34"/>
      <c r="B119" s="35"/>
      <c r="C119" s="29" t="s">
        <v>21</v>
      </c>
      <c r="D119" s="36"/>
      <c r="E119" s="36"/>
      <c r="F119" s="27" t="str">
        <f>F12</f>
        <v>Suchdol nad Odrou</v>
      </c>
      <c r="G119" s="36"/>
      <c r="H119" s="36"/>
      <c r="I119" s="29" t="s">
        <v>23</v>
      </c>
      <c r="J119" s="66" t="str">
        <f>IF(J12="","",J12)</f>
        <v>1. 9. 2017</v>
      </c>
      <c r="K119" s="36"/>
      <c r="L119" s="36"/>
      <c r="M119" s="51"/>
      <c r="S119" s="34"/>
      <c r="T119" s="34"/>
      <c r="U119" s="34"/>
      <c r="V119" s="34"/>
      <c r="W119" s="34"/>
      <c r="X119" s="34"/>
      <c r="Y119" s="34"/>
      <c r="Z119" s="34"/>
      <c r="AA119" s="34"/>
      <c r="AB119" s="34"/>
      <c r="AC119" s="34"/>
      <c r="AD119" s="34"/>
      <c r="AE119" s="34"/>
    </row>
    <row r="120" spans="1:31" s="2" customFormat="1" ht="6.95" customHeight="1">
      <c r="A120" s="34"/>
      <c r="B120" s="35"/>
      <c r="C120" s="36"/>
      <c r="D120" s="36"/>
      <c r="E120" s="36"/>
      <c r="F120" s="36"/>
      <c r="G120" s="36"/>
      <c r="H120" s="36"/>
      <c r="I120" s="36"/>
      <c r="J120" s="36"/>
      <c r="K120" s="36"/>
      <c r="L120" s="36"/>
      <c r="M120" s="51"/>
      <c r="S120" s="34"/>
      <c r="T120" s="34"/>
      <c r="U120" s="34"/>
      <c r="V120" s="34"/>
      <c r="W120" s="34"/>
      <c r="X120" s="34"/>
      <c r="Y120" s="34"/>
      <c r="Z120" s="34"/>
      <c r="AA120" s="34"/>
      <c r="AB120" s="34"/>
      <c r="AC120" s="34"/>
      <c r="AD120" s="34"/>
      <c r="AE120" s="34"/>
    </row>
    <row r="121" spans="1:31" s="2" customFormat="1" ht="15.2" customHeight="1">
      <c r="A121" s="34"/>
      <c r="B121" s="35"/>
      <c r="C121" s="29" t="s">
        <v>25</v>
      </c>
      <c r="D121" s="36"/>
      <c r="E121" s="36"/>
      <c r="F121" s="27" t="str">
        <f>E15</f>
        <v xml:space="preserve"> </v>
      </c>
      <c r="G121" s="36"/>
      <c r="H121" s="36"/>
      <c r="I121" s="29" t="s">
        <v>31</v>
      </c>
      <c r="J121" s="32" t="str">
        <f>E21</f>
        <v xml:space="preserve"> </v>
      </c>
      <c r="K121" s="36"/>
      <c r="L121" s="36"/>
      <c r="M121" s="51"/>
      <c r="S121" s="34"/>
      <c r="T121" s="34"/>
      <c r="U121" s="34"/>
      <c r="V121" s="34"/>
      <c r="W121" s="34"/>
      <c r="X121" s="34"/>
      <c r="Y121" s="34"/>
      <c r="Z121" s="34"/>
      <c r="AA121" s="34"/>
      <c r="AB121" s="34"/>
      <c r="AC121" s="34"/>
      <c r="AD121" s="34"/>
      <c r="AE121" s="34"/>
    </row>
    <row r="122" spans="1:31" s="2" customFormat="1" ht="15.2" customHeight="1">
      <c r="A122" s="34"/>
      <c r="B122" s="35"/>
      <c r="C122" s="29" t="s">
        <v>29</v>
      </c>
      <c r="D122" s="36"/>
      <c r="E122" s="36"/>
      <c r="F122" s="27" t="str">
        <f>IF(E18="","",E18)</f>
        <v>Vyplň údaj</v>
      </c>
      <c r="G122" s="36"/>
      <c r="H122" s="36"/>
      <c r="I122" s="29" t="s">
        <v>32</v>
      </c>
      <c r="J122" s="32" t="str">
        <f>E24</f>
        <v xml:space="preserve"> </v>
      </c>
      <c r="K122" s="36"/>
      <c r="L122" s="36"/>
      <c r="M122" s="51"/>
      <c r="S122" s="34"/>
      <c r="T122" s="34"/>
      <c r="U122" s="34"/>
      <c r="V122" s="34"/>
      <c r="W122" s="34"/>
      <c r="X122" s="34"/>
      <c r="Y122" s="34"/>
      <c r="Z122" s="34"/>
      <c r="AA122" s="34"/>
      <c r="AB122" s="34"/>
      <c r="AC122" s="34"/>
      <c r="AD122" s="34"/>
      <c r="AE122" s="34"/>
    </row>
    <row r="123" spans="1:31" s="2" customFormat="1" ht="10.35" customHeight="1">
      <c r="A123" s="34"/>
      <c r="B123" s="35"/>
      <c r="C123" s="36"/>
      <c r="D123" s="36"/>
      <c r="E123" s="36"/>
      <c r="F123" s="36"/>
      <c r="G123" s="36"/>
      <c r="H123" s="36"/>
      <c r="I123" s="36"/>
      <c r="J123" s="36"/>
      <c r="K123" s="36"/>
      <c r="L123" s="36"/>
      <c r="M123" s="51"/>
      <c r="S123" s="34"/>
      <c r="T123" s="34"/>
      <c r="U123" s="34"/>
      <c r="V123" s="34"/>
      <c r="W123" s="34"/>
      <c r="X123" s="34"/>
      <c r="Y123" s="34"/>
      <c r="Z123" s="34"/>
      <c r="AA123" s="34"/>
      <c r="AB123" s="34"/>
      <c r="AC123" s="34"/>
      <c r="AD123" s="34"/>
      <c r="AE123" s="34"/>
    </row>
    <row r="124" spans="1:31" s="11" customFormat="1" ht="29.25" customHeight="1">
      <c r="A124" s="160"/>
      <c r="B124" s="161"/>
      <c r="C124" s="162" t="s">
        <v>124</v>
      </c>
      <c r="D124" s="163" t="s">
        <v>59</v>
      </c>
      <c r="E124" s="163" t="s">
        <v>55</v>
      </c>
      <c r="F124" s="163" t="s">
        <v>56</v>
      </c>
      <c r="G124" s="163" t="s">
        <v>125</v>
      </c>
      <c r="H124" s="163" t="s">
        <v>126</v>
      </c>
      <c r="I124" s="163" t="s">
        <v>127</v>
      </c>
      <c r="J124" s="163" t="s">
        <v>128</v>
      </c>
      <c r="K124" s="163" t="s">
        <v>111</v>
      </c>
      <c r="L124" s="164" t="s">
        <v>129</v>
      </c>
      <c r="M124" s="165"/>
      <c r="N124" s="75" t="s">
        <v>1</v>
      </c>
      <c r="O124" s="76" t="s">
        <v>38</v>
      </c>
      <c r="P124" s="76" t="s">
        <v>130</v>
      </c>
      <c r="Q124" s="76" t="s">
        <v>131</v>
      </c>
      <c r="R124" s="76" t="s">
        <v>132</v>
      </c>
      <c r="S124" s="76" t="s">
        <v>133</v>
      </c>
      <c r="T124" s="76" t="s">
        <v>134</v>
      </c>
      <c r="U124" s="76" t="s">
        <v>135</v>
      </c>
      <c r="V124" s="76" t="s">
        <v>136</v>
      </c>
      <c r="W124" s="76" t="s">
        <v>137</v>
      </c>
      <c r="X124" s="77" t="s">
        <v>138</v>
      </c>
      <c r="Y124" s="160"/>
      <c r="Z124" s="160"/>
      <c r="AA124" s="160"/>
      <c r="AB124" s="160"/>
      <c r="AC124" s="160"/>
      <c r="AD124" s="160"/>
      <c r="AE124" s="160"/>
    </row>
    <row r="125" spans="1:63" s="2" customFormat="1" ht="22.9" customHeight="1">
      <c r="A125" s="34"/>
      <c r="B125" s="35"/>
      <c r="C125" s="82" t="s">
        <v>139</v>
      </c>
      <c r="D125" s="36"/>
      <c r="E125" s="36"/>
      <c r="F125" s="36"/>
      <c r="G125" s="36"/>
      <c r="H125" s="36"/>
      <c r="I125" s="36"/>
      <c r="J125" s="36"/>
      <c r="K125" s="166">
        <f>BK125</f>
        <v>0</v>
      </c>
      <c r="L125" s="36"/>
      <c r="M125" s="39"/>
      <c r="N125" s="78"/>
      <c r="O125" s="167"/>
      <c r="P125" s="79"/>
      <c r="Q125" s="168">
        <f>Q126</f>
        <v>0</v>
      </c>
      <c r="R125" s="168">
        <f>R126</f>
        <v>0</v>
      </c>
      <c r="S125" s="79"/>
      <c r="T125" s="169">
        <f>T126</f>
        <v>0</v>
      </c>
      <c r="U125" s="79"/>
      <c r="V125" s="169">
        <f>V126</f>
        <v>19954.254636447997</v>
      </c>
      <c r="W125" s="79"/>
      <c r="X125" s="170">
        <f>X126</f>
        <v>12.726159999999998</v>
      </c>
      <c r="Y125" s="34"/>
      <c r="Z125" s="34"/>
      <c r="AA125" s="34"/>
      <c r="AB125" s="34"/>
      <c r="AC125" s="34"/>
      <c r="AD125" s="34"/>
      <c r="AE125" s="34"/>
      <c r="AT125" s="17" t="s">
        <v>75</v>
      </c>
      <c r="AU125" s="17" t="s">
        <v>113</v>
      </c>
      <c r="BK125" s="171">
        <f>BK126</f>
        <v>0</v>
      </c>
    </row>
    <row r="126" spans="2:63" s="12" customFormat="1" ht="25.9" customHeight="1">
      <c r="B126" s="172"/>
      <c r="C126" s="173"/>
      <c r="D126" s="174" t="s">
        <v>75</v>
      </c>
      <c r="E126" s="175" t="s">
        <v>140</v>
      </c>
      <c r="F126" s="175" t="s">
        <v>141</v>
      </c>
      <c r="G126" s="173"/>
      <c r="H126" s="173"/>
      <c r="I126" s="176"/>
      <c r="J126" s="176"/>
      <c r="K126" s="177">
        <f>BK126</f>
        <v>0</v>
      </c>
      <c r="L126" s="173"/>
      <c r="M126" s="178"/>
      <c r="N126" s="179"/>
      <c r="O126" s="180"/>
      <c r="P126" s="180"/>
      <c r="Q126" s="181">
        <f>Q127+Q192+Q209+Q212+Q231+Q233+Q249+Q260</f>
        <v>0</v>
      </c>
      <c r="R126" s="181">
        <f>R127+R192+R209+R212+R231+R233+R249+R260</f>
        <v>0</v>
      </c>
      <c r="S126" s="180"/>
      <c r="T126" s="182">
        <f>T127+T192+T209+T212+T231+T233+T249+T260</f>
        <v>0</v>
      </c>
      <c r="U126" s="180"/>
      <c r="V126" s="182">
        <f>V127+V192+V209+V212+V231+V233+V249+V260</f>
        <v>19954.254636447997</v>
      </c>
      <c r="W126" s="180"/>
      <c r="X126" s="183">
        <f>X127+X192+X209+X212+X231+X233+X249+X260</f>
        <v>12.726159999999998</v>
      </c>
      <c r="AR126" s="184" t="s">
        <v>84</v>
      </c>
      <c r="AT126" s="185" t="s">
        <v>75</v>
      </c>
      <c r="AU126" s="185" t="s">
        <v>76</v>
      </c>
      <c r="AY126" s="184" t="s">
        <v>142</v>
      </c>
      <c r="BK126" s="186">
        <f>BK127+BK192+BK209+BK212+BK231+BK233+BK249+BK260</f>
        <v>0</v>
      </c>
    </row>
    <row r="127" spans="2:63" s="12" customFormat="1" ht="22.9" customHeight="1">
      <c r="B127" s="172"/>
      <c r="C127" s="173"/>
      <c r="D127" s="174" t="s">
        <v>75</v>
      </c>
      <c r="E127" s="187" t="s">
        <v>84</v>
      </c>
      <c r="F127" s="187" t="s">
        <v>143</v>
      </c>
      <c r="G127" s="173"/>
      <c r="H127" s="173"/>
      <c r="I127" s="176"/>
      <c r="J127" s="176"/>
      <c r="K127" s="188">
        <f>BK127</f>
        <v>0</v>
      </c>
      <c r="L127" s="173"/>
      <c r="M127" s="178"/>
      <c r="N127" s="179"/>
      <c r="O127" s="180"/>
      <c r="P127" s="180"/>
      <c r="Q127" s="181">
        <f>SUM(Q128:Q191)</f>
        <v>0</v>
      </c>
      <c r="R127" s="181">
        <f>SUM(R128:R191)</f>
        <v>0</v>
      </c>
      <c r="S127" s="180"/>
      <c r="T127" s="182">
        <f>SUM(T128:T191)</f>
        <v>0</v>
      </c>
      <c r="U127" s="180"/>
      <c r="V127" s="182">
        <f>SUM(V128:V191)</f>
        <v>9353.930550000001</v>
      </c>
      <c r="W127" s="180"/>
      <c r="X127" s="183">
        <f>SUM(X128:X191)</f>
        <v>11.094159999999999</v>
      </c>
      <c r="AR127" s="184" t="s">
        <v>84</v>
      </c>
      <c r="AT127" s="185" t="s">
        <v>75</v>
      </c>
      <c r="AU127" s="185" t="s">
        <v>84</v>
      </c>
      <c r="AY127" s="184" t="s">
        <v>142</v>
      </c>
      <c r="BK127" s="186">
        <f>SUM(BK128:BK191)</f>
        <v>0</v>
      </c>
    </row>
    <row r="128" spans="1:65" s="2" customFormat="1" ht="48">
      <c r="A128" s="34"/>
      <c r="B128" s="35"/>
      <c r="C128" s="189" t="s">
        <v>461</v>
      </c>
      <c r="D128" s="189" t="s">
        <v>145</v>
      </c>
      <c r="E128" s="190" t="s">
        <v>523</v>
      </c>
      <c r="F128" s="191" t="s">
        <v>524</v>
      </c>
      <c r="G128" s="192" t="s">
        <v>148</v>
      </c>
      <c r="H128" s="193">
        <v>1</v>
      </c>
      <c r="I128" s="194"/>
      <c r="J128" s="194"/>
      <c r="K128" s="195">
        <f>ROUND(P128*H128,2)</f>
        <v>0</v>
      </c>
      <c r="L128" s="191" t="s">
        <v>149</v>
      </c>
      <c r="M128" s="39"/>
      <c r="N128" s="196" t="s">
        <v>1</v>
      </c>
      <c r="O128" s="197" t="s">
        <v>39</v>
      </c>
      <c r="P128" s="198">
        <f>I128+J128</f>
        <v>0</v>
      </c>
      <c r="Q128" s="198">
        <f>ROUND(I128*H128,2)</f>
        <v>0</v>
      </c>
      <c r="R128" s="198">
        <f>ROUND(J128*H128,2)</f>
        <v>0</v>
      </c>
      <c r="S128" s="71"/>
      <c r="T128" s="199">
        <f>S128*H128</f>
        <v>0</v>
      </c>
      <c r="U128" s="199">
        <v>0</v>
      </c>
      <c r="V128" s="199">
        <f>U128*H128</f>
        <v>0</v>
      </c>
      <c r="W128" s="199">
        <v>0</v>
      </c>
      <c r="X128" s="200">
        <f>W128*H128</f>
        <v>0</v>
      </c>
      <c r="Y128" s="34"/>
      <c r="Z128" s="34"/>
      <c r="AA128" s="34"/>
      <c r="AB128" s="34"/>
      <c r="AC128" s="34"/>
      <c r="AD128" s="34"/>
      <c r="AE128" s="34"/>
      <c r="AR128" s="201" t="s">
        <v>150</v>
      </c>
      <c r="AT128" s="201" t="s">
        <v>145</v>
      </c>
      <c r="AU128" s="201" t="s">
        <v>86</v>
      </c>
      <c r="AY128" s="17" t="s">
        <v>142</v>
      </c>
      <c r="BE128" s="202">
        <f>IF(O128="základní",K128,0)</f>
        <v>0</v>
      </c>
      <c r="BF128" s="202">
        <f>IF(O128="snížená",K128,0)</f>
        <v>0</v>
      </c>
      <c r="BG128" s="202">
        <f>IF(O128="zákl. přenesená",K128,0)</f>
        <v>0</v>
      </c>
      <c r="BH128" s="202">
        <f>IF(O128="sníž. přenesená",K128,0)</f>
        <v>0</v>
      </c>
      <c r="BI128" s="202">
        <f>IF(O128="nulová",K128,0)</f>
        <v>0</v>
      </c>
      <c r="BJ128" s="17" t="s">
        <v>84</v>
      </c>
      <c r="BK128" s="202">
        <f>ROUND(P128*H128,2)</f>
        <v>0</v>
      </c>
      <c r="BL128" s="17" t="s">
        <v>150</v>
      </c>
      <c r="BM128" s="201" t="s">
        <v>723</v>
      </c>
    </row>
    <row r="129" spans="1:47" s="2" customFormat="1" ht="97.5">
      <c r="A129" s="34"/>
      <c r="B129" s="35"/>
      <c r="C129" s="36"/>
      <c r="D129" s="203" t="s">
        <v>152</v>
      </c>
      <c r="E129" s="36"/>
      <c r="F129" s="204" t="s">
        <v>153</v>
      </c>
      <c r="G129" s="36"/>
      <c r="H129" s="36"/>
      <c r="I129" s="205"/>
      <c r="J129" s="205"/>
      <c r="K129" s="36"/>
      <c r="L129" s="36"/>
      <c r="M129" s="39"/>
      <c r="N129" s="206"/>
      <c r="O129" s="207"/>
      <c r="P129" s="71"/>
      <c r="Q129" s="71"/>
      <c r="R129" s="71"/>
      <c r="S129" s="71"/>
      <c r="T129" s="71"/>
      <c r="U129" s="71"/>
      <c r="V129" s="71"/>
      <c r="W129" s="71"/>
      <c r="X129" s="72"/>
      <c r="Y129" s="34"/>
      <c r="Z129" s="34"/>
      <c r="AA129" s="34"/>
      <c r="AB129" s="34"/>
      <c r="AC129" s="34"/>
      <c r="AD129" s="34"/>
      <c r="AE129" s="34"/>
      <c r="AT129" s="17" t="s">
        <v>152</v>
      </c>
      <c r="AU129" s="17" t="s">
        <v>86</v>
      </c>
    </row>
    <row r="130" spans="2:51" s="13" customFormat="1" ht="12">
      <c r="B130" s="208"/>
      <c r="C130" s="209"/>
      <c r="D130" s="203" t="s">
        <v>154</v>
      </c>
      <c r="E130" s="210" t="s">
        <v>1</v>
      </c>
      <c r="F130" s="211" t="s">
        <v>84</v>
      </c>
      <c r="G130" s="209"/>
      <c r="H130" s="212">
        <v>1</v>
      </c>
      <c r="I130" s="213"/>
      <c r="J130" s="213"/>
      <c r="K130" s="209"/>
      <c r="L130" s="209"/>
      <c r="M130" s="214"/>
      <c r="N130" s="215"/>
      <c r="O130" s="216"/>
      <c r="P130" s="216"/>
      <c r="Q130" s="216"/>
      <c r="R130" s="216"/>
      <c r="S130" s="216"/>
      <c r="T130" s="216"/>
      <c r="U130" s="216"/>
      <c r="V130" s="216"/>
      <c r="W130" s="216"/>
      <c r="X130" s="217"/>
      <c r="AT130" s="218" t="s">
        <v>154</v>
      </c>
      <c r="AU130" s="218" t="s">
        <v>86</v>
      </c>
      <c r="AV130" s="13" t="s">
        <v>86</v>
      </c>
      <c r="AW130" s="13" t="s">
        <v>5</v>
      </c>
      <c r="AX130" s="13" t="s">
        <v>84</v>
      </c>
      <c r="AY130" s="218" t="s">
        <v>142</v>
      </c>
    </row>
    <row r="131" spans="1:65" s="2" customFormat="1" ht="24">
      <c r="A131" s="34"/>
      <c r="B131" s="35"/>
      <c r="C131" s="189" t="s">
        <v>297</v>
      </c>
      <c r="D131" s="189" t="s">
        <v>145</v>
      </c>
      <c r="E131" s="190" t="s">
        <v>163</v>
      </c>
      <c r="F131" s="191" t="s">
        <v>164</v>
      </c>
      <c r="G131" s="192" t="s">
        <v>148</v>
      </c>
      <c r="H131" s="193">
        <v>1</v>
      </c>
      <c r="I131" s="194"/>
      <c r="J131" s="194"/>
      <c r="K131" s="195">
        <f>ROUND(P131*H131,2)</f>
        <v>0</v>
      </c>
      <c r="L131" s="191" t="s">
        <v>149</v>
      </c>
      <c r="M131" s="39"/>
      <c r="N131" s="196" t="s">
        <v>1</v>
      </c>
      <c r="O131" s="197" t="s">
        <v>39</v>
      </c>
      <c r="P131" s="198">
        <f>I131+J131</f>
        <v>0</v>
      </c>
      <c r="Q131" s="198">
        <f>ROUND(I131*H131,2)</f>
        <v>0</v>
      </c>
      <c r="R131" s="198">
        <f>ROUND(J131*H131,2)</f>
        <v>0</v>
      </c>
      <c r="S131" s="71"/>
      <c r="T131" s="199">
        <f>S131*H131</f>
        <v>0</v>
      </c>
      <c r="U131" s="199">
        <v>0</v>
      </c>
      <c r="V131" s="199">
        <f>U131*H131</f>
        <v>0</v>
      </c>
      <c r="W131" s="199">
        <v>0</v>
      </c>
      <c r="X131" s="200">
        <f>W131*H131</f>
        <v>0</v>
      </c>
      <c r="Y131" s="34"/>
      <c r="Z131" s="34"/>
      <c r="AA131" s="34"/>
      <c r="AB131" s="34"/>
      <c r="AC131" s="34"/>
      <c r="AD131" s="34"/>
      <c r="AE131" s="34"/>
      <c r="AR131" s="201" t="s">
        <v>150</v>
      </c>
      <c r="AT131" s="201" t="s">
        <v>145</v>
      </c>
      <c r="AU131" s="201" t="s">
        <v>86</v>
      </c>
      <c r="AY131" s="17" t="s">
        <v>142</v>
      </c>
      <c r="BE131" s="202">
        <f>IF(O131="základní",K131,0)</f>
        <v>0</v>
      </c>
      <c r="BF131" s="202">
        <f>IF(O131="snížená",K131,0)</f>
        <v>0</v>
      </c>
      <c r="BG131" s="202">
        <f>IF(O131="zákl. přenesená",K131,0)</f>
        <v>0</v>
      </c>
      <c r="BH131" s="202">
        <f>IF(O131="sníž. přenesená",K131,0)</f>
        <v>0</v>
      </c>
      <c r="BI131" s="202">
        <f>IF(O131="nulová",K131,0)</f>
        <v>0</v>
      </c>
      <c r="BJ131" s="17" t="s">
        <v>84</v>
      </c>
      <c r="BK131" s="202">
        <f>ROUND(P131*H131,2)</f>
        <v>0</v>
      </c>
      <c r="BL131" s="17" t="s">
        <v>150</v>
      </c>
      <c r="BM131" s="201" t="s">
        <v>724</v>
      </c>
    </row>
    <row r="132" spans="1:47" s="2" customFormat="1" ht="117">
      <c r="A132" s="34"/>
      <c r="B132" s="35"/>
      <c r="C132" s="36"/>
      <c r="D132" s="203" t="s">
        <v>152</v>
      </c>
      <c r="E132" s="36"/>
      <c r="F132" s="204" t="s">
        <v>166</v>
      </c>
      <c r="G132" s="36"/>
      <c r="H132" s="36"/>
      <c r="I132" s="205"/>
      <c r="J132" s="205"/>
      <c r="K132" s="36"/>
      <c r="L132" s="36"/>
      <c r="M132" s="39"/>
      <c r="N132" s="206"/>
      <c r="O132" s="207"/>
      <c r="P132" s="71"/>
      <c r="Q132" s="71"/>
      <c r="R132" s="71"/>
      <c r="S132" s="71"/>
      <c r="T132" s="71"/>
      <c r="U132" s="71"/>
      <c r="V132" s="71"/>
      <c r="W132" s="71"/>
      <c r="X132" s="72"/>
      <c r="Y132" s="34"/>
      <c r="Z132" s="34"/>
      <c r="AA132" s="34"/>
      <c r="AB132" s="34"/>
      <c r="AC132" s="34"/>
      <c r="AD132" s="34"/>
      <c r="AE132" s="34"/>
      <c r="AT132" s="17" t="s">
        <v>152</v>
      </c>
      <c r="AU132" s="17" t="s">
        <v>86</v>
      </c>
    </row>
    <row r="133" spans="2:51" s="13" customFormat="1" ht="12">
      <c r="B133" s="208"/>
      <c r="C133" s="209"/>
      <c r="D133" s="203" t="s">
        <v>154</v>
      </c>
      <c r="E133" s="210" t="s">
        <v>1</v>
      </c>
      <c r="F133" s="211" t="s">
        <v>84</v>
      </c>
      <c r="G133" s="209"/>
      <c r="H133" s="212">
        <v>1</v>
      </c>
      <c r="I133" s="213"/>
      <c r="J133" s="213"/>
      <c r="K133" s="209"/>
      <c r="L133" s="209"/>
      <c r="M133" s="214"/>
      <c r="N133" s="215"/>
      <c r="O133" s="216"/>
      <c r="P133" s="216"/>
      <c r="Q133" s="216"/>
      <c r="R133" s="216"/>
      <c r="S133" s="216"/>
      <c r="T133" s="216"/>
      <c r="U133" s="216"/>
      <c r="V133" s="216"/>
      <c r="W133" s="216"/>
      <c r="X133" s="217"/>
      <c r="AT133" s="218" t="s">
        <v>154</v>
      </c>
      <c r="AU133" s="218" t="s">
        <v>86</v>
      </c>
      <c r="AV133" s="13" t="s">
        <v>86</v>
      </c>
      <c r="AW133" s="13" t="s">
        <v>5</v>
      </c>
      <c r="AX133" s="13" t="s">
        <v>84</v>
      </c>
      <c r="AY133" s="218" t="s">
        <v>142</v>
      </c>
    </row>
    <row r="134" spans="1:65" s="2" customFormat="1" ht="55.5" customHeight="1">
      <c r="A134" s="34"/>
      <c r="B134" s="35"/>
      <c r="C134" s="189" t="s">
        <v>156</v>
      </c>
      <c r="D134" s="189" t="s">
        <v>145</v>
      </c>
      <c r="E134" s="190" t="s">
        <v>174</v>
      </c>
      <c r="F134" s="191" t="s">
        <v>175</v>
      </c>
      <c r="G134" s="192" t="s">
        <v>148</v>
      </c>
      <c r="H134" s="193">
        <v>25.214</v>
      </c>
      <c r="I134" s="194"/>
      <c r="J134" s="194"/>
      <c r="K134" s="195">
        <f>ROUND(P134*H134,2)</f>
        <v>0</v>
      </c>
      <c r="L134" s="191" t="s">
        <v>149</v>
      </c>
      <c r="M134" s="39"/>
      <c r="N134" s="196" t="s">
        <v>1</v>
      </c>
      <c r="O134" s="197" t="s">
        <v>39</v>
      </c>
      <c r="P134" s="198">
        <f>I134+J134</f>
        <v>0</v>
      </c>
      <c r="Q134" s="198">
        <f>ROUND(I134*H134,2)</f>
        <v>0</v>
      </c>
      <c r="R134" s="198">
        <f>ROUND(J134*H134,2)</f>
        <v>0</v>
      </c>
      <c r="S134" s="71"/>
      <c r="T134" s="199">
        <f>S134*H134</f>
        <v>0</v>
      </c>
      <c r="U134" s="199">
        <v>0</v>
      </c>
      <c r="V134" s="199">
        <f>U134*H134</f>
        <v>0</v>
      </c>
      <c r="W134" s="199">
        <v>0.44</v>
      </c>
      <c r="X134" s="200">
        <f>W134*H134</f>
        <v>11.094159999999999</v>
      </c>
      <c r="Y134" s="34"/>
      <c r="Z134" s="34"/>
      <c r="AA134" s="34"/>
      <c r="AB134" s="34"/>
      <c r="AC134" s="34"/>
      <c r="AD134" s="34"/>
      <c r="AE134" s="34"/>
      <c r="AR134" s="201" t="s">
        <v>150</v>
      </c>
      <c r="AT134" s="201" t="s">
        <v>145</v>
      </c>
      <c r="AU134" s="201" t="s">
        <v>86</v>
      </c>
      <c r="AY134" s="17" t="s">
        <v>142</v>
      </c>
      <c r="BE134" s="202">
        <f>IF(O134="základní",K134,0)</f>
        <v>0</v>
      </c>
      <c r="BF134" s="202">
        <f>IF(O134="snížená",K134,0)</f>
        <v>0</v>
      </c>
      <c r="BG134" s="202">
        <f>IF(O134="zákl. přenesená",K134,0)</f>
        <v>0</v>
      </c>
      <c r="BH134" s="202">
        <f>IF(O134="sníž. přenesená",K134,0)</f>
        <v>0</v>
      </c>
      <c r="BI134" s="202">
        <f>IF(O134="nulová",K134,0)</f>
        <v>0</v>
      </c>
      <c r="BJ134" s="17" t="s">
        <v>84</v>
      </c>
      <c r="BK134" s="202">
        <f>ROUND(P134*H134,2)</f>
        <v>0</v>
      </c>
      <c r="BL134" s="17" t="s">
        <v>150</v>
      </c>
      <c r="BM134" s="201" t="s">
        <v>725</v>
      </c>
    </row>
    <row r="135" spans="2:51" s="13" customFormat="1" ht="12">
      <c r="B135" s="208"/>
      <c r="C135" s="209"/>
      <c r="D135" s="203" t="s">
        <v>154</v>
      </c>
      <c r="E135" s="210" t="s">
        <v>1</v>
      </c>
      <c r="F135" s="211" t="s">
        <v>726</v>
      </c>
      <c r="G135" s="209"/>
      <c r="H135" s="212">
        <v>25.214</v>
      </c>
      <c r="I135" s="213"/>
      <c r="J135" s="213"/>
      <c r="K135" s="209"/>
      <c r="L135" s="209"/>
      <c r="M135" s="214"/>
      <c r="N135" s="215"/>
      <c r="O135" s="216"/>
      <c r="P135" s="216"/>
      <c r="Q135" s="216"/>
      <c r="R135" s="216"/>
      <c r="S135" s="216"/>
      <c r="T135" s="216"/>
      <c r="U135" s="216"/>
      <c r="V135" s="216"/>
      <c r="W135" s="216"/>
      <c r="X135" s="217"/>
      <c r="AT135" s="218" t="s">
        <v>154</v>
      </c>
      <c r="AU135" s="218" t="s">
        <v>86</v>
      </c>
      <c r="AV135" s="13" t="s">
        <v>86</v>
      </c>
      <c r="AW135" s="13" t="s">
        <v>5</v>
      </c>
      <c r="AX135" s="13" t="s">
        <v>84</v>
      </c>
      <c r="AY135" s="218" t="s">
        <v>142</v>
      </c>
    </row>
    <row r="136" spans="1:65" s="2" customFormat="1" ht="24">
      <c r="A136" s="34"/>
      <c r="B136" s="35"/>
      <c r="C136" s="189" t="s">
        <v>473</v>
      </c>
      <c r="D136" s="189" t="s">
        <v>145</v>
      </c>
      <c r="E136" s="190" t="s">
        <v>201</v>
      </c>
      <c r="F136" s="191" t="s">
        <v>202</v>
      </c>
      <c r="G136" s="192" t="s">
        <v>148</v>
      </c>
      <c r="H136" s="193">
        <v>13306.04</v>
      </c>
      <c r="I136" s="194"/>
      <c r="J136" s="194"/>
      <c r="K136" s="195">
        <f>ROUND(P136*H136,2)</f>
        <v>0</v>
      </c>
      <c r="L136" s="191" t="s">
        <v>149</v>
      </c>
      <c r="M136" s="39"/>
      <c r="N136" s="196" t="s">
        <v>1</v>
      </c>
      <c r="O136" s="197" t="s">
        <v>39</v>
      </c>
      <c r="P136" s="198">
        <f>I136+J136</f>
        <v>0</v>
      </c>
      <c r="Q136" s="198">
        <f>ROUND(I136*H136,2)</f>
        <v>0</v>
      </c>
      <c r="R136" s="198">
        <f>ROUND(J136*H136,2)</f>
        <v>0</v>
      </c>
      <c r="S136" s="71"/>
      <c r="T136" s="199">
        <f>S136*H136</f>
        <v>0</v>
      </c>
      <c r="U136" s="199">
        <v>0</v>
      </c>
      <c r="V136" s="199">
        <f>U136*H136</f>
        <v>0</v>
      </c>
      <c r="W136" s="199">
        <v>0</v>
      </c>
      <c r="X136" s="200">
        <f>W136*H136</f>
        <v>0</v>
      </c>
      <c r="Y136" s="34"/>
      <c r="Z136" s="34"/>
      <c r="AA136" s="34"/>
      <c r="AB136" s="34"/>
      <c r="AC136" s="34"/>
      <c r="AD136" s="34"/>
      <c r="AE136" s="34"/>
      <c r="AR136" s="201" t="s">
        <v>150</v>
      </c>
      <c r="AT136" s="201" t="s">
        <v>145</v>
      </c>
      <c r="AU136" s="201" t="s">
        <v>86</v>
      </c>
      <c r="AY136" s="17" t="s">
        <v>142</v>
      </c>
      <c r="BE136" s="202">
        <f>IF(O136="základní",K136,0)</f>
        <v>0</v>
      </c>
      <c r="BF136" s="202">
        <f>IF(O136="snížená",K136,0)</f>
        <v>0</v>
      </c>
      <c r="BG136" s="202">
        <f>IF(O136="zákl. přenesená",K136,0)</f>
        <v>0</v>
      </c>
      <c r="BH136" s="202">
        <f>IF(O136="sníž. přenesená",K136,0)</f>
        <v>0</v>
      </c>
      <c r="BI136" s="202">
        <f>IF(O136="nulová",K136,0)</f>
        <v>0</v>
      </c>
      <c r="BJ136" s="17" t="s">
        <v>84</v>
      </c>
      <c r="BK136" s="202">
        <f>ROUND(P136*H136,2)</f>
        <v>0</v>
      </c>
      <c r="BL136" s="17" t="s">
        <v>150</v>
      </c>
      <c r="BM136" s="201" t="s">
        <v>727</v>
      </c>
    </row>
    <row r="137" spans="1:47" s="2" customFormat="1" ht="68.25">
      <c r="A137" s="34"/>
      <c r="B137" s="35"/>
      <c r="C137" s="36"/>
      <c r="D137" s="203" t="s">
        <v>152</v>
      </c>
      <c r="E137" s="36"/>
      <c r="F137" s="204" t="s">
        <v>204</v>
      </c>
      <c r="G137" s="36"/>
      <c r="H137" s="36"/>
      <c r="I137" s="205"/>
      <c r="J137" s="205"/>
      <c r="K137" s="36"/>
      <c r="L137" s="36"/>
      <c r="M137" s="39"/>
      <c r="N137" s="206"/>
      <c r="O137" s="207"/>
      <c r="P137" s="71"/>
      <c r="Q137" s="71"/>
      <c r="R137" s="71"/>
      <c r="S137" s="71"/>
      <c r="T137" s="71"/>
      <c r="U137" s="71"/>
      <c r="V137" s="71"/>
      <c r="W137" s="71"/>
      <c r="X137" s="72"/>
      <c r="Y137" s="34"/>
      <c r="Z137" s="34"/>
      <c r="AA137" s="34"/>
      <c r="AB137" s="34"/>
      <c r="AC137" s="34"/>
      <c r="AD137" s="34"/>
      <c r="AE137" s="34"/>
      <c r="AT137" s="17" t="s">
        <v>152</v>
      </c>
      <c r="AU137" s="17" t="s">
        <v>86</v>
      </c>
    </row>
    <row r="138" spans="2:51" s="13" customFormat="1" ht="12">
      <c r="B138" s="208"/>
      <c r="C138" s="209"/>
      <c r="D138" s="203" t="s">
        <v>154</v>
      </c>
      <c r="E138" s="210" t="s">
        <v>1</v>
      </c>
      <c r="F138" s="211" t="s">
        <v>728</v>
      </c>
      <c r="G138" s="209"/>
      <c r="H138" s="212">
        <v>13306.04</v>
      </c>
      <c r="I138" s="213"/>
      <c r="J138" s="213"/>
      <c r="K138" s="209"/>
      <c r="L138" s="209"/>
      <c r="M138" s="214"/>
      <c r="N138" s="215"/>
      <c r="O138" s="216"/>
      <c r="P138" s="216"/>
      <c r="Q138" s="216"/>
      <c r="R138" s="216"/>
      <c r="S138" s="216"/>
      <c r="T138" s="216"/>
      <c r="U138" s="216"/>
      <c r="V138" s="216"/>
      <c r="W138" s="216"/>
      <c r="X138" s="217"/>
      <c r="AT138" s="218" t="s">
        <v>154</v>
      </c>
      <c r="AU138" s="218" t="s">
        <v>86</v>
      </c>
      <c r="AV138" s="13" t="s">
        <v>86</v>
      </c>
      <c r="AW138" s="13" t="s">
        <v>5</v>
      </c>
      <c r="AX138" s="13" t="s">
        <v>84</v>
      </c>
      <c r="AY138" s="218" t="s">
        <v>142</v>
      </c>
    </row>
    <row r="139" spans="1:65" s="2" customFormat="1" ht="33" customHeight="1">
      <c r="A139" s="34"/>
      <c r="B139" s="35"/>
      <c r="C139" s="189" t="s">
        <v>479</v>
      </c>
      <c r="D139" s="189" t="s">
        <v>145</v>
      </c>
      <c r="E139" s="190" t="s">
        <v>573</v>
      </c>
      <c r="F139" s="191" t="s">
        <v>574</v>
      </c>
      <c r="G139" s="192" t="s">
        <v>196</v>
      </c>
      <c r="H139" s="193">
        <v>2601.9</v>
      </c>
      <c r="I139" s="194"/>
      <c r="J139" s="194"/>
      <c r="K139" s="195">
        <f>ROUND(P139*H139,2)</f>
        <v>0</v>
      </c>
      <c r="L139" s="191" t="s">
        <v>149</v>
      </c>
      <c r="M139" s="39"/>
      <c r="N139" s="196" t="s">
        <v>1</v>
      </c>
      <c r="O139" s="197" t="s">
        <v>39</v>
      </c>
      <c r="P139" s="198">
        <f>I139+J139</f>
        <v>0</v>
      </c>
      <c r="Q139" s="198">
        <f>ROUND(I139*H139,2)</f>
        <v>0</v>
      </c>
      <c r="R139" s="198">
        <f>ROUND(J139*H139,2)</f>
        <v>0</v>
      </c>
      <c r="S139" s="71"/>
      <c r="T139" s="199">
        <f>S139*H139</f>
        <v>0</v>
      </c>
      <c r="U139" s="199">
        <v>0</v>
      </c>
      <c r="V139" s="199">
        <f>U139*H139</f>
        <v>0</v>
      </c>
      <c r="W139" s="199">
        <v>0</v>
      </c>
      <c r="X139" s="200">
        <f>W139*H139</f>
        <v>0</v>
      </c>
      <c r="Y139" s="34"/>
      <c r="Z139" s="34"/>
      <c r="AA139" s="34"/>
      <c r="AB139" s="34"/>
      <c r="AC139" s="34"/>
      <c r="AD139" s="34"/>
      <c r="AE139" s="34"/>
      <c r="AR139" s="201" t="s">
        <v>150</v>
      </c>
      <c r="AT139" s="201" t="s">
        <v>145</v>
      </c>
      <c r="AU139" s="201" t="s">
        <v>86</v>
      </c>
      <c r="AY139" s="17" t="s">
        <v>142</v>
      </c>
      <c r="BE139" s="202">
        <f>IF(O139="základní",K139,0)</f>
        <v>0</v>
      </c>
      <c r="BF139" s="202">
        <f>IF(O139="snížená",K139,0)</f>
        <v>0</v>
      </c>
      <c r="BG139" s="202">
        <f>IF(O139="zákl. přenesená",K139,0)</f>
        <v>0</v>
      </c>
      <c r="BH139" s="202">
        <f>IF(O139="sníž. přenesená",K139,0)</f>
        <v>0</v>
      </c>
      <c r="BI139" s="202">
        <f>IF(O139="nulová",K139,0)</f>
        <v>0</v>
      </c>
      <c r="BJ139" s="17" t="s">
        <v>84</v>
      </c>
      <c r="BK139" s="202">
        <f>ROUND(P139*H139,2)</f>
        <v>0</v>
      </c>
      <c r="BL139" s="17" t="s">
        <v>150</v>
      </c>
      <c r="BM139" s="201" t="s">
        <v>729</v>
      </c>
    </row>
    <row r="140" spans="1:47" s="2" customFormat="1" ht="29.25">
      <c r="A140" s="34"/>
      <c r="B140" s="35"/>
      <c r="C140" s="36"/>
      <c r="D140" s="203" t="s">
        <v>152</v>
      </c>
      <c r="E140" s="36"/>
      <c r="F140" s="204" t="s">
        <v>215</v>
      </c>
      <c r="G140" s="36"/>
      <c r="H140" s="36"/>
      <c r="I140" s="205"/>
      <c r="J140" s="205"/>
      <c r="K140" s="36"/>
      <c r="L140" s="36"/>
      <c r="M140" s="39"/>
      <c r="N140" s="206"/>
      <c r="O140" s="207"/>
      <c r="P140" s="71"/>
      <c r="Q140" s="71"/>
      <c r="R140" s="71"/>
      <c r="S140" s="71"/>
      <c r="T140" s="71"/>
      <c r="U140" s="71"/>
      <c r="V140" s="71"/>
      <c r="W140" s="71"/>
      <c r="X140" s="72"/>
      <c r="Y140" s="34"/>
      <c r="Z140" s="34"/>
      <c r="AA140" s="34"/>
      <c r="AB140" s="34"/>
      <c r="AC140" s="34"/>
      <c r="AD140" s="34"/>
      <c r="AE140" s="34"/>
      <c r="AT140" s="17" t="s">
        <v>152</v>
      </c>
      <c r="AU140" s="17" t="s">
        <v>86</v>
      </c>
    </row>
    <row r="141" spans="2:51" s="13" customFormat="1" ht="12">
      <c r="B141" s="208"/>
      <c r="C141" s="209"/>
      <c r="D141" s="203" t="s">
        <v>154</v>
      </c>
      <c r="E141" s="210" t="s">
        <v>1</v>
      </c>
      <c r="F141" s="211" t="s">
        <v>730</v>
      </c>
      <c r="G141" s="209"/>
      <c r="H141" s="212">
        <v>2601.9</v>
      </c>
      <c r="I141" s="213"/>
      <c r="J141" s="213"/>
      <c r="K141" s="209"/>
      <c r="L141" s="209"/>
      <c r="M141" s="214"/>
      <c r="N141" s="215"/>
      <c r="O141" s="216"/>
      <c r="P141" s="216"/>
      <c r="Q141" s="216"/>
      <c r="R141" s="216"/>
      <c r="S141" s="216"/>
      <c r="T141" s="216"/>
      <c r="U141" s="216"/>
      <c r="V141" s="216"/>
      <c r="W141" s="216"/>
      <c r="X141" s="217"/>
      <c r="AT141" s="218" t="s">
        <v>154</v>
      </c>
      <c r="AU141" s="218" t="s">
        <v>86</v>
      </c>
      <c r="AV141" s="13" t="s">
        <v>86</v>
      </c>
      <c r="AW141" s="13" t="s">
        <v>5</v>
      </c>
      <c r="AX141" s="13" t="s">
        <v>84</v>
      </c>
      <c r="AY141" s="218" t="s">
        <v>142</v>
      </c>
    </row>
    <row r="142" spans="1:65" s="2" customFormat="1" ht="44.25" customHeight="1">
      <c r="A142" s="34"/>
      <c r="B142" s="35"/>
      <c r="C142" s="189" t="s">
        <v>484</v>
      </c>
      <c r="D142" s="189" t="s">
        <v>145</v>
      </c>
      <c r="E142" s="190" t="s">
        <v>218</v>
      </c>
      <c r="F142" s="191" t="s">
        <v>219</v>
      </c>
      <c r="G142" s="192" t="s">
        <v>196</v>
      </c>
      <c r="H142" s="193">
        <v>2609.976</v>
      </c>
      <c r="I142" s="194"/>
      <c r="J142" s="194"/>
      <c r="K142" s="195">
        <f>ROUND(P142*H142,2)</f>
        <v>0</v>
      </c>
      <c r="L142" s="191" t="s">
        <v>149</v>
      </c>
      <c r="M142" s="39"/>
      <c r="N142" s="196" t="s">
        <v>1</v>
      </c>
      <c r="O142" s="197" t="s">
        <v>39</v>
      </c>
      <c r="P142" s="198">
        <f>I142+J142</f>
        <v>0</v>
      </c>
      <c r="Q142" s="198">
        <f>ROUND(I142*H142,2)</f>
        <v>0</v>
      </c>
      <c r="R142" s="198">
        <f>ROUND(J142*H142,2)</f>
        <v>0</v>
      </c>
      <c r="S142" s="71"/>
      <c r="T142" s="199">
        <f>S142*H142</f>
        <v>0</v>
      </c>
      <c r="U142" s="199">
        <v>0</v>
      </c>
      <c r="V142" s="199">
        <f>U142*H142</f>
        <v>0</v>
      </c>
      <c r="W142" s="199">
        <v>0</v>
      </c>
      <c r="X142" s="200">
        <f>W142*H142</f>
        <v>0</v>
      </c>
      <c r="Y142" s="34"/>
      <c r="Z142" s="34"/>
      <c r="AA142" s="34"/>
      <c r="AB142" s="34"/>
      <c r="AC142" s="34"/>
      <c r="AD142" s="34"/>
      <c r="AE142" s="34"/>
      <c r="AR142" s="201" t="s">
        <v>150</v>
      </c>
      <c r="AT142" s="201" t="s">
        <v>145</v>
      </c>
      <c r="AU142" s="201" t="s">
        <v>86</v>
      </c>
      <c r="AY142" s="17" t="s">
        <v>142</v>
      </c>
      <c r="BE142" s="202">
        <f>IF(O142="základní",K142,0)</f>
        <v>0</v>
      </c>
      <c r="BF142" s="202">
        <f>IF(O142="snížená",K142,0)</f>
        <v>0</v>
      </c>
      <c r="BG142" s="202">
        <f>IF(O142="zákl. přenesená",K142,0)</f>
        <v>0</v>
      </c>
      <c r="BH142" s="202">
        <f>IF(O142="sníž. přenesená",K142,0)</f>
        <v>0</v>
      </c>
      <c r="BI142" s="202">
        <f>IF(O142="nulová",K142,0)</f>
        <v>0</v>
      </c>
      <c r="BJ142" s="17" t="s">
        <v>84</v>
      </c>
      <c r="BK142" s="202">
        <f>ROUND(P142*H142,2)</f>
        <v>0</v>
      </c>
      <c r="BL142" s="17" t="s">
        <v>150</v>
      </c>
      <c r="BM142" s="201" t="s">
        <v>731</v>
      </c>
    </row>
    <row r="143" spans="1:47" s="2" customFormat="1" ht="39">
      <c r="A143" s="34"/>
      <c r="B143" s="35"/>
      <c r="C143" s="36"/>
      <c r="D143" s="203" t="s">
        <v>152</v>
      </c>
      <c r="E143" s="36"/>
      <c r="F143" s="204" t="s">
        <v>221</v>
      </c>
      <c r="G143" s="36"/>
      <c r="H143" s="36"/>
      <c r="I143" s="205"/>
      <c r="J143" s="205"/>
      <c r="K143" s="36"/>
      <c r="L143" s="36"/>
      <c r="M143" s="39"/>
      <c r="N143" s="206"/>
      <c r="O143" s="207"/>
      <c r="P143" s="71"/>
      <c r="Q143" s="71"/>
      <c r="R143" s="71"/>
      <c r="S143" s="71"/>
      <c r="T143" s="71"/>
      <c r="U143" s="71"/>
      <c r="V143" s="71"/>
      <c r="W143" s="71"/>
      <c r="X143" s="72"/>
      <c r="Y143" s="34"/>
      <c r="Z143" s="34"/>
      <c r="AA143" s="34"/>
      <c r="AB143" s="34"/>
      <c r="AC143" s="34"/>
      <c r="AD143" s="34"/>
      <c r="AE143" s="34"/>
      <c r="AT143" s="17" t="s">
        <v>152</v>
      </c>
      <c r="AU143" s="17" t="s">
        <v>86</v>
      </c>
    </row>
    <row r="144" spans="2:51" s="13" customFormat="1" ht="12">
      <c r="B144" s="208"/>
      <c r="C144" s="209"/>
      <c r="D144" s="203" t="s">
        <v>154</v>
      </c>
      <c r="E144" s="210" t="s">
        <v>1</v>
      </c>
      <c r="F144" s="211" t="s">
        <v>732</v>
      </c>
      <c r="G144" s="209"/>
      <c r="H144" s="212">
        <v>2595</v>
      </c>
      <c r="I144" s="213"/>
      <c r="J144" s="213"/>
      <c r="K144" s="209"/>
      <c r="L144" s="209"/>
      <c r="M144" s="214"/>
      <c r="N144" s="215"/>
      <c r="O144" s="216"/>
      <c r="P144" s="216"/>
      <c r="Q144" s="216"/>
      <c r="R144" s="216"/>
      <c r="S144" s="216"/>
      <c r="T144" s="216"/>
      <c r="U144" s="216"/>
      <c r="V144" s="216"/>
      <c r="W144" s="216"/>
      <c r="X144" s="217"/>
      <c r="AT144" s="218" t="s">
        <v>154</v>
      </c>
      <c r="AU144" s="218" t="s">
        <v>86</v>
      </c>
      <c r="AV144" s="13" t="s">
        <v>86</v>
      </c>
      <c r="AW144" s="13" t="s">
        <v>5</v>
      </c>
      <c r="AX144" s="13" t="s">
        <v>76</v>
      </c>
      <c r="AY144" s="218" t="s">
        <v>142</v>
      </c>
    </row>
    <row r="145" spans="2:51" s="13" customFormat="1" ht="12">
      <c r="B145" s="208"/>
      <c r="C145" s="209"/>
      <c r="D145" s="203" t="s">
        <v>154</v>
      </c>
      <c r="E145" s="210" t="s">
        <v>1</v>
      </c>
      <c r="F145" s="211" t="s">
        <v>733</v>
      </c>
      <c r="G145" s="209"/>
      <c r="H145" s="212">
        <v>14.976</v>
      </c>
      <c r="I145" s="213"/>
      <c r="J145" s="213"/>
      <c r="K145" s="209"/>
      <c r="L145" s="209"/>
      <c r="M145" s="214"/>
      <c r="N145" s="215"/>
      <c r="O145" s="216"/>
      <c r="P145" s="216"/>
      <c r="Q145" s="216"/>
      <c r="R145" s="216"/>
      <c r="S145" s="216"/>
      <c r="T145" s="216"/>
      <c r="U145" s="216"/>
      <c r="V145" s="216"/>
      <c r="W145" s="216"/>
      <c r="X145" s="217"/>
      <c r="AT145" s="218" t="s">
        <v>154</v>
      </c>
      <c r="AU145" s="218" t="s">
        <v>86</v>
      </c>
      <c r="AV145" s="13" t="s">
        <v>86</v>
      </c>
      <c r="AW145" s="13" t="s">
        <v>5</v>
      </c>
      <c r="AX145" s="13" t="s">
        <v>76</v>
      </c>
      <c r="AY145" s="218" t="s">
        <v>142</v>
      </c>
    </row>
    <row r="146" spans="2:51" s="14" customFormat="1" ht="12">
      <c r="B146" s="219"/>
      <c r="C146" s="220"/>
      <c r="D146" s="203" t="s">
        <v>154</v>
      </c>
      <c r="E146" s="221" t="s">
        <v>1</v>
      </c>
      <c r="F146" s="222" t="s">
        <v>224</v>
      </c>
      <c r="G146" s="220"/>
      <c r="H146" s="223">
        <v>2609.976</v>
      </c>
      <c r="I146" s="224"/>
      <c r="J146" s="224"/>
      <c r="K146" s="220"/>
      <c r="L146" s="220"/>
      <c r="M146" s="225"/>
      <c r="N146" s="226"/>
      <c r="O146" s="227"/>
      <c r="P146" s="227"/>
      <c r="Q146" s="227"/>
      <c r="R146" s="227"/>
      <c r="S146" s="227"/>
      <c r="T146" s="227"/>
      <c r="U146" s="227"/>
      <c r="V146" s="227"/>
      <c r="W146" s="227"/>
      <c r="X146" s="228"/>
      <c r="AT146" s="229" t="s">
        <v>154</v>
      </c>
      <c r="AU146" s="229" t="s">
        <v>86</v>
      </c>
      <c r="AV146" s="14" t="s">
        <v>150</v>
      </c>
      <c r="AW146" s="14" t="s">
        <v>5</v>
      </c>
      <c r="AX146" s="14" t="s">
        <v>84</v>
      </c>
      <c r="AY146" s="229" t="s">
        <v>142</v>
      </c>
    </row>
    <row r="147" spans="1:65" s="2" customFormat="1" ht="33" customHeight="1">
      <c r="A147" s="34"/>
      <c r="B147" s="35"/>
      <c r="C147" s="189" t="s">
        <v>488</v>
      </c>
      <c r="D147" s="189" t="s">
        <v>145</v>
      </c>
      <c r="E147" s="190" t="s">
        <v>734</v>
      </c>
      <c r="F147" s="191" t="s">
        <v>735</v>
      </c>
      <c r="G147" s="192" t="s">
        <v>196</v>
      </c>
      <c r="H147" s="193">
        <v>77.625</v>
      </c>
      <c r="I147" s="194"/>
      <c r="J147" s="194"/>
      <c r="K147" s="195">
        <f>ROUND(P147*H147,2)</f>
        <v>0</v>
      </c>
      <c r="L147" s="191" t="s">
        <v>149</v>
      </c>
      <c r="M147" s="39"/>
      <c r="N147" s="196" t="s">
        <v>1</v>
      </c>
      <c r="O147" s="197" t="s">
        <v>39</v>
      </c>
      <c r="P147" s="198">
        <f>I147+J147</f>
        <v>0</v>
      </c>
      <c r="Q147" s="198">
        <f>ROUND(I147*H147,2)</f>
        <v>0</v>
      </c>
      <c r="R147" s="198">
        <f>ROUND(J147*H147,2)</f>
        <v>0</v>
      </c>
      <c r="S147" s="71"/>
      <c r="T147" s="199">
        <f>S147*H147</f>
        <v>0</v>
      </c>
      <c r="U147" s="199">
        <v>0</v>
      </c>
      <c r="V147" s="199">
        <f>U147*H147</f>
        <v>0</v>
      </c>
      <c r="W147" s="199">
        <v>0</v>
      </c>
      <c r="X147" s="200">
        <f>W147*H147</f>
        <v>0</v>
      </c>
      <c r="Y147" s="34"/>
      <c r="Z147" s="34"/>
      <c r="AA147" s="34"/>
      <c r="AB147" s="34"/>
      <c r="AC147" s="34"/>
      <c r="AD147" s="34"/>
      <c r="AE147" s="34"/>
      <c r="AR147" s="201" t="s">
        <v>150</v>
      </c>
      <c r="AT147" s="201" t="s">
        <v>145</v>
      </c>
      <c r="AU147" s="201" t="s">
        <v>86</v>
      </c>
      <c r="AY147" s="17" t="s">
        <v>142</v>
      </c>
      <c r="BE147" s="202">
        <f>IF(O147="základní",K147,0)</f>
        <v>0</v>
      </c>
      <c r="BF147" s="202">
        <f>IF(O147="snížená",K147,0)</f>
        <v>0</v>
      </c>
      <c r="BG147" s="202">
        <f>IF(O147="zákl. přenesená",K147,0)</f>
        <v>0</v>
      </c>
      <c r="BH147" s="202">
        <f>IF(O147="sníž. přenesená",K147,0)</f>
        <v>0</v>
      </c>
      <c r="BI147" s="202">
        <f>IF(O147="nulová",K147,0)</f>
        <v>0</v>
      </c>
      <c r="BJ147" s="17" t="s">
        <v>84</v>
      </c>
      <c r="BK147" s="202">
        <f>ROUND(P147*H147,2)</f>
        <v>0</v>
      </c>
      <c r="BL147" s="17" t="s">
        <v>150</v>
      </c>
      <c r="BM147" s="201" t="s">
        <v>736</v>
      </c>
    </row>
    <row r="148" spans="1:47" s="2" customFormat="1" ht="68.25">
      <c r="A148" s="34"/>
      <c r="B148" s="35"/>
      <c r="C148" s="36"/>
      <c r="D148" s="203" t="s">
        <v>152</v>
      </c>
      <c r="E148" s="36"/>
      <c r="F148" s="204" t="s">
        <v>737</v>
      </c>
      <c r="G148" s="36"/>
      <c r="H148" s="36"/>
      <c r="I148" s="205"/>
      <c r="J148" s="205"/>
      <c r="K148" s="36"/>
      <c r="L148" s="36"/>
      <c r="M148" s="39"/>
      <c r="N148" s="206"/>
      <c r="O148" s="207"/>
      <c r="P148" s="71"/>
      <c r="Q148" s="71"/>
      <c r="R148" s="71"/>
      <c r="S148" s="71"/>
      <c r="T148" s="71"/>
      <c r="U148" s="71"/>
      <c r="V148" s="71"/>
      <c r="W148" s="71"/>
      <c r="X148" s="72"/>
      <c r="Y148" s="34"/>
      <c r="Z148" s="34"/>
      <c r="AA148" s="34"/>
      <c r="AB148" s="34"/>
      <c r="AC148" s="34"/>
      <c r="AD148" s="34"/>
      <c r="AE148" s="34"/>
      <c r="AT148" s="17" t="s">
        <v>152</v>
      </c>
      <c r="AU148" s="17" t="s">
        <v>86</v>
      </c>
    </row>
    <row r="149" spans="2:51" s="13" customFormat="1" ht="12">
      <c r="B149" s="208"/>
      <c r="C149" s="209"/>
      <c r="D149" s="203" t="s">
        <v>154</v>
      </c>
      <c r="E149" s="210" t="s">
        <v>1</v>
      </c>
      <c r="F149" s="211" t="s">
        <v>738</v>
      </c>
      <c r="G149" s="209"/>
      <c r="H149" s="212">
        <v>77.625</v>
      </c>
      <c r="I149" s="213"/>
      <c r="J149" s="213"/>
      <c r="K149" s="209"/>
      <c r="L149" s="209"/>
      <c r="M149" s="214"/>
      <c r="N149" s="215"/>
      <c r="O149" s="216"/>
      <c r="P149" s="216"/>
      <c r="Q149" s="216"/>
      <c r="R149" s="216"/>
      <c r="S149" s="216"/>
      <c r="T149" s="216"/>
      <c r="U149" s="216"/>
      <c r="V149" s="216"/>
      <c r="W149" s="216"/>
      <c r="X149" s="217"/>
      <c r="AT149" s="218" t="s">
        <v>154</v>
      </c>
      <c r="AU149" s="218" t="s">
        <v>86</v>
      </c>
      <c r="AV149" s="13" t="s">
        <v>86</v>
      </c>
      <c r="AW149" s="13" t="s">
        <v>5</v>
      </c>
      <c r="AX149" s="13" t="s">
        <v>84</v>
      </c>
      <c r="AY149" s="218" t="s">
        <v>142</v>
      </c>
    </row>
    <row r="150" spans="1:65" s="2" customFormat="1" ht="60">
      <c r="A150" s="34"/>
      <c r="B150" s="35"/>
      <c r="C150" s="189" t="s">
        <v>739</v>
      </c>
      <c r="D150" s="189" t="s">
        <v>145</v>
      </c>
      <c r="E150" s="190" t="s">
        <v>236</v>
      </c>
      <c r="F150" s="191" t="s">
        <v>237</v>
      </c>
      <c r="G150" s="192" t="s">
        <v>196</v>
      </c>
      <c r="H150" s="193">
        <v>7885.113</v>
      </c>
      <c r="I150" s="194"/>
      <c r="J150" s="194"/>
      <c r="K150" s="195">
        <f>ROUND(P150*H150,2)</f>
        <v>0</v>
      </c>
      <c r="L150" s="191" t="s">
        <v>149</v>
      </c>
      <c r="M150" s="39"/>
      <c r="N150" s="196" t="s">
        <v>1</v>
      </c>
      <c r="O150" s="197" t="s">
        <v>39</v>
      </c>
      <c r="P150" s="198">
        <f>I150+J150</f>
        <v>0</v>
      </c>
      <c r="Q150" s="198">
        <f>ROUND(I150*H150,2)</f>
        <v>0</v>
      </c>
      <c r="R150" s="198">
        <f>ROUND(J150*H150,2)</f>
        <v>0</v>
      </c>
      <c r="S150" s="71"/>
      <c r="T150" s="199">
        <f>S150*H150</f>
        <v>0</v>
      </c>
      <c r="U150" s="199">
        <v>0</v>
      </c>
      <c r="V150" s="199">
        <f>U150*H150</f>
        <v>0</v>
      </c>
      <c r="W150" s="199">
        <v>0</v>
      </c>
      <c r="X150" s="200">
        <f>W150*H150</f>
        <v>0</v>
      </c>
      <c r="Y150" s="34"/>
      <c r="Z150" s="34"/>
      <c r="AA150" s="34"/>
      <c r="AB150" s="34"/>
      <c r="AC150" s="34"/>
      <c r="AD150" s="34"/>
      <c r="AE150" s="34"/>
      <c r="AR150" s="201" t="s">
        <v>150</v>
      </c>
      <c r="AT150" s="201" t="s">
        <v>145</v>
      </c>
      <c r="AU150" s="201" t="s">
        <v>86</v>
      </c>
      <c r="AY150" s="17" t="s">
        <v>142</v>
      </c>
      <c r="BE150" s="202">
        <f>IF(O150="základní",K150,0)</f>
        <v>0</v>
      </c>
      <c r="BF150" s="202">
        <f>IF(O150="snížená",K150,0)</f>
        <v>0</v>
      </c>
      <c r="BG150" s="202">
        <f>IF(O150="zákl. přenesená",K150,0)</f>
        <v>0</v>
      </c>
      <c r="BH150" s="202">
        <f>IF(O150="sníž. přenesená",K150,0)</f>
        <v>0</v>
      </c>
      <c r="BI150" s="202">
        <f>IF(O150="nulová",K150,0)</f>
        <v>0</v>
      </c>
      <c r="BJ150" s="17" t="s">
        <v>84</v>
      </c>
      <c r="BK150" s="202">
        <f>ROUND(P150*H150,2)</f>
        <v>0</v>
      </c>
      <c r="BL150" s="17" t="s">
        <v>150</v>
      </c>
      <c r="BM150" s="201" t="s">
        <v>740</v>
      </c>
    </row>
    <row r="151" spans="1:47" s="2" customFormat="1" ht="68.25">
      <c r="A151" s="34"/>
      <c r="B151" s="35"/>
      <c r="C151" s="36"/>
      <c r="D151" s="203" t="s">
        <v>152</v>
      </c>
      <c r="E151" s="36"/>
      <c r="F151" s="204" t="s">
        <v>239</v>
      </c>
      <c r="G151" s="36"/>
      <c r="H151" s="36"/>
      <c r="I151" s="205"/>
      <c r="J151" s="205"/>
      <c r="K151" s="36"/>
      <c r="L151" s="36"/>
      <c r="M151" s="39"/>
      <c r="N151" s="206"/>
      <c r="O151" s="207"/>
      <c r="P151" s="71"/>
      <c r="Q151" s="71"/>
      <c r="R151" s="71"/>
      <c r="S151" s="71"/>
      <c r="T151" s="71"/>
      <c r="U151" s="71"/>
      <c r="V151" s="71"/>
      <c r="W151" s="71"/>
      <c r="X151" s="72"/>
      <c r="Y151" s="34"/>
      <c r="Z151" s="34"/>
      <c r="AA151" s="34"/>
      <c r="AB151" s="34"/>
      <c r="AC151" s="34"/>
      <c r="AD151" s="34"/>
      <c r="AE151" s="34"/>
      <c r="AT151" s="17" t="s">
        <v>152</v>
      </c>
      <c r="AU151" s="17" t="s">
        <v>86</v>
      </c>
    </row>
    <row r="152" spans="2:51" s="13" customFormat="1" ht="12">
      <c r="B152" s="208"/>
      <c r="C152" s="209"/>
      <c r="D152" s="203" t="s">
        <v>154</v>
      </c>
      <c r="E152" s="210" t="s">
        <v>1</v>
      </c>
      <c r="F152" s="211" t="s">
        <v>741</v>
      </c>
      <c r="G152" s="209"/>
      <c r="H152" s="212">
        <v>7885.113</v>
      </c>
      <c r="I152" s="213"/>
      <c r="J152" s="213"/>
      <c r="K152" s="209"/>
      <c r="L152" s="209"/>
      <c r="M152" s="214"/>
      <c r="N152" s="215"/>
      <c r="O152" s="216"/>
      <c r="P152" s="216"/>
      <c r="Q152" s="216"/>
      <c r="R152" s="216"/>
      <c r="S152" s="216"/>
      <c r="T152" s="216"/>
      <c r="U152" s="216"/>
      <c r="V152" s="216"/>
      <c r="W152" s="216"/>
      <c r="X152" s="217"/>
      <c r="AT152" s="218" t="s">
        <v>154</v>
      </c>
      <c r="AU152" s="218" t="s">
        <v>86</v>
      </c>
      <c r="AV152" s="13" t="s">
        <v>86</v>
      </c>
      <c r="AW152" s="13" t="s">
        <v>5</v>
      </c>
      <c r="AX152" s="13" t="s">
        <v>84</v>
      </c>
      <c r="AY152" s="218" t="s">
        <v>142</v>
      </c>
    </row>
    <row r="153" spans="1:65" s="2" customFormat="1" ht="66.75" customHeight="1">
      <c r="A153" s="34"/>
      <c r="B153" s="35"/>
      <c r="C153" s="189" t="s">
        <v>499</v>
      </c>
      <c r="D153" s="189" t="s">
        <v>145</v>
      </c>
      <c r="E153" s="190" t="s">
        <v>242</v>
      </c>
      <c r="F153" s="191" t="s">
        <v>243</v>
      </c>
      <c r="G153" s="192" t="s">
        <v>196</v>
      </c>
      <c r="H153" s="193">
        <v>7885.113</v>
      </c>
      <c r="I153" s="194"/>
      <c r="J153" s="194"/>
      <c r="K153" s="195">
        <f>ROUND(P153*H153,2)</f>
        <v>0</v>
      </c>
      <c r="L153" s="191" t="s">
        <v>149</v>
      </c>
      <c r="M153" s="39"/>
      <c r="N153" s="196" t="s">
        <v>1</v>
      </c>
      <c r="O153" s="197" t="s">
        <v>39</v>
      </c>
      <c r="P153" s="198">
        <f>I153+J153</f>
        <v>0</v>
      </c>
      <c r="Q153" s="198">
        <f>ROUND(I153*H153,2)</f>
        <v>0</v>
      </c>
      <c r="R153" s="198">
        <f>ROUND(J153*H153,2)</f>
        <v>0</v>
      </c>
      <c r="S153" s="71"/>
      <c r="T153" s="199">
        <f>S153*H153</f>
        <v>0</v>
      </c>
      <c r="U153" s="199">
        <v>0</v>
      </c>
      <c r="V153" s="199">
        <f>U153*H153</f>
        <v>0</v>
      </c>
      <c r="W153" s="199">
        <v>0</v>
      </c>
      <c r="X153" s="200">
        <f>W153*H153</f>
        <v>0</v>
      </c>
      <c r="Y153" s="34"/>
      <c r="Z153" s="34"/>
      <c r="AA153" s="34"/>
      <c r="AB153" s="34"/>
      <c r="AC153" s="34"/>
      <c r="AD153" s="34"/>
      <c r="AE153" s="34"/>
      <c r="AR153" s="201" t="s">
        <v>150</v>
      </c>
      <c r="AT153" s="201" t="s">
        <v>145</v>
      </c>
      <c r="AU153" s="201" t="s">
        <v>86</v>
      </c>
      <c r="AY153" s="17" t="s">
        <v>142</v>
      </c>
      <c r="BE153" s="202">
        <f>IF(O153="základní",K153,0)</f>
        <v>0</v>
      </c>
      <c r="BF153" s="202">
        <f>IF(O153="snížená",K153,0)</f>
        <v>0</v>
      </c>
      <c r="BG153" s="202">
        <f>IF(O153="zákl. přenesená",K153,0)</f>
        <v>0</v>
      </c>
      <c r="BH153" s="202">
        <f>IF(O153="sníž. přenesená",K153,0)</f>
        <v>0</v>
      </c>
      <c r="BI153" s="202">
        <f>IF(O153="nulová",K153,0)</f>
        <v>0</v>
      </c>
      <c r="BJ153" s="17" t="s">
        <v>84</v>
      </c>
      <c r="BK153" s="202">
        <f>ROUND(P153*H153,2)</f>
        <v>0</v>
      </c>
      <c r="BL153" s="17" t="s">
        <v>150</v>
      </c>
      <c r="BM153" s="201" t="s">
        <v>742</v>
      </c>
    </row>
    <row r="154" spans="1:47" s="2" customFormat="1" ht="68.25">
      <c r="A154" s="34"/>
      <c r="B154" s="35"/>
      <c r="C154" s="36"/>
      <c r="D154" s="203" t="s">
        <v>152</v>
      </c>
      <c r="E154" s="36"/>
      <c r="F154" s="204" t="s">
        <v>239</v>
      </c>
      <c r="G154" s="36"/>
      <c r="H154" s="36"/>
      <c r="I154" s="205"/>
      <c r="J154" s="205"/>
      <c r="K154" s="36"/>
      <c r="L154" s="36"/>
      <c r="M154" s="39"/>
      <c r="N154" s="206"/>
      <c r="O154" s="207"/>
      <c r="P154" s="71"/>
      <c r="Q154" s="71"/>
      <c r="R154" s="71"/>
      <c r="S154" s="71"/>
      <c r="T154" s="71"/>
      <c r="U154" s="71"/>
      <c r="V154" s="71"/>
      <c r="W154" s="71"/>
      <c r="X154" s="72"/>
      <c r="Y154" s="34"/>
      <c r="Z154" s="34"/>
      <c r="AA154" s="34"/>
      <c r="AB154" s="34"/>
      <c r="AC154" s="34"/>
      <c r="AD154" s="34"/>
      <c r="AE154" s="34"/>
      <c r="AT154" s="17" t="s">
        <v>152</v>
      </c>
      <c r="AU154" s="17" t="s">
        <v>86</v>
      </c>
    </row>
    <row r="155" spans="1:65" s="2" customFormat="1" ht="44.25" customHeight="1">
      <c r="A155" s="34"/>
      <c r="B155" s="35"/>
      <c r="C155" s="189" t="s">
        <v>504</v>
      </c>
      <c r="D155" s="189" t="s">
        <v>145</v>
      </c>
      <c r="E155" s="190" t="s">
        <v>743</v>
      </c>
      <c r="F155" s="191" t="s">
        <v>744</v>
      </c>
      <c r="G155" s="192" t="s">
        <v>196</v>
      </c>
      <c r="H155" s="193">
        <v>224</v>
      </c>
      <c r="I155" s="194"/>
      <c r="J155" s="194"/>
      <c r="K155" s="195">
        <f>ROUND(P155*H155,2)</f>
        <v>0</v>
      </c>
      <c r="L155" s="191" t="s">
        <v>149</v>
      </c>
      <c r="M155" s="39"/>
      <c r="N155" s="196" t="s">
        <v>1</v>
      </c>
      <c r="O155" s="197" t="s">
        <v>39</v>
      </c>
      <c r="P155" s="198">
        <f>I155+J155</f>
        <v>0</v>
      </c>
      <c r="Q155" s="198">
        <f>ROUND(I155*H155,2)</f>
        <v>0</v>
      </c>
      <c r="R155" s="198">
        <f>ROUND(J155*H155,2)</f>
        <v>0</v>
      </c>
      <c r="S155" s="71"/>
      <c r="T155" s="199">
        <f>S155*H155</f>
        <v>0</v>
      </c>
      <c r="U155" s="199">
        <v>0</v>
      </c>
      <c r="V155" s="199">
        <f>U155*H155</f>
        <v>0</v>
      </c>
      <c r="W155" s="199">
        <v>0</v>
      </c>
      <c r="X155" s="200">
        <f>W155*H155</f>
        <v>0</v>
      </c>
      <c r="Y155" s="34"/>
      <c r="Z155" s="34"/>
      <c r="AA155" s="34"/>
      <c r="AB155" s="34"/>
      <c r="AC155" s="34"/>
      <c r="AD155" s="34"/>
      <c r="AE155" s="34"/>
      <c r="AR155" s="201" t="s">
        <v>150</v>
      </c>
      <c r="AT155" s="201" t="s">
        <v>145</v>
      </c>
      <c r="AU155" s="201" t="s">
        <v>86</v>
      </c>
      <c r="AY155" s="17" t="s">
        <v>142</v>
      </c>
      <c r="BE155" s="202">
        <f>IF(O155="základní",K155,0)</f>
        <v>0</v>
      </c>
      <c r="BF155" s="202">
        <f>IF(O155="snížená",K155,0)</f>
        <v>0</v>
      </c>
      <c r="BG155" s="202">
        <f>IF(O155="zákl. přenesená",K155,0)</f>
        <v>0</v>
      </c>
      <c r="BH155" s="202">
        <f>IF(O155="sníž. přenesená",K155,0)</f>
        <v>0</v>
      </c>
      <c r="BI155" s="202">
        <f>IF(O155="nulová",K155,0)</f>
        <v>0</v>
      </c>
      <c r="BJ155" s="17" t="s">
        <v>84</v>
      </c>
      <c r="BK155" s="202">
        <f>ROUND(P155*H155,2)</f>
        <v>0</v>
      </c>
      <c r="BL155" s="17" t="s">
        <v>150</v>
      </c>
      <c r="BM155" s="201" t="s">
        <v>745</v>
      </c>
    </row>
    <row r="156" spans="1:47" s="2" customFormat="1" ht="146.25">
      <c r="A156" s="34"/>
      <c r="B156" s="35"/>
      <c r="C156" s="36"/>
      <c r="D156" s="203" t="s">
        <v>152</v>
      </c>
      <c r="E156" s="36"/>
      <c r="F156" s="204" t="s">
        <v>273</v>
      </c>
      <c r="G156" s="36"/>
      <c r="H156" s="36"/>
      <c r="I156" s="205"/>
      <c r="J156" s="205"/>
      <c r="K156" s="36"/>
      <c r="L156" s="36"/>
      <c r="M156" s="39"/>
      <c r="N156" s="206"/>
      <c r="O156" s="207"/>
      <c r="P156" s="71"/>
      <c r="Q156" s="71"/>
      <c r="R156" s="71"/>
      <c r="S156" s="71"/>
      <c r="T156" s="71"/>
      <c r="U156" s="71"/>
      <c r="V156" s="71"/>
      <c r="W156" s="71"/>
      <c r="X156" s="72"/>
      <c r="Y156" s="34"/>
      <c r="Z156" s="34"/>
      <c r="AA156" s="34"/>
      <c r="AB156" s="34"/>
      <c r="AC156" s="34"/>
      <c r="AD156" s="34"/>
      <c r="AE156" s="34"/>
      <c r="AT156" s="17" t="s">
        <v>152</v>
      </c>
      <c r="AU156" s="17" t="s">
        <v>86</v>
      </c>
    </row>
    <row r="157" spans="2:51" s="13" customFormat="1" ht="12">
      <c r="B157" s="208"/>
      <c r="C157" s="209"/>
      <c r="D157" s="203" t="s">
        <v>154</v>
      </c>
      <c r="E157" s="210" t="s">
        <v>1</v>
      </c>
      <c r="F157" s="211" t="s">
        <v>746</v>
      </c>
      <c r="G157" s="209"/>
      <c r="H157" s="212">
        <v>224</v>
      </c>
      <c r="I157" s="213"/>
      <c r="J157" s="213"/>
      <c r="K157" s="209"/>
      <c r="L157" s="209"/>
      <c r="M157" s="214"/>
      <c r="N157" s="215"/>
      <c r="O157" s="216"/>
      <c r="P157" s="216"/>
      <c r="Q157" s="216"/>
      <c r="R157" s="216"/>
      <c r="S157" s="216"/>
      <c r="T157" s="216"/>
      <c r="U157" s="216"/>
      <c r="V157" s="216"/>
      <c r="W157" s="216"/>
      <c r="X157" s="217"/>
      <c r="AT157" s="218" t="s">
        <v>154</v>
      </c>
      <c r="AU157" s="218" t="s">
        <v>86</v>
      </c>
      <c r="AV157" s="13" t="s">
        <v>86</v>
      </c>
      <c r="AW157" s="13" t="s">
        <v>5</v>
      </c>
      <c r="AX157" s="13" t="s">
        <v>84</v>
      </c>
      <c r="AY157" s="218" t="s">
        <v>142</v>
      </c>
    </row>
    <row r="158" spans="1:65" s="2" customFormat="1" ht="55.5" customHeight="1">
      <c r="A158" s="34"/>
      <c r="B158" s="35"/>
      <c r="C158" s="189" t="s">
        <v>512</v>
      </c>
      <c r="D158" s="189" t="s">
        <v>145</v>
      </c>
      <c r="E158" s="190" t="s">
        <v>246</v>
      </c>
      <c r="F158" s="191" t="s">
        <v>247</v>
      </c>
      <c r="G158" s="192" t="s">
        <v>196</v>
      </c>
      <c r="H158" s="193">
        <v>3597.6</v>
      </c>
      <c r="I158" s="194"/>
      <c r="J158" s="194"/>
      <c r="K158" s="195">
        <f>ROUND(P158*H158,2)</f>
        <v>0</v>
      </c>
      <c r="L158" s="191" t="s">
        <v>149</v>
      </c>
      <c r="M158" s="39"/>
      <c r="N158" s="196" t="s">
        <v>1</v>
      </c>
      <c r="O158" s="197" t="s">
        <v>39</v>
      </c>
      <c r="P158" s="198">
        <f>I158+J158</f>
        <v>0</v>
      </c>
      <c r="Q158" s="198">
        <f>ROUND(I158*H158,2)</f>
        <v>0</v>
      </c>
      <c r="R158" s="198">
        <f>ROUND(J158*H158,2)</f>
        <v>0</v>
      </c>
      <c r="S158" s="71"/>
      <c r="T158" s="199">
        <f>S158*H158</f>
        <v>0</v>
      </c>
      <c r="U158" s="199">
        <v>0</v>
      </c>
      <c r="V158" s="199">
        <f>U158*H158</f>
        <v>0</v>
      </c>
      <c r="W158" s="199">
        <v>0</v>
      </c>
      <c r="X158" s="200">
        <f>W158*H158</f>
        <v>0</v>
      </c>
      <c r="Y158" s="34"/>
      <c r="Z158" s="34"/>
      <c r="AA158" s="34"/>
      <c r="AB158" s="34"/>
      <c r="AC158" s="34"/>
      <c r="AD158" s="34"/>
      <c r="AE158" s="34"/>
      <c r="AR158" s="201" t="s">
        <v>150</v>
      </c>
      <c r="AT158" s="201" t="s">
        <v>145</v>
      </c>
      <c r="AU158" s="201" t="s">
        <v>86</v>
      </c>
      <c r="AY158" s="17" t="s">
        <v>142</v>
      </c>
      <c r="BE158" s="202">
        <f>IF(O158="základní",K158,0)</f>
        <v>0</v>
      </c>
      <c r="BF158" s="202">
        <f>IF(O158="snížená",K158,0)</f>
        <v>0</v>
      </c>
      <c r="BG158" s="202">
        <f>IF(O158="zákl. přenesená",K158,0)</f>
        <v>0</v>
      </c>
      <c r="BH158" s="202">
        <f>IF(O158="sníž. přenesená",K158,0)</f>
        <v>0</v>
      </c>
      <c r="BI158" s="202">
        <f>IF(O158="nulová",K158,0)</f>
        <v>0</v>
      </c>
      <c r="BJ158" s="17" t="s">
        <v>84</v>
      </c>
      <c r="BK158" s="202">
        <f>ROUND(P158*H158,2)</f>
        <v>0</v>
      </c>
      <c r="BL158" s="17" t="s">
        <v>150</v>
      </c>
      <c r="BM158" s="201" t="s">
        <v>747</v>
      </c>
    </row>
    <row r="159" spans="1:47" s="2" customFormat="1" ht="68.25">
      <c r="A159" s="34"/>
      <c r="B159" s="35"/>
      <c r="C159" s="36"/>
      <c r="D159" s="203" t="s">
        <v>152</v>
      </c>
      <c r="E159" s="36"/>
      <c r="F159" s="204" t="s">
        <v>249</v>
      </c>
      <c r="G159" s="36"/>
      <c r="H159" s="36"/>
      <c r="I159" s="205"/>
      <c r="J159" s="205"/>
      <c r="K159" s="36"/>
      <c r="L159" s="36"/>
      <c r="M159" s="39"/>
      <c r="N159" s="206"/>
      <c r="O159" s="207"/>
      <c r="P159" s="71"/>
      <c r="Q159" s="71"/>
      <c r="R159" s="71"/>
      <c r="S159" s="71"/>
      <c r="T159" s="71"/>
      <c r="U159" s="71"/>
      <c r="V159" s="71"/>
      <c r="W159" s="71"/>
      <c r="X159" s="72"/>
      <c r="Y159" s="34"/>
      <c r="Z159" s="34"/>
      <c r="AA159" s="34"/>
      <c r="AB159" s="34"/>
      <c r="AC159" s="34"/>
      <c r="AD159" s="34"/>
      <c r="AE159" s="34"/>
      <c r="AT159" s="17" t="s">
        <v>152</v>
      </c>
      <c r="AU159" s="17" t="s">
        <v>86</v>
      </c>
    </row>
    <row r="160" spans="2:51" s="13" customFormat="1" ht="12">
      <c r="B160" s="208"/>
      <c r="C160" s="209"/>
      <c r="D160" s="203" t="s">
        <v>154</v>
      </c>
      <c r="E160" s="210" t="s">
        <v>1</v>
      </c>
      <c r="F160" s="211" t="s">
        <v>748</v>
      </c>
      <c r="G160" s="209"/>
      <c r="H160" s="212">
        <v>3597.6</v>
      </c>
      <c r="I160" s="213"/>
      <c r="J160" s="213"/>
      <c r="K160" s="209"/>
      <c r="L160" s="209"/>
      <c r="M160" s="214"/>
      <c r="N160" s="215"/>
      <c r="O160" s="216"/>
      <c r="P160" s="216"/>
      <c r="Q160" s="216"/>
      <c r="R160" s="216"/>
      <c r="S160" s="216"/>
      <c r="T160" s="216"/>
      <c r="U160" s="216"/>
      <c r="V160" s="216"/>
      <c r="W160" s="216"/>
      <c r="X160" s="217"/>
      <c r="AT160" s="218" t="s">
        <v>154</v>
      </c>
      <c r="AU160" s="218" t="s">
        <v>86</v>
      </c>
      <c r="AV160" s="13" t="s">
        <v>86</v>
      </c>
      <c r="AW160" s="13" t="s">
        <v>5</v>
      </c>
      <c r="AX160" s="13" t="s">
        <v>84</v>
      </c>
      <c r="AY160" s="218" t="s">
        <v>142</v>
      </c>
    </row>
    <row r="161" spans="1:65" s="2" customFormat="1" ht="16.5" customHeight="1">
      <c r="A161" s="34"/>
      <c r="B161" s="35"/>
      <c r="C161" s="230" t="s">
        <v>9</v>
      </c>
      <c r="D161" s="230" t="s">
        <v>251</v>
      </c>
      <c r="E161" s="231" t="s">
        <v>252</v>
      </c>
      <c r="F161" s="232" t="s">
        <v>253</v>
      </c>
      <c r="G161" s="233" t="s">
        <v>254</v>
      </c>
      <c r="H161" s="234">
        <v>9353.76</v>
      </c>
      <c r="I161" s="235"/>
      <c r="J161" s="236"/>
      <c r="K161" s="237">
        <f>ROUND(P161*H161,2)</f>
        <v>0</v>
      </c>
      <c r="L161" s="232" t="s">
        <v>255</v>
      </c>
      <c r="M161" s="238"/>
      <c r="N161" s="239" t="s">
        <v>1</v>
      </c>
      <c r="O161" s="197" t="s">
        <v>39</v>
      </c>
      <c r="P161" s="198">
        <f>I161+J161</f>
        <v>0</v>
      </c>
      <c r="Q161" s="198">
        <f>ROUND(I161*H161,2)</f>
        <v>0</v>
      </c>
      <c r="R161" s="198">
        <f>ROUND(J161*H161,2)</f>
        <v>0</v>
      </c>
      <c r="S161" s="71"/>
      <c r="T161" s="199">
        <f>S161*H161</f>
        <v>0</v>
      </c>
      <c r="U161" s="199">
        <v>1</v>
      </c>
      <c r="V161" s="199">
        <f>U161*H161</f>
        <v>9353.76</v>
      </c>
      <c r="W161" s="199">
        <v>0</v>
      </c>
      <c r="X161" s="200">
        <f>W161*H161</f>
        <v>0</v>
      </c>
      <c r="Y161" s="34"/>
      <c r="Z161" s="34"/>
      <c r="AA161" s="34"/>
      <c r="AB161" s="34"/>
      <c r="AC161" s="34"/>
      <c r="AD161" s="34"/>
      <c r="AE161" s="34"/>
      <c r="AR161" s="201" t="s">
        <v>188</v>
      </c>
      <c r="AT161" s="201" t="s">
        <v>251</v>
      </c>
      <c r="AU161" s="201" t="s">
        <v>86</v>
      </c>
      <c r="AY161" s="17" t="s">
        <v>142</v>
      </c>
      <c r="BE161" s="202">
        <f>IF(O161="základní",K161,0)</f>
        <v>0</v>
      </c>
      <c r="BF161" s="202">
        <f>IF(O161="snížená",K161,0)</f>
        <v>0</v>
      </c>
      <c r="BG161" s="202">
        <f>IF(O161="zákl. přenesená",K161,0)</f>
        <v>0</v>
      </c>
      <c r="BH161" s="202">
        <f>IF(O161="sníž. přenesená",K161,0)</f>
        <v>0</v>
      </c>
      <c r="BI161" s="202">
        <f>IF(O161="nulová",K161,0)</f>
        <v>0</v>
      </c>
      <c r="BJ161" s="17" t="s">
        <v>84</v>
      </c>
      <c r="BK161" s="202">
        <f>ROUND(P161*H161,2)</f>
        <v>0</v>
      </c>
      <c r="BL161" s="17" t="s">
        <v>150</v>
      </c>
      <c r="BM161" s="201" t="s">
        <v>749</v>
      </c>
    </row>
    <row r="162" spans="2:51" s="13" customFormat="1" ht="12">
      <c r="B162" s="208"/>
      <c r="C162" s="209"/>
      <c r="D162" s="203" t="s">
        <v>154</v>
      </c>
      <c r="E162" s="210" t="s">
        <v>1</v>
      </c>
      <c r="F162" s="211" t="s">
        <v>750</v>
      </c>
      <c r="G162" s="209"/>
      <c r="H162" s="212">
        <v>9353.76</v>
      </c>
      <c r="I162" s="213"/>
      <c r="J162" s="213"/>
      <c r="K162" s="209"/>
      <c r="L162" s="209"/>
      <c r="M162" s="214"/>
      <c r="N162" s="215"/>
      <c r="O162" s="216"/>
      <c r="P162" s="216"/>
      <c r="Q162" s="216"/>
      <c r="R162" s="216"/>
      <c r="S162" s="216"/>
      <c r="T162" s="216"/>
      <c r="U162" s="216"/>
      <c r="V162" s="216"/>
      <c r="W162" s="216"/>
      <c r="X162" s="217"/>
      <c r="AT162" s="218" t="s">
        <v>154</v>
      </c>
      <c r="AU162" s="218" t="s">
        <v>86</v>
      </c>
      <c r="AV162" s="13" t="s">
        <v>86</v>
      </c>
      <c r="AW162" s="13" t="s">
        <v>5</v>
      </c>
      <c r="AX162" s="13" t="s">
        <v>84</v>
      </c>
      <c r="AY162" s="218" t="s">
        <v>142</v>
      </c>
    </row>
    <row r="163" spans="2:51" s="15" customFormat="1" ht="12">
      <c r="B163" s="240"/>
      <c r="C163" s="241"/>
      <c r="D163" s="203" t="s">
        <v>154</v>
      </c>
      <c r="E163" s="242" t="s">
        <v>1</v>
      </c>
      <c r="F163" s="243" t="s">
        <v>258</v>
      </c>
      <c r="G163" s="241"/>
      <c r="H163" s="242" t="s">
        <v>1</v>
      </c>
      <c r="I163" s="244"/>
      <c r="J163" s="244"/>
      <c r="K163" s="241"/>
      <c r="L163" s="241"/>
      <c r="M163" s="245"/>
      <c r="N163" s="246"/>
      <c r="O163" s="247"/>
      <c r="P163" s="247"/>
      <c r="Q163" s="247"/>
      <c r="R163" s="247"/>
      <c r="S163" s="247"/>
      <c r="T163" s="247"/>
      <c r="U163" s="247"/>
      <c r="V163" s="247"/>
      <c r="W163" s="247"/>
      <c r="X163" s="248"/>
      <c r="AT163" s="249" t="s">
        <v>154</v>
      </c>
      <c r="AU163" s="249" t="s">
        <v>86</v>
      </c>
      <c r="AV163" s="15" t="s">
        <v>84</v>
      </c>
      <c r="AW163" s="15" t="s">
        <v>5</v>
      </c>
      <c r="AX163" s="15" t="s">
        <v>76</v>
      </c>
      <c r="AY163" s="249" t="s">
        <v>142</v>
      </c>
    </row>
    <row r="164" spans="1:65" s="2" customFormat="1" ht="36">
      <c r="A164" s="34"/>
      <c r="B164" s="35"/>
      <c r="C164" s="189" t="s">
        <v>751</v>
      </c>
      <c r="D164" s="189" t="s">
        <v>145</v>
      </c>
      <c r="E164" s="190" t="s">
        <v>260</v>
      </c>
      <c r="F164" s="191" t="s">
        <v>261</v>
      </c>
      <c r="G164" s="192" t="s">
        <v>196</v>
      </c>
      <c r="H164" s="193">
        <v>7885.113</v>
      </c>
      <c r="I164" s="194"/>
      <c r="J164" s="194"/>
      <c r="K164" s="195">
        <f>ROUND(P164*H164,2)</f>
        <v>0</v>
      </c>
      <c r="L164" s="191" t="s">
        <v>149</v>
      </c>
      <c r="M164" s="39"/>
      <c r="N164" s="196" t="s">
        <v>1</v>
      </c>
      <c r="O164" s="197" t="s">
        <v>39</v>
      </c>
      <c r="P164" s="198">
        <f>I164+J164</f>
        <v>0</v>
      </c>
      <c r="Q164" s="198">
        <f>ROUND(I164*H164,2)</f>
        <v>0</v>
      </c>
      <c r="R164" s="198">
        <f>ROUND(J164*H164,2)</f>
        <v>0</v>
      </c>
      <c r="S164" s="71"/>
      <c r="T164" s="199">
        <f>S164*H164</f>
        <v>0</v>
      </c>
      <c r="U164" s="199">
        <v>0</v>
      </c>
      <c r="V164" s="199">
        <f>U164*H164</f>
        <v>0</v>
      </c>
      <c r="W164" s="199">
        <v>0</v>
      </c>
      <c r="X164" s="200">
        <f>W164*H164</f>
        <v>0</v>
      </c>
      <c r="Y164" s="34"/>
      <c r="Z164" s="34"/>
      <c r="AA164" s="34"/>
      <c r="AB164" s="34"/>
      <c r="AC164" s="34"/>
      <c r="AD164" s="34"/>
      <c r="AE164" s="34"/>
      <c r="AR164" s="201" t="s">
        <v>150</v>
      </c>
      <c r="AT164" s="201" t="s">
        <v>145</v>
      </c>
      <c r="AU164" s="201" t="s">
        <v>86</v>
      </c>
      <c r="AY164" s="17" t="s">
        <v>142</v>
      </c>
      <c r="BE164" s="202">
        <f>IF(O164="základní",K164,0)</f>
        <v>0</v>
      </c>
      <c r="BF164" s="202">
        <f>IF(O164="snížená",K164,0)</f>
        <v>0</v>
      </c>
      <c r="BG164" s="202">
        <f>IF(O164="zákl. přenesená",K164,0)</f>
        <v>0</v>
      </c>
      <c r="BH164" s="202">
        <f>IF(O164="sníž. přenesená",K164,0)</f>
        <v>0</v>
      </c>
      <c r="BI164" s="202">
        <f>IF(O164="nulová",K164,0)</f>
        <v>0</v>
      </c>
      <c r="BJ164" s="17" t="s">
        <v>84</v>
      </c>
      <c r="BK164" s="202">
        <f>ROUND(P164*H164,2)</f>
        <v>0</v>
      </c>
      <c r="BL164" s="17" t="s">
        <v>150</v>
      </c>
      <c r="BM164" s="201" t="s">
        <v>752</v>
      </c>
    </row>
    <row r="165" spans="2:51" s="13" customFormat="1" ht="12">
      <c r="B165" s="208"/>
      <c r="C165" s="209"/>
      <c r="D165" s="203" t="s">
        <v>154</v>
      </c>
      <c r="E165" s="210" t="s">
        <v>1</v>
      </c>
      <c r="F165" s="211" t="s">
        <v>753</v>
      </c>
      <c r="G165" s="209"/>
      <c r="H165" s="212">
        <v>7885.113</v>
      </c>
      <c r="I165" s="213"/>
      <c r="J165" s="213"/>
      <c r="K165" s="209"/>
      <c r="L165" s="209"/>
      <c r="M165" s="214"/>
      <c r="N165" s="215"/>
      <c r="O165" s="216"/>
      <c r="P165" s="216"/>
      <c r="Q165" s="216"/>
      <c r="R165" s="216"/>
      <c r="S165" s="216"/>
      <c r="T165" s="216"/>
      <c r="U165" s="216"/>
      <c r="V165" s="216"/>
      <c r="W165" s="216"/>
      <c r="X165" s="217"/>
      <c r="AT165" s="218" t="s">
        <v>154</v>
      </c>
      <c r="AU165" s="218" t="s">
        <v>86</v>
      </c>
      <c r="AV165" s="13" t="s">
        <v>86</v>
      </c>
      <c r="AW165" s="13" t="s">
        <v>5</v>
      </c>
      <c r="AX165" s="13" t="s">
        <v>84</v>
      </c>
      <c r="AY165" s="218" t="s">
        <v>142</v>
      </c>
    </row>
    <row r="166" spans="1:65" s="2" customFormat="1" ht="44.25" customHeight="1">
      <c r="A166" s="34"/>
      <c r="B166" s="35"/>
      <c r="C166" s="189" t="s">
        <v>144</v>
      </c>
      <c r="D166" s="189" t="s">
        <v>145</v>
      </c>
      <c r="E166" s="190" t="s">
        <v>265</v>
      </c>
      <c r="F166" s="191" t="s">
        <v>266</v>
      </c>
      <c r="G166" s="192" t="s">
        <v>254</v>
      </c>
      <c r="H166" s="193">
        <v>14981.715</v>
      </c>
      <c r="I166" s="194"/>
      <c r="J166" s="194"/>
      <c r="K166" s="195">
        <f>ROUND(P166*H166,2)</f>
        <v>0</v>
      </c>
      <c r="L166" s="191" t="s">
        <v>149</v>
      </c>
      <c r="M166" s="39"/>
      <c r="N166" s="196" t="s">
        <v>1</v>
      </c>
      <c r="O166" s="197" t="s">
        <v>39</v>
      </c>
      <c r="P166" s="198">
        <f>I166+J166</f>
        <v>0</v>
      </c>
      <c r="Q166" s="198">
        <f>ROUND(I166*H166,2)</f>
        <v>0</v>
      </c>
      <c r="R166" s="198">
        <f>ROUND(J166*H166,2)</f>
        <v>0</v>
      </c>
      <c r="S166" s="71"/>
      <c r="T166" s="199">
        <f>S166*H166</f>
        <v>0</v>
      </c>
      <c r="U166" s="199">
        <v>0</v>
      </c>
      <c r="V166" s="199">
        <f>U166*H166</f>
        <v>0</v>
      </c>
      <c r="W166" s="199">
        <v>0</v>
      </c>
      <c r="X166" s="200">
        <f>W166*H166</f>
        <v>0</v>
      </c>
      <c r="Y166" s="34"/>
      <c r="Z166" s="34"/>
      <c r="AA166" s="34"/>
      <c r="AB166" s="34"/>
      <c r="AC166" s="34"/>
      <c r="AD166" s="34"/>
      <c r="AE166" s="34"/>
      <c r="AR166" s="201" t="s">
        <v>150</v>
      </c>
      <c r="AT166" s="201" t="s">
        <v>145</v>
      </c>
      <c r="AU166" s="201" t="s">
        <v>86</v>
      </c>
      <c r="AY166" s="17" t="s">
        <v>142</v>
      </c>
      <c r="BE166" s="202">
        <f>IF(O166="základní",K166,0)</f>
        <v>0</v>
      </c>
      <c r="BF166" s="202">
        <f>IF(O166="snížená",K166,0)</f>
        <v>0</v>
      </c>
      <c r="BG166" s="202">
        <f>IF(O166="zákl. přenesená",K166,0)</f>
        <v>0</v>
      </c>
      <c r="BH166" s="202">
        <f>IF(O166="sníž. přenesená",K166,0)</f>
        <v>0</v>
      </c>
      <c r="BI166" s="202">
        <f>IF(O166="nulová",K166,0)</f>
        <v>0</v>
      </c>
      <c r="BJ166" s="17" t="s">
        <v>84</v>
      </c>
      <c r="BK166" s="202">
        <f>ROUND(P166*H166,2)</f>
        <v>0</v>
      </c>
      <c r="BL166" s="17" t="s">
        <v>150</v>
      </c>
      <c r="BM166" s="201" t="s">
        <v>754</v>
      </c>
    </row>
    <row r="167" spans="1:47" s="2" customFormat="1" ht="39">
      <c r="A167" s="34"/>
      <c r="B167" s="35"/>
      <c r="C167" s="36"/>
      <c r="D167" s="203" t="s">
        <v>152</v>
      </c>
      <c r="E167" s="36"/>
      <c r="F167" s="204" t="s">
        <v>268</v>
      </c>
      <c r="G167" s="36"/>
      <c r="H167" s="36"/>
      <c r="I167" s="205"/>
      <c r="J167" s="205"/>
      <c r="K167" s="36"/>
      <c r="L167" s="36"/>
      <c r="M167" s="39"/>
      <c r="N167" s="206"/>
      <c r="O167" s="207"/>
      <c r="P167" s="71"/>
      <c r="Q167" s="71"/>
      <c r="R167" s="71"/>
      <c r="S167" s="71"/>
      <c r="T167" s="71"/>
      <c r="U167" s="71"/>
      <c r="V167" s="71"/>
      <c r="W167" s="71"/>
      <c r="X167" s="72"/>
      <c r="Y167" s="34"/>
      <c r="Z167" s="34"/>
      <c r="AA167" s="34"/>
      <c r="AB167" s="34"/>
      <c r="AC167" s="34"/>
      <c r="AD167" s="34"/>
      <c r="AE167" s="34"/>
      <c r="AT167" s="17" t="s">
        <v>152</v>
      </c>
      <c r="AU167" s="17" t="s">
        <v>86</v>
      </c>
    </row>
    <row r="168" spans="1:65" s="2" customFormat="1" ht="36">
      <c r="A168" s="34"/>
      <c r="B168" s="35"/>
      <c r="C168" s="189" t="s">
        <v>692</v>
      </c>
      <c r="D168" s="189" t="s">
        <v>145</v>
      </c>
      <c r="E168" s="190" t="s">
        <v>270</v>
      </c>
      <c r="F168" s="191" t="s">
        <v>271</v>
      </c>
      <c r="G168" s="192" t="s">
        <v>196</v>
      </c>
      <c r="H168" s="193">
        <v>850</v>
      </c>
      <c r="I168" s="194"/>
      <c r="J168" s="194"/>
      <c r="K168" s="195">
        <f>ROUND(P168*H168,2)</f>
        <v>0</v>
      </c>
      <c r="L168" s="191" t="s">
        <v>149</v>
      </c>
      <c r="M168" s="39"/>
      <c r="N168" s="196" t="s">
        <v>1</v>
      </c>
      <c r="O168" s="197" t="s">
        <v>39</v>
      </c>
      <c r="P168" s="198">
        <f>I168+J168</f>
        <v>0</v>
      </c>
      <c r="Q168" s="198">
        <f>ROUND(I168*H168,2)</f>
        <v>0</v>
      </c>
      <c r="R168" s="198">
        <f>ROUND(J168*H168,2)</f>
        <v>0</v>
      </c>
      <c r="S168" s="71"/>
      <c r="T168" s="199">
        <f>S168*H168</f>
        <v>0</v>
      </c>
      <c r="U168" s="199">
        <v>0</v>
      </c>
      <c r="V168" s="199">
        <f>U168*H168</f>
        <v>0</v>
      </c>
      <c r="W168" s="199">
        <v>0</v>
      </c>
      <c r="X168" s="200">
        <f>W168*H168</f>
        <v>0</v>
      </c>
      <c r="Y168" s="34"/>
      <c r="Z168" s="34"/>
      <c r="AA168" s="34"/>
      <c r="AB168" s="34"/>
      <c r="AC168" s="34"/>
      <c r="AD168" s="34"/>
      <c r="AE168" s="34"/>
      <c r="AR168" s="201" t="s">
        <v>150</v>
      </c>
      <c r="AT168" s="201" t="s">
        <v>145</v>
      </c>
      <c r="AU168" s="201" t="s">
        <v>86</v>
      </c>
      <c r="AY168" s="17" t="s">
        <v>142</v>
      </c>
      <c r="BE168" s="202">
        <f>IF(O168="základní",K168,0)</f>
        <v>0</v>
      </c>
      <c r="BF168" s="202">
        <f>IF(O168="snížená",K168,0)</f>
        <v>0</v>
      </c>
      <c r="BG168" s="202">
        <f>IF(O168="zákl. přenesená",K168,0)</f>
        <v>0</v>
      </c>
      <c r="BH168" s="202">
        <f>IF(O168="sníž. přenesená",K168,0)</f>
        <v>0</v>
      </c>
      <c r="BI168" s="202">
        <f>IF(O168="nulová",K168,0)</f>
        <v>0</v>
      </c>
      <c r="BJ168" s="17" t="s">
        <v>84</v>
      </c>
      <c r="BK168" s="202">
        <f>ROUND(P168*H168,2)</f>
        <v>0</v>
      </c>
      <c r="BL168" s="17" t="s">
        <v>150</v>
      </c>
      <c r="BM168" s="201" t="s">
        <v>755</v>
      </c>
    </row>
    <row r="169" spans="1:47" s="2" customFormat="1" ht="146.25">
      <c r="A169" s="34"/>
      <c r="B169" s="35"/>
      <c r="C169" s="36"/>
      <c r="D169" s="203" t="s">
        <v>152</v>
      </c>
      <c r="E169" s="36"/>
      <c r="F169" s="204" t="s">
        <v>273</v>
      </c>
      <c r="G169" s="36"/>
      <c r="H169" s="36"/>
      <c r="I169" s="205"/>
      <c r="J169" s="205"/>
      <c r="K169" s="36"/>
      <c r="L169" s="36"/>
      <c r="M169" s="39"/>
      <c r="N169" s="206"/>
      <c r="O169" s="207"/>
      <c r="P169" s="71"/>
      <c r="Q169" s="71"/>
      <c r="R169" s="71"/>
      <c r="S169" s="71"/>
      <c r="T169" s="71"/>
      <c r="U169" s="71"/>
      <c r="V169" s="71"/>
      <c r="W169" s="71"/>
      <c r="X169" s="72"/>
      <c r="Y169" s="34"/>
      <c r="Z169" s="34"/>
      <c r="AA169" s="34"/>
      <c r="AB169" s="34"/>
      <c r="AC169" s="34"/>
      <c r="AD169" s="34"/>
      <c r="AE169" s="34"/>
      <c r="AT169" s="17" t="s">
        <v>152</v>
      </c>
      <c r="AU169" s="17" t="s">
        <v>86</v>
      </c>
    </row>
    <row r="170" spans="2:51" s="13" customFormat="1" ht="12">
      <c r="B170" s="208"/>
      <c r="C170" s="209"/>
      <c r="D170" s="203" t="s">
        <v>154</v>
      </c>
      <c r="E170" s="210" t="s">
        <v>1</v>
      </c>
      <c r="F170" s="211" t="s">
        <v>756</v>
      </c>
      <c r="G170" s="209"/>
      <c r="H170" s="212">
        <v>850</v>
      </c>
      <c r="I170" s="213"/>
      <c r="J170" s="213"/>
      <c r="K170" s="209"/>
      <c r="L170" s="209"/>
      <c r="M170" s="214"/>
      <c r="N170" s="215"/>
      <c r="O170" s="216"/>
      <c r="P170" s="216"/>
      <c r="Q170" s="216"/>
      <c r="R170" s="216"/>
      <c r="S170" s="216"/>
      <c r="T170" s="216"/>
      <c r="U170" s="216"/>
      <c r="V170" s="216"/>
      <c r="W170" s="216"/>
      <c r="X170" s="217"/>
      <c r="AT170" s="218" t="s">
        <v>154</v>
      </c>
      <c r="AU170" s="218" t="s">
        <v>86</v>
      </c>
      <c r="AV170" s="13" t="s">
        <v>86</v>
      </c>
      <c r="AW170" s="13" t="s">
        <v>5</v>
      </c>
      <c r="AX170" s="13" t="s">
        <v>84</v>
      </c>
      <c r="AY170" s="218" t="s">
        <v>142</v>
      </c>
    </row>
    <row r="171" spans="1:65" s="2" customFormat="1" ht="66.75" customHeight="1">
      <c r="A171" s="34"/>
      <c r="B171" s="35"/>
      <c r="C171" s="189" t="s">
        <v>757</v>
      </c>
      <c r="D171" s="189" t="s">
        <v>145</v>
      </c>
      <c r="E171" s="190" t="s">
        <v>275</v>
      </c>
      <c r="F171" s="191" t="s">
        <v>276</v>
      </c>
      <c r="G171" s="192" t="s">
        <v>196</v>
      </c>
      <c r="H171" s="193">
        <v>850</v>
      </c>
      <c r="I171" s="194"/>
      <c r="J171" s="194"/>
      <c r="K171" s="195">
        <f>ROUND(P171*H171,2)</f>
        <v>0</v>
      </c>
      <c r="L171" s="191" t="s">
        <v>149</v>
      </c>
      <c r="M171" s="39"/>
      <c r="N171" s="196" t="s">
        <v>1</v>
      </c>
      <c r="O171" s="197" t="s">
        <v>39</v>
      </c>
      <c r="P171" s="198">
        <f>I171+J171</f>
        <v>0</v>
      </c>
      <c r="Q171" s="198">
        <f>ROUND(I171*H171,2)</f>
        <v>0</v>
      </c>
      <c r="R171" s="198">
        <f>ROUND(J171*H171,2)</f>
        <v>0</v>
      </c>
      <c r="S171" s="71"/>
      <c r="T171" s="199">
        <f>S171*H171</f>
        <v>0</v>
      </c>
      <c r="U171" s="199">
        <v>0</v>
      </c>
      <c r="V171" s="199">
        <f>U171*H171</f>
        <v>0</v>
      </c>
      <c r="W171" s="199">
        <v>0</v>
      </c>
      <c r="X171" s="200">
        <f>W171*H171</f>
        <v>0</v>
      </c>
      <c r="Y171" s="34"/>
      <c r="Z171" s="34"/>
      <c r="AA171" s="34"/>
      <c r="AB171" s="34"/>
      <c r="AC171" s="34"/>
      <c r="AD171" s="34"/>
      <c r="AE171" s="34"/>
      <c r="AR171" s="201" t="s">
        <v>150</v>
      </c>
      <c r="AT171" s="201" t="s">
        <v>145</v>
      </c>
      <c r="AU171" s="201" t="s">
        <v>86</v>
      </c>
      <c r="AY171" s="17" t="s">
        <v>142</v>
      </c>
      <c r="BE171" s="202">
        <f>IF(O171="základní",K171,0)</f>
        <v>0</v>
      </c>
      <c r="BF171" s="202">
        <f>IF(O171="snížená",K171,0)</f>
        <v>0</v>
      </c>
      <c r="BG171" s="202">
        <f>IF(O171="zákl. přenesená",K171,0)</f>
        <v>0</v>
      </c>
      <c r="BH171" s="202">
        <f>IF(O171="sníž. přenesená",K171,0)</f>
        <v>0</v>
      </c>
      <c r="BI171" s="202">
        <f>IF(O171="nulová",K171,0)</f>
        <v>0</v>
      </c>
      <c r="BJ171" s="17" t="s">
        <v>84</v>
      </c>
      <c r="BK171" s="202">
        <f>ROUND(P171*H171,2)</f>
        <v>0</v>
      </c>
      <c r="BL171" s="17" t="s">
        <v>150</v>
      </c>
      <c r="BM171" s="201" t="s">
        <v>758</v>
      </c>
    </row>
    <row r="172" spans="1:65" s="2" customFormat="1" ht="36">
      <c r="A172" s="34"/>
      <c r="B172" s="35"/>
      <c r="C172" s="189" t="s">
        <v>211</v>
      </c>
      <c r="D172" s="189" t="s">
        <v>145</v>
      </c>
      <c r="E172" s="190" t="s">
        <v>617</v>
      </c>
      <c r="F172" s="191" t="s">
        <v>618</v>
      </c>
      <c r="G172" s="192" t="s">
        <v>148</v>
      </c>
      <c r="H172" s="193">
        <v>5462</v>
      </c>
      <c r="I172" s="194"/>
      <c r="J172" s="194"/>
      <c r="K172" s="195">
        <f>ROUND(P172*H172,2)</f>
        <v>0</v>
      </c>
      <c r="L172" s="191" t="s">
        <v>149</v>
      </c>
      <c r="M172" s="39"/>
      <c r="N172" s="196" t="s">
        <v>1</v>
      </c>
      <c r="O172" s="197" t="s">
        <v>39</v>
      </c>
      <c r="P172" s="198">
        <f>I172+J172</f>
        <v>0</v>
      </c>
      <c r="Q172" s="198">
        <f>ROUND(I172*H172,2)</f>
        <v>0</v>
      </c>
      <c r="R172" s="198">
        <f>ROUND(J172*H172,2)</f>
        <v>0</v>
      </c>
      <c r="S172" s="71"/>
      <c r="T172" s="199">
        <f>S172*H172</f>
        <v>0</v>
      </c>
      <c r="U172" s="199">
        <v>0</v>
      </c>
      <c r="V172" s="199">
        <f>U172*H172</f>
        <v>0</v>
      </c>
      <c r="W172" s="199">
        <v>0</v>
      </c>
      <c r="X172" s="200">
        <f>W172*H172</f>
        <v>0</v>
      </c>
      <c r="Y172" s="34"/>
      <c r="Z172" s="34"/>
      <c r="AA172" s="34"/>
      <c r="AB172" s="34"/>
      <c r="AC172" s="34"/>
      <c r="AD172" s="34"/>
      <c r="AE172" s="34"/>
      <c r="AR172" s="201" t="s">
        <v>150</v>
      </c>
      <c r="AT172" s="201" t="s">
        <v>145</v>
      </c>
      <c r="AU172" s="201" t="s">
        <v>86</v>
      </c>
      <c r="AY172" s="17" t="s">
        <v>142</v>
      </c>
      <c r="BE172" s="202">
        <f>IF(O172="základní",K172,0)</f>
        <v>0</v>
      </c>
      <c r="BF172" s="202">
        <f>IF(O172="snížená",K172,0)</f>
        <v>0</v>
      </c>
      <c r="BG172" s="202">
        <f>IF(O172="zákl. přenesená",K172,0)</f>
        <v>0</v>
      </c>
      <c r="BH172" s="202">
        <f>IF(O172="sníž. přenesená",K172,0)</f>
        <v>0</v>
      </c>
      <c r="BI172" s="202">
        <f>IF(O172="nulová",K172,0)</f>
        <v>0</v>
      </c>
      <c r="BJ172" s="17" t="s">
        <v>84</v>
      </c>
      <c r="BK172" s="202">
        <f>ROUND(P172*H172,2)</f>
        <v>0</v>
      </c>
      <c r="BL172" s="17" t="s">
        <v>150</v>
      </c>
      <c r="BM172" s="201" t="s">
        <v>759</v>
      </c>
    </row>
    <row r="173" spans="1:47" s="2" customFormat="1" ht="48.75">
      <c r="A173" s="34"/>
      <c r="B173" s="35"/>
      <c r="C173" s="36"/>
      <c r="D173" s="203" t="s">
        <v>152</v>
      </c>
      <c r="E173" s="36"/>
      <c r="F173" s="204" t="s">
        <v>283</v>
      </c>
      <c r="G173" s="36"/>
      <c r="H173" s="36"/>
      <c r="I173" s="205"/>
      <c r="J173" s="205"/>
      <c r="K173" s="36"/>
      <c r="L173" s="36"/>
      <c r="M173" s="39"/>
      <c r="N173" s="206"/>
      <c r="O173" s="207"/>
      <c r="P173" s="71"/>
      <c r="Q173" s="71"/>
      <c r="R173" s="71"/>
      <c r="S173" s="71"/>
      <c r="T173" s="71"/>
      <c r="U173" s="71"/>
      <c r="V173" s="71"/>
      <c r="W173" s="71"/>
      <c r="X173" s="72"/>
      <c r="Y173" s="34"/>
      <c r="Z173" s="34"/>
      <c r="AA173" s="34"/>
      <c r="AB173" s="34"/>
      <c r="AC173" s="34"/>
      <c r="AD173" s="34"/>
      <c r="AE173" s="34"/>
      <c r="AT173" s="17" t="s">
        <v>152</v>
      </c>
      <c r="AU173" s="17" t="s">
        <v>86</v>
      </c>
    </row>
    <row r="174" spans="2:51" s="13" customFormat="1" ht="12">
      <c r="B174" s="208"/>
      <c r="C174" s="209"/>
      <c r="D174" s="203" t="s">
        <v>154</v>
      </c>
      <c r="E174" s="210" t="s">
        <v>1</v>
      </c>
      <c r="F174" s="211" t="s">
        <v>760</v>
      </c>
      <c r="G174" s="209"/>
      <c r="H174" s="212">
        <v>5462</v>
      </c>
      <c r="I174" s="213"/>
      <c r="J174" s="213"/>
      <c r="K174" s="209"/>
      <c r="L174" s="209"/>
      <c r="M174" s="214"/>
      <c r="N174" s="215"/>
      <c r="O174" s="216"/>
      <c r="P174" s="216"/>
      <c r="Q174" s="216"/>
      <c r="R174" s="216"/>
      <c r="S174" s="216"/>
      <c r="T174" s="216"/>
      <c r="U174" s="216"/>
      <c r="V174" s="216"/>
      <c r="W174" s="216"/>
      <c r="X174" s="217"/>
      <c r="AT174" s="218" t="s">
        <v>154</v>
      </c>
      <c r="AU174" s="218" t="s">
        <v>86</v>
      </c>
      <c r="AV174" s="13" t="s">
        <v>86</v>
      </c>
      <c r="AW174" s="13" t="s">
        <v>5</v>
      </c>
      <c r="AX174" s="13" t="s">
        <v>84</v>
      </c>
      <c r="AY174" s="218" t="s">
        <v>142</v>
      </c>
    </row>
    <row r="175" spans="1:65" s="2" customFormat="1" ht="36">
      <c r="A175" s="34"/>
      <c r="B175" s="35"/>
      <c r="C175" s="189" t="s">
        <v>8</v>
      </c>
      <c r="D175" s="189" t="s">
        <v>145</v>
      </c>
      <c r="E175" s="190" t="s">
        <v>285</v>
      </c>
      <c r="F175" s="191" t="s">
        <v>286</v>
      </c>
      <c r="G175" s="192" t="s">
        <v>148</v>
      </c>
      <c r="H175" s="193">
        <v>1601</v>
      </c>
      <c r="I175" s="194"/>
      <c r="J175" s="194"/>
      <c r="K175" s="195">
        <f>ROUND(P175*H175,2)</f>
        <v>0</v>
      </c>
      <c r="L175" s="191" t="s">
        <v>149</v>
      </c>
      <c r="M175" s="39"/>
      <c r="N175" s="196" t="s">
        <v>1</v>
      </c>
      <c r="O175" s="197" t="s">
        <v>39</v>
      </c>
      <c r="P175" s="198">
        <f>I175+J175</f>
        <v>0</v>
      </c>
      <c r="Q175" s="198">
        <f>ROUND(I175*H175,2)</f>
        <v>0</v>
      </c>
      <c r="R175" s="198">
        <f>ROUND(J175*H175,2)</f>
        <v>0</v>
      </c>
      <c r="S175" s="71"/>
      <c r="T175" s="199">
        <f>S175*H175</f>
        <v>0</v>
      </c>
      <c r="U175" s="199">
        <v>0</v>
      </c>
      <c r="V175" s="199">
        <f>U175*H175</f>
        <v>0</v>
      </c>
      <c r="W175" s="199">
        <v>0</v>
      </c>
      <c r="X175" s="200">
        <f>W175*H175</f>
        <v>0</v>
      </c>
      <c r="Y175" s="34"/>
      <c r="Z175" s="34"/>
      <c r="AA175" s="34"/>
      <c r="AB175" s="34"/>
      <c r="AC175" s="34"/>
      <c r="AD175" s="34"/>
      <c r="AE175" s="34"/>
      <c r="AR175" s="201" t="s">
        <v>150</v>
      </c>
      <c r="AT175" s="201" t="s">
        <v>145</v>
      </c>
      <c r="AU175" s="201" t="s">
        <v>86</v>
      </c>
      <c r="AY175" s="17" t="s">
        <v>142</v>
      </c>
      <c r="BE175" s="202">
        <f>IF(O175="základní",K175,0)</f>
        <v>0</v>
      </c>
      <c r="BF175" s="202">
        <f>IF(O175="snížená",K175,0)</f>
        <v>0</v>
      </c>
      <c r="BG175" s="202">
        <f>IF(O175="zákl. přenesená",K175,0)</f>
        <v>0</v>
      </c>
      <c r="BH175" s="202">
        <f>IF(O175="sníž. přenesená",K175,0)</f>
        <v>0</v>
      </c>
      <c r="BI175" s="202">
        <f>IF(O175="nulová",K175,0)</f>
        <v>0</v>
      </c>
      <c r="BJ175" s="17" t="s">
        <v>84</v>
      </c>
      <c r="BK175" s="202">
        <f>ROUND(P175*H175,2)</f>
        <v>0</v>
      </c>
      <c r="BL175" s="17" t="s">
        <v>150</v>
      </c>
      <c r="BM175" s="201" t="s">
        <v>761</v>
      </c>
    </row>
    <row r="176" spans="2:51" s="13" customFormat="1" ht="12">
      <c r="B176" s="208"/>
      <c r="C176" s="209"/>
      <c r="D176" s="203" t="s">
        <v>154</v>
      </c>
      <c r="E176" s="210" t="s">
        <v>1</v>
      </c>
      <c r="F176" s="211" t="s">
        <v>762</v>
      </c>
      <c r="G176" s="209"/>
      <c r="H176" s="212">
        <v>1601</v>
      </c>
      <c r="I176" s="213"/>
      <c r="J176" s="213"/>
      <c r="K176" s="209"/>
      <c r="L176" s="209"/>
      <c r="M176" s="214"/>
      <c r="N176" s="215"/>
      <c r="O176" s="216"/>
      <c r="P176" s="216"/>
      <c r="Q176" s="216"/>
      <c r="R176" s="216"/>
      <c r="S176" s="216"/>
      <c r="T176" s="216"/>
      <c r="U176" s="216"/>
      <c r="V176" s="216"/>
      <c r="W176" s="216"/>
      <c r="X176" s="217"/>
      <c r="AT176" s="218" t="s">
        <v>154</v>
      </c>
      <c r="AU176" s="218" t="s">
        <v>86</v>
      </c>
      <c r="AV176" s="13" t="s">
        <v>86</v>
      </c>
      <c r="AW176" s="13" t="s">
        <v>5</v>
      </c>
      <c r="AX176" s="13" t="s">
        <v>84</v>
      </c>
      <c r="AY176" s="218" t="s">
        <v>142</v>
      </c>
    </row>
    <row r="177" spans="1:65" s="2" customFormat="1" ht="24.2" customHeight="1">
      <c r="A177" s="34"/>
      <c r="B177" s="35"/>
      <c r="C177" s="230" t="s">
        <v>763</v>
      </c>
      <c r="D177" s="230" t="s">
        <v>251</v>
      </c>
      <c r="E177" s="231" t="s">
        <v>293</v>
      </c>
      <c r="F177" s="232" t="s">
        <v>294</v>
      </c>
      <c r="G177" s="233" t="s">
        <v>295</v>
      </c>
      <c r="H177" s="234">
        <v>40.025</v>
      </c>
      <c r="I177" s="235"/>
      <c r="J177" s="236"/>
      <c r="K177" s="237">
        <f>ROUND(P177*H177,2)</f>
        <v>0</v>
      </c>
      <c r="L177" s="232" t="s">
        <v>149</v>
      </c>
      <c r="M177" s="238"/>
      <c r="N177" s="239" t="s">
        <v>1</v>
      </c>
      <c r="O177" s="197" t="s">
        <v>39</v>
      </c>
      <c r="P177" s="198">
        <f>I177+J177</f>
        <v>0</v>
      </c>
      <c r="Q177" s="198">
        <f>ROUND(I177*H177,2)</f>
        <v>0</v>
      </c>
      <c r="R177" s="198">
        <f>ROUND(J177*H177,2)</f>
        <v>0</v>
      </c>
      <c r="S177" s="71"/>
      <c r="T177" s="199">
        <f>S177*H177</f>
        <v>0</v>
      </c>
      <c r="U177" s="199">
        <v>0.001</v>
      </c>
      <c r="V177" s="199">
        <f>U177*H177</f>
        <v>0.040025</v>
      </c>
      <c r="W177" s="199">
        <v>0</v>
      </c>
      <c r="X177" s="200">
        <f>W177*H177</f>
        <v>0</v>
      </c>
      <c r="Y177" s="34"/>
      <c r="Z177" s="34"/>
      <c r="AA177" s="34"/>
      <c r="AB177" s="34"/>
      <c r="AC177" s="34"/>
      <c r="AD177" s="34"/>
      <c r="AE177" s="34"/>
      <c r="AR177" s="201" t="s">
        <v>188</v>
      </c>
      <c r="AT177" s="201" t="s">
        <v>251</v>
      </c>
      <c r="AU177" s="201" t="s">
        <v>86</v>
      </c>
      <c r="AY177" s="17" t="s">
        <v>142</v>
      </c>
      <c r="BE177" s="202">
        <f>IF(O177="základní",K177,0)</f>
        <v>0</v>
      </c>
      <c r="BF177" s="202">
        <f>IF(O177="snížená",K177,0)</f>
        <v>0</v>
      </c>
      <c r="BG177" s="202">
        <f>IF(O177="zákl. přenesená",K177,0)</f>
        <v>0</v>
      </c>
      <c r="BH177" s="202">
        <f>IF(O177="sníž. přenesená",K177,0)</f>
        <v>0</v>
      </c>
      <c r="BI177" s="202">
        <f>IF(O177="nulová",K177,0)</f>
        <v>0</v>
      </c>
      <c r="BJ177" s="17" t="s">
        <v>84</v>
      </c>
      <c r="BK177" s="202">
        <f>ROUND(P177*H177,2)</f>
        <v>0</v>
      </c>
      <c r="BL177" s="17" t="s">
        <v>150</v>
      </c>
      <c r="BM177" s="201" t="s">
        <v>764</v>
      </c>
    </row>
    <row r="178" spans="1:65" s="2" customFormat="1" ht="36">
      <c r="A178" s="34"/>
      <c r="B178" s="35"/>
      <c r="C178" s="189" t="s">
        <v>765</v>
      </c>
      <c r="D178" s="189" t="s">
        <v>145</v>
      </c>
      <c r="E178" s="190" t="s">
        <v>766</v>
      </c>
      <c r="F178" s="191" t="s">
        <v>767</v>
      </c>
      <c r="G178" s="192" t="s">
        <v>148</v>
      </c>
      <c r="H178" s="193">
        <v>5221</v>
      </c>
      <c r="I178" s="194"/>
      <c r="J178" s="194"/>
      <c r="K178" s="195">
        <f>ROUND(P178*H178,2)</f>
        <v>0</v>
      </c>
      <c r="L178" s="191" t="s">
        <v>149</v>
      </c>
      <c r="M178" s="39"/>
      <c r="N178" s="196" t="s">
        <v>1</v>
      </c>
      <c r="O178" s="197" t="s">
        <v>39</v>
      </c>
      <c r="P178" s="198">
        <f>I178+J178</f>
        <v>0</v>
      </c>
      <c r="Q178" s="198">
        <f>ROUND(I178*H178,2)</f>
        <v>0</v>
      </c>
      <c r="R178" s="198">
        <f>ROUND(J178*H178,2)</f>
        <v>0</v>
      </c>
      <c r="S178" s="71"/>
      <c r="T178" s="199">
        <f>S178*H178</f>
        <v>0</v>
      </c>
      <c r="U178" s="199">
        <v>0</v>
      </c>
      <c r="V178" s="199">
        <f>U178*H178</f>
        <v>0</v>
      </c>
      <c r="W178" s="199">
        <v>0</v>
      </c>
      <c r="X178" s="200">
        <f>W178*H178</f>
        <v>0</v>
      </c>
      <c r="Y178" s="34"/>
      <c r="Z178" s="34"/>
      <c r="AA178" s="34"/>
      <c r="AB178" s="34"/>
      <c r="AC178" s="34"/>
      <c r="AD178" s="34"/>
      <c r="AE178" s="34"/>
      <c r="AR178" s="201" t="s">
        <v>150</v>
      </c>
      <c r="AT178" s="201" t="s">
        <v>145</v>
      </c>
      <c r="AU178" s="201" t="s">
        <v>86</v>
      </c>
      <c r="AY178" s="17" t="s">
        <v>142</v>
      </c>
      <c r="BE178" s="202">
        <f>IF(O178="základní",K178,0)</f>
        <v>0</v>
      </c>
      <c r="BF178" s="202">
        <f>IF(O178="snížená",K178,0)</f>
        <v>0</v>
      </c>
      <c r="BG178" s="202">
        <f>IF(O178="zákl. přenesená",K178,0)</f>
        <v>0</v>
      </c>
      <c r="BH178" s="202">
        <f>IF(O178="sníž. přenesená",K178,0)</f>
        <v>0</v>
      </c>
      <c r="BI178" s="202">
        <f>IF(O178="nulová",K178,0)</f>
        <v>0</v>
      </c>
      <c r="BJ178" s="17" t="s">
        <v>84</v>
      </c>
      <c r="BK178" s="202">
        <f>ROUND(P178*H178,2)</f>
        <v>0</v>
      </c>
      <c r="BL178" s="17" t="s">
        <v>150</v>
      </c>
      <c r="BM178" s="201" t="s">
        <v>768</v>
      </c>
    </row>
    <row r="179" spans="1:65" s="2" customFormat="1" ht="16.5" customHeight="1">
      <c r="A179" s="34"/>
      <c r="B179" s="35"/>
      <c r="C179" s="230" t="s">
        <v>250</v>
      </c>
      <c r="D179" s="230" t="s">
        <v>251</v>
      </c>
      <c r="E179" s="231" t="s">
        <v>769</v>
      </c>
      <c r="F179" s="232" t="s">
        <v>770</v>
      </c>
      <c r="G179" s="233" t="s">
        <v>295</v>
      </c>
      <c r="H179" s="234">
        <v>130.525</v>
      </c>
      <c r="I179" s="235"/>
      <c r="J179" s="236"/>
      <c r="K179" s="237">
        <f>ROUND(P179*H179,2)</f>
        <v>0</v>
      </c>
      <c r="L179" s="232" t="s">
        <v>255</v>
      </c>
      <c r="M179" s="238"/>
      <c r="N179" s="239" t="s">
        <v>1</v>
      </c>
      <c r="O179" s="197" t="s">
        <v>39</v>
      </c>
      <c r="P179" s="198">
        <f>I179+J179</f>
        <v>0</v>
      </c>
      <c r="Q179" s="198">
        <f>ROUND(I179*H179,2)</f>
        <v>0</v>
      </c>
      <c r="R179" s="198">
        <f>ROUND(J179*H179,2)</f>
        <v>0</v>
      </c>
      <c r="S179" s="71"/>
      <c r="T179" s="199">
        <f>S179*H179</f>
        <v>0</v>
      </c>
      <c r="U179" s="199">
        <v>0.001</v>
      </c>
      <c r="V179" s="199">
        <f>U179*H179</f>
        <v>0.130525</v>
      </c>
      <c r="W179" s="199">
        <v>0</v>
      </c>
      <c r="X179" s="200">
        <f>W179*H179</f>
        <v>0</v>
      </c>
      <c r="Y179" s="34"/>
      <c r="Z179" s="34"/>
      <c r="AA179" s="34"/>
      <c r="AB179" s="34"/>
      <c r="AC179" s="34"/>
      <c r="AD179" s="34"/>
      <c r="AE179" s="34"/>
      <c r="AR179" s="201" t="s">
        <v>188</v>
      </c>
      <c r="AT179" s="201" t="s">
        <v>251</v>
      </c>
      <c r="AU179" s="201" t="s">
        <v>86</v>
      </c>
      <c r="AY179" s="17" t="s">
        <v>142</v>
      </c>
      <c r="BE179" s="202">
        <f>IF(O179="základní",K179,0)</f>
        <v>0</v>
      </c>
      <c r="BF179" s="202">
        <f>IF(O179="snížená",K179,0)</f>
        <v>0</v>
      </c>
      <c r="BG179" s="202">
        <f>IF(O179="zákl. přenesená",K179,0)</f>
        <v>0</v>
      </c>
      <c r="BH179" s="202">
        <f>IF(O179="sníž. přenesená",K179,0)</f>
        <v>0</v>
      </c>
      <c r="BI179" s="202">
        <f>IF(O179="nulová",K179,0)</f>
        <v>0</v>
      </c>
      <c r="BJ179" s="17" t="s">
        <v>84</v>
      </c>
      <c r="BK179" s="202">
        <f>ROUND(P179*H179,2)</f>
        <v>0</v>
      </c>
      <c r="BL179" s="17" t="s">
        <v>150</v>
      </c>
      <c r="BM179" s="201" t="s">
        <v>771</v>
      </c>
    </row>
    <row r="180" spans="1:65" s="2" customFormat="1" ht="33" customHeight="1">
      <c r="A180" s="34"/>
      <c r="B180" s="35"/>
      <c r="C180" s="189" t="s">
        <v>217</v>
      </c>
      <c r="D180" s="189" t="s">
        <v>145</v>
      </c>
      <c r="E180" s="190" t="s">
        <v>298</v>
      </c>
      <c r="F180" s="191" t="s">
        <v>299</v>
      </c>
      <c r="G180" s="192" t="s">
        <v>148</v>
      </c>
      <c r="H180" s="193">
        <v>22746.52</v>
      </c>
      <c r="I180" s="194"/>
      <c r="J180" s="194"/>
      <c r="K180" s="195">
        <f>ROUND(P180*H180,2)</f>
        <v>0</v>
      </c>
      <c r="L180" s="191" t="s">
        <v>149</v>
      </c>
      <c r="M180" s="39"/>
      <c r="N180" s="196" t="s">
        <v>1</v>
      </c>
      <c r="O180" s="197" t="s">
        <v>39</v>
      </c>
      <c r="P180" s="198">
        <f>I180+J180</f>
        <v>0</v>
      </c>
      <c r="Q180" s="198">
        <f>ROUND(I180*H180,2)</f>
        <v>0</v>
      </c>
      <c r="R180" s="198">
        <f>ROUND(J180*H180,2)</f>
        <v>0</v>
      </c>
      <c r="S180" s="71"/>
      <c r="T180" s="199">
        <f>S180*H180</f>
        <v>0</v>
      </c>
      <c r="U180" s="199">
        <v>0</v>
      </c>
      <c r="V180" s="199">
        <f>U180*H180</f>
        <v>0</v>
      </c>
      <c r="W180" s="199">
        <v>0</v>
      </c>
      <c r="X180" s="200">
        <f>W180*H180</f>
        <v>0</v>
      </c>
      <c r="Y180" s="34"/>
      <c r="Z180" s="34"/>
      <c r="AA180" s="34"/>
      <c r="AB180" s="34"/>
      <c r="AC180" s="34"/>
      <c r="AD180" s="34"/>
      <c r="AE180" s="34"/>
      <c r="AR180" s="201" t="s">
        <v>150</v>
      </c>
      <c r="AT180" s="201" t="s">
        <v>145</v>
      </c>
      <c r="AU180" s="201" t="s">
        <v>86</v>
      </c>
      <c r="AY180" s="17" t="s">
        <v>142</v>
      </c>
      <c r="BE180" s="202">
        <f>IF(O180="základní",K180,0)</f>
        <v>0</v>
      </c>
      <c r="BF180" s="202">
        <f>IF(O180="snížená",K180,0)</f>
        <v>0</v>
      </c>
      <c r="BG180" s="202">
        <f>IF(O180="zákl. přenesená",K180,0)</f>
        <v>0</v>
      </c>
      <c r="BH180" s="202">
        <f>IF(O180="sníž. přenesená",K180,0)</f>
        <v>0</v>
      </c>
      <c r="BI180" s="202">
        <f>IF(O180="nulová",K180,0)</f>
        <v>0</v>
      </c>
      <c r="BJ180" s="17" t="s">
        <v>84</v>
      </c>
      <c r="BK180" s="202">
        <f>ROUND(P180*H180,2)</f>
        <v>0</v>
      </c>
      <c r="BL180" s="17" t="s">
        <v>150</v>
      </c>
      <c r="BM180" s="201" t="s">
        <v>772</v>
      </c>
    </row>
    <row r="181" spans="1:47" s="2" customFormat="1" ht="117">
      <c r="A181" s="34"/>
      <c r="B181" s="35"/>
      <c r="C181" s="36"/>
      <c r="D181" s="203" t="s">
        <v>152</v>
      </c>
      <c r="E181" s="36"/>
      <c r="F181" s="204" t="s">
        <v>301</v>
      </c>
      <c r="G181" s="36"/>
      <c r="H181" s="36"/>
      <c r="I181" s="205"/>
      <c r="J181" s="205"/>
      <c r="K181" s="36"/>
      <c r="L181" s="36"/>
      <c r="M181" s="39"/>
      <c r="N181" s="206"/>
      <c r="O181" s="207"/>
      <c r="P181" s="71"/>
      <c r="Q181" s="71"/>
      <c r="R181" s="71"/>
      <c r="S181" s="71"/>
      <c r="T181" s="71"/>
      <c r="U181" s="71"/>
      <c r="V181" s="71"/>
      <c r="W181" s="71"/>
      <c r="X181" s="72"/>
      <c r="Y181" s="34"/>
      <c r="Z181" s="34"/>
      <c r="AA181" s="34"/>
      <c r="AB181" s="34"/>
      <c r="AC181" s="34"/>
      <c r="AD181" s="34"/>
      <c r="AE181" s="34"/>
      <c r="AT181" s="17" t="s">
        <v>152</v>
      </c>
      <c r="AU181" s="17" t="s">
        <v>86</v>
      </c>
    </row>
    <row r="182" spans="2:51" s="13" customFormat="1" ht="12">
      <c r="B182" s="208"/>
      <c r="C182" s="209"/>
      <c r="D182" s="203" t="s">
        <v>154</v>
      </c>
      <c r="E182" s="210" t="s">
        <v>1</v>
      </c>
      <c r="F182" s="211" t="s">
        <v>773</v>
      </c>
      <c r="G182" s="209"/>
      <c r="H182" s="212">
        <v>10754.52</v>
      </c>
      <c r="I182" s="213"/>
      <c r="J182" s="213"/>
      <c r="K182" s="209"/>
      <c r="L182" s="209"/>
      <c r="M182" s="214"/>
      <c r="N182" s="215"/>
      <c r="O182" s="216"/>
      <c r="P182" s="216"/>
      <c r="Q182" s="216"/>
      <c r="R182" s="216"/>
      <c r="S182" s="216"/>
      <c r="T182" s="216"/>
      <c r="U182" s="216"/>
      <c r="V182" s="216"/>
      <c r="W182" s="216"/>
      <c r="X182" s="217"/>
      <c r="AT182" s="218" t="s">
        <v>154</v>
      </c>
      <c r="AU182" s="218" t="s">
        <v>86</v>
      </c>
      <c r="AV182" s="13" t="s">
        <v>86</v>
      </c>
      <c r="AW182" s="13" t="s">
        <v>5</v>
      </c>
      <c r="AX182" s="13" t="s">
        <v>76</v>
      </c>
      <c r="AY182" s="218" t="s">
        <v>142</v>
      </c>
    </row>
    <row r="183" spans="2:51" s="13" customFormat="1" ht="12">
      <c r="B183" s="208"/>
      <c r="C183" s="209"/>
      <c r="D183" s="203" t="s">
        <v>154</v>
      </c>
      <c r="E183" s="210" t="s">
        <v>1</v>
      </c>
      <c r="F183" s="211" t="s">
        <v>774</v>
      </c>
      <c r="G183" s="209"/>
      <c r="H183" s="212">
        <v>11992</v>
      </c>
      <c r="I183" s="213"/>
      <c r="J183" s="213"/>
      <c r="K183" s="209"/>
      <c r="L183" s="209"/>
      <c r="M183" s="214"/>
      <c r="N183" s="215"/>
      <c r="O183" s="216"/>
      <c r="P183" s="216"/>
      <c r="Q183" s="216"/>
      <c r="R183" s="216"/>
      <c r="S183" s="216"/>
      <c r="T183" s="216"/>
      <c r="U183" s="216"/>
      <c r="V183" s="216"/>
      <c r="W183" s="216"/>
      <c r="X183" s="217"/>
      <c r="AT183" s="218" t="s">
        <v>154</v>
      </c>
      <c r="AU183" s="218" t="s">
        <v>86</v>
      </c>
      <c r="AV183" s="13" t="s">
        <v>86</v>
      </c>
      <c r="AW183" s="13" t="s">
        <v>5</v>
      </c>
      <c r="AX183" s="13" t="s">
        <v>76</v>
      </c>
      <c r="AY183" s="218" t="s">
        <v>142</v>
      </c>
    </row>
    <row r="184" spans="2:51" s="14" customFormat="1" ht="12">
      <c r="B184" s="219"/>
      <c r="C184" s="220"/>
      <c r="D184" s="203" t="s">
        <v>154</v>
      </c>
      <c r="E184" s="221" t="s">
        <v>1</v>
      </c>
      <c r="F184" s="222" t="s">
        <v>224</v>
      </c>
      <c r="G184" s="220"/>
      <c r="H184" s="223">
        <v>22746.52</v>
      </c>
      <c r="I184" s="224"/>
      <c r="J184" s="224"/>
      <c r="K184" s="220"/>
      <c r="L184" s="220"/>
      <c r="M184" s="225"/>
      <c r="N184" s="226"/>
      <c r="O184" s="227"/>
      <c r="P184" s="227"/>
      <c r="Q184" s="227"/>
      <c r="R184" s="227"/>
      <c r="S184" s="227"/>
      <c r="T184" s="227"/>
      <c r="U184" s="227"/>
      <c r="V184" s="227"/>
      <c r="W184" s="227"/>
      <c r="X184" s="228"/>
      <c r="AT184" s="229" t="s">
        <v>154</v>
      </c>
      <c r="AU184" s="229" t="s">
        <v>86</v>
      </c>
      <c r="AV184" s="14" t="s">
        <v>150</v>
      </c>
      <c r="AW184" s="14" t="s">
        <v>5</v>
      </c>
      <c r="AX184" s="14" t="s">
        <v>84</v>
      </c>
      <c r="AY184" s="229" t="s">
        <v>142</v>
      </c>
    </row>
    <row r="185" spans="1:65" s="2" customFormat="1" ht="33" customHeight="1">
      <c r="A185" s="34"/>
      <c r="B185" s="35"/>
      <c r="C185" s="189" t="s">
        <v>493</v>
      </c>
      <c r="D185" s="189" t="s">
        <v>145</v>
      </c>
      <c r="E185" s="190" t="s">
        <v>626</v>
      </c>
      <c r="F185" s="191" t="s">
        <v>627</v>
      </c>
      <c r="G185" s="192" t="s">
        <v>148</v>
      </c>
      <c r="H185" s="193">
        <v>22746.52</v>
      </c>
      <c r="I185" s="194"/>
      <c r="J185" s="194"/>
      <c r="K185" s="195">
        <f>ROUND(P185*H185,2)</f>
        <v>0</v>
      </c>
      <c r="L185" s="191" t="s">
        <v>149</v>
      </c>
      <c r="M185" s="39"/>
      <c r="N185" s="196" t="s">
        <v>1</v>
      </c>
      <c r="O185" s="197" t="s">
        <v>39</v>
      </c>
      <c r="P185" s="198">
        <f>I185+J185</f>
        <v>0</v>
      </c>
      <c r="Q185" s="198">
        <f>ROUND(I185*H185,2)</f>
        <v>0</v>
      </c>
      <c r="R185" s="198">
        <f>ROUND(J185*H185,2)</f>
        <v>0</v>
      </c>
      <c r="S185" s="71"/>
      <c r="T185" s="199">
        <f>S185*H185</f>
        <v>0</v>
      </c>
      <c r="U185" s="199">
        <v>0</v>
      </c>
      <c r="V185" s="199">
        <f>U185*H185</f>
        <v>0</v>
      </c>
      <c r="W185" s="199">
        <v>0</v>
      </c>
      <c r="X185" s="200">
        <f>W185*H185</f>
        <v>0</v>
      </c>
      <c r="Y185" s="34"/>
      <c r="Z185" s="34"/>
      <c r="AA185" s="34"/>
      <c r="AB185" s="34"/>
      <c r="AC185" s="34"/>
      <c r="AD185" s="34"/>
      <c r="AE185" s="34"/>
      <c r="AR185" s="201" t="s">
        <v>150</v>
      </c>
      <c r="AT185" s="201" t="s">
        <v>145</v>
      </c>
      <c r="AU185" s="201" t="s">
        <v>86</v>
      </c>
      <c r="AY185" s="17" t="s">
        <v>142</v>
      </c>
      <c r="BE185" s="202">
        <f>IF(O185="základní",K185,0)</f>
        <v>0</v>
      </c>
      <c r="BF185" s="202">
        <f>IF(O185="snížená",K185,0)</f>
        <v>0</v>
      </c>
      <c r="BG185" s="202">
        <f>IF(O185="zákl. přenesená",K185,0)</f>
        <v>0</v>
      </c>
      <c r="BH185" s="202">
        <f>IF(O185="sníž. přenesená",K185,0)</f>
        <v>0</v>
      </c>
      <c r="BI185" s="202">
        <f>IF(O185="nulová",K185,0)</f>
        <v>0</v>
      </c>
      <c r="BJ185" s="17" t="s">
        <v>84</v>
      </c>
      <c r="BK185" s="202">
        <f>ROUND(P185*H185,2)</f>
        <v>0</v>
      </c>
      <c r="BL185" s="17" t="s">
        <v>150</v>
      </c>
      <c r="BM185" s="201" t="s">
        <v>775</v>
      </c>
    </row>
    <row r="186" spans="1:47" s="2" customFormat="1" ht="117">
      <c r="A186" s="34"/>
      <c r="B186" s="35"/>
      <c r="C186" s="36"/>
      <c r="D186" s="203" t="s">
        <v>152</v>
      </c>
      <c r="E186" s="36"/>
      <c r="F186" s="204" t="s">
        <v>301</v>
      </c>
      <c r="G186" s="36"/>
      <c r="H186" s="36"/>
      <c r="I186" s="205"/>
      <c r="J186" s="205"/>
      <c r="K186" s="36"/>
      <c r="L186" s="36"/>
      <c r="M186" s="39"/>
      <c r="N186" s="206"/>
      <c r="O186" s="207"/>
      <c r="P186" s="71"/>
      <c r="Q186" s="71"/>
      <c r="R186" s="71"/>
      <c r="S186" s="71"/>
      <c r="T186" s="71"/>
      <c r="U186" s="71"/>
      <c r="V186" s="71"/>
      <c r="W186" s="71"/>
      <c r="X186" s="72"/>
      <c r="Y186" s="34"/>
      <c r="Z186" s="34"/>
      <c r="AA186" s="34"/>
      <c r="AB186" s="34"/>
      <c r="AC186" s="34"/>
      <c r="AD186" s="34"/>
      <c r="AE186" s="34"/>
      <c r="AT186" s="17" t="s">
        <v>152</v>
      </c>
      <c r="AU186" s="17" t="s">
        <v>86</v>
      </c>
    </row>
    <row r="187" spans="2:51" s="13" customFormat="1" ht="12">
      <c r="B187" s="208"/>
      <c r="C187" s="209"/>
      <c r="D187" s="203" t="s">
        <v>154</v>
      </c>
      <c r="E187" s="210" t="s">
        <v>1</v>
      </c>
      <c r="F187" s="211" t="s">
        <v>773</v>
      </c>
      <c r="G187" s="209"/>
      <c r="H187" s="212">
        <v>10754.52</v>
      </c>
      <c r="I187" s="213"/>
      <c r="J187" s="213"/>
      <c r="K187" s="209"/>
      <c r="L187" s="209"/>
      <c r="M187" s="214"/>
      <c r="N187" s="215"/>
      <c r="O187" s="216"/>
      <c r="P187" s="216"/>
      <c r="Q187" s="216"/>
      <c r="R187" s="216"/>
      <c r="S187" s="216"/>
      <c r="T187" s="216"/>
      <c r="U187" s="216"/>
      <c r="V187" s="216"/>
      <c r="W187" s="216"/>
      <c r="X187" s="217"/>
      <c r="AT187" s="218" t="s">
        <v>154</v>
      </c>
      <c r="AU187" s="218" t="s">
        <v>86</v>
      </c>
      <c r="AV187" s="13" t="s">
        <v>86</v>
      </c>
      <c r="AW187" s="13" t="s">
        <v>5</v>
      </c>
      <c r="AX187" s="13" t="s">
        <v>76</v>
      </c>
      <c r="AY187" s="218" t="s">
        <v>142</v>
      </c>
    </row>
    <row r="188" spans="2:51" s="13" customFormat="1" ht="12">
      <c r="B188" s="208"/>
      <c r="C188" s="209"/>
      <c r="D188" s="203" t="s">
        <v>154</v>
      </c>
      <c r="E188" s="210" t="s">
        <v>1</v>
      </c>
      <c r="F188" s="211" t="s">
        <v>774</v>
      </c>
      <c r="G188" s="209"/>
      <c r="H188" s="212">
        <v>11992</v>
      </c>
      <c r="I188" s="213"/>
      <c r="J188" s="213"/>
      <c r="K188" s="209"/>
      <c r="L188" s="209"/>
      <c r="M188" s="214"/>
      <c r="N188" s="215"/>
      <c r="O188" s="216"/>
      <c r="P188" s="216"/>
      <c r="Q188" s="216"/>
      <c r="R188" s="216"/>
      <c r="S188" s="216"/>
      <c r="T188" s="216"/>
      <c r="U188" s="216"/>
      <c r="V188" s="216"/>
      <c r="W188" s="216"/>
      <c r="X188" s="217"/>
      <c r="AT188" s="218" t="s">
        <v>154</v>
      </c>
      <c r="AU188" s="218" t="s">
        <v>86</v>
      </c>
      <c r="AV188" s="13" t="s">
        <v>86</v>
      </c>
      <c r="AW188" s="13" t="s">
        <v>5</v>
      </c>
      <c r="AX188" s="13" t="s">
        <v>76</v>
      </c>
      <c r="AY188" s="218" t="s">
        <v>142</v>
      </c>
    </row>
    <row r="189" spans="2:51" s="14" customFormat="1" ht="12">
      <c r="B189" s="219"/>
      <c r="C189" s="220"/>
      <c r="D189" s="203" t="s">
        <v>154</v>
      </c>
      <c r="E189" s="221" t="s">
        <v>1</v>
      </c>
      <c r="F189" s="222" t="s">
        <v>224</v>
      </c>
      <c r="G189" s="220"/>
      <c r="H189" s="223">
        <v>22746.52</v>
      </c>
      <c r="I189" s="224"/>
      <c r="J189" s="224"/>
      <c r="K189" s="220"/>
      <c r="L189" s="220"/>
      <c r="M189" s="225"/>
      <c r="N189" s="226"/>
      <c r="O189" s="227"/>
      <c r="P189" s="227"/>
      <c r="Q189" s="227"/>
      <c r="R189" s="227"/>
      <c r="S189" s="227"/>
      <c r="T189" s="227"/>
      <c r="U189" s="227"/>
      <c r="V189" s="227"/>
      <c r="W189" s="227"/>
      <c r="X189" s="228"/>
      <c r="AT189" s="229" t="s">
        <v>154</v>
      </c>
      <c r="AU189" s="229" t="s">
        <v>86</v>
      </c>
      <c r="AV189" s="14" t="s">
        <v>150</v>
      </c>
      <c r="AW189" s="14" t="s">
        <v>5</v>
      </c>
      <c r="AX189" s="14" t="s">
        <v>84</v>
      </c>
      <c r="AY189" s="229" t="s">
        <v>142</v>
      </c>
    </row>
    <row r="190" spans="1:65" s="2" customFormat="1" ht="36">
      <c r="A190" s="34"/>
      <c r="B190" s="35"/>
      <c r="C190" s="189" t="s">
        <v>259</v>
      </c>
      <c r="D190" s="189" t="s">
        <v>145</v>
      </c>
      <c r="E190" s="190" t="s">
        <v>304</v>
      </c>
      <c r="F190" s="191" t="s">
        <v>305</v>
      </c>
      <c r="G190" s="192" t="s">
        <v>148</v>
      </c>
      <c r="H190" s="193">
        <v>241</v>
      </c>
      <c r="I190" s="194"/>
      <c r="J190" s="194"/>
      <c r="K190" s="195">
        <f>ROUND(P190*H190,2)</f>
        <v>0</v>
      </c>
      <c r="L190" s="191" t="s">
        <v>149</v>
      </c>
      <c r="M190" s="39"/>
      <c r="N190" s="196" t="s">
        <v>1</v>
      </c>
      <c r="O190" s="197" t="s">
        <v>39</v>
      </c>
      <c r="P190" s="198">
        <f>I190+J190</f>
        <v>0</v>
      </c>
      <c r="Q190" s="198">
        <f>ROUND(I190*H190,2)</f>
        <v>0</v>
      </c>
      <c r="R190" s="198">
        <f>ROUND(J190*H190,2)</f>
        <v>0</v>
      </c>
      <c r="S190" s="71"/>
      <c r="T190" s="199">
        <f>S190*H190</f>
        <v>0</v>
      </c>
      <c r="U190" s="199">
        <v>0</v>
      </c>
      <c r="V190" s="199">
        <f>U190*H190</f>
        <v>0</v>
      </c>
      <c r="W190" s="199">
        <v>0</v>
      </c>
      <c r="X190" s="200">
        <f>W190*H190</f>
        <v>0</v>
      </c>
      <c r="Y190" s="34"/>
      <c r="Z190" s="34"/>
      <c r="AA190" s="34"/>
      <c r="AB190" s="34"/>
      <c r="AC190" s="34"/>
      <c r="AD190" s="34"/>
      <c r="AE190" s="34"/>
      <c r="AR190" s="201" t="s">
        <v>150</v>
      </c>
      <c r="AT190" s="201" t="s">
        <v>145</v>
      </c>
      <c r="AU190" s="201" t="s">
        <v>86</v>
      </c>
      <c r="AY190" s="17" t="s">
        <v>142</v>
      </c>
      <c r="BE190" s="202">
        <f>IF(O190="základní",K190,0)</f>
        <v>0</v>
      </c>
      <c r="BF190" s="202">
        <f>IF(O190="snížená",K190,0)</f>
        <v>0</v>
      </c>
      <c r="BG190" s="202">
        <f>IF(O190="zákl. přenesená",K190,0)</f>
        <v>0</v>
      </c>
      <c r="BH190" s="202">
        <f>IF(O190="sníž. přenesená",K190,0)</f>
        <v>0</v>
      </c>
      <c r="BI190" s="202">
        <f>IF(O190="nulová",K190,0)</f>
        <v>0</v>
      </c>
      <c r="BJ190" s="17" t="s">
        <v>84</v>
      </c>
      <c r="BK190" s="202">
        <f>ROUND(P190*H190,2)</f>
        <v>0</v>
      </c>
      <c r="BL190" s="17" t="s">
        <v>150</v>
      </c>
      <c r="BM190" s="201" t="s">
        <v>776</v>
      </c>
    </row>
    <row r="191" spans="2:51" s="13" customFormat="1" ht="12">
      <c r="B191" s="208"/>
      <c r="C191" s="209"/>
      <c r="D191" s="203" t="s">
        <v>154</v>
      </c>
      <c r="E191" s="210" t="s">
        <v>1</v>
      </c>
      <c r="F191" s="211" t="s">
        <v>777</v>
      </c>
      <c r="G191" s="209"/>
      <c r="H191" s="212">
        <v>241</v>
      </c>
      <c r="I191" s="213"/>
      <c r="J191" s="213"/>
      <c r="K191" s="209"/>
      <c r="L191" s="209"/>
      <c r="M191" s="214"/>
      <c r="N191" s="215"/>
      <c r="O191" s="216"/>
      <c r="P191" s="216"/>
      <c r="Q191" s="216"/>
      <c r="R191" s="216"/>
      <c r="S191" s="216"/>
      <c r="T191" s="216"/>
      <c r="U191" s="216"/>
      <c r="V191" s="216"/>
      <c r="W191" s="216"/>
      <c r="X191" s="217"/>
      <c r="AT191" s="218" t="s">
        <v>154</v>
      </c>
      <c r="AU191" s="218" t="s">
        <v>86</v>
      </c>
      <c r="AV191" s="13" t="s">
        <v>86</v>
      </c>
      <c r="AW191" s="13" t="s">
        <v>5</v>
      </c>
      <c r="AX191" s="13" t="s">
        <v>84</v>
      </c>
      <c r="AY191" s="218" t="s">
        <v>142</v>
      </c>
    </row>
    <row r="192" spans="2:63" s="12" customFormat="1" ht="22.9" customHeight="1">
      <c r="B192" s="172"/>
      <c r="C192" s="173"/>
      <c r="D192" s="174" t="s">
        <v>75</v>
      </c>
      <c r="E192" s="187" t="s">
        <v>86</v>
      </c>
      <c r="F192" s="187" t="s">
        <v>309</v>
      </c>
      <c r="G192" s="173"/>
      <c r="H192" s="173"/>
      <c r="I192" s="176"/>
      <c r="J192" s="176"/>
      <c r="K192" s="188">
        <f>BK192</f>
        <v>0</v>
      </c>
      <c r="L192" s="173"/>
      <c r="M192" s="178"/>
      <c r="N192" s="179"/>
      <c r="O192" s="180"/>
      <c r="P192" s="180"/>
      <c r="Q192" s="181">
        <f>SUM(Q193:Q208)</f>
        <v>0</v>
      </c>
      <c r="R192" s="181">
        <f>SUM(R193:R208)</f>
        <v>0</v>
      </c>
      <c r="S192" s="180"/>
      <c r="T192" s="182">
        <f>SUM(T193:T208)</f>
        <v>0</v>
      </c>
      <c r="U192" s="180"/>
      <c r="V192" s="182">
        <f>SUM(V193:V208)</f>
        <v>203.9907885</v>
      </c>
      <c r="W192" s="180"/>
      <c r="X192" s="183">
        <f>SUM(X193:X208)</f>
        <v>0</v>
      </c>
      <c r="AR192" s="184" t="s">
        <v>84</v>
      </c>
      <c r="AT192" s="185" t="s">
        <v>75</v>
      </c>
      <c r="AU192" s="185" t="s">
        <v>84</v>
      </c>
      <c r="AY192" s="184" t="s">
        <v>142</v>
      </c>
      <c r="BK192" s="186">
        <f>SUM(BK193:BK208)</f>
        <v>0</v>
      </c>
    </row>
    <row r="193" spans="1:65" s="2" customFormat="1" ht="44.25" customHeight="1">
      <c r="A193" s="34"/>
      <c r="B193" s="35"/>
      <c r="C193" s="189" t="s">
        <v>778</v>
      </c>
      <c r="D193" s="189" t="s">
        <v>145</v>
      </c>
      <c r="E193" s="190" t="s">
        <v>311</v>
      </c>
      <c r="F193" s="191" t="s">
        <v>312</v>
      </c>
      <c r="G193" s="192" t="s">
        <v>196</v>
      </c>
      <c r="H193" s="193">
        <v>27</v>
      </c>
      <c r="I193" s="194"/>
      <c r="J193" s="194"/>
      <c r="K193" s="195">
        <f>ROUND(P193*H193,2)</f>
        <v>0</v>
      </c>
      <c r="L193" s="191" t="s">
        <v>149</v>
      </c>
      <c r="M193" s="39"/>
      <c r="N193" s="196" t="s">
        <v>1</v>
      </c>
      <c r="O193" s="197" t="s">
        <v>39</v>
      </c>
      <c r="P193" s="198">
        <f>I193+J193</f>
        <v>0</v>
      </c>
      <c r="Q193" s="198">
        <f>ROUND(I193*H193,2)</f>
        <v>0</v>
      </c>
      <c r="R193" s="198">
        <f>ROUND(J193*H193,2)</f>
        <v>0</v>
      </c>
      <c r="S193" s="71"/>
      <c r="T193" s="199">
        <f>S193*H193</f>
        <v>0</v>
      </c>
      <c r="U193" s="199">
        <v>1.63</v>
      </c>
      <c r="V193" s="199">
        <f>U193*H193</f>
        <v>44.01</v>
      </c>
      <c r="W193" s="199">
        <v>0</v>
      </c>
      <c r="X193" s="200">
        <f>W193*H193</f>
        <v>0</v>
      </c>
      <c r="Y193" s="34"/>
      <c r="Z193" s="34"/>
      <c r="AA193" s="34"/>
      <c r="AB193" s="34"/>
      <c r="AC193" s="34"/>
      <c r="AD193" s="34"/>
      <c r="AE193" s="34"/>
      <c r="AR193" s="201" t="s">
        <v>150</v>
      </c>
      <c r="AT193" s="201" t="s">
        <v>145</v>
      </c>
      <c r="AU193" s="201" t="s">
        <v>86</v>
      </c>
      <c r="AY193" s="17" t="s">
        <v>142</v>
      </c>
      <c r="BE193" s="202">
        <f>IF(O193="základní",K193,0)</f>
        <v>0</v>
      </c>
      <c r="BF193" s="202">
        <f>IF(O193="snížená",K193,0)</f>
        <v>0</v>
      </c>
      <c r="BG193" s="202">
        <f>IF(O193="zákl. přenesená",K193,0)</f>
        <v>0</v>
      </c>
      <c r="BH193" s="202">
        <f>IF(O193="sníž. přenesená",K193,0)</f>
        <v>0</v>
      </c>
      <c r="BI193" s="202">
        <f>IF(O193="nulová",K193,0)</f>
        <v>0</v>
      </c>
      <c r="BJ193" s="17" t="s">
        <v>84</v>
      </c>
      <c r="BK193" s="202">
        <f>ROUND(P193*H193,2)</f>
        <v>0</v>
      </c>
      <c r="BL193" s="17" t="s">
        <v>150</v>
      </c>
      <c r="BM193" s="201" t="s">
        <v>779</v>
      </c>
    </row>
    <row r="194" spans="2:51" s="13" customFormat="1" ht="12">
      <c r="B194" s="208"/>
      <c r="C194" s="209"/>
      <c r="D194" s="203" t="s">
        <v>154</v>
      </c>
      <c r="E194" s="210" t="s">
        <v>1</v>
      </c>
      <c r="F194" s="211" t="s">
        <v>780</v>
      </c>
      <c r="G194" s="209"/>
      <c r="H194" s="212">
        <v>27</v>
      </c>
      <c r="I194" s="213"/>
      <c r="J194" s="213"/>
      <c r="K194" s="209"/>
      <c r="L194" s="209"/>
      <c r="M194" s="214"/>
      <c r="N194" s="215"/>
      <c r="O194" s="216"/>
      <c r="P194" s="216"/>
      <c r="Q194" s="216"/>
      <c r="R194" s="216"/>
      <c r="S194" s="216"/>
      <c r="T194" s="216"/>
      <c r="U194" s="216"/>
      <c r="V194" s="216"/>
      <c r="W194" s="216"/>
      <c r="X194" s="217"/>
      <c r="AT194" s="218" t="s">
        <v>154</v>
      </c>
      <c r="AU194" s="218" t="s">
        <v>86</v>
      </c>
      <c r="AV194" s="13" t="s">
        <v>86</v>
      </c>
      <c r="AW194" s="13" t="s">
        <v>5</v>
      </c>
      <c r="AX194" s="13" t="s">
        <v>84</v>
      </c>
      <c r="AY194" s="218" t="s">
        <v>142</v>
      </c>
    </row>
    <row r="195" spans="1:65" s="2" customFormat="1" ht="21.75" customHeight="1">
      <c r="A195" s="34"/>
      <c r="B195" s="35"/>
      <c r="C195" s="230" t="s">
        <v>274</v>
      </c>
      <c r="D195" s="230" t="s">
        <v>251</v>
      </c>
      <c r="E195" s="231" t="s">
        <v>781</v>
      </c>
      <c r="F195" s="232" t="s">
        <v>636</v>
      </c>
      <c r="G195" s="233" t="s">
        <v>148</v>
      </c>
      <c r="H195" s="234">
        <v>31.05</v>
      </c>
      <c r="I195" s="235"/>
      <c r="J195" s="236"/>
      <c r="K195" s="237">
        <f>ROUND(P195*H195,2)</f>
        <v>0</v>
      </c>
      <c r="L195" s="232" t="s">
        <v>255</v>
      </c>
      <c r="M195" s="238"/>
      <c r="N195" s="239" t="s">
        <v>1</v>
      </c>
      <c r="O195" s="197" t="s">
        <v>39</v>
      </c>
      <c r="P195" s="198">
        <f>I195+J195</f>
        <v>0</v>
      </c>
      <c r="Q195" s="198">
        <f>ROUND(I195*H195,2)</f>
        <v>0</v>
      </c>
      <c r="R195" s="198">
        <f>ROUND(J195*H195,2)</f>
        <v>0</v>
      </c>
      <c r="S195" s="71"/>
      <c r="T195" s="199">
        <f>S195*H195</f>
        <v>0</v>
      </c>
      <c r="U195" s="199">
        <v>0.00021</v>
      </c>
      <c r="V195" s="199">
        <f>U195*H195</f>
        <v>0.0065205</v>
      </c>
      <c r="W195" s="199">
        <v>0</v>
      </c>
      <c r="X195" s="200">
        <f>W195*H195</f>
        <v>0</v>
      </c>
      <c r="Y195" s="34"/>
      <c r="Z195" s="34"/>
      <c r="AA195" s="34"/>
      <c r="AB195" s="34"/>
      <c r="AC195" s="34"/>
      <c r="AD195" s="34"/>
      <c r="AE195" s="34"/>
      <c r="AR195" s="201" t="s">
        <v>188</v>
      </c>
      <c r="AT195" s="201" t="s">
        <v>251</v>
      </c>
      <c r="AU195" s="201" t="s">
        <v>86</v>
      </c>
      <c r="AY195" s="17" t="s">
        <v>142</v>
      </c>
      <c r="BE195" s="202">
        <f>IF(O195="základní",K195,0)</f>
        <v>0</v>
      </c>
      <c r="BF195" s="202">
        <f>IF(O195="snížená",K195,0)</f>
        <v>0</v>
      </c>
      <c r="BG195" s="202">
        <f>IF(O195="zákl. přenesená",K195,0)</f>
        <v>0</v>
      </c>
      <c r="BH195" s="202">
        <f>IF(O195="sníž. přenesená",K195,0)</f>
        <v>0</v>
      </c>
      <c r="BI195" s="202">
        <f>IF(O195="nulová",K195,0)</f>
        <v>0</v>
      </c>
      <c r="BJ195" s="17" t="s">
        <v>84</v>
      </c>
      <c r="BK195" s="202">
        <f>ROUND(P195*H195,2)</f>
        <v>0</v>
      </c>
      <c r="BL195" s="17" t="s">
        <v>150</v>
      </c>
      <c r="BM195" s="201" t="s">
        <v>782</v>
      </c>
    </row>
    <row r="196" spans="1:65" s="2" customFormat="1" ht="44.25" customHeight="1">
      <c r="A196" s="34"/>
      <c r="B196" s="35"/>
      <c r="C196" s="189" t="s">
        <v>783</v>
      </c>
      <c r="D196" s="189" t="s">
        <v>145</v>
      </c>
      <c r="E196" s="190" t="s">
        <v>328</v>
      </c>
      <c r="F196" s="191" t="s">
        <v>329</v>
      </c>
      <c r="G196" s="192" t="s">
        <v>148</v>
      </c>
      <c r="H196" s="193">
        <v>11992</v>
      </c>
      <c r="I196" s="194"/>
      <c r="J196" s="194"/>
      <c r="K196" s="195">
        <f>ROUND(P196*H196,2)</f>
        <v>0</v>
      </c>
      <c r="L196" s="191" t="s">
        <v>149</v>
      </c>
      <c r="M196" s="39"/>
      <c r="N196" s="196" t="s">
        <v>1</v>
      </c>
      <c r="O196" s="197" t="s">
        <v>39</v>
      </c>
      <c r="P196" s="198">
        <f>I196+J196</f>
        <v>0</v>
      </c>
      <c r="Q196" s="198">
        <f>ROUND(I196*H196,2)</f>
        <v>0</v>
      </c>
      <c r="R196" s="198">
        <f>ROUND(J196*H196,2)</f>
        <v>0</v>
      </c>
      <c r="S196" s="71"/>
      <c r="T196" s="199">
        <f>S196*H196</f>
        <v>0</v>
      </c>
      <c r="U196" s="199">
        <v>0.0001375</v>
      </c>
      <c r="V196" s="199">
        <f>U196*H196</f>
        <v>1.6489</v>
      </c>
      <c r="W196" s="199">
        <v>0</v>
      </c>
      <c r="X196" s="200">
        <f>W196*H196</f>
        <v>0</v>
      </c>
      <c r="Y196" s="34"/>
      <c r="Z196" s="34"/>
      <c r="AA196" s="34"/>
      <c r="AB196" s="34"/>
      <c r="AC196" s="34"/>
      <c r="AD196" s="34"/>
      <c r="AE196" s="34"/>
      <c r="AR196" s="201" t="s">
        <v>150</v>
      </c>
      <c r="AT196" s="201" t="s">
        <v>145</v>
      </c>
      <c r="AU196" s="201" t="s">
        <v>86</v>
      </c>
      <c r="AY196" s="17" t="s">
        <v>142</v>
      </c>
      <c r="BE196" s="202">
        <f>IF(O196="základní",K196,0)</f>
        <v>0</v>
      </c>
      <c r="BF196" s="202">
        <f>IF(O196="snížená",K196,0)</f>
        <v>0</v>
      </c>
      <c r="BG196" s="202">
        <f>IF(O196="zákl. přenesená",K196,0)</f>
        <v>0</v>
      </c>
      <c r="BH196" s="202">
        <f>IF(O196="sníž. přenesená",K196,0)</f>
        <v>0</v>
      </c>
      <c r="BI196" s="202">
        <f>IF(O196="nulová",K196,0)</f>
        <v>0</v>
      </c>
      <c r="BJ196" s="17" t="s">
        <v>84</v>
      </c>
      <c r="BK196" s="202">
        <f>ROUND(P196*H196,2)</f>
        <v>0</v>
      </c>
      <c r="BL196" s="17" t="s">
        <v>150</v>
      </c>
      <c r="BM196" s="201" t="s">
        <v>784</v>
      </c>
    </row>
    <row r="197" spans="1:65" s="2" customFormat="1" ht="24">
      <c r="A197" s="34"/>
      <c r="B197" s="35"/>
      <c r="C197" s="230" t="s">
        <v>284</v>
      </c>
      <c r="D197" s="230" t="s">
        <v>251</v>
      </c>
      <c r="E197" s="231" t="s">
        <v>785</v>
      </c>
      <c r="F197" s="232" t="s">
        <v>786</v>
      </c>
      <c r="G197" s="233" t="s">
        <v>148</v>
      </c>
      <c r="H197" s="234">
        <v>13790.8</v>
      </c>
      <c r="I197" s="235"/>
      <c r="J197" s="236"/>
      <c r="K197" s="237">
        <f>ROUND(P197*H197,2)</f>
        <v>0</v>
      </c>
      <c r="L197" s="232" t="s">
        <v>255</v>
      </c>
      <c r="M197" s="238"/>
      <c r="N197" s="239" t="s">
        <v>1</v>
      </c>
      <c r="O197" s="197" t="s">
        <v>39</v>
      </c>
      <c r="P197" s="198">
        <f>I197+J197</f>
        <v>0</v>
      </c>
      <c r="Q197" s="198">
        <f>ROUND(I197*H197,2)</f>
        <v>0</v>
      </c>
      <c r="R197" s="198">
        <f>ROUND(J197*H197,2)</f>
        <v>0</v>
      </c>
      <c r="S197" s="71"/>
      <c r="T197" s="199">
        <f>S197*H197</f>
        <v>0</v>
      </c>
      <c r="U197" s="199">
        <v>0.0002</v>
      </c>
      <c r="V197" s="199">
        <f>U197*H197</f>
        <v>2.75816</v>
      </c>
      <c r="W197" s="199">
        <v>0</v>
      </c>
      <c r="X197" s="200">
        <f>W197*H197</f>
        <v>0</v>
      </c>
      <c r="Y197" s="34"/>
      <c r="Z197" s="34"/>
      <c r="AA197" s="34"/>
      <c r="AB197" s="34"/>
      <c r="AC197" s="34"/>
      <c r="AD197" s="34"/>
      <c r="AE197" s="34"/>
      <c r="AR197" s="201" t="s">
        <v>188</v>
      </c>
      <c r="AT197" s="201" t="s">
        <v>251</v>
      </c>
      <c r="AU197" s="201" t="s">
        <v>86</v>
      </c>
      <c r="AY197" s="17" t="s">
        <v>142</v>
      </c>
      <c r="BE197" s="202">
        <f>IF(O197="základní",K197,0)</f>
        <v>0</v>
      </c>
      <c r="BF197" s="202">
        <f>IF(O197="snížená",K197,0)</f>
        <v>0</v>
      </c>
      <c r="BG197" s="202">
        <f>IF(O197="zákl. přenesená",K197,0)</f>
        <v>0</v>
      </c>
      <c r="BH197" s="202">
        <f>IF(O197="sníž. přenesená",K197,0)</f>
        <v>0</v>
      </c>
      <c r="BI197" s="202">
        <f>IF(O197="nulová",K197,0)</f>
        <v>0</v>
      </c>
      <c r="BJ197" s="17" t="s">
        <v>84</v>
      </c>
      <c r="BK197" s="202">
        <f>ROUND(P197*H197,2)</f>
        <v>0</v>
      </c>
      <c r="BL197" s="17" t="s">
        <v>150</v>
      </c>
      <c r="BM197" s="201" t="s">
        <v>787</v>
      </c>
    </row>
    <row r="198" spans="1:47" s="2" customFormat="1" ht="39">
      <c r="A198" s="34"/>
      <c r="B198" s="35"/>
      <c r="C198" s="36"/>
      <c r="D198" s="203" t="s">
        <v>788</v>
      </c>
      <c r="E198" s="36"/>
      <c r="F198" s="204" t="s">
        <v>789</v>
      </c>
      <c r="G198" s="36"/>
      <c r="H198" s="36"/>
      <c r="I198" s="205"/>
      <c r="J198" s="205"/>
      <c r="K198" s="36"/>
      <c r="L198" s="36"/>
      <c r="M198" s="39"/>
      <c r="N198" s="206"/>
      <c r="O198" s="207"/>
      <c r="P198" s="71"/>
      <c r="Q198" s="71"/>
      <c r="R198" s="71"/>
      <c r="S198" s="71"/>
      <c r="T198" s="71"/>
      <c r="U198" s="71"/>
      <c r="V198" s="71"/>
      <c r="W198" s="71"/>
      <c r="X198" s="72"/>
      <c r="Y198" s="34"/>
      <c r="Z198" s="34"/>
      <c r="AA198" s="34"/>
      <c r="AB198" s="34"/>
      <c r="AC198" s="34"/>
      <c r="AD198" s="34"/>
      <c r="AE198" s="34"/>
      <c r="AT198" s="17" t="s">
        <v>788</v>
      </c>
      <c r="AU198" s="17" t="s">
        <v>86</v>
      </c>
    </row>
    <row r="199" spans="1:65" s="2" customFormat="1" ht="44.25" customHeight="1">
      <c r="A199" s="34"/>
      <c r="B199" s="35"/>
      <c r="C199" s="189" t="s">
        <v>292</v>
      </c>
      <c r="D199" s="189" t="s">
        <v>145</v>
      </c>
      <c r="E199" s="190" t="s">
        <v>790</v>
      </c>
      <c r="F199" s="191" t="s">
        <v>791</v>
      </c>
      <c r="G199" s="192" t="s">
        <v>148</v>
      </c>
      <c r="H199" s="193">
        <v>12.8</v>
      </c>
      <c r="I199" s="194"/>
      <c r="J199" s="194"/>
      <c r="K199" s="195">
        <f>ROUND(P199*H199,2)</f>
        <v>0</v>
      </c>
      <c r="L199" s="191" t="s">
        <v>149</v>
      </c>
      <c r="M199" s="39"/>
      <c r="N199" s="196" t="s">
        <v>1</v>
      </c>
      <c r="O199" s="197" t="s">
        <v>39</v>
      </c>
      <c r="P199" s="198">
        <f>I199+J199</f>
        <v>0</v>
      </c>
      <c r="Q199" s="198">
        <f>ROUND(I199*H199,2)</f>
        <v>0</v>
      </c>
      <c r="R199" s="198">
        <f>ROUND(J199*H199,2)</f>
        <v>0</v>
      </c>
      <c r="S199" s="71"/>
      <c r="T199" s="199">
        <f>S199*H199</f>
        <v>0</v>
      </c>
      <c r="U199" s="199">
        <v>0.0001375</v>
      </c>
      <c r="V199" s="199">
        <f>U199*H199</f>
        <v>0.0017600000000000003</v>
      </c>
      <c r="W199" s="199">
        <v>0</v>
      </c>
      <c r="X199" s="200">
        <f>W199*H199</f>
        <v>0</v>
      </c>
      <c r="Y199" s="34"/>
      <c r="Z199" s="34"/>
      <c r="AA199" s="34"/>
      <c r="AB199" s="34"/>
      <c r="AC199" s="34"/>
      <c r="AD199" s="34"/>
      <c r="AE199" s="34"/>
      <c r="AR199" s="201" t="s">
        <v>150</v>
      </c>
      <c r="AT199" s="201" t="s">
        <v>145</v>
      </c>
      <c r="AU199" s="201" t="s">
        <v>86</v>
      </c>
      <c r="AY199" s="17" t="s">
        <v>142</v>
      </c>
      <c r="BE199" s="202">
        <f>IF(O199="základní",K199,0)</f>
        <v>0</v>
      </c>
      <c r="BF199" s="202">
        <f>IF(O199="snížená",K199,0)</f>
        <v>0</v>
      </c>
      <c r="BG199" s="202">
        <f>IF(O199="zákl. přenesená",K199,0)</f>
        <v>0</v>
      </c>
      <c r="BH199" s="202">
        <f>IF(O199="sníž. přenesená",K199,0)</f>
        <v>0</v>
      </c>
      <c r="BI199" s="202">
        <f>IF(O199="nulová",K199,0)</f>
        <v>0</v>
      </c>
      <c r="BJ199" s="17" t="s">
        <v>84</v>
      </c>
      <c r="BK199" s="202">
        <f>ROUND(P199*H199,2)</f>
        <v>0</v>
      </c>
      <c r="BL199" s="17" t="s">
        <v>150</v>
      </c>
      <c r="BM199" s="201" t="s">
        <v>792</v>
      </c>
    </row>
    <row r="200" spans="2:51" s="13" customFormat="1" ht="12">
      <c r="B200" s="208"/>
      <c r="C200" s="209"/>
      <c r="D200" s="203" t="s">
        <v>154</v>
      </c>
      <c r="E200" s="210" t="s">
        <v>1</v>
      </c>
      <c r="F200" s="211" t="s">
        <v>793</v>
      </c>
      <c r="G200" s="209"/>
      <c r="H200" s="212">
        <v>12.8</v>
      </c>
      <c r="I200" s="213"/>
      <c r="J200" s="213"/>
      <c r="K200" s="209"/>
      <c r="L200" s="209"/>
      <c r="M200" s="214"/>
      <c r="N200" s="215"/>
      <c r="O200" s="216"/>
      <c r="P200" s="216"/>
      <c r="Q200" s="216"/>
      <c r="R200" s="216"/>
      <c r="S200" s="216"/>
      <c r="T200" s="216"/>
      <c r="U200" s="216"/>
      <c r="V200" s="216"/>
      <c r="W200" s="216"/>
      <c r="X200" s="217"/>
      <c r="AT200" s="218" t="s">
        <v>154</v>
      </c>
      <c r="AU200" s="218" t="s">
        <v>86</v>
      </c>
      <c r="AV200" s="13" t="s">
        <v>86</v>
      </c>
      <c r="AW200" s="13" t="s">
        <v>5</v>
      </c>
      <c r="AX200" s="13" t="s">
        <v>84</v>
      </c>
      <c r="AY200" s="218" t="s">
        <v>142</v>
      </c>
    </row>
    <row r="201" spans="1:65" s="2" customFormat="1" ht="16.5" customHeight="1">
      <c r="A201" s="34"/>
      <c r="B201" s="35"/>
      <c r="C201" s="230" t="s">
        <v>794</v>
      </c>
      <c r="D201" s="230" t="s">
        <v>251</v>
      </c>
      <c r="E201" s="231" t="s">
        <v>795</v>
      </c>
      <c r="F201" s="232" t="s">
        <v>796</v>
      </c>
      <c r="G201" s="233" t="s">
        <v>148</v>
      </c>
      <c r="H201" s="234">
        <v>14.72</v>
      </c>
      <c r="I201" s="235"/>
      <c r="J201" s="236"/>
      <c r="K201" s="237">
        <f>ROUND(P201*H201,2)</f>
        <v>0</v>
      </c>
      <c r="L201" s="232" t="s">
        <v>255</v>
      </c>
      <c r="M201" s="238"/>
      <c r="N201" s="239" t="s">
        <v>1</v>
      </c>
      <c r="O201" s="197" t="s">
        <v>39</v>
      </c>
      <c r="P201" s="198">
        <f>I201+J201</f>
        <v>0</v>
      </c>
      <c r="Q201" s="198">
        <f>ROUND(I201*H201,2)</f>
        <v>0</v>
      </c>
      <c r="R201" s="198">
        <f>ROUND(J201*H201,2)</f>
        <v>0</v>
      </c>
      <c r="S201" s="71"/>
      <c r="T201" s="199">
        <f>S201*H201</f>
        <v>0</v>
      </c>
      <c r="U201" s="199">
        <v>0.0002</v>
      </c>
      <c r="V201" s="199">
        <f>U201*H201</f>
        <v>0.0029440000000000004</v>
      </c>
      <c r="W201" s="199">
        <v>0</v>
      </c>
      <c r="X201" s="200">
        <f>W201*H201</f>
        <v>0</v>
      </c>
      <c r="Y201" s="34"/>
      <c r="Z201" s="34"/>
      <c r="AA201" s="34"/>
      <c r="AB201" s="34"/>
      <c r="AC201" s="34"/>
      <c r="AD201" s="34"/>
      <c r="AE201" s="34"/>
      <c r="AR201" s="201" t="s">
        <v>188</v>
      </c>
      <c r="AT201" s="201" t="s">
        <v>251</v>
      </c>
      <c r="AU201" s="201" t="s">
        <v>86</v>
      </c>
      <c r="AY201" s="17" t="s">
        <v>142</v>
      </c>
      <c r="BE201" s="202">
        <f>IF(O201="základní",K201,0)</f>
        <v>0</v>
      </c>
      <c r="BF201" s="202">
        <f>IF(O201="snížená",K201,0)</f>
        <v>0</v>
      </c>
      <c r="BG201" s="202">
        <f>IF(O201="zákl. přenesená",K201,0)</f>
        <v>0</v>
      </c>
      <c r="BH201" s="202">
        <f>IF(O201="sníž. přenesená",K201,0)</f>
        <v>0</v>
      </c>
      <c r="BI201" s="202">
        <f>IF(O201="nulová",K201,0)</f>
        <v>0</v>
      </c>
      <c r="BJ201" s="17" t="s">
        <v>84</v>
      </c>
      <c r="BK201" s="202">
        <f>ROUND(P201*H201,2)</f>
        <v>0</v>
      </c>
      <c r="BL201" s="17" t="s">
        <v>150</v>
      </c>
      <c r="BM201" s="201" t="s">
        <v>797</v>
      </c>
    </row>
    <row r="202" spans="1:47" s="2" customFormat="1" ht="39">
      <c r="A202" s="34"/>
      <c r="B202" s="35"/>
      <c r="C202" s="36"/>
      <c r="D202" s="203" t="s">
        <v>788</v>
      </c>
      <c r="E202" s="36"/>
      <c r="F202" s="204" t="s">
        <v>798</v>
      </c>
      <c r="G202" s="36"/>
      <c r="H202" s="36"/>
      <c r="I202" s="205"/>
      <c r="J202" s="205"/>
      <c r="K202" s="36"/>
      <c r="L202" s="36"/>
      <c r="M202" s="39"/>
      <c r="N202" s="206"/>
      <c r="O202" s="207"/>
      <c r="P202" s="71"/>
      <c r="Q202" s="71"/>
      <c r="R202" s="71"/>
      <c r="S202" s="71"/>
      <c r="T202" s="71"/>
      <c r="U202" s="71"/>
      <c r="V202" s="71"/>
      <c r="W202" s="71"/>
      <c r="X202" s="72"/>
      <c r="Y202" s="34"/>
      <c r="Z202" s="34"/>
      <c r="AA202" s="34"/>
      <c r="AB202" s="34"/>
      <c r="AC202" s="34"/>
      <c r="AD202" s="34"/>
      <c r="AE202" s="34"/>
      <c r="AT202" s="17" t="s">
        <v>788</v>
      </c>
      <c r="AU202" s="17" t="s">
        <v>86</v>
      </c>
    </row>
    <row r="203" spans="1:65" s="2" customFormat="1" ht="24">
      <c r="A203" s="34"/>
      <c r="B203" s="35"/>
      <c r="C203" s="189" t="s">
        <v>225</v>
      </c>
      <c r="D203" s="189" t="s">
        <v>145</v>
      </c>
      <c r="E203" s="190" t="s">
        <v>799</v>
      </c>
      <c r="F203" s="191" t="s">
        <v>800</v>
      </c>
      <c r="G203" s="192" t="s">
        <v>196</v>
      </c>
      <c r="H203" s="193">
        <v>38.813</v>
      </c>
      <c r="I203" s="194"/>
      <c r="J203" s="194"/>
      <c r="K203" s="195">
        <f>ROUND(P203*H203,2)</f>
        <v>0</v>
      </c>
      <c r="L203" s="191" t="s">
        <v>255</v>
      </c>
      <c r="M203" s="39"/>
      <c r="N203" s="196" t="s">
        <v>1</v>
      </c>
      <c r="O203" s="197" t="s">
        <v>39</v>
      </c>
      <c r="P203" s="198">
        <f>I203+J203</f>
        <v>0</v>
      </c>
      <c r="Q203" s="198">
        <f>ROUND(I203*H203,2)</f>
        <v>0</v>
      </c>
      <c r="R203" s="198">
        <f>ROUND(J203*H203,2)</f>
        <v>0</v>
      </c>
      <c r="S203" s="71"/>
      <c r="T203" s="199">
        <f>S203*H203</f>
        <v>0</v>
      </c>
      <c r="U203" s="199">
        <v>2.004</v>
      </c>
      <c r="V203" s="199">
        <f>U203*H203</f>
        <v>77.78125200000001</v>
      </c>
      <c r="W203" s="199">
        <v>0</v>
      </c>
      <c r="X203" s="200">
        <f>W203*H203</f>
        <v>0</v>
      </c>
      <c r="Y203" s="34"/>
      <c r="Z203" s="34"/>
      <c r="AA203" s="34"/>
      <c r="AB203" s="34"/>
      <c r="AC203" s="34"/>
      <c r="AD203" s="34"/>
      <c r="AE203" s="34"/>
      <c r="AR203" s="201" t="s">
        <v>150</v>
      </c>
      <c r="AT203" s="201" t="s">
        <v>145</v>
      </c>
      <c r="AU203" s="201" t="s">
        <v>86</v>
      </c>
      <c r="AY203" s="17" t="s">
        <v>142</v>
      </c>
      <c r="BE203" s="202">
        <f>IF(O203="základní",K203,0)</f>
        <v>0</v>
      </c>
      <c r="BF203" s="202">
        <f>IF(O203="snížená",K203,0)</f>
        <v>0</v>
      </c>
      <c r="BG203" s="202">
        <f>IF(O203="zákl. přenesená",K203,0)</f>
        <v>0</v>
      </c>
      <c r="BH203" s="202">
        <f>IF(O203="sníž. přenesená",K203,0)</f>
        <v>0</v>
      </c>
      <c r="BI203" s="202">
        <f>IF(O203="nulová",K203,0)</f>
        <v>0</v>
      </c>
      <c r="BJ203" s="17" t="s">
        <v>84</v>
      </c>
      <c r="BK203" s="202">
        <f>ROUND(P203*H203,2)</f>
        <v>0</v>
      </c>
      <c r="BL203" s="17" t="s">
        <v>150</v>
      </c>
      <c r="BM203" s="201" t="s">
        <v>801</v>
      </c>
    </row>
    <row r="204" spans="1:47" s="2" customFormat="1" ht="19.5">
      <c r="A204" s="34"/>
      <c r="B204" s="35"/>
      <c r="C204" s="36"/>
      <c r="D204" s="203" t="s">
        <v>152</v>
      </c>
      <c r="E204" s="36"/>
      <c r="F204" s="204" t="s">
        <v>802</v>
      </c>
      <c r="G204" s="36"/>
      <c r="H204" s="36"/>
      <c r="I204" s="205"/>
      <c r="J204" s="205"/>
      <c r="K204" s="36"/>
      <c r="L204" s="36"/>
      <c r="M204" s="39"/>
      <c r="N204" s="206"/>
      <c r="O204" s="207"/>
      <c r="P204" s="71"/>
      <c r="Q204" s="71"/>
      <c r="R204" s="71"/>
      <c r="S204" s="71"/>
      <c r="T204" s="71"/>
      <c r="U204" s="71"/>
      <c r="V204" s="71"/>
      <c r="W204" s="71"/>
      <c r="X204" s="72"/>
      <c r="Y204" s="34"/>
      <c r="Z204" s="34"/>
      <c r="AA204" s="34"/>
      <c r="AB204" s="34"/>
      <c r="AC204" s="34"/>
      <c r="AD204" s="34"/>
      <c r="AE204" s="34"/>
      <c r="AT204" s="17" t="s">
        <v>152</v>
      </c>
      <c r="AU204" s="17" t="s">
        <v>86</v>
      </c>
    </row>
    <row r="205" spans="2:51" s="13" customFormat="1" ht="12">
      <c r="B205" s="208"/>
      <c r="C205" s="209"/>
      <c r="D205" s="203" t="s">
        <v>154</v>
      </c>
      <c r="E205" s="210" t="s">
        <v>1</v>
      </c>
      <c r="F205" s="211" t="s">
        <v>803</v>
      </c>
      <c r="G205" s="209"/>
      <c r="H205" s="212">
        <v>38.813</v>
      </c>
      <c r="I205" s="213"/>
      <c r="J205" s="213"/>
      <c r="K205" s="209"/>
      <c r="L205" s="209"/>
      <c r="M205" s="214"/>
      <c r="N205" s="215"/>
      <c r="O205" s="216"/>
      <c r="P205" s="216"/>
      <c r="Q205" s="216"/>
      <c r="R205" s="216"/>
      <c r="S205" s="216"/>
      <c r="T205" s="216"/>
      <c r="U205" s="216"/>
      <c r="V205" s="216"/>
      <c r="W205" s="216"/>
      <c r="X205" s="217"/>
      <c r="AT205" s="218" t="s">
        <v>154</v>
      </c>
      <c r="AU205" s="218" t="s">
        <v>86</v>
      </c>
      <c r="AV205" s="13" t="s">
        <v>86</v>
      </c>
      <c r="AW205" s="13" t="s">
        <v>5</v>
      </c>
      <c r="AX205" s="13" t="s">
        <v>84</v>
      </c>
      <c r="AY205" s="218" t="s">
        <v>142</v>
      </c>
    </row>
    <row r="206" spans="1:65" s="2" customFormat="1" ht="24">
      <c r="A206" s="34"/>
      <c r="B206" s="35"/>
      <c r="C206" s="189" t="s">
        <v>701</v>
      </c>
      <c r="D206" s="189" t="s">
        <v>145</v>
      </c>
      <c r="E206" s="190" t="s">
        <v>804</v>
      </c>
      <c r="F206" s="191" t="s">
        <v>805</v>
      </c>
      <c r="G206" s="192" t="s">
        <v>196</v>
      </c>
      <c r="H206" s="193">
        <v>38.813</v>
      </c>
      <c r="I206" s="194"/>
      <c r="J206" s="194"/>
      <c r="K206" s="195">
        <f>ROUND(P206*H206,2)</f>
        <v>0</v>
      </c>
      <c r="L206" s="191" t="s">
        <v>255</v>
      </c>
      <c r="M206" s="39"/>
      <c r="N206" s="196" t="s">
        <v>1</v>
      </c>
      <c r="O206" s="197" t="s">
        <v>39</v>
      </c>
      <c r="P206" s="198">
        <f>I206+J206</f>
        <v>0</v>
      </c>
      <c r="Q206" s="198">
        <f>ROUND(I206*H206,2)</f>
        <v>0</v>
      </c>
      <c r="R206" s="198">
        <f>ROUND(J206*H206,2)</f>
        <v>0</v>
      </c>
      <c r="S206" s="71"/>
      <c r="T206" s="199">
        <f>S206*H206</f>
        <v>0</v>
      </c>
      <c r="U206" s="199">
        <v>2.004</v>
      </c>
      <c r="V206" s="199">
        <f>U206*H206</f>
        <v>77.78125200000001</v>
      </c>
      <c r="W206" s="199">
        <v>0</v>
      </c>
      <c r="X206" s="200">
        <f>W206*H206</f>
        <v>0</v>
      </c>
      <c r="Y206" s="34"/>
      <c r="Z206" s="34"/>
      <c r="AA206" s="34"/>
      <c r="AB206" s="34"/>
      <c r="AC206" s="34"/>
      <c r="AD206" s="34"/>
      <c r="AE206" s="34"/>
      <c r="AR206" s="201" t="s">
        <v>150</v>
      </c>
      <c r="AT206" s="201" t="s">
        <v>145</v>
      </c>
      <c r="AU206" s="201" t="s">
        <v>86</v>
      </c>
      <c r="AY206" s="17" t="s">
        <v>142</v>
      </c>
      <c r="BE206" s="202">
        <f>IF(O206="základní",K206,0)</f>
        <v>0</v>
      </c>
      <c r="BF206" s="202">
        <f>IF(O206="snížená",K206,0)</f>
        <v>0</v>
      </c>
      <c r="BG206" s="202">
        <f>IF(O206="zákl. přenesená",K206,0)</f>
        <v>0</v>
      </c>
      <c r="BH206" s="202">
        <f>IF(O206="sníž. přenesená",K206,0)</f>
        <v>0</v>
      </c>
      <c r="BI206" s="202">
        <f>IF(O206="nulová",K206,0)</f>
        <v>0</v>
      </c>
      <c r="BJ206" s="17" t="s">
        <v>84</v>
      </c>
      <c r="BK206" s="202">
        <f>ROUND(P206*H206,2)</f>
        <v>0</v>
      </c>
      <c r="BL206" s="17" t="s">
        <v>150</v>
      </c>
      <c r="BM206" s="201" t="s">
        <v>806</v>
      </c>
    </row>
    <row r="207" spans="1:47" s="2" customFormat="1" ht="19.5">
      <c r="A207" s="34"/>
      <c r="B207" s="35"/>
      <c r="C207" s="36"/>
      <c r="D207" s="203" t="s">
        <v>152</v>
      </c>
      <c r="E207" s="36"/>
      <c r="F207" s="204" t="s">
        <v>802</v>
      </c>
      <c r="G207" s="36"/>
      <c r="H207" s="36"/>
      <c r="I207" s="205"/>
      <c r="J207" s="205"/>
      <c r="K207" s="36"/>
      <c r="L207" s="36"/>
      <c r="M207" s="39"/>
      <c r="N207" s="206"/>
      <c r="O207" s="207"/>
      <c r="P207" s="71"/>
      <c r="Q207" s="71"/>
      <c r="R207" s="71"/>
      <c r="S207" s="71"/>
      <c r="T207" s="71"/>
      <c r="U207" s="71"/>
      <c r="V207" s="71"/>
      <c r="W207" s="71"/>
      <c r="X207" s="72"/>
      <c r="Y207" s="34"/>
      <c r="Z207" s="34"/>
      <c r="AA207" s="34"/>
      <c r="AB207" s="34"/>
      <c r="AC207" s="34"/>
      <c r="AD207" s="34"/>
      <c r="AE207" s="34"/>
      <c r="AT207" s="17" t="s">
        <v>152</v>
      </c>
      <c r="AU207" s="17" t="s">
        <v>86</v>
      </c>
    </row>
    <row r="208" spans="2:51" s="13" customFormat="1" ht="12">
      <c r="B208" s="208"/>
      <c r="C208" s="209"/>
      <c r="D208" s="203" t="s">
        <v>154</v>
      </c>
      <c r="E208" s="210" t="s">
        <v>1</v>
      </c>
      <c r="F208" s="211" t="s">
        <v>803</v>
      </c>
      <c r="G208" s="209"/>
      <c r="H208" s="212">
        <v>38.813</v>
      </c>
      <c r="I208" s="213"/>
      <c r="J208" s="213"/>
      <c r="K208" s="209"/>
      <c r="L208" s="209"/>
      <c r="M208" s="214"/>
      <c r="N208" s="215"/>
      <c r="O208" s="216"/>
      <c r="P208" s="216"/>
      <c r="Q208" s="216"/>
      <c r="R208" s="216"/>
      <c r="S208" s="216"/>
      <c r="T208" s="216"/>
      <c r="U208" s="216"/>
      <c r="V208" s="216"/>
      <c r="W208" s="216"/>
      <c r="X208" s="217"/>
      <c r="AT208" s="218" t="s">
        <v>154</v>
      </c>
      <c r="AU208" s="218" t="s">
        <v>86</v>
      </c>
      <c r="AV208" s="13" t="s">
        <v>86</v>
      </c>
      <c r="AW208" s="13" t="s">
        <v>5</v>
      </c>
      <c r="AX208" s="13" t="s">
        <v>84</v>
      </c>
      <c r="AY208" s="218" t="s">
        <v>142</v>
      </c>
    </row>
    <row r="209" spans="2:63" s="12" customFormat="1" ht="22.9" customHeight="1">
      <c r="B209" s="172"/>
      <c r="C209" s="173"/>
      <c r="D209" s="174" t="s">
        <v>75</v>
      </c>
      <c r="E209" s="187" t="s">
        <v>150</v>
      </c>
      <c r="F209" s="187" t="s">
        <v>807</v>
      </c>
      <c r="G209" s="173"/>
      <c r="H209" s="173"/>
      <c r="I209" s="176"/>
      <c r="J209" s="176"/>
      <c r="K209" s="188">
        <f>BK209</f>
        <v>0</v>
      </c>
      <c r="L209" s="173"/>
      <c r="M209" s="178"/>
      <c r="N209" s="179"/>
      <c r="O209" s="180"/>
      <c r="P209" s="180"/>
      <c r="Q209" s="181">
        <f>SUM(Q210:Q211)</f>
        <v>0</v>
      </c>
      <c r="R209" s="181">
        <f>SUM(R210:R211)</f>
        <v>0</v>
      </c>
      <c r="S209" s="180"/>
      <c r="T209" s="182">
        <f>SUM(T210:T211)</f>
        <v>0</v>
      </c>
      <c r="U209" s="180"/>
      <c r="V209" s="182">
        <f>SUM(V210:V211)</f>
        <v>25.92</v>
      </c>
      <c r="W209" s="180"/>
      <c r="X209" s="183">
        <f>SUM(X210:X211)</f>
        <v>0</v>
      </c>
      <c r="AR209" s="184" t="s">
        <v>84</v>
      </c>
      <c r="AT209" s="185" t="s">
        <v>75</v>
      </c>
      <c r="AU209" s="185" t="s">
        <v>84</v>
      </c>
      <c r="AY209" s="184" t="s">
        <v>142</v>
      </c>
      <c r="BK209" s="186">
        <f>SUM(BK210:BK211)</f>
        <v>0</v>
      </c>
    </row>
    <row r="210" spans="1:65" s="2" customFormat="1" ht="33" customHeight="1">
      <c r="A210" s="34"/>
      <c r="B210" s="35"/>
      <c r="C210" s="189" t="s">
        <v>316</v>
      </c>
      <c r="D210" s="189" t="s">
        <v>145</v>
      </c>
      <c r="E210" s="190" t="s">
        <v>808</v>
      </c>
      <c r="F210" s="191" t="s">
        <v>809</v>
      </c>
      <c r="G210" s="192" t="s">
        <v>196</v>
      </c>
      <c r="H210" s="193">
        <v>12</v>
      </c>
      <c r="I210" s="194"/>
      <c r="J210" s="194"/>
      <c r="K210" s="195">
        <f>ROUND(P210*H210,2)</f>
        <v>0</v>
      </c>
      <c r="L210" s="191" t="s">
        <v>149</v>
      </c>
      <c r="M210" s="39"/>
      <c r="N210" s="196" t="s">
        <v>1</v>
      </c>
      <c r="O210" s="197" t="s">
        <v>39</v>
      </c>
      <c r="P210" s="198">
        <f>I210+J210</f>
        <v>0</v>
      </c>
      <c r="Q210" s="198">
        <f>ROUND(I210*H210,2)</f>
        <v>0</v>
      </c>
      <c r="R210" s="198">
        <f>ROUND(J210*H210,2)</f>
        <v>0</v>
      </c>
      <c r="S210" s="71"/>
      <c r="T210" s="199">
        <f>S210*H210</f>
        <v>0</v>
      </c>
      <c r="U210" s="199">
        <v>2.16</v>
      </c>
      <c r="V210" s="199">
        <f>U210*H210</f>
        <v>25.92</v>
      </c>
      <c r="W210" s="199">
        <v>0</v>
      </c>
      <c r="X210" s="200">
        <f>W210*H210</f>
        <v>0</v>
      </c>
      <c r="Y210" s="34"/>
      <c r="Z210" s="34"/>
      <c r="AA210" s="34"/>
      <c r="AB210" s="34"/>
      <c r="AC210" s="34"/>
      <c r="AD210" s="34"/>
      <c r="AE210" s="34"/>
      <c r="AR210" s="201" t="s">
        <v>150</v>
      </c>
      <c r="AT210" s="201" t="s">
        <v>145</v>
      </c>
      <c r="AU210" s="201" t="s">
        <v>86</v>
      </c>
      <c r="AY210" s="17" t="s">
        <v>142</v>
      </c>
      <c r="BE210" s="202">
        <f>IF(O210="základní",K210,0)</f>
        <v>0</v>
      </c>
      <c r="BF210" s="202">
        <f>IF(O210="snížená",K210,0)</f>
        <v>0</v>
      </c>
      <c r="BG210" s="202">
        <f>IF(O210="zákl. přenesená",K210,0)</f>
        <v>0</v>
      </c>
      <c r="BH210" s="202">
        <f>IF(O210="sníž. přenesená",K210,0)</f>
        <v>0</v>
      </c>
      <c r="BI210" s="202">
        <f>IF(O210="nulová",K210,0)</f>
        <v>0</v>
      </c>
      <c r="BJ210" s="17" t="s">
        <v>84</v>
      </c>
      <c r="BK210" s="202">
        <f>ROUND(P210*H210,2)</f>
        <v>0</v>
      </c>
      <c r="BL210" s="17" t="s">
        <v>150</v>
      </c>
      <c r="BM210" s="201" t="s">
        <v>810</v>
      </c>
    </row>
    <row r="211" spans="2:51" s="13" customFormat="1" ht="12">
      <c r="B211" s="208"/>
      <c r="C211" s="209"/>
      <c r="D211" s="203" t="s">
        <v>154</v>
      </c>
      <c r="E211" s="210" t="s">
        <v>1</v>
      </c>
      <c r="F211" s="211" t="s">
        <v>811</v>
      </c>
      <c r="G211" s="209"/>
      <c r="H211" s="212">
        <v>12</v>
      </c>
      <c r="I211" s="213"/>
      <c r="J211" s="213"/>
      <c r="K211" s="209"/>
      <c r="L211" s="209"/>
      <c r="M211" s="214"/>
      <c r="N211" s="215"/>
      <c r="O211" s="216"/>
      <c r="P211" s="216"/>
      <c r="Q211" s="216"/>
      <c r="R211" s="216"/>
      <c r="S211" s="216"/>
      <c r="T211" s="216"/>
      <c r="U211" s="216"/>
      <c r="V211" s="216"/>
      <c r="W211" s="216"/>
      <c r="X211" s="217"/>
      <c r="AT211" s="218" t="s">
        <v>154</v>
      </c>
      <c r="AU211" s="218" t="s">
        <v>86</v>
      </c>
      <c r="AV211" s="13" t="s">
        <v>86</v>
      </c>
      <c r="AW211" s="13" t="s">
        <v>5</v>
      </c>
      <c r="AX211" s="13" t="s">
        <v>84</v>
      </c>
      <c r="AY211" s="218" t="s">
        <v>142</v>
      </c>
    </row>
    <row r="212" spans="2:63" s="12" customFormat="1" ht="22.9" customHeight="1">
      <c r="B212" s="172"/>
      <c r="C212" s="173"/>
      <c r="D212" s="174" t="s">
        <v>75</v>
      </c>
      <c r="E212" s="187" t="s">
        <v>173</v>
      </c>
      <c r="F212" s="187" t="s">
        <v>342</v>
      </c>
      <c r="G212" s="173"/>
      <c r="H212" s="173"/>
      <c r="I212" s="176"/>
      <c r="J212" s="176"/>
      <c r="K212" s="188">
        <f>BK212</f>
        <v>0</v>
      </c>
      <c r="L212" s="173"/>
      <c r="M212" s="178"/>
      <c r="N212" s="179"/>
      <c r="O212" s="180"/>
      <c r="P212" s="180"/>
      <c r="Q212" s="181">
        <f>SUM(Q213:Q230)</f>
        <v>0</v>
      </c>
      <c r="R212" s="181">
        <f>SUM(R213:R230)</f>
        <v>0</v>
      </c>
      <c r="S212" s="180"/>
      <c r="T212" s="182">
        <f>SUM(T213:T230)</f>
        <v>0</v>
      </c>
      <c r="U212" s="180"/>
      <c r="V212" s="182">
        <f>SUM(V213:V230)</f>
        <v>10241.936696</v>
      </c>
      <c r="W212" s="180"/>
      <c r="X212" s="183">
        <f>SUM(X213:X230)</f>
        <v>0</v>
      </c>
      <c r="AR212" s="184" t="s">
        <v>84</v>
      </c>
      <c r="AT212" s="185" t="s">
        <v>75</v>
      </c>
      <c r="AU212" s="185" t="s">
        <v>84</v>
      </c>
      <c r="AY212" s="184" t="s">
        <v>142</v>
      </c>
      <c r="BK212" s="186">
        <f>SUM(BK213:BK230)</f>
        <v>0</v>
      </c>
    </row>
    <row r="213" spans="1:65" s="2" customFormat="1" ht="36">
      <c r="A213" s="34"/>
      <c r="B213" s="35"/>
      <c r="C213" s="189" t="s">
        <v>812</v>
      </c>
      <c r="D213" s="189" t="s">
        <v>145</v>
      </c>
      <c r="E213" s="190" t="s">
        <v>344</v>
      </c>
      <c r="F213" s="191" t="s">
        <v>345</v>
      </c>
      <c r="G213" s="192" t="s">
        <v>148</v>
      </c>
      <c r="H213" s="193">
        <v>9627.03</v>
      </c>
      <c r="I213" s="194"/>
      <c r="J213" s="194"/>
      <c r="K213" s="195">
        <f>ROUND(P213*H213,2)</f>
        <v>0</v>
      </c>
      <c r="L213" s="191" t="s">
        <v>149</v>
      </c>
      <c r="M213" s="39"/>
      <c r="N213" s="196" t="s">
        <v>1</v>
      </c>
      <c r="O213" s="197" t="s">
        <v>39</v>
      </c>
      <c r="P213" s="198">
        <f>I213+J213</f>
        <v>0</v>
      </c>
      <c r="Q213" s="198">
        <f>ROUND(I213*H213,2)</f>
        <v>0</v>
      </c>
      <c r="R213" s="198">
        <f>ROUND(J213*H213,2)</f>
        <v>0</v>
      </c>
      <c r="S213" s="71"/>
      <c r="T213" s="199">
        <f>S213*H213</f>
        <v>0</v>
      </c>
      <c r="U213" s="199">
        <v>0.4153</v>
      </c>
      <c r="V213" s="199">
        <f>U213*H213</f>
        <v>3998.105559</v>
      </c>
      <c r="W213" s="199">
        <v>0</v>
      </c>
      <c r="X213" s="200">
        <f>W213*H213</f>
        <v>0</v>
      </c>
      <c r="Y213" s="34"/>
      <c r="Z213" s="34"/>
      <c r="AA213" s="34"/>
      <c r="AB213" s="34"/>
      <c r="AC213" s="34"/>
      <c r="AD213" s="34"/>
      <c r="AE213" s="34"/>
      <c r="AR213" s="201" t="s">
        <v>150</v>
      </c>
      <c r="AT213" s="201" t="s">
        <v>145</v>
      </c>
      <c r="AU213" s="201" t="s">
        <v>86</v>
      </c>
      <c r="AY213" s="17" t="s">
        <v>142</v>
      </c>
      <c r="BE213" s="202">
        <f>IF(O213="základní",K213,0)</f>
        <v>0</v>
      </c>
      <c r="BF213" s="202">
        <f>IF(O213="snížená",K213,0)</f>
        <v>0</v>
      </c>
      <c r="BG213" s="202">
        <f>IF(O213="zákl. přenesená",K213,0)</f>
        <v>0</v>
      </c>
      <c r="BH213" s="202">
        <f>IF(O213="sníž. přenesená",K213,0)</f>
        <v>0</v>
      </c>
      <c r="BI213" s="202">
        <f>IF(O213="nulová",K213,0)</f>
        <v>0</v>
      </c>
      <c r="BJ213" s="17" t="s">
        <v>84</v>
      </c>
      <c r="BK213" s="202">
        <f>ROUND(P213*H213,2)</f>
        <v>0</v>
      </c>
      <c r="BL213" s="17" t="s">
        <v>150</v>
      </c>
      <c r="BM213" s="201" t="s">
        <v>813</v>
      </c>
    </row>
    <row r="214" spans="2:51" s="13" customFormat="1" ht="12">
      <c r="B214" s="208"/>
      <c r="C214" s="209"/>
      <c r="D214" s="203" t="s">
        <v>154</v>
      </c>
      <c r="E214" s="210" t="s">
        <v>1</v>
      </c>
      <c r="F214" s="211" t="s">
        <v>814</v>
      </c>
      <c r="G214" s="209"/>
      <c r="H214" s="212">
        <v>9627.03</v>
      </c>
      <c r="I214" s="213"/>
      <c r="J214" s="213"/>
      <c r="K214" s="209"/>
      <c r="L214" s="209"/>
      <c r="M214" s="214"/>
      <c r="N214" s="215"/>
      <c r="O214" s="216"/>
      <c r="P214" s="216"/>
      <c r="Q214" s="216"/>
      <c r="R214" s="216"/>
      <c r="S214" s="216"/>
      <c r="T214" s="216"/>
      <c r="U214" s="216"/>
      <c r="V214" s="216"/>
      <c r="W214" s="216"/>
      <c r="X214" s="217"/>
      <c r="AT214" s="218" t="s">
        <v>154</v>
      </c>
      <c r="AU214" s="218" t="s">
        <v>86</v>
      </c>
      <c r="AV214" s="13" t="s">
        <v>86</v>
      </c>
      <c r="AW214" s="13" t="s">
        <v>5</v>
      </c>
      <c r="AX214" s="13" t="s">
        <v>84</v>
      </c>
      <c r="AY214" s="218" t="s">
        <v>142</v>
      </c>
    </row>
    <row r="215" spans="1:65" s="2" customFormat="1" ht="24">
      <c r="A215" s="34"/>
      <c r="B215" s="35"/>
      <c r="C215" s="189" t="s">
        <v>327</v>
      </c>
      <c r="D215" s="189" t="s">
        <v>145</v>
      </c>
      <c r="E215" s="190" t="s">
        <v>350</v>
      </c>
      <c r="F215" s="191" t="s">
        <v>351</v>
      </c>
      <c r="G215" s="192" t="s">
        <v>148</v>
      </c>
      <c r="H215" s="193">
        <v>10407.6</v>
      </c>
      <c r="I215" s="194"/>
      <c r="J215" s="194"/>
      <c r="K215" s="195">
        <f>ROUND(P215*H215,2)</f>
        <v>0</v>
      </c>
      <c r="L215" s="191" t="s">
        <v>149</v>
      </c>
      <c r="M215" s="39"/>
      <c r="N215" s="196" t="s">
        <v>1</v>
      </c>
      <c r="O215" s="197" t="s">
        <v>39</v>
      </c>
      <c r="P215" s="198">
        <f>I215+J215</f>
        <v>0</v>
      </c>
      <c r="Q215" s="198">
        <f>ROUND(I215*H215,2)</f>
        <v>0</v>
      </c>
      <c r="R215" s="198">
        <f>ROUND(J215*H215,2)</f>
        <v>0</v>
      </c>
      <c r="S215" s="71"/>
      <c r="T215" s="199">
        <f>S215*H215</f>
        <v>0</v>
      </c>
      <c r="U215" s="199">
        <v>0.345</v>
      </c>
      <c r="V215" s="199">
        <f>U215*H215</f>
        <v>3590.622</v>
      </c>
      <c r="W215" s="199">
        <v>0</v>
      </c>
      <c r="X215" s="200">
        <f>W215*H215</f>
        <v>0</v>
      </c>
      <c r="Y215" s="34"/>
      <c r="Z215" s="34"/>
      <c r="AA215" s="34"/>
      <c r="AB215" s="34"/>
      <c r="AC215" s="34"/>
      <c r="AD215" s="34"/>
      <c r="AE215" s="34"/>
      <c r="AR215" s="201" t="s">
        <v>150</v>
      </c>
      <c r="AT215" s="201" t="s">
        <v>145</v>
      </c>
      <c r="AU215" s="201" t="s">
        <v>86</v>
      </c>
      <c r="AY215" s="17" t="s">
        <v>142</v>
      </c>
      <c r="BE215" s="202">
        <f>IF(O215="základní",K215,0)</f>
        <v>0</v>
      </c>
      <c r="BF215" s="202">
        <f>IF(O215="snížená",K215,0)</f>
        <v>0</v>
      </c>
      <c r="BG215" s="202">
        <f>IF(O215="zákl. přenesená",K215,0)</f>
        <v>0</v>
      </c>
      <c r="BH215" s="202">
        <f>IF(O215="sníž. přenesená",K215,0)</f>
        <v>0</v>
      </c>
      <c r="BI215" s="202">
        <f>IF(O215="nulová",K215,0)</f>
        <v>0</v>
      </c>
      <c r="BJ215" s="17" t="s">
        <v>84</v>
      </c>
      <c r="BK215" s="202">
        <f>ROUND(P215*H215,2)</f>
        <v>0</v>
      </c>
      <c r="BL215" s="17" t="s">
        <v>150</v>
      </c>
      <c r="BM215" s="201" t="s">
        <v>815</v>
      </c>
    </row>
    <row r="216" spans="2:51" s="13" customFormat="1" ht="12">
      <c r="B216" s="208"/>
      <c r="C216" s="209"/>
      <c r="D216" s="203" t="s">
        <v>154</v>
      </c>
      <c r="E216" s="210" t="s">
        <v>1</v>
      </c>
      <c r="F216" s="211" t="s">
        <v>816</v>
      </c>
      <c r="G216" s="209"/>
      <c r="H216" s="212">
        <v>10407.6</v>
      </c>
      <c r="I216" s="213"/>
      <c r="J216" s="213"/>
      <c r="K216" s="209"/>
      <c r="L216" s="209"/>
      <c r="M216" s="214"/>
      <c r="N216" s="215"/>
      <c r="O216" s="216"/>
      <c r="P216" s="216"/>
      <c r="Q216" s="216"/>
      <c r="R216" s="216"/>
      <c r="S216" s="216"/>
      <c r="T216" s="216"/>
      <c r="U216" s="216"/>
      <c r="V216" s="216"/>
      <c r="W216" s="216"/>
      <c r="X216" s="217"/>
      <c r="AT216" s="218" t="s">
        <v>154</v>
      </c>
      <c r="AU216" s="218" t="s">
        <v>86</v>
      </c>
      <c r="AV216" s="13" t="s">
        <v>86</v>
      </c>
      <c r="AW216" s="13" t="s">
        <v>5</v>
      </c>
      <c r="AX216" s="13" t="s">
        <v>84</v>
      </c>
      <c r="AY216" s="218" t="s">
        <v>142</v>
      </c>
    </row>
    <row r="217" spans="1:65" s="2" customFormat="1" ht="48">
      <c r="A217" s="34"/>
      <c r="B217" s="35"/>
      <c r="C217" s="189" t="s">
        <v>817</v>
      </c>
      <c r="D217" s="189" t="s">
        <v>145</v>
      </c>
      <c r="E217" s="190" t="s">
        <v>356</v>
      </c>
      <c r="F217" s="191" t="s">
        <v>357</v>
      </c>
      <c r="G217" s="192" t="s">
        <v>148</v>
      </c>
      <c r="H217" s="193">
        <v>9053.2</v>
      </c>
      <c r="I217" s="194"/>
      <c r="J217" s="194"/>
      <c r="K217" s="195">
        <f>ROUND(P217*H217,2)</f>
        <v>0</v>
      </c>
      <c r="L217" s="191" t="s">
        <v>149</v>
      </c>
      <c r="M217" s="39"/>
      <c r="N217" s="196" t="s">
        <v>1</v>
      </c>
      <c r="O217" s="197" t="s">
        <v>39</v>
      </c>
      <c r="P217" s="198">
        <f>I217+J217</f>
        <v>0</v>
      </c>
      <c r="Q217" s="198">
        <f>ROUND(I217*H217,2)</f>
        <v>0</v>
      </c>
      <c r="R217" s="198">
        <f>ROUND(J217*H217,2)</f>
        <v>0</v>
      </c>
      <c r="S217" s="71"/>
      <c r="T217" s="199">
        <f>S217*H217</f>
        <v>0</v>
      </c>
      <c r="U217" s="199">
        <v>0.18463</v>
      </c>
      <c r="V217" s="199">
        <f>U217*H217</f>
        <v>1671.492316</v>
      </c>
      <c r="W217" s="199">
        <v>0</v>
      </c>
      <c r="X217" s="200">
        <f>W217*H217</f>
        <v>0</v>
      </c>
      <c r="Y217" s="34"/>
      <c r="Z217" s="34"/>
      <c r="AA217" s="34"/>
      <c r="AB217" s="34"/>
      <c r="AC217" s="34"/>
      <c r="AD217" s="34"/>
      <c r="AE217" s="34"/>
      <c r="AR217" s="201" t="s">
        <v>150</v>
      </c>
      <c r="AT217" s="201" t="s">
        <v>145</v>
      </c>
      <c r="AU217" s="201" t="s">
        <v>86</v>
      </c>
      <c r="AY217" s="17" t="s">
        <v>142</v>
      </c>
      <c r="BE217" s="202">
        <f>IF(O217="základní",K217,0)</f>
        <v>0</v>
      </c>
      <c r="BF217" s="202">
        <f>IF(O217="snížená",K217,0)</f>
        <v>0</v>
      </c>
      <c r="BG217" s="202">
        <f>IF(O217="zákl. přenesená",K217,0)</f>
        <v>0</v>
      </c>
      <c r="BH217" s="202">
        <f>IF(O217="sníž. přenesená",K217,0)</f>
        <v>0</v>
      </c>
      <c r="BI217" s="202">
        <f>IF(O217="nulová",K217,0)</f>
        <v>0</v>
      </c>
      <c r="BJ217" s="17" t="s">
        <v>84</v>
      </c>
      <c r="BK217" s="202">
        <f>ROUND(P217*H217,2)</f>
        <v>0</v>
      </c>
      <c r="BL217" s="17" t="s">
        <v>150</v>
      </c>
      <c r="BM217" s="201" t="s">
        <v>818</v>
      </c>
    </row>
    <row r="218" spans="2:51" s="13" customFormat="1" ht="12">
      <c r="B218" s="208"/>
      <c r="C218" s="209"/>
      <c r="D218" s="203" t="s">
        <v>154</v>
      </c>
      <c r="E218" s="210" t="s">
        <v>1</v>
      </c>
      <c r="F218" s="211" t="s">
        <v>819</v>
      </c>
      <c r="G218" s="209"/>
      <c r="H218" s="212">
        <v>9019.92</v>
      </c>
      <c r="I218" s="213"/>
      <c r="J218" s="213"/>
      <c r="K218" s="209"/>
      <c r="L218" s="209"/>
      <c r="M218" s="214"/>
      <c r="N218" s="215"/>
      <c r="O218" s="216"/>
      <c r="P218" s="216"/>
      <c r="Q218" s="216"/>
      <c r="R218" s="216"/>
      <c r="S218" s="216"/>
      <c r="T218" s="216"/>
      <c r="U218" s="216"/>
      <c r="V218" s="216"/>
      <c r="W218" s="216"/>
      <c r="X218" s="217"/>
      <c r="AT218" s="218" t="s">
        <v>154</v>
      </c>
      <c r="AU218" s="218" t="s">
        <v>86</v>
      </c>
      <c r="AV218" s="13" t="s">
        <v>86</v>
      </c>
      <c r="AW218" s="13" t="s">
        <v>5</v>
      </c>
      <c r="AX218" s="13" t="s">
        <v>76</v>
      </c>
      <c r="AY218" s="218" t="s">
        <v>142</v>
      </c>
    </row>
    <row r="219" spans="2:51" s="13" customFormat="1" ht="12">
      <c r="B219" s="208"/>
      <c r="C219" s="209"/>
      <c r="D219" s="203" t="s">
        <v>154</v>
      </c>
      <c r="E219" s="210" t="s">
        <v>1</v>
      </c>
      <c r="F219" s="211" t="s">
        <v>820</v>
      </c>
      <c r="G219" s="209"/>
      <c r="H219" s="212">
        <v>33.28</v>
      </c>
      <c r="I219" s="213"/>
      <c r="J219" s="213"/>
      <c r="K219" s="209"/>
      <c r="L219" s="209"/>
      <c r="M219" s="214"/>
      <c r="N219" s="215"/>
      <c r="O219" s="216"/>
      <c r="P219" s="216"/>
      <c r="Q219" s="216"/>
      <c r="R219" s="216"/>
      <c r="S219" s="216"/>
      <c r="T219" s="216"/>
      <c r="U219" s="216"/>
      <c r="V219" s="216"/>
      <c r="W219" s="216"/>
      <c r="X219" s="217"/>
      <c r="AT219" s="218" t="s">
        <v>154</v>
      </c>
      <c r="AU219" s="218" t="s">
        <v>86</v>
      </c>
      <c r="AV219" s="13" t="s">
        <v>86</v>
      </c>
      <c r="AW219" s="13" t="s">
        <v>5</v>
      </c>
      <c r="AX219" s="13" t="s">
        <v>76</v>
      </c>
      <c r="AY219" s="218" t="s">
        <v>142</v>
      </c>
    </row>
    <row r="220" spans="2:51" s="14" customFormat="1" ht="12">
      <c r="B220" s="219"/>
      <c r="C220" s="220"/>
      <c r="D220" s="203" t="s">
        <v>154</v>
      </c>
      <c r="E220" s="221" t="s">
        <v>1</v>
      </c>
      <c r="F220" s="222" t="s">
        <v>224</v>
      </c>
      <c r="G220" s="220"/>
      <c r="H220" s="223">
        <v>9053.2</v>
      </c>
      <c r="I220" s="224"/>
      <c r="J220" s="224"/>
      <c r="K220" s="220"/>
      <c r="L220" s="220"/>
      <c r="M220" s="225"/>
      <c r="N220" s="226"/>
      <c r="O220" s="227"/>
      <c r="P220" s="227"/>
      <c r="Q220" s="227"/>
      <c r="R220" s="227"/>
      <c r="S220" s="227"/>
      <c r="T220" s="227"/>
      <c r="U220" s="227"/>
      <c r="V220" s="227"/>
      <c r="W220" s="227"/>
      <c r="X220" s="228"/>
      <c r="AT220" s="229" t="s">
        <v>154</v>
      </c>
      <c r="AU220" s="229" t="s">
        <v>86</v>
      </c>
      <c r="AV220" s="14" t="s">
        <v>150</v>
      </c>
      <c r="AW220" s="14" t="s">
        <v>5</v>
      </c>
      <c r="AX220" s="14" t="s">
        <v>84</v>
      </c>
      <c r="AY220" s="229" t="s">
        <v>142</v>
      </c>
    </row>
    <row r="221" spans="1:65" s="2" customFormat="1" ht="24">
      <c r="A221" s="34"/>
      <c r="B221" s="35"/>
      <c r="C221" s="189" t="s">
        <v>336</v>
      </c>
      <c r="D221" s="189" t="s">
        <v>145</v>
      </c>
      <c r="E221" s="190" t="s">
        <v>363</v>
      </c>
      <c r="F221" s="191" t="s">
        <v>364</v>
      </c>
      <c r="G221" s="192" t="s">
        <v>196</v>
      </c>
      <c r="H221" s="193">
        <v>1360</v>
      </c>
      <c r="I221" s="194"/>
      <c r="J221" s="194"/>
      <c r="K221" s="195">
        <f>ROUND(P221*H221,2)</f>
        <v>0</v>
      </c>
      <c r="L221" s="191" t="s">
        <v>149</v>
      </c>
      <c r="M221" s="39"/>
      <c r="N221" s="196" t="s">
        <v>1</v>
      </c>
      <c r="O221" s="197" t="s">
        <v>39</v>
      </c>
      <c r="P221" s="198">
        <f>I221+J221</f>
        <v>0</v>
      </c>
      <c r="Q221" s="198">
        <f>ROUND(I221*H221,2)</f>
        <v>0</v>
      </c>
      <c r="R221" s="198">
        <f>ROUND(J221*H221,2)</f>
        <v>0</v>
      </c>
      <c r="S221" s="71"/>
      <c r="T221" s="199">
        <f>S221*H221</f>
        <v>0</v>
      </c>
      <c r="U221" s="199">
        <v>0</v>
      </c>
      <c r="V221" s="199">
        <f>U221*H221</f>
        <v>0</v>
      </c>
      <c r="W221" s="199">
        <v>0</v>
      </c>
      <c r="X221" s="200">
        <f>W221*H221</f>
        <v>0</v>
      </c>
      <c r="Y221" s="34"/>
      <c r="Z221" s="34"/>
      <c r="AA221" s="34"/>
      <c r="AB221" s="34"/>
      <c r="AC221" s="34"/>
      <c r="AD221" s="34"/>
      <c r="AE221" s="34"/>
      <c r="AR221" s="201" t="s">
        <v>150</v>
      </c>
      <c r="AT221" s="201" t="s">
        <v>145</v>
      </c>
      <c r="AU221" s="201" t="s">
        <v>86</v>
      </c>
      <c r="AY221" s="17" t="s">
        <v>142</v>
      </c>
      <c r="BE221" s="202">
        <f>IF(O221="základní",K221,0)</f>
        <v>0</v>
      </c>
      <c r="BF221" s="202">
        <f>IF(O221="snížená",K221,0)</f>
        <v>0</v>
      </c>
      <c r="BG221" s="202">
        <f>IF(O221="zákl. přenesená",K221,0)</f>
        <v>0</v>
      </c>
      <c r="BH221" s="202">
        <f>IF(O221="sníž. přenesená",K221,0)</f>
        <v>0</v>
      </c>
      <c r="BI221" s="202">
        <f>IF(O221="nulová",K221,0)</f>
        <v>0</v>
      </c>
      <c r="BJ221" s="17" t="s">
        <v>84</v>
      </c>
      <c r="BK221" s="202">
        <f>ROUND(P221*H221,2)</f>
        <v>0</v>
      </c>
      <c r="BL221" s="17" t="s">
        <v>150</v>
      </c>
      <c r="BM221" s="201" t="s">
        <v>821</v>
      </c>
    </row>
    <row r="222" spans="2:51" s="13" customFormat="1" ht="12">
      <c r="B222" s="208"/>
      <c r="C222" s="209"/>
      <c r="D222" s="203" t="s">
        <v>154</v>
      </c>
      <c r="E222" s="210" t="s">
        <v>1</v>
      </c>
      <c r="F222" s="211" t="s">
        <v>822</v>
      </c>
      <c r="G222" s="209"/>
      <c r="H222" s="212">
        <v>1360</v>
      </c>
      <c r="I222" s="213"/>
      <c r="J222" s="213"/>
      <c r="K222" s="209"/>
      <c r="L222" s="209"/>
      <c r="M222" s="214"/>
      <c r="N222" s="215"/>
      <c r="O222" s="216"/>
      <c r="P222" s="216"/>
      <c r="Q222" s="216"/>
      <c r="R222" s="216"/>
      <c r="S222" s="216"/>
      <c r="T222" s="216"/>
      <c r="U222" s="216"/>
      <c r="V222" s="216"/>
      <c r="W222" s="216"/>
      <c r="X222" s="217"/>
      <c r="AT222" s="218" t="s">
        <v>154</v>
      </c>
      <c r="AU222" s="218" t="s">
        <v>86</v>
      </c>
      <c r="AV222" s="13" t="s">
        <v>86</v>
      </c>
      <c r="AW222" s="13" t="s">
        <v>5</v>
      </c>
      <c r="AX222" s="13" t="s">
        <v>84</v>
      </c>
      <c r="AY222" s="218" t="s">
        <v>142</v>
      </c>
    </row>
    <row r="223" spans="1:65" s="2" customFormat="1" ht="24">
      <c r="A223" s="34"/>
      <c r="B223" s="35"/>
      <c r="C223" s="189" t="s">
        <v>343</v>
      </c>
      <c r="D223" s="189" t="s">
        <v>145</v>
      </c>
      <c r="E223" s="190" t="s">
        <v>368</v>
      </c>
      <c r="F223" s="191" t="s">
        <v>369</v>
      </c>
      <c r="G223" s="192" t="s">
        <v>148</v>
      </c>
      <c r="H223" s="193">
        <v>10097.8</v>
      </c>
      <c r="I223" s="194"/>
      <c r="J223" s="194"/>
      <c r="K223" s="195">
        <f>ROUND(P223*H223,2)</f>
        <v>0</v>
      </c>
      <c r="L223" s="191" t="s">
        <v>149</v>
      </c>
      <c r="M223" s="39"/>
      <c r="N223" s="196" t="s">
        <v>1</v>
      </c>
      <c r="O223" s="197" t="s">
        <v>39</v>
      </c>
      <c r="P223" s="198">
        <f>I223+J223</f>
        <v>0</v>
      </c>
      <c r="Q223" s="198">
        <f>ROUND(I223*H223,2)</f>
        <v>0</v>
      </c>
      <c r="R223" s="198">
        <f>ROUND(J223*H223,2)</f>
        <v>0</v>
      </c>
      <c r="S223" s="71"/>
      <c r="T223" s="199">
        <f>S223*H223</f>
        <v>0</v>
      </c>
      <c r="U223" s="199">
        <v>0.00601</v>
      </c>
      <c r="V223" s="199">
        <f>U223*H223</f>
        <v>60.687777999999994</v>
      </c>
      <c r="W223" s="199">
        <v>0</v>
      </c>
      <c r="X223" s="200">
        <f>W223*H223</f>
        <v>0</v>
      </c>
      <c r="Y223" s="34"/>
      <c r="Z223" s="34"/>
      <c r="AA223" s="34"/>
      <c r="AB223" s="34"/>
      <c r="AC223" s="34"/>
      <c r="AD223" s="34"/>
      <c r="AE223" s="34"/>
      <c r="AR223" s="201" t="s">
        <v>150</v>
      </c>
      <c r="AT223" s="201" t="s">
        <v>145</v>
      </c>
      <c r="AU223" s="201" t="s">
        <v>86</v>
      </c>
      <c r="AY223" s="17" t="s">
        <v>142</v>
      </c>
      <c r="BE223" s="202">
        <f>IF(O223="základní",K223,0)</f>
        <v>0</v>
      </c>
      <c r="BF223" s="202">
        <f>IF(O223="snížená",K223,0)</f>
        <v>0</v>
      </c>
      <c r="BG223" s="202">
        <f>IF(O223="zákl. přenesená",K223,0)</f>
        <v>0</v>
      </c>
      <c r="BH223" s="202">
        <f>IF(O223="sníž. přenesená",K223,0)</f>
        <v>0</v>
      </c>
      <c r="BI223" s="202">
        <f>IF(O223="nulová",K223,0)</f>
        <v>0</v>
      </c>
      <c r="BJ223" s="17" t="s">
        <v>84</v>
      </c>
      <c r="BK223" s="202">
        <f>ROUND(P223*H223,2)</f>
        <v>0</v>
      </c>
      <c r="BL223" s="17" t="s">
        <v>150</v>
      </c>
      <c r="BM223" s="201" t="s">
        <v>823</v>
      </c>
    </row>
    <row r="224" spans="2:51" s="13" customFormat="1" ht="12">
      <c r="B224" s="208"/>
      <c r="C224" s="209"/>
      <c r="D224" s="203" t="s">
        <v>154</v>
      </c>
      <c r="E224" s="210" t="s">
        <v>1</v>
      </c>
      <c r="F224" s="211" t="s">
        <v>824</v>
      </c>
      <c r="G224" s="209"/>
      <c r="H224" s="212">
        <v>10060.68</v>
      </c>
      <c r="I224" s="213"/>
      <c r="J224" s="213"/>
      <c r="K224" s="209"/>
      <c r="L224" s="209"/>
      <c r="M224" s="214"/>
      <c r="N224" s="215"/>
      <c r="O224" s="216"/>
      <c r="P224" s="216"/>
      <c r="Q224" s="216"/>
      <c r="R224" s="216"/>
      <c r="S224" s="216"/>
      <c r="T224" s="216"/>
      <c r="U224" s="216"/>
      <c r="V224" s="216"/>
      <c r="W224" s="216"/>
      <c r="X224" s="217"/>
      <c r="AT224" s="218" t="s">
        <v>154</v>
      </c>
      <c r="AU224" s="218" t="s">
        <v>86</v>
      </c>
      <c r="AV224" s="13" t="s">
        <v>86</v>
      </c>
      <c r="AW224" s="13" t="s">
        <v>5</v>
      </c>
      <c r="AX224" s="13" t="s">
        <v>76</v>
      </c>
      <c r="AY224" s="218" t="s">
        <v>142</v>
      </c>
    </row>
    <row r="225" spans="2:51" s="13" customFormat="1" ht="12">
      <c r="B225" s="208"/>
      <c r="C225" s="209"/>
      <c r="D225" s="203" t="s">
        <v>154</v>
      </c>
      <c r="E225" s="210" t="s">
        <v>1</v>
      </c>
      <c r="F225" s="211" t="s">
        <v>825</v>
      </c>
      <c r="G225" s="209"/>
      <c r="H225" s="212">
        <v>37.12</v>
      </c>
      <c r="I225" s="213"/>
      <c r="J225" s="213"/>
      <c r="K225" s="209"/>
      <c r="L225" s="209"/>
      <c r="M225" s="214"/>
      <c r="N225" s="215"/>
      <c r="O225" s="216"/>
      <c r="P225" s="216"/>
      <c r="Q225" s="216"/>
      <c r="R225" s="216"/>
      <c r="S225" s="216"/>
      <c r="T225" s="216"/>
      <c r="U225" s="216"/>
      <c r="V225" s="216"/>
      <c r="W225" s="216"/>
      <c r="X225" s="217"/>
      <c r="AT225" s="218" t="s">
        <v>154</v>
      </c>
      <c r="AU225" s="218" t="s">
        <v>86</v>
      </c>
      <c r="AV225" s="13" t="s">
        <v>86</v>
      </c>
      <c r="AW225" s="13" t="s">
        <v>5</v>
      </c>
      <c r="AX225" s="13" t="s">
        <v>76</v>
      </c>
      <c r="AY225" s="218" t="s">
        <v>142</v>
      </c>
    </row>
    <row r="226" spans="2:51" s="14" customFormat="1" ht="12">
      <c r="B226" s="219"/>
      <c r="C226" s="220"/>
      <c r="D226" s="203" t="s">
        <v>154</v>
      </c>
      <c r="E226" s="221" t="s">
        <v>1</v>
      </c>
      <c r="F226" s="222" t="s">
        <v>224</v>
      </c>
      <c r="G226" s="220"/>
      <c r="H226" s="223">
        <v>10097.800000000001</v>
      </c>
      <c r="I226" s="224"/>
      <c r="J226" s="224"/>
      <c r="K226" s="220"/>
      <c r="L226" s="220"/>
      <c r="M226" s="225"/>
      <c r="N226" s="226"/>
      <c r="O226" s="227"/>
      <c r="P226" s="227"/>
      <c r="Q226" s="227"/>
      <c r="R226" s="227"/>
      <c r="S226" s="227"/>
      <c r="T226" s="227"/>
      <c r="U226" s="227"/>
      <c r="V226" s="227"/>
      <c r="W226" s="227"/>
      <c r="X226" s="228"/>
      <c r="AT226" s="229" t="s">
        <v>154</v>
      </c>
      <c r="AU226" s="229" t="s">
        <v>86</v>
      </c>
      <c r="AV226" s="14" t="s">
        <v>150</v>
      </c>
      <c r="AW226" s="14" t="s">
        <v>5</v>
      </c>
      <c r="AX226" s="14" t="s">
        <v>84</v>
      </c>
      <c r="AY226" s="229" t="s">
        <v>142</v>
      </c>
    </row>
    <row r="227" spans="1:65" s="2" customFormat="1" ht="44.25" customHeight="1">
      <c r="A227" s="34"/>
      <c r="B227" s="35"/>
      <c r="C227" s="189" t="s">
        <v>349</v>
      </c>
      <c r="D227" s="189" t="s">
        <v>145</v>
      </c>
      <c r="E227" s="190" t="s">
        <v>380</v>
      </c>
      <c r="F227" s="191" t="s">
        <v>381</v>
      </c>
      <c r="G227" s="192" t="s">
        <v>148</v>
      </c>
      <c r="H227" s="193">
        <v>8879.1</v>
      </c>
      <c r="I227" s="194"/>
      <c r="J227" s="194"/>
      <c r="K227" s="195">
        <f>ROUND(P227*H227,2)</f>
        <v>0</v>
      </c>
      <c r="L227" s="191" t="s">
        <v>149</v>
      </c>
      <c r="M227" s="39"/>
      <c r="N227" s="196" t="s">
        <v>1</v>
      </c>
      <c r="O227" s="197" t="s">
        <v>39</v>
      </c>
      <c r="P227" s="198">
        <f>I227+J227</f>
        <v>0</v>
      </c>
      <c r="Q227" s="198">
        <f>ROUND(I227*H227,2)</f>
        <v>0</v>
      </c>
      <c r="R227" s="198">
        <f>ROUND(J227*H227,2)</f>
        <v>0</v>
      </c>
      <c r="S227" s="71"/>
      <c r="T227" s="199">
        <f>S227*H227</f>
        <v>0</v>
      </c>
      <c r="U227" s="199">
        <v>0.10373</v>
      </c>
      <c r="V227" s="199">
        <f>U227*H227</f>
        <v>921.0290430000001</v>
      </c>
      <c r="W227" s="199">
        <v>0</v>
      </c>
      <c r="X227" s="200">
        <f>W227*H227</f>
        <v>0</v>
      </c>
      <c r="Y227" s="34"/>
      <c r="Z227" s="34"/>
      <c r="AA227" s="34"/>
      <c r="AB227" s="34"/>
      <c r="AC227" s="34"/>
      <c r="AD227" s="34"/>
      <c r="AE227" s="34"/>
      <c r="AR227" s="201" t="s">
        <v>150</v>
      </c>
      <c r="AT227" s="201" t="s">
        <v>145</v>
      </c>
      <c r="AU227" s="201" t="s">
        <v>86</v>
      </c>
      <c r="AY227" s="17" t="s">
        <v>142</v>
      </c>
      <c r="BE227" s="202">
        <f>IF(O227="základní",K227,0)</f>
        <v>0</v>
      </c>
      <c r="BF227" s="202">
        <f>IF(O227="snížená",K227,0)</f>
        <v>0</v>
      </c>
      <c r="BG227" s="202">
        <f>IF(O227="zákl. přenesená",K227,0)</f>
        <v>0</v>
      </c>
      <c r="BH227" s="202">
        <f>IF(O227="sníž. přenesená",K227,0)</f>
        <v>0</v>
      </c>
      <c r="BI227" s="202">
        <f>IF(O227="nulová",K227,0)</f>
        <v>0</v>
      </c>
      <c r="BJ227" s="17" t="s">
        <v>84</v>
      </c>
      <c r="BK227" s="202">
        <f>ROUND(P227*H227,2)</f>
        <v>0</v>
      </c>
      <c r="BL227" s="17" t="s">
        <v>150</v>
      </c>
      <c r="BM227" s="201" t="s">
        <v>826</v>
      </c>
    </row>
    <row r="228" spans="2:51" s="13" customFormat="1" ht="12">
      <c r="B228" s="208"/>
      <c r="C228" s="209"/>
      <c r="D228" s="203" t="s">
        <v>154</v>
      </c>
      <c r="E228" s="210" t="s">
        <v>1</v>
      </c>
      <c r="F228" s="211" t="s">
        <v>827</v>
      </c>
      <c r="G228" s="209"/>
      <c r="H228" s="212">
        <v>8846.46</v>
      </c>
      <c r="I228" s="213"/>
      <c r="J228" s="213"/>
      <c r="K228" s="209"/>
      <c r="L228" s="209"/>
      <c r="M228" s="214"/>
      <c r="N228" s="215"/>
      <c r="O228" s="216"/>
      <c r="P228" s="216"/>
      <c r="Q228" s="216"/>
      <c r="R228" s="216"/>
      <c r="S228" s="216"/>
      <c r="T228" s="216"/>
      <c r="U228" s="216"/>
      <c r="V228" s="216"/>
      <c r="W228" s="216"/>
      <c r="X228" s="217"/>
      <c r="AT228" s="218" t="s">
        <v>154</v>
      </c>
      <c r="AU228" s="218" t="s">
        <v>86</v>
      </c>
      <c r="AV228" s="13" t="s">
        <v>86</v>
      </c>
      <c r="AW228" s="13" t="s">
        <v>5</v>
      </c>
      <c r="AX228" s="13" t="s">
        <v>76</v>
      </c>
      <c r="AY228" s="218" t="s">
        <v>142</v>
      </c>
    </row>
    <row r="229" spans="2:51" s="13" customFormat="1" ht="12">
      <c r="B229" s="208"/>
      <c r="C229" s="209"/>
      <c r="D229" s="203" t="s">
        <v>154</v>
      </c>
      <c r="E229" s="210" t="s">
        <v>1</v>
      </c>
      <c r="F229" s="211" t="s">
        <v>828</v>
      </c>
      <c r="G229" s="209"/>
      <c r="H229" s="212">
        <v>32.64</v>
      </c>
      <c r="I229" s="213"/>
      <c r="J229" s="213"/>
      <c r="K229" s="209"/>
      <c r="L229" s="209"/>
      <c r="M229" s="214"/>
      <c r="N229" s="215"/>
      <c r="O229" s="216"/>
      <c r="P229" s="216"/>
      <c r="Q229" s="216"/>
      <c r="R229" s="216"/>
      <c r="S229" s="216"/>
      <c r="T229" s="216"/>
      <c r="U229" s="216"/>
      <c r="V229" s="216"/>
      <c r="W229" s="216"/>
      <c r="X229" s="217"/>
      <c r="AT229" s="218" t="s">
        <v>154</v>
      </c>
      <c r="AU229" s="218" t="s">
        <v>86</v>
      </c>
      <c r="AV229" s="13" t="s">
        <v>86</v>
      </c>
      <c r="AW229" s="13" t="s">
        <v>5</v>
      </c>
      <c r="AX229" s="13" t="s">
        <v>76</v>
      </c>
      <c r="AY229" s="218" t="s">
        <v>142</v>
      </c>
    </row>
    <row r="230" spans="2:51" s="14" customFormat="1" ht="12">
      <c r="B230" s="219"/>
      <c r="C230" s="220"/>
      <c r="D230" s="203" t="s">
        <v>154</v>
      </c>
      <c r="E230" s="221" t="s">
        <v>1</v>
      </c>
      <c r="F230" s="222" t="s">
        <v>224</v>
      </c>
      <c r="G230" s="220"/>
      <c r="H230" s="223">
        <v>8879.099999999999</v>
      </c>
      <c r="I230" s="224"/>
      <c r="J230" s="224"/>
      <c r="K230" s="220"/>
      <c r="L230" s="220"/>
      <c r="M230" s="225"/>
      <c r="N230" s="226"/>
      <c r="O230" s="227"/>
      <c r="P230" s="227"/>
      <c r="Q230" s="227"/>
      <c r="R230" s="227"/>
      <c r="S230" s="227"/>
      <c r="T230" s="227"/>
      <c r="U230" s="227"/>
      <c r="V230" s="227"/>
      <c r="W230" s="227"/>
      <c r="X230" s="228"/>
      <c r="AT230" s="229" t="s">
        <v>154</v>
      </c>
      <c r="AU230" s="229" t="s">
        <v>86</v>
      </c>
      <c r="AV230" s="14" t="s">
        <v>150</v>
      </c>
      <c r="AW230" s="14" t="s">
        <v>5</v>
      </c>
      <c r="AX230" s="14" t="s">
        <v>84</v>
      </c>
      <c r="AY230" s="229" t="s">
        <v>142</v>
      </c>
    </row>
    <row r="231" spans="2:63" s="12" customFormat="1" ht="22.9" customHeight="1">
      <c r="B231" s="172"/>
      <c r="C231" s="173"/>
      <c r="D231" s="174" t="s">
        <v>75</v>
      </c>
      <c r="E231" s="187" t="s">
        <v>188</v>
      </c>
      <c r="F231" s="187" t="s">
        <v>829</v>
      </c>
      <c r="G231" s="173"/>
      <c r="H231" s="173"/>
      <c r="I231" s="176"/>
      <c r="J231" s="176"/>
      <c r="K231" s="188">
        <f>BK231</f>
        <v>0</v>
      </c>
      <c r="L231" s="173"/>
      <c r="M231" s="178"/>
      <c r="N231" s="179"/>
      <c r="O231" s="180"/>
      <c r="P231" s="180"/>
      <c r="Q231" s="181">
        <f>Q232</f>
        <v>0</v>
      </c>
      <c r="R231" s="181">
        <f>R232</f>
        <v>0</v>
      </c>
      <c r="S231" s="180"/>
      <c r="T231" s="182">
        <f>T232</f>
        <v>0</v>
      </c>
      <c r="U231" s="180"/>
      <c r="V231" s="182">
        <f>V232</f>
        <v>0.00108</v>
      </c>
      <c r="W231" s="180"/>
      <c r="X231" s="183">
        <f>X232</f>
        <v>0</v>
      </c>
      <c r="AR231" s="184" t="s">
        <v>84</v>
      </c>
      <c r="AT231" s="185" t="s">
        <v>75</v>
      </c>
      <c r="AU231" s="185" t="s">
        <v>84</v>
      </c>
      <c r="AY231" s="184" t="s">
        <v>142</v>
      </c>
      <c r="BK231" s="186">
        <f>BK232</f>
        <v>0</v>
      </c>
    </row>
    <row r="232" spans="1:65" s="2" customFormat="1" ht="16.5" customHeight="1">
      <c r="A232" s="34"/>
      <c r="B232" s="35"/>
      <c r="C232" s="189" t="s">
        <v>355</v>
      </c>
      <c r="D232" s="189" t="s">
        <v>145</v>
      </c>
      <c r="E232" s="190" t="s">
        <v>830</v>
      </c>
      <c r="F232" s="191" t="s">
        <v>831</v>
      </c>
      <c r="G232" s="192" t="s">
        <v>390</v>
      </c>
      <c r="H232" s="193">
        <v>6</v>
      </c>
      <c r="I232" s="194"/>
      <c r="J232" s="194"/>
      <c r="K232" s="195">
        <f>ROUND(P232*H232,2)</f>
        <v>0</v>
      </c>
      <c r="L232" s="191" t="s">
        <v>255</v>
      </c>
      <c r="M232" s="39"/>
      <c r="N232" s="196" t="s">
        <v>1</v>
      </c>
      <c r="O232" s="197" t="s">
        <v>39</v>
      </c>
      <c r="P232" s="198">
        <f>I232+J232</f>
        <v>0</v>
      </c>
      <c r="Q232" s="198">
        <f>ROUND(I232*H232,2)</f>
        <v>0</v>
      </c>
      <c r="R232" s="198">
        <f>ROUND(J232*H232,2)</f>
        <v>0</v>
      </c>
      <c r="S232" s="71"/>
      <c r="T232" s="199">
        <f>S232*H232</f>
        <v>0</v>
      </c>
      <c r="U232" s="199">
        <v>0.00018</v>
      </c>
      <c r="V232" s="199">
        <f>U232*H232</f>
        <v>0.00108</v>
      </c>
      <c r="W232" s="199">
        <v>0</v>
      </c>
      <c r="X232" s="200">
        <f>W232*H232</f>
        <v>0</v>
      </c>
      <c r="Y232" s="34"/>
      <c r="Z232" s="34"/>
      <c r="AA232" s="34"/>
      <c r="AB232" s="34"/>
      <c r="AC232" s="34"/>
      <c r="AD232" s="34"/>
      <c r="AE232" s="34"/>
      <c r="AR232" s="201" t="s">
        <v>150</v>
      </c>
      <c r="AT232" s="201" t="s">
        <v>145</v>
      </c>
      <c r="AU232" s="201" t="s">
        <v>86</v>
      </c>
      <c r="AY232" s="17" t="s">
        <v>142</v>
      </c>
      <c r="BE232" s="202">
        <f>IF(O232="základní",K232,0)</f>
        <v>0</v>
      </c>
      <c r="BF232" s="202">
        <f>IF(O232="snížená",K232,0)</f>
        <v>0</v>
      </c>
      <c r="BG232" s="202">
        <f>IF(O232="zákl. přenesená",K232,0)</f>
        <v>0</v>
      </c>
      <c r="BH232" s="202">
        <f>IF(O232="sníž. přenesená",K232,0)</f>
        <v>0</v>
      </c>
      <c r="BI232" s="202">
        <f>IF(O232="nulová",K232,0)</f>
        <v>0</v>
      </c>
      <c r="BJ232" s="17" t="s">
        <v>84</v>
      </c>
      <c r="BK232" s="202">
        <f>ROUND(P232*H232,2)</f>
        <v>0</v>
      </c>
      <c r="BL232" s="17" t="s">
        <v>150</v>
      </c>
      <c r="BM232" s="201" t="s">
        <v>832</v>
      </c>
    </row>
    <row r="233" spans="2:63" s="12" customFormat="1" ht="22.9" customHeight="1">
      <c r="B233" s="172"/>
      <c r="C233" s="173"/>
      <c r="D233" s="174" t="s">
        <v>75</v>
      </c>
      <c r="E233" s="187" t="s">
        <v>193</v>
      </c>
      <c r="F233" s="187" t="s">
        <v>386</v>
      </c>
      <c r="G233" s="173"/>
      <c r="H233" s="173"/>
      <c r="I233" s="176"/>
      <c r="J233" s="176"/>
      <c r="K233" s="188">
        <f>BK233</f>
        <v>0</v>
      </c>
      <c r="L233" s="173"/>
      <c r="M233" s="178"/>
      <c r="N233" s="179"/>
      <c r="O233" s="180"/>
      <c r="P233" s="180"/>
      <c r="Q233" s="181">
        <f>SUM(Q234:Q248)</f>
        <v>0</v>
      </c>
      <c r="R233" s="181">
        <f>SUM(R234:R248)</f>
        <v>0</v>
      </c>
      <c r="S233" s="180"/>
      <c r="T233" s="182">
        <f>SUM(T234:T248)</f>
        <v>0</v>
      </c>
      <c r="U233" s="180"/>
      <c r="V233" s="182">
        <f>SUM(V234:V248)</f>
        <v>128.475521948</v>
      </c>
      <c r="W233" s="180"/>
      <c r="X233" s="183">
        <f>SUM(X234:X248)</f>
        <v>1.6320000000000001</v>
      </c>
      <c r="AR233" s="184" t="s">
        <v>84</v>
      </c>
      <c r="AT233" s="185" t="s">
        <v>75</v>
      </c>
      <c r="AU233" s="185" t="s">
        <v>84</v>
      </c>
      <c r="AY233" s="184" t="s">
        <v>142</v>
      </c>
      <c r="BK233" s="186">
        <f>SUM(BK234:BK248)</f>
        <v>0</v>
      </c>
    </row>
    <row r="234" spans="1:65" s="2" customFormat="1" ht="24">
      <c r="A234" s="34"/>
      <c r="B234" s="35"/>
      <c r="C234" s="189" t="s">
        <v>362</v>
      </c>
      <c r="D234" s="189" t="s">
        <v>145</v>
      </c>
      <c r="E234" s="190" t="s">
        <v>415</v>
      </c>
      <c r="F234" s="191" t="s">
        <v>416</v>
      </c>
      <c r="G234" s="192" t="s">
        <v>196</v>
      </c>
      <c r="H234" s="193">
        <v>0.4</v>
      </c>
      <c r="I234" s="194"/>
      <c r="J234" s="194"/>
      <c r="K234" s="195">
        <f>ROUND(P234*H234,2)</f>
        <v>0</v>
      </c>
      <c r="L234" s="191" t="s">
        <v>149</v>
      </c>
      <c r="M234" s="39"/>
      <c r="N234" s="196" t="s">
        <v>1</v>
      </c>
      <c r="O234" s="197" t="s">
        <v>39</v>
      </c>
      <c r="P234" s="198">
        <f>I234+J234</f>
        <v>0</v>
      </c>
      <c r="Q234" s="198">
        <f>ROUND(I234*H234,2)</f>
        <v>0</v>
      </c>
      <c r="R234" s="198">
        <f>ROUND(J234*H234,2)</f>
        <v>0</v>
      </c>
      <c r="S234" s="71"/>
      <c r="T234" s="199">
        <f>S234*H234</f>
        <v>0</v>
      </c>
      <c r="U234" s="199">
        <v>2.60332237</v>
      </c>
      <c r="V234" s="199">
        <f>U234*H234</f>
        <v>1.041328948</v>
      </c>
      <c r="W234" s="199">
        <v>0</v>
      </c>
      <c r="X234" s="200">
        <f>W234*H234</f>
        <v>0</v>
      </c>
      <c r="Y234" s="34"/>
      <c r="Z234" s="34"/>
      <c r="AA234" s="34"/>
      <c r="AB234" s="34"/>
      <c r="AC234" s="34"/>
      <c r="AD234" s="34"/>
      <c r="AE234" s="34"/>
      <c r="AR234" s="201" t="s">
        <v>150</v>
      </c>
      <c r="AT234" s="201" t="s">
        <v>145</v>
      </c>
      <c r="AU234" s="201" t="s">
        <v>86</v>
      </c>
      <c r="AY234" s="17" t="s">
        <v>142</v>
      </c>
      <c r="BE234" s="202">
        <f>IF(O234="základní",K234,0)</f>
        <v>0</v>
      </c>
      <c r="BF234" s="202">
        <f>IF(O234="snížená",K234,0)</f>
        <v>0</v>
      </c>
      <c r="BG234" s="202">
        <f>IF(O234="zákl. přenesená",K234,0)</f>
        <v>0</v>
      </c>
      <c r="BH234" s="202">
        <f>IF(O234="sníž. přenesená",K234,0)</f>
        <v>0</v>
      </c>
      <c r="BI234" s="202">
        <f>IF(O234="nulová",K234,0)</f>
        <v>0</v>
      </c>
      <c r="BJ234" s="17" t="s">
        <v>84</v>
      </c>
      <c r="BK234" s="202">
        <f>ROUND(P234*H234,2)</f>
        <v>0</v>
      </c>
      <c r="BL234" s="17" t="s">
        <v>150</v>
      </c>
      <c r="BM234" s="201" t="s">
        <v>833</v>
      </c>
    </row>
    <row r="235" spans="2:51" s="13" customFormat="1" ht="12">
      <c r="B235" s="208"/>
      <c r="C235" s="209"/>
      <c r="D235" s="203" t="s">
        <v>154</v>
      </c>
      <c r="E235" s="210" t="s">
        <v>1</v>
      </c>
      <c r="F235" s="211" t="s">
        <v>834</v>
      </c>
      <c r="G235" s="209"/>
      <c r="H235" s="212">
        <v>0.4</v>
      </c>
      <c r="I235" s="213"/>
      <c r="J235" s="213"/>
      <c r="K235" s="209"/>
      <c r="L235" s="209"/>
      <c r="M235" s="214"/>
      <c r="N235" s="215"/>
      <c r="O235" s="216"/>
      <c r="P235" s="216"/>
      <c r="Q235" s="216"/>
      <c r="R235" s="216"/>
      <c r="S235" s="216"/>
      <c r="T235" s="216"/>
      <c r="U235" s="216"/>
      <c r="V235" s="216"/>
      <c r="W235" s="216"/>
      <c r="X235" s="217"/>
      <c r="AT235" s="218" t="s">
        <v>154</v>
      </c>
      <c r="AU235" s="218" t="s">
        <v>86</v>
      </c>
      <c r="AV235" s="13" t="s">
        <v>86</v>
      </c>
      <c r="AW235" s="13" t="s">
        <v>5</v>
      </c>
      <c r="AX235" s="13" t="s">
        <v>84</v>
      </c>
      <c r="AY235" s="218" t="s">
        <v>142</v>
      </c>
    </row>
    <row r="236" spans="1:65" s="2" customFormat="1" ht="24">
      <c r="A236" s="34"/>
      <c r="B236" s="35"/>
      <c r="C236" s="189" t="s">
        <v>367</v>
      </c>
      <c r="D236" s="189" t="s">
        <v>145</v>
      </c>
      <c r="E236" s="190" t="s">
        <v>835</v>
      </c>
      <c r="F236" s="191" t="s">
        <v>836</v>
      </c>
      <c r="G236" s="192" t="s">
        <v>390</v>
      </c>
      <c r="H236" s="193">
        <v>7.65</v>
      </c>
      <c r="I236" s="194"/>
      <c r="J236" s="194"/>
      <c r="K236" s="195">
        <f>ROUND(P236*H236,2)</f>
        <v>0</v>
      </c>
      <c r="L236" s="191" t="s">
        <v>149</v>
      </c>
      <c r="M236" s="39"/>
      <c r="N236" s="196" t="s">
        <v>1</v>
      </c>
      <c r="O236" s="197" t="s">
        <v>39</v>
      </c>
      <c r="P236" s="198">
        <f>I236+J236</f>
        <v>0</v>
      </c>
      <c r="Q236" s="198">
        <f>ROUND(I236*H236,2)</f>
        <v>0</v>
      </c>
      <c r="R236" s="198">
        <f>ROUND(J236*H236,2)</f>
        <v>0</v>
      </c>
      <c r="S236" s="71"/>
      <c r="T236" s="199">
        <f>S236*H236</f>
        <v>0</v>
      </c>
      <c r="U236" s="199">
        <v>1.62542</v>
      </c>
      <c r="V236" s="199">
        <f>U236*H236</f>
        <v>12.434463000000001</v>
      </c>
      <c r="W236" s="199">
        <v>0</v>
      </c>
      <c r="X236" s="200">
        <f>W236*H236</f>
        <v>0</v>
      </c>
      <c r="Y236" s="34"/>
      <c r="Z236" s="34"/>
      <c r="AA236" s="34"/>
      <c r="AB236" s="34"/>
      <c r="AC236" s="34"/>
      <c r="AD236" s="34"/>
      <c r="AE236" s="34"/>
      <c r="AR236" s="201" t="s">
        <v>150</v>
      </c>
      <c r="AT236" s="201" t="s">
        <v>145</v>
      </c>
      <c r="AU236" s="201" t="s">
        <v>86</v>
      </c>
      <c r="AY236" s="17" t="s">
        <v>142</v>
      </c>
      <c r="BE236" s="202">
        <f>IF(O236="základní",K236,0)</f>
        <v>0</v>
      </c>
      <c r="BF236" s="202">
        <f>IF(O236="snížená",K236,0)</f>
        <v>0</v>
      </c>
      <c r="BG236" s="202">
        <f>IF(O236="zákl. přenesená",K236,0)</f>
        <v>0</v>
      </c>
      <c r="BH236" s="202">
        <f>IF(O236="sníž. přenesená",K236,0)</f>
        <v>0</v>
      </c>
      <c r="BI236" s="202">
        <f>IF(O236="nulová",K236,0)</f>
        <v>0</v>
      </c>
      <c r="BJ236" s="17" t="s">
        <v>84</v>
      </c>
      <c r="BK236" s="202">
        <f>ROUND(P236*H236,2)</f>
        <v>0</v>
      </c>
      <c r="BL236" s="17" t="s">
        <v>150</v>
      </c>
      <c r="BM236" s="201" t="s">
        <v>837</v>
      </c>
    </row>
    <row r="237" spans="1:65" s="2" customFormat="1" ht="16.5" customHeight="1">
      <c r="A237" s="34"/>
      <c r="B237" s="35"/>
      <c r="C237" s="230" t="s">
        <v>373</v>
      </c>
      <c r="D237" s="230" t="s">
        <v>251</v>
      </c>
      <c r="E237" s="231" t="s">
        <v>838</v>
      </c>
      <c r="F237" s="232" t="s">
        <v>839</v>
      </c>
      <c r="G237" s="233" t="s">
        <v>390</v>
      </c>
      <c r="H237" s="234">
        <v>7.65</v>
      </c>
      <c r="I237" s="235"/>
      <c r="J237" s="236"/>
      <c r="K237" s="237">
        <f>ROUND(P237*H237,2)</f>
        <v>0</v>
      </c>
      <c r="L237" s="232" t="s">
        <v>255</v>
      </c>
      <c r="M237" s="238"/>
      <c r="N237" s="239" t="s">
        <v>1</v>
      </c>
      <c r="O237" s="197" t="s">
        <v>39</v>
      </c>
      <c r="P237" s="198">
        <f>I237+J237</f>
        <v>0</v>
      </c>
      <c r="Q237" s="198">
        <f>ROUND(I237*H237,2)</f>
        <v>0</v>
      </c>
      <c r="R237" s="198">
        <f>ROUND(J237*H237,2)</f>
        <v>0</v>
      </c>
      <c r="S237" s="71"/>
      <c r="T237" s="199">
        <f>S237*H237</f>
        <v>0</v>
      </c>
      <c r="U237" s="199">
        <v>0.034</v>
      </c>
      <c r="V237" s="199">
        <f>U237*H237</f>
        <v>0.26010000000000005</v>
      </c>
      <c r="W237" s="199">
        <v>0</v>
      </c>
      <c r="X237" s="200">
        <f>W237*H237</f>
        <v>0</v>
      </c>
      <c r="Y237" s="34"/>
      <c r="Z237" s="34"/>
      <c r="AA237" s="34"/>
      <c r="AB237" s="34"/>
      <c r="AC237" s="34"/>
      <c r="AD237" s="34"/>
      <c r="AE237" s="34"/>
      <c r="AR237" s="201" t="s">
        <v>188</v>
      </c>
      <c r="AT237" s="201" t="s">
        <v>251</v>
      </c>
      <c r="AU237" s="201" t="s">
        <v>86</v>
      </c>
      <c r="AY237" s="17" t="s">
        <v>142</v>
      </c>
      <c r="BE237" s="202">
        <f>IF(O237="základní",K237,0)</f>
        <v>0</v>
      </c>
      <c r="BF237" s="202">
        <f>IF(O237="snížená",K237,0)</f>
        <v>0</v>
      </c>
      <c r="BG237" s="202">
        <f>IF(O237="zákl. přenesená",K237,0)</f>
        <v>0</v>
      </c>
      <c r="BH237" s="202">
        <f>IF(O237="sníž. přenesená",K237,0)</f>
        <v>0</v>
      </c>
      <c r="BI237" s="202">
        <f>IF(O237="nulová",K237,0)</f>
        <v>0</v>
      </c>
      <c r="BJ237" s="17" t="s">
        <v>84</v>
      </c>
      <c r="BK237" s="202">
        <f>ROUND(P237*H237,2)</f>
        <v>0</v>
      </c>
      <c r="BL237" s="17" t="s">
        <v>150</v>
      </c>
      <c r="BM237" s="201" t="s">
        <v>840</v>
      </c>
    </row>
    <row r="238" spans="1:65" s="2" customFormat="1" ht="24">
      <c r="A238" s="34"/>
      <c r="B238" s="35"/>
      <c r="C238" s="189" t="s">
        <v>379</v>
      </c>
      <c r="D238" s="189" t="s">
        <v>145</v>
      </c>
      <c r="E238" s="190" t="s">
        <v>841</v>
      </c>
      <c r="F238" s="191" t="s">
        <v>842</v>
      </c>
      <c r="G238" s="192" t="s">
        <v>159</v>
      </c>
      <c r="H238" s="193">
        <v>1</v>
      </c>
      <c r="I238" s="194"/>
      <c r="J238" s="194"/>
      <c r="K238" s="195">
        <f>ROUND(P238*H238,2)</f>
        <v>0</v>
      </c>
      <c r="L238" s="191" t="s">
        <v>255</v>
      </c>
      <c r="M238" s="39"/>
      <c r="N238" s="196" t="s">
        <v>1</v>
      </c>
      <c r="O238" s="197" t="s">
        <v>39</v>
      </c>
      <c r="P238" s="198">
        <f>I238+J238</f>
        <v>0</v>
      </c>
      <c r="Q238" s="198">
        <f>ROUND(I238*H238,2)</f>
        <v>0</v>
      </c>
      <c r="R238" s="198">
        <f>ROUND(J238*H238,2)</f>
        <v>0</v>
      </c>
      <c r="S238" s="71"/>
      <c r="T238" s="199">
        <f>S238*H238</f>
        <v>0</v>
      </c>
      <c r="U238" s="199">
        <v>10.58667</v>
      </c>
      <c r="V238" s="199">
        <f>U238*H238</f>
        <v>10.58667</v>
      </c>
      <c r="W238" s="199">
        <v>0</v>
      </c>
      <c r="X238" s="200">
        <f>W238*H238</f>
        <v>0</v>
      </c>
      <c r="Y238" s="34"/>
      <c r="Z238" s="34"/>
      <c r="AA238" s="34"/>
      <c r="AB238" s="34"/>
      <c r="AC238" s="34"/>
      <c r="AD238" s="34"/>
      <c r="AE238" s="34"/>
      <c r="AR238" s="201" t="s">
        <v>150</v>
      </c>
      <c r="AT238" s="201" t="s">
        <v>145</v>
      </c>
      <c r="AU238" s="201" t="s">
        <v>86</v>
      </c>
      <c r="AY238" s="17" t="s">
        <v>142</v>
      </c>
      <c r="BE238" s="202">
        <f>IF(O238="základní",K238,0)</f>
        <v>0</v>
      </c>
      <c r="BF238" s="202">
        <f>IF(O238="snížená",K238,0)</f>
        <v>0</v>
      </c>
      <c r="BG238" s="202">
        <f>IF(O238="zákl. přenesená",K238,0)</f>
        <v>0</v>
      </c>
      <c r="BH238" s="202">
        <f>IF(O238="sníž. přenesená",K238,0)</f>
        <v>0</v>
      </c>
      <c r="BI238" s="202">
        <f>IF(O238="nulová",K238,0)</f>
        <v>0</v>
      </c>
      <c r="BJ238" s="17" t="s">
        <v>84</v>
      </c>
      <c r="BK238" s="202">
        <f>ROUND(P238*H238,2)</f>
        <v>0</v>
      </c>
      <c r="BL238" s="17" t="s">
        <v>150</v>
      </c>
      <c r="BM238" s="201" t="s">
        <v>843</v>
      </c>
    </row>
    <row r="239" spans="1:65" s="2" customFormat="1" ht="55.5" customHeight="1">
      <c r="A239" s="34"/>
      <c r="B239" s="35"/>
      <c r="C239" s="189" t="s">
        <v>269</v>
      </c>
      <c r="D239" s="189" t="s">
        <v>145</v>
      </c>
      <c r="E239" s="190" t="s">
        <v>844</v>
      </c>
      <c r="F239" s="191" t="s">
        <v>845</v>
      </c>
      <c r="G239" s="192" t="s">
        <v>390</v>
      </c>
      <c r="H239" s="193">
        <v>5</v>
      </c>
      <c r="I239" s="194"/>
      <c r="J239" s="194"/>
      <c r="K239" s="195">
        <f>ROUND(P239*H239,2)</f>
        <v>0</v>
      </c>
      <c r="L239" s="191" t="s">
        <v>149</v>
      </c>
      <c r="M239" s="39"/>
      <c r="N239" s="196" t="s">
        <v>1</v>
      </c>
      <c r="O239" s="197" t="s">
        <v>39</v>
      </c>
      <c r="P239" s="198">
        <f>I239+J239</f>
        <v>0</v>
      </c>
      <c r="Q239" s="198">
        <f>ROUND(I239*H239,2)</f>
        <v>0</v>
      </c>
      <c r="R239" s="198">
        <f>ROUND(J239*H239,2)</f>
        <v>0</v>
      </c>
      <c r="S239" s="71"/>
      <c r="T239" s="199">
        <f>S239*H239</f>
        <v>0</v>
      </c>
      <c r="U239" s="199">
        <v>1.54413</v>
      </c>
      <c r="V239" s="199">
        <f>U239*H239</f>
        <v>7.72065</v>
      </c>
      <c r="W239" s="199">
        <v>0</v>
      </c>
      <c r="X239" s="200">
        <f>W239*H239</f>
        <v>0</v>
      </c>
      <c r="Y239" s="34"/>
      <c r="Z239" s="34"/>
      <c r="AA239" s="34"/>
      <c r="AB239" s="34"/>
      <c r="AC239" s="34"/>
      <c r="AD239" s="34"/>
      <c r="AE239" s="34"/>
      <c r="AR239" s="201" t="s">
        <v>150</v>
      </c>
      <c r="AT239" s="201" t="s">
        <v>145</v>
      </c>
      <c r="AU239" s="201" t="s">
        <v>86</v>
      </c>
      <c r="AY239" s="17" t="s">
        <v>142</v>
      </c>
      <c r="BE239" s="202">
        <f>IF(O239="základní",K239,0)</f>
        <v>0</v>
      </c>
      <c r="BF239" s="202">
        <f>IF(O239="snížená",K239,0)</f>
        <v>0</v>
      </c>
      <c r="BG239" s="202">
        <f>IF(O239="zákl. přenesená",K239,0)</f>
        <v>0</v>
      </c>
      <c r="BH239" s="202">
        <f>IF(O239="sníž. přenesená",K239,0)</f>
        <v>0</v>
      </c>
      <c r="BI239" s="202">
        <f>IF(O239="nulová",K239,0)</f>
        <v>0</v>
      </c>
      <c r="BJ239" s="17" t="s">
        <v>84</v>
      </c>
      <c r="BK239" s="202">
        <f>ROUND(P239*H239,2)</f>
        <v>0</v>
      </c>
      <c r="BL239" s="17" t="s">
        <v>150</v>
      </c>
      <c r="BM239" s="201" t="s">
        <v>846</v>
      </c>
    </row>
    <row r="240" spans="1:47" s="2" customFormat="1" ht="156">
      <c r="A240" s="34"/>
      <c r="B240" s="35"/>
      <c r="C240" s="36"/>
      <c r="D240" s="203" t="s">
        <v>152</v>
      </c>
      <c r="E240" s="36"/>
      <c r="F240" s="204" t="s">
        <v>847</v>
      </c>
      <c r="G240" s="36"/>
      <c r="H240" s="36"/>
      <c r="I240" s="205"/>
      <c r="J240" s="205"/>
      <c r="K240" s="36"/>
      <c r="L240" s="36"/>
      <c r="M240" s="39"/>
      <c r="N240" s="206"/>
      <c r="O240" s="207"/>
      <c r="P240" s="71"/>
      <c r="Q240" s="71"/>
      <c r="R240" s="71"/>
      <c r="S240" s="71"/>
      <c r="T240" s="71"/>
      <c r="U240" s="71"/>
      <c r="V240" s="71"/>
      <c r="W240" s="71"/>
      <c r="X240" s="72"/>
      <c r="Y240" s="34"/>
      <c r="Z240" s="34"/>
      <c r="AA240" s="34"/>
      <c r="AB240" s="34"/>
      <c r="AC240" s="34"/>
      <c r="AD240" s="34"/>
      <c r="AE240" s="34"/>
      <c r="AT240" s="17" t="s">
        <v>152</v>
      </c>
      <c r="AU240" s="17" t="s">
        <v>86</v>
      </c>
    </row>
    <row r="241" spans="2:51" s="13" customFormat="1" ht="12">
      <c r="B241" s="208"/>
      <c r="C241" s="209"/>
      <c r="D241" s="203" t="s">
        <v>154</v>
      </c>
      <c r="E241" s="210" t="s">
        <v>1</v>
      </c>
      <c r="F241" s="211" t="s">
        <v>173</v>
      </c>
      <c r="G241" s="209"/>
      <c r="H241" s="212">
        <v>5</v>
      </c>
      <c r="I241" s="213"/>
      <c r="J241" s="213"/>
      <c r="K241" s="209"/>
      <c r="L241" s="209"/>
      <c r="M241" s="214"/>
      <c r="N241" s="215"/>
      <c r="O241" s="216"/>
      <c r="P241" s="216"/>
      <c r="Q241" s="216"/>
      <c r="R241" s="216"/>
      <c r="S241" s="216"/>
      <c r="T241" s="216"/>
      <c r="U241" s="216"/>
      <c r="V241" s="216"/>
      <c r="W241" s="216"/>
      <c r="X241" s="217"/>
      <c r="AT241" s="218" t="s">
        <v>154</v>
      </c>
      <c r="AU241" s="218" t="s">
        <v>86</v>
      </c>
      <c r="AV241" s="13" t="s">
        <v>86</v>
      </c>
      <c r="AW241" s="13" t="s">
        <v>5</v>
      </c>
      <c r="AX241" s="13" t="s">
        <v>84</v>
      </c>
      <c r="AY241" s="218" t="s">
        <v>142</v>
      </c>
    </row>
    <row r="242" spans="1:65" s="2" customFormat="1" ht="24">
      <c r="A242" s="34"/>
      <c r="B242" s="35"/>
      <c r="C242" s="189" t="s">
        <v>394</v>
      </c>
      <c r="D242" s="189" t="s">
        <v>145</v>
      </c>
      <c r="E242" s="190" t="s">
        <v>848</v>
      </c>
      <c r="F242" s="191" t="s">
        <v>849</v>
      </c>
      <c r="G242" s="192" t="s">
        <v>148</v>
      </c>
      <c r="H242" s="193">
        <v>13</v>
      </c>
      <c r="I242" s="194"/>
      <c r="J242" s="194"/>
      <c r="K242" s="195">
        <f>ROUND(P242*H242,2)</f>
        <v>0</v>
      </c>
      <c r="L242" s="191" t="s">
        <v>255</v>
      </c>
      <c r="M242" s="39"/>
      <c r="N242" s="196" t="s">
        <v>1</v>
      </c>
      <c r="O242" s="197" t="s">
        <v>39</v>
      </c>
      <c r="P242" s="198">
        <f>I242+J242</f>
        <v>0</v>
      </c>
      <c r="Q242" s="198">
        <f>ROUND(I242*H242,2)</f>
        <v>0</v>
      </c>
      <c r="R242" s="198">
        <f>ROUND(J242*H242,2)</f>
        <v>0</v>
      </c>
      <c r="S242" s="71"/>
      <c r="T242" s="199">
        <f>S242*H242</f>
        <v>0</v>
      </c>
      <c r="U242" s="199">
        <v>0.00043</v>
      </c>
      <c r="V242" s="199">
        <f>U242*H242</f>
        <v>0.0055899999999999995</v>
      </c>
      <c r="W242" s="199">
        <v>0</v>
      </c>
      <c r="X242" s="200">
        <f>W242*H242</f>
        <v>0</v>
      </c>
      <c r="Y242" s="34"/>
      <c r="Z242" s="34"/>
      <c r="AA242" s="34"/>
      <c r="AB242" s="34"/>
      <c r="AC242" s="34"/>
      <c r="AD242" s="34"/>
      <c r="AE242" s="34"/>
      <c r="AR242" s="201" t="s">
        <v>150</v>
      </c>
      <c r="AT242" s="201" t="s">
        <v>145</v>
      </c>
      <c r="AU242" s="201" t="s">
        <v>86</v>
      </c>
      <c r="AY242" s="17" t="s">
        <v>142</v>
      </c>
      <c r="BE242" s="202">
        <f>IF(O242="základní",K242,0)</f>
        <v>0</v>
      </c>
      <c r="BF242" s="202">
        <f>IF(O242="snížená",K242,0)</f>
        <v>0</v>
      </c>
      <c r="BG242" s="202">
        <f>IF(O242="zákl. přenesená",K242,0)</f>
        <v>0</v>
      </c>
      <c r="BH242" s="202">
        <f>IF(O242="sníž. přenesená",K242,0)</f>
        <v>0</v>
      </c>
      <c r="BI242" s="202">
        <f>IF(O242="nulová",K242,0)</f>
        <v>0</v>
      </c>
      <c r="BJ242" s="17" t="s">
        <v>84</v>
      </c>
      <c r="BK242" s="202">
        <f>ROUND(P242*H242,2)</f>
        <v>0</v>
      </c>
      <c r="BL242" s="17" t="s">
        <v>150</v>
      </c>
      <c r="BM242" s="201" t="s">
        <v>850</v>
      </c>
    </row>
    <row r="243" spans="1:65" s="2" customFormat="1" ht="24">
      <c r="A243" s="34"/>
      <c r="B243" s="35"/>
      <c r="C243" s="189" t="s">
        <v>398</v>
      </c>
      <c r="D243" s="189" t="s">
        <v>145</v>
      </c>
      <c r="E243" s="190" t="s">
        <v>851</v>
      </c>
      <c r="F243" s="191" t="s">
        <v>852</v>
      </c>
      <c r="G243" s="192" t="s">
        <v>148</v>
      </c>
      <c r="H243" s="193">
        <v>4.8</v>
      </c>
      <c r="I243" s="194"/>
      <c r="J243" s="194"/>
      <c r="K243" s="195">
        <f>ROUND(P243*H243,2)</f>
        <v>0</v>
      </c>
      <c r="L243" s="191" t="s">
        <v>149</v>
      </c>
      <c r="M243" s="39"/>
      <c r="N243" s="196" t="s">
        <v>1</v>
      </c>
      <c r="O243" s="197" t="s">
        <v>39</v>
      </c>
      <c r="P243" s="198">
        <f>I243+J243</f>
        <v>0</v>
      </c>
      <c r="Q243" s="198">
        <f>ROUND(I243*H243,2)</f>
        <v>0</v>
      </c>
      <c r="R243" s="198">
        <f>ROUND(J243*H243,2)</f>
        <v>0</v>
      </c>
      <c r="S243" s="71"/>
      <c r="T243" s="199">
        <f>S243*H243</f>
        <v>0</v>
      </c>
      <c r="U243" s="199">
        <v>0</v>
      </c>
      <c r="V243" s="199">
        <f>U243*H243</f>
        <v>0</v>
      </c>
      <c r="W243" s="199">
        <v>0.34</v>
      </c>
      <c r="X243" s="200">
        <f>W243*H243</f>
        <v>1.6320000000000001</v>
      </c>
      <c r="Y243" s="34"/>
      <c r="Z243" s="34"/>
      <c r="AA243" s="34"/>
      <c r="AB243" s="34"/>
      <c r="AC243" s="34"/>
      <c r="AD243" s="34"/>
      <c r="AE243" s="34"/>
      <c r="AR243" s="201" t="s">
        <v>150</v>
      </c>
      <c r="AT243" s="201" t="s">
        <v>145</v>
      </c>
      <c r="AU243" s="201" t="s">
        <v>86</v>
      </c>
      <c r="AY243" s="17" t="s">
        <v>142</v>
      </c>
      <c r="BE243" s="202">
        <f>IF(O243="základní",K243,0)</f>
        <v>0</v>
      </c>
      <c r="BF243" s="202">
        <f>IF(O243="snížená",K243,0)</f>
        <v>0</v>
      </c>
      <c r="BG243" s="202">
        <f>IF(O243="zákl. přenesená",K243,0)</f>
        <v>0</v>
      </c>
      <c r="BH243" s="202">
        <f>IF(O243="sníž. přenesená",K243,0)</f>
        <v>0</v>
      </c>
      <c r="BI243" s="202">
        <f>IF(O243="nulová",K243,0)</f>
        <v>0</v>
      </c>
      <c r="BJ243" s="17" t="s">
        <v>84</v>
      </c>
      <c r="BK243" s="202">
        <f>ROUND(P243*H243,2)</f>
        <v>0</v>
      </c>
      <c r="BL243" s="17" t="s">
        <v>150</v>
      </c>
      <c r="BM243" s="201" t="s">
        <v>853</v>
      </c>
    </row>
    <row r="244" spans="2:51" s="13" customFormat="1" ht="12">
      <c r="B244" s="208"/>
      <c r="C244" s="209"/>
      <c r="D244" s="203" t="s">
        <v>154</v>
      </c>
      <c r="E244" s="210" t="s">
        <v>1</v>
      </c>
      <c r="F244" s="211" t="s">
        <v>854</v>
      </c>
      <c r="G244" s="209"/>
      <c r="H244" s="212">
        <v>4.8</v>
      </c>
      <c r="I244" s="213"/>
      <c r="J244" s="213"/>
      <c r="K244" s="209"/>
      <c r="L244" s="209"/>
      <c r="M244" s="214"/>
      <c r="N244" s="215"/>
      <c r="O244" s="216"/>
      <c r="P244" s="216"/>
      <c r="Q244" s="216"/>
      <c r="R244" s="216"/>
      <c r="S244" s="216"/>
      <c r="T244" s="216"/>
      <c r="U244" s="216"/>
      <c r="V244" s="216"/>
      <c r="W244" s="216"/>
      <c r="X244" s="217"/>
      <c r="AT244" s="218" t="s">
        <v>154</v>
      </c>
      <c r="AU244" s="218" t="s">
        <v>86</v>
      </c>
      <c r="AV244" s="13" t="s">
        <v>86</v>
      </c>
      <c r="AW244" s="13" t="s">
        <v>5</v>
      </c>
      <c r="AX244" s="13" t="s">
        <v>84</v>
      </c>
      <c r="AY244" s="218" t="s">
        <v>142</v>
      </c>
    </row>
    <row r="245" spans="1:65" s="2" customFormat="1" ht="24">
      <c r="A245" s="34"/>
      <c r="B245" s="35"/>
      <c r="C245" s="189" t="s">
        <v>403</v>
      </c>
      <c r="D245" s="189" t="s">
        <v>145</v>
      </c>
      <c r="E245" s="190" t="s">
        <v>462</v>
      </c>
      <c r="F245" s="191" t="s">
        <v>463</v>
      </c>
      <c r="G245" s="192" t="s">
        <v>196</v>
      </c>
      <c r="H245" s="193">
        <v>48.96</v>
      </c>
      <c r="I245" s="194"/>
      <c r="J245" s="194"/>
      <c r="K245" s="195">
        <f>ROUND(P245*H245,2)</f>
        <v>0</v>
      </c>
      <c r="L245" s="191" t="s">
        <v>149</v>
      </c>
      <c r="M245" s="39"/>
      <c r="N245" s="196" t="s">
        <v>1</v>
      </c>
      <c r="O245" s="197" t="s">
        <v>39</v>
      </c>
      <c r="P245" s="198">
        <f>I245+J245</f>
        <v>0</v>
      </c>
      <c r="Q245" s="198">
        <f>ROUND(I245*H245,2)</f>
        <v>0</v>
      </c>
      <c r="R245" s="198">
        <f>ROUND(J245*H245,2)</f>
        <v>0</v>
      </c>
      <c r="S245" s="71"/>
      <c r="T245" s="199">
        <f>S245*H245</f>
        <v>0</v>
      </c>
      <c r="U245" s="199">
        <v>1.9695</v>
      </c>
      <c r="V245" s="199">
        <f>U245*H245</f>
        <v>96.42672</v>
      </c>
      <c r="W245" s="199">
        <v>0</v>
      </c>
      <c r="X245" s="200">
        <f>W245*H245</f>
        <v>0</v>
      </c>
      <c r="Y245" s="34"/>
      <c r="Z245" s="34"/>
      <c r="AA245" s="34"/>
      <c r="AB245" s="34"/>
      <c r="AC245" s="34"/>
      <c r="AD245" s="34"/>
      <c r="AE245" s="34"/>
      <c r="AR245" s="201" t="s">
        <v>150</v>
      </c>
      <c r="AT245" s="201" t="s">
        <v>145</v>
      </c>
      <c r="AU245" s="201" t="s">
        <v>86</v>
      </c>
      <c r="AY245" s="17" t="s">
        <v>142</v>
      </c>
      <c r="BE245" s="202">
        <f>IF(O245="základní",K245,0)</f>
        <v>0</v>
      </c>
      <c r="BF245" s="202">
        <f>IF(O245="snížená",K245,0)</f>
        <v>0</v>
      </c>
      <c r="BG245" s="202">
        <f>IF(O245="zákl. přenesená",K245,0)</f>
        <v>0</v>
      </c>
      <c r="BH245" s="202">
        <f>IF(O245="sníž. přenesená",K245,0)</f>
        <v>0</v>
      </c>
      <c r="BI245" s="202">
        <f>IF(O245="nulová",K245,0)</f>
        <v>0</v>
      </c>
      <c r="BJ245" s="17" t="s">
        <v>84</v>
      </c>
      <c r="BK245" s="202">
        <f>ROUND(P245*H245,2)</f>
        <v>0</v>
      </c>
      <c r="BL245" s="17" t="s">
        <v>150</v>
      </c>
      <c r="BM245" s="201" t="s">
        <v>855</v>
      </c>
    </row>
    <row r="246" spans="2:51" s="13" customFormat="1" ht="12">
      <c r="B246" s="208"/>
      <c r="C246" s="209"/>
      <c r="D246" s="203" t="s">
        <v>154</v>
      </c>
      <c r="E246" s="210" t="s">
        <v>1</v>
      </c>
      <c r="F246" s="211" t="s">
        <v>856</v>
      </c>
      <c r="G246" s="209"/>
      <c r="H246" s="212">
        <v>19.89</v>
      </c>
      <c r="I246" s="213"/>
      <c r="J246" s="213"/>
      <c r="K246" s="209"/>
      <c r="L246" s="209"/>
      <c r="M246" s="214"/>
      <c r="N246" s="215"/>
      <c r="O246" s="216"/>
      <c r="P246" s="216"/>
      <c r="Q246" s="216"/>
      <c r="R246" s="216"/>
      <c r="S246" s="216"/>
      <c r="T246" s="216"/>
      <c r="U246" s="216"/>
      <c r="V246" s="216"/>
      <c r="W246" s="216"/>
      <c r="X246" s="217"/>
      <c r="AT246" s="218" t="s">
        <v>154</v>
      </c>
      <c r="AU246" s="218" t="s">
        <v>86</v>
      </c>
      <c r="AV246" s="13" t="s">
        <v>86</v>
      </c>
      <c r="AW246" s="13" t="s">
        <v>5</v>
      </c>
      <c r="AX246" s="13" t="s">
        <v>76</v>
      </c>
      <c r="AY246" s="218" t="s">
        <v>142</v>
      </c>
    </row>
    <row r="247" spans="2:51" s="13" customFormat="1" ht="12">
      <c r="B247" s="208"/>
      <c r="C247" s="209"/>
      <c r="D247" s="203" t="s">
        <v>154</v>
      </c>
      <c r="E247" s="210" t="s">
        <v>1</v>
      </c>
      <c r="F247" s="211" t="s">
        <v>857</v>
      </c>
      <c r="G247" s="209"/>
      <c r="H247" s="212">
        <v>29.07</v>
      </c>
      <c r="I247" s="213"/>
      <c r="J247" s="213"/>
      <c r="K247" s="209"/>
      <c r="L247" s="209"/>
      <c r="M247" s="214"/>
      <c r="N247" s="215"/>
      <c r="O247" s="216"/>
      <c r="P247" s="216"/>
      <c r="Q247" s="216"/>
      <c r="R247" s="216"/>
      <c r="S247" s="216"/>
      <c r="T247" s="216"/>
      <c r="U247" s="216"/>
      <c r="V247" s="216"/>
      <c r="W247" s="216"/>
      <c r="X247" s="217"/>
      <c r="AT247" s="218" t="s">
        <v>154</v>
      </c>
      <c r="AU247" s="218" t="s">
        <v>86</v>
      </c>
      <c r="AV247" s="13" t="s">
        <v>86</v>
      </c>
      <c r="AW247" s="13" t="s">
        <v>5</v>
      </c>
      <c r="AX247" s="13" t="s">
        <v>76</v>
      </c>
      <c r="AY247" s="218" t="s">
        <v>142</v>
      </c>
    </row>
    <row r="248" spans="2:51" s="14" customFormat="1" ht="12">
      <c r="B248" s="219"/>
      <c r="C248" s="220"/>
      <c r="D248" s="203" t="s">
        <v>154</v>
      </c>
      <c r="E248" s="221" t="s">
        <v>1</v>
      </c>
      <c r="F248" s="222" t="s">
        <v>224</v>
      </c>
      <c r="G248" s="220"/>
      <c r="H248" s="223">
        <v>48.96</v>
      </c>
      <c r="I248" s="224"/>
      <c r="J248" s="224"/>
      <c r="K248" s="220"/>
      <c r="L248" s="220"/>
      <c r="M248" s="225"/>
      <c r="N248" s="226"/>
      <c r="O248" s="227"/>
      <c r="P248" s="227"/>
      <c r="Q248" s="227"/>
      <c r="R248" s="227"/>
      <c r="S248" s="227"/>
      <c r="T248" s="227"/>
      <c r="U248" s="227"/>
      <c r="V248" s="227"/>
      <c r="W248" s="227"/>
      <c r="X248" s="228"/>
      <c r="AT248" s="229" t="s">
        <v>154</v>
      </c>
      <c r="AU248" s="229" t="s">
        <v>86</v>
      </c>
      <c r="AV248" s="14" t="s">
        <v>150</v>
      </c>
      <c r="AW248" s="14" t="s">
        <v>5</v>
      </c>
      <c r="AX248" s="14" t="s">
        <v>84</v>
      </c>
      <c r="AY248" s="229" t="s">
        <v>142</v>
      </c>
    </row>
    <row r="249" spans="2:63" s="12" customFormat="1" ht="22.9" customHeight="1">
      <c r="B249" s="172"/>
      <c r="C249" s="173"/>
      <c r="D249" s="174" t="s">
        <v>75</v>
      </c>
      <c r="E249" s="187" t="s">
        <v>477</v>
      </c>
      <c r="F249" s="187" t="s">
        <v>478</v>
      </c>
      <c r="G249" s="173"/>
      <c r="H249" s="173"/>
      <c r="I249" s="176"/>
      <c r="J249" s="176"/>
      <c r="K249" s="188">
        <f>BK249</f>
        <v>0</v>
      </c>
      <c r="L249" s="173"/>
      <c r="M249" s="178"/>
      <c r="N249" s="179"/>
      <c r="O249" s="180"/>
      <c r="P249" s="180"/>
      <c r="Q249" s="181">
        <f>SUM(Q250:Q259)</f>
        <v>0</v>
      </c>
      <c r="R249" s="181">
        <f>SUM(R250:R259)</f>
        <v>0</v>
      </c>
      <c r="S249" s="180"/>
      <c r="T249" s="182">
        <f>SUM(T250:T259)</f>
        <v>0</v>
      </c>
      <c r="U249" s="180"/>
      <c r="V249" s="182">
        <f>SUM(V250:V259)</f>
        <v>0</v>
      </c>
      <c r="W249" s="180"/>
      <c r="X249" s="183">
        <f>SUM(X250:X259)</f>
        <v>0</v>
      </c>
      <c r="AR249" s="184" t="s">
        <v>84</v>
      </c>
      <c r="AT249" s="185" t="s">
        <v>75</v>
      </c>
      <c r="AU249" s="185" t="s">
        <v>84</v>
      </c>
      <c r="AY249" s="184" t="s">
        <v>142</v>
      </c>
      <c r="BK249" s="186">
        <f>SUM(BK250:BK259)</f>
        <v>0</v>
      </c>
    </row>
    <row r="250" spans="1:65" s="2" customFormat="1" ht="36">
      <c r="A250" s="34"/>
      <c r="B250" s="35"/>
      <c r="C250" s="189" t="s">
        <v>858</v>
      </c>
      <c r="D250" s="189" t="s">
        <v>145</v>
      </c>
      <c r="E250" s="190" t="s">
        <v>480</v>
      </c>
      <c r="F250" s="191" t="s">
        <v>481</v>
      </c>
      <c r="G250" s="192" t="s">
        <v>254</v>
      </c>
      <c r="H250" s="193">
        <v>11.094</v>
      </c>
      <c r="I250" s="194"/>
      <c r="J250" s="194"/>
      <c r="K250" s="195">
        <f aca="true" t="shared" si="1" ref="K250:K256">ROUND(P250*H250,2)</f>
        <v>0</v>
      </c>
      <c r="L250" s="191" t="s">
        <v>149</v>
      </c>
      <c r="M250" s="39"/>
      <c r="N250" s="196" t="s">
        <v>1</v>
      </c>
      <c r="O250" s="197" t="s">
        <v>39</v>
      </c>
      <c r="P250" s="198">
        <f aca="true" t="shared" si="2" ref="P250:P256">I250+J250</f>
        <v>0</v>
      </c>
      <c r="Q250" s="198">
        <f aca="true" t="shared" si="3" ref="Q250:Q256">ROUND(I250*H250,2)</f>
        <v>0</v>
      </c>
      <c r="R250" s="198">
        <f aca="true" t="shared" si="4" ref="R250:R256">ROUND(J250*H250,2)</f>
        <v>0</v>
      </c>
      <c r="S250" s="71"/>
      <c r="T250" s="199">
        <f aca="true" t="shared" si="5" ref="T250:T256">S250*H250</f>
        <v>0</v>
      </c>
      <c r="U250" s="199">
        <v>0</v>
      </c>
      <c r="V250" s="199">
        <f aca="true" t="shared" si="6" ref="V250:V256">U250*H250</f>
        <v>0</v>
      </c>
      <c r="W250" s="199">
        <v>0</v>
      </c>
      <c r="X250" s="200">
        <f aca="true" t="shared" si="7" ref="X250:X256">W250*H250</f>
        <v>0</v>
      </c>
      <c r="Y250" s="34"/>
      <c r="Z250" s="34"/>
      <c r="AA250" s="34"/>
      <c r="AB250" s="34"/>
      <c r="AC250" s="34"/>
      <c r="AD250" s="34"/>
      <c r="AE250" s="34"/>
      <c r="AR250" s="201" t="s">
        <v>150</v>
      </c>
      <c r="AT250" s="201" t="s">
        <v>145</v>
      </c>
      <c r="AU250" s="201" t="s">
        <v>86</v>
      </c>
      <c r="AY250" s="17" t="s">
        <v>142</v>
      </c>
      <c r="BE250" s="202">
        <f aca="true" t="shared" si="8" ref="BE250:BE256">IF(O250="základní",K250,0)</f>
        <v>0</v>
      </c>
      <c r="BF250" s="202">
        <f aca="true" t="shared" si="9" ref="BF250:BF256">IF(O250="snížená",K250,0)</f>
        <v>0</v>
      </c>
      <c r="BG250" s="202">
        <f aca="true" t="shared" si="10" ref="BG250:BG256">IF(O250="zákl. přenesená",K250,0)</f>
        <v>0</v>
      </c>
      <c r="BH250" s="202">
        <f aca="true" t="shared" si="11" ref="BH250:BH256">IF(O250="sníž. přenesená",K250,0)</f>
        <v>0</v>
      </c>
      <c r="BI250" s="202">
        <f aca="true" t="shared" si="12" ref="BI250:BI256">IF(O250="nulová",K250,0)</f>
        <v>0</v>
      </c>
      <c r="BJ250" s="17" t="s">
        <v>84</v>
      </c>
      <c r="BK250" s="202">
        <f aca="true" t="shared" si="13" ref="BK250:BK256">ROUND(P250*H250,2)</f>
        <v>0</v>
      </c>
      <c r="BL250" s="17" t="s">
        <v>150</v>
      </c>
      <c r="BM250" s="201" t="s">
        <v>859</v>
      </c>
    </row>
    <row r="251" spans="1:65" s="2" customFormat="1" ht="36">
      <c r="A251" s="34"/>
      <c r="B251" s="35"/>
      <c r="C251" s="189" t="s">
        <v>414</v>
      </c>
      <c r="D251" s="189" t="s">
        <v>145</v>
      </c>
      <c r="E251" s="190" t="s">
        <v>485</v>
      </c>
      <c r="F251" s="191" t="s">
        <v>486</v>
      </c>
      <c r="G251" s="192" t="s">
        <v>254</v>
      </c>
      <c r="H251" s="193">
        <v>110.94</v>
      </c>
      <c r="I251" s="194"/>
      <c r="J251" s="194"/>
      <c r="K251" s="195">
        <f t="shared" si="1"/>
        <v>0</v>
      </c>
      <c r="L251" s="191" t="s">
        <v>149</v>
      </c>
      <c r="M251" s="39"/>
      <c r="N251" s="196" t="s">
        <v>1</v>
      </c>
      <c r="O251" s="197" t="s">
        <v>39</v>
      </c>
      <c r="P251" s="198">
        <f t="shared" si="2"/>
        <v>0</v>
      </c>
      <c r="Q251" s="198">
        <f t="shared" si="3"/>
        <v>0</v>
      </c>
      <c r="R251" s="198">
        <f t="shared" si="4"/>
        <v>0</v>
      </c>
      <c r="S251" s="71"/>
      <c r="T251" s="199">
        <f t="shared" si="5"/>
        <v>0</v>
      </c>
      <c r="U251" s="199">
        <v>0</v>
      </c>
      <c r="V251" s="199">
        <f t="shared" si="6"/>
        <v>0</v>
      </c>
      <c r="W251" s="199">
        <v>0</v>
      </c>
      <c r="X251" s="200">
        <f t="shared" si="7"/>
        <v>0</v>
      </c>
      <c r="Y251" s="34"/>
      <c r="Z251" s="34"/>
      <c r="AA251" s="34"/>
      <c r="AB251" s="34"/>
      <c r="AC251" s="34"/>
      <c r="AD251" s="34"/>
      <c r="AE251" s="34"/>
      <c r="AR251" s="201" t="s">
        <v>150</v>
      </c>
      <c r="AT251" s="201" t="s">
        <v>145</v>
      </c>
      <c r="AU251" s="201" t="s">
        <v>86</v>
      </c>
      <c r="AY251" s="17" t="s">
        <v>142</v>
      </c>
      <c r="BE251" s="202">
        <f t="shared" si="8"/>
        <v>0</v>
      </c>
      <c r="BF251" s="202">
        <f t="shared" si="9"/>
        <v>0</v>
      </c>
      <c r="BG251" s="202">
        <f t="shared" si="10"/>
        <v>0</v>
      </c>
      <c r="BH251" s="202">
        <f t="shared" si="11"/>
        <v>0</v>
      </c>
      <c r="BI251" s="202">
        <f t="shared" si="12"/>
        <v>0</v>
      </c>
      <c r="BJ251" s="17" t="s">
        <v>84</v>
      </c>
      <c r="BK251" s="202">
        <f t="shared" si="13"/>
        <v>0</v>
      </c>
      <c r="BL251" s="17" t="s">
        <v>150</v>
      </c>
      <c r="BM251" s="201" t="s">
        <v>860</v>
      </c>
    </row>
    <row r="252" spans="1:65" s="2" customFormat="1" ht="36">
      <c r="A252" s="34"/>
      <c r="B252" s="35"/>
      <c r="C252" s="189" t="s">
        <v>420</v>
      </c>
      <c r="D252" s="189" t="s">
        <v>145</v>
      </c>
      <c r="E252" s="190" t="s">
        <v>861</v>
      </c>
      <c r="F252" s="191" t="s">
        <v>862</v>
      </c>
      <c r="G252" s="192" t="s">
        <v>254</v>
      </c>
      <c r="H252" s="193">
        <v>1.632</v>
      </c>
      <c r="I252" s="194"/>
      <c r="J252" s="194"/>
      <c r="K252" s="195">
        <f t="shared" si="1"/>
        <v>0</v>
      </c>
      <c r="L252" s="191" t="s">
        <v>149</v>
      </c>
      <c r="M252" s="39"/>
      <c r="N252" s="196" t="s">
        <v>1</v>
      </c>
      <c r="O252" s="197" t="s">
        <v>39</v>
      </c>
      <c r="P252" s="198">
        <f t="shared" si="2"/>
        <v>0</v>
      </c>
      <c r="Q252" s="198">
        <f t="shared" si="3"/>
        <v>0</v>
      </c>
      <c r="R252" s="198">
        <f t="shared" si="4"/>
        <v>0</v>
      </c>
      <c r="S252" s="71"/>
      <c r="T252" s="199">
        <f t="shared" si="5"/>
        <v>0</v>
      </c>
      <c r="U252" s="199">
        <v>0</v>
      </c>
      <c r="V252" s="199">
        <f t="shared" si="6"/>
        <v>0</v>
      </c>
      <c r="W252" s="199">
        <v>0</v>
      </c>
      <c r="X252" s="200">
        <f t="shared" si="7"/>
        <v>0</v>
      </c>
      <c r="Y252" s="34"/>
      <c r="Z252" s="34"/>
      <c r="AA252" s="34"/>
      <c r="AB252" s="34"/>
      <c r="AC252" s="34"/>
      <c r="AD252" s="34"/>
      <c r="AE252" s="34"/>
      <c r="AR252" s="201" t="s">
        <v>150</v>
      </c>
      <c r="AT252" s="201" t="s">
        <v>145</v>
      </c>
      <c r="AU252" s="201" t="s">
        <v>86</v>
      </c>
      <c r="AY252" s="17" t="s">
        <v>142</v>
      </c>
      <c r="BE252" s="202">
        <f t="shared" si="8"/>
        <v>0</v>
      </c>
      <c r="BF252" s="202">
        <f t="shared" si="9"/>
        <v>0</v>
      </c>
      <c r="BG252" s="202">
        <f t="shared" si="10"/>
        <v>0</v>
      </c>
      <c r="BH252" s="202">
        <f t="shared" si="11"/>
        <v>0</v>
      </c>
      <c r="BI252" s="202">
        <f t="shared" si="12"/>
        <v>0</v>
      </c>
      <c r="BJ252" s="17" t="s">
        <v>84</v>
      </c>
      <c r="BK252" s="202">
        <f t="shared" si="13"/>
        <v>0</v>
      </c>
      <c r="BL252" s="17" t="s">
        <v>150</v>
      </c>
      <c r="BM252" s="201" t="s">
        <v>863</v>
      </c>
    </row>
    <row r="253" spans="1:65" s="2" customFormat="1" ht="36">
      <c r="A253" s="34"/>
      <c r="B253" s="35"/>
      <c r="C253" s="189" t="s">
        <v>632</v>
      </c>
      <c r="D253" s="189" t="s">
        <v>145</v>
      </c>
      <c r="E253" s="190" t="s">
        <v>864</v>
      </c>
      <c r="F253" s="191" t="s">
        <v>486</v>
      </c>
      <c r="G253" s="192" t="s">
        <v>254</v>
      </c>
      <c r="H253" s="193">
        <v>16.32</v>
      </c>
      <c r="I253" s="194"/>
      <c r="J253" s="194"/>
      <c r="K253" s="195">
        <f t="shared" si="1"/>
        <v>0</v>
      </c>
      <c r="L253" s="191" t="s">
        <v>149</v>
      </c>
      <c r="M253" s="39"/>
      <c r="N253" s="196" t="s">
        <v>1</v>
      </c>
      <c r="O253" s="197" t="s">
        <v>39</v>
      </c>
      <c r="P253" s="198">
        <f t="shared" si="2"/>
        <v>0</v>
      </c>
      <c r="Q253" s="198">
        <f t="shared" si="3"/>
        <v>0</v>
      </c>
      <c r="R253" s="198">
        <f t="shared" si="4"/>
        <v>0</v>
      </c>
      <c r="S253" s="71"/>
      <c r="T253" s="199">
        <f t="shared" si="5"/>
        <v>0</v>
      </c>
      <c r="U253" s="199">
        <v>0</v>
      </c>
      <c r="V253" s="199">
        <f t="shared" si="6"/>
        <v>0</v>
      </c>
      <c r="W253" s="199">
        <v>0</v>
      </c>
      <c r="X253" s="200">
        <f t="shared" si="7"/>
        <v>0</v>
      </c>
      <c r="Y253" s="34"/>
      <c r="Z253" s="34"/>
      <c r="AA253" s="34"/>
      <c r="AB253" s="34"/>
      <c r="AC253" s="34"/>
      <c r="AD253" s="34"/>
      <c r="AE253" s="34"/>
      <c r="AR253" s="201" t="s">
        <v>150</v>
      </c>
      <c r="AT253" s="201" t="s">
        <v>145</v>
      </c>
      <c r="AU253" s="201" t="s">
        <v>86</v>
      </c>
      <c r="AY253" s="17" t="s">
        <v>142</v>
      </c>
      <c r="BE253" s="202">
        <f t="shared" si="8"/>
        <v>0</v>
      </c>
      <c r="BF253" s="202">
        <f t="shared" si="9"/>
        <v>0</v>
      </c>
      <c r="BG253" s="202">
        <f t="shared" si="10"/>
        <v>0</v>
      </c>
      <c r="BH253" s="202">
        <f t="shared" si="11"/>
        <v>0</v>
      </c>
      <c r="BI253" s="202">
        <f t="shared" si="12"/>
        <v>0</v>
      </c>
      <c r="BJ253" s="17" t="s">
        <v>84</v>
      </c>
      <c r="BK253" s="202">
        <f t="shared" si="13"/>
        <v>0</v>
      </c>
      <c r="BL253" s="17" t="s">
        <v>150</v>
      </c>
      <c r="BM253" s="201" t="s">
        <v>865</v>
      </c>
    </row>
    <row r="254" spans="1:65" s="2" customFormat="1" ht="24">
      <c r="A254" s="34"/>
      <c r="B254" s="35"/>
      <c r="C254" s="189" t="s">
        <v>429</v>
      </c>
      <c r="D254" s="189" t="s">
        <v>145</v>
      </c>
      <c r="E254" s="190" t="s">
        <v>489</v>
      </c>
      <c r="F254" s="191" t="s">
        <v>490</v>
      </c>
      <c r="G254" s="192" t="s">
        <v>254</v>
      </c>
      <c r="H254" s="193">
        <v>12.726</v>
      </c>
      <c r="I254" s="194"/>
      <c r="J254" s="194"/>
      <c r="K254" s="195">
        <f t="shared" si="1"/>
        <v>0</v>
      </c>
      <c r="L254" s="191" t="s">
        <v>149</v>
      </c>
      <c r="M254" s="39"/>
      <c r="N254" s="196" t="s">
        <v>1</v>
      </c>
      <c r="O254" s="197" t="s">
        <v>39</v>
      </c>
      <c r="P254" s="198">
        <f t="shared" si="2"/>
        <v>0</v>
      </c>
      <c r="Q254" s="198">
        <f t="shared" si="3"/>
        <v>0</v>
      </c>
      <c r="R254" s="198">
        <f t="shared" si="4"/>
        <v>0</v>
      </c>
      <c r="S254" s="71"/>
      <c r="T254" s="199">
        <f t="shared" si="5"/>
        <v>0</v>
      </c>
      <c r="U254" s="199">
        <v>0</v>
      </c>
      <c r="V254" s="199">
        <f t="shared" si="6"/>
        <v>0</v>
      </c>
      <c r="W254" s="199">
        <v>0</v>
      </c>
      <c r="X254" s="200">
        <f t="shared" si="7"/>
        <v>0</v>
      </c>
      <c r="Y254" s="34"/>
      <c r="Z254" s="34"/>
      <c r="AA254" s="34"/>
      <c r="AB254" s="34"/>
      <c r="AC254" s="34"/>
      <c r="AD254" s="34"/>
      <c r="AE254" s="34"/>
      <c r="AR254" s="201" t="s">
        <v>150</v>
      </c>
      <c r="AT254" s="201" t="s">
        <v>145</v>
      </c>
      <c r="AU254" s="201" t="s">
        <v>86</v>
      </c>
      <c r="AY254" s="17" t="s">
        <v>142</v>
      </c>
      <c r="BE254" s="202">
        <f t="shared" si="8"/>
        <v>0</v>
      </c>
      <c r="BF254" s="202">
        <f t="shared" si="9"/>
        <v>0</v>
      </c>
      <c r="BG254" s="202">
        <f t="shared" si="10"/>
        <v>0</v>
      </c>
      <c r="BH254" s="202">
        <f t="shared" si="11"/>
        <v>0</v>
      </c>
      <c r="BI254" s="202">
        <f t="shared" si="12"/>
        <v>0</v>
      </c>
      <c r="BJ254" s="17" t="s">
        <v>84</v>
      </c>
      <c r="BK254" s="202">
        <f t="shared" si="13"/>
        <v>0</v>
      </c>
      <c r="BL254" s="17" t="s">
        <v>150</v>
      </c>
      <c r="BM254" s="201" t="s">
        <v>866</v>
      </c>
    </row>
    <row r="255" spans="1:65" s="2" customFormat="1" ht="24">
      <c r="A255" s="34"/>
      <c r="B255" s="35"/>
      <c r="C255" s="189" t="s">
        <v>435</v>
      </c>
      <c r="D255" s="189" t="s">
        <v>145</v>
      </c>
      <c r="E255" s="190" t="s">
        <v>867</v>
      </c>
      <c r="F255" s="191" t="s">
        <v>868</v>
      </c>
      <c r="G255" s="192" t="s">
        <v>254</v>
      </c>
      <c r="H255" s="193">
        <v>12.726</v>
      </c>
      <c r="I255" s="194"/>
      <c r="J255" s="194"/>
      <c r="K255" s="195">
        <f t="shared" si="1"/>
        <v>0</v>
      </c>
      <c r="L255" s="191" t="s">
        <v>149</v>
      </c>
      <c r="M255" s="39"/>
      <c r="N255" s="196" t="s">
        <v>1</v>
      </c>
      <c r="O255" s="197" t="s">
        <v>39</v>
      </c>
      <c r="P255" s="198">
        <f t="shared" si="2"/>
        <v>0</v>
      </c>
      <c r="Q255" s="198">
        <f t="shared" si="3"/>
        <v>0</v>
      </c>
      <c r="R255" s="198">
        <f t="shared" si="4"/>
        <v>0</v>
      </c>
      <c r="S255" s="71"/>
      <c r="T255" s="199">
        <f t="shared" si="5"/>
        <v>0</v>
      </c>
      <c r="U255" s="199">
        <v>0</v>
      </c>
      <c r="V255" s="199">
        <f t="shared" si="6"/>
        <v>0</v>
      </c>
      <c r="W255" s="199">
        <v>0</v>
      </c>
      <c r="X255" s="200">
        <f t="shared" si="7"/>
        <v>0</v>
      </c>
      <c r="Y255" s="34"/>
      <c r="Z255" s="34"/>
      <c r="AA255" s="34"/>
      <c r="AB255" s="34"/>
      <c r="AC255" s="34"/>
      <c r="AD255" s="34"/>
      <c r="AE255" s="34"/>
      <c r="AR255" s="201" t="s">
        <v>150</v>
      </c>
      <c r="AT255" s="201" t="s">
        <v>145</v>
      </c>
      <c r="AU255" s="201" t="s">
        <v>86</v>
      </c>
      <c r="AY255" s="17" t="s">
        <v>142</v>
      </c>
      <c r="BE255" s="202">
        <f t="shared" si="8"/>
        <v>0</v>
      </c>
      <c r="BF255" s="202">
        <f t="shared" si="9"/>
        <v>0</v>
      </c>
      <c r="BG255" s="202">
        <f t="shared" si="10"/>
        <v>0</v>
      </c>
      <c r="BH255" s="202">
        <f t="shared" si="11"/>
        <v>0</v>
      </c>
      <c r="BI255" s="202">
        <f t="shared" si="12"/>
        <v>0</v>
      </c>
      <c r="BJ255" s="17" t="s">
        <v>84</v>
      </c>
      <c r="BK255" s="202">
        <f t="shared" si="13"/>
        <v>0</v>
      </c>
      <c r="BL255" s="17" t="s">
        <v>150</v>
      </c>
      <c r="BM255" s="201" t="s">
        <v>869</v>
      </c>
    </row>
    <row r="256" spans="1:65" s="2" customFormat="1" ht="44.25" customHeight="1">
      <c r="A256" s="34"/>
      <c r="B256" s="35"/>
      <c r="C256" s="189" t="s">
        <v>264</v>
      </c>
      <c r="D256" s="189" t="s">
        <v>145</v>
      </c>
      <c r="E256" s="190" t="s">
        <v>870</v>
      </c>
      <c r="F256" s="191" t="s">
        <v>871</v>
      </c>
      <c r="G256" s="192" t="s">
        <v>254</v>
      </c>
      <c r="H256" s="193">
        <v>11.094</v>
      </c>
      <c r="I256" s="194"/>
      <c r="J256" s="194"/>
      <c r="K256" s="195">
        <f t="shared" si="1"/>
        <v>0</v>
      </c>
      <c r="L256" s="191" t="s">
        <v>149</v>
      </c>
      <c r="M256" s="39"/>
      <c r="N256" s="196" t="s">
        <v>1</v>
      </c>
      <c r="O256" s="197" t="s">
        <v>39</v>
      </c>
      <c r="P256" s="198">
        <f t="shared" si="2"/>
        <v>0</v>
      </c>
      <c r="Q256" s="198">
        <f t="shared" si="3"/>
        <v>0</v>
      </c>
      <c r="R256" s="198">
        <f t="shared" si="4"/>
        <v>0</v>
      </c>
      <c r="S256" s="71"/>
      <c r="T256" s="199">
        <f t="shared" si="5"/>
        <v>0</v>
      </c>
      <c r="U256" s="199">
        <v>0</v>
      </c>
      <c r="V256" s="199">
        <f t="shared" si="6"/>
        <v>0</v>
      </c>
      <c r="W256" s="199">
        <v>0</v>
      </c>
      <c r="X256" s="200">
        <f t="shared" si="7"/>
        <v>0</v>
      </c>
      <c r="Y256" s="34"/>
      <c r="Z256" s="34"/>
      <c r="AA256" s="34"/>
      <c r="AB256" s="34"/>
      <c r="AC256" s="34"/>
      <c r="AD256" s="34"/>
      <c r="AE256" s="34"/>
      <c r="AR256" s="201" t="s">
        <v>150</v>
      </c>
      <c r="AT256" s="201" t="s">
        <v>145</v>
      </c>
      <c r="AU256" s="201" t="s">
        <v>86</v>
      </c>
      <c r="AY256" s="17" t="s">
        <v>142</v>
      </c>
      <c r="BE256" s="202">
        <f t="shared" si="8"/>
        <v>0</v>
      </c>
      <c r="BF256" s="202">
        <f t="shared" si="9"/>
        <v>0</v>
      </c>
      <c r="BG256" s="202">
        <f t="shared" si="10"/>
        <v>0</v>
      </c>
      <c r="BH256" s="202">
        <f t="shared" si="11"/>
        <v>0</v>
      </c>
      <c r="BI256" s="202">
        <f t="shared" si="12"/>
        <v>0</v>
      </c>
      <c r="BJ256" s="17" t="s">
        <v>84</v>
      </c>
      <c r="BK256" s="202">
        <f t="shared" si="13"/>
        <v>0</v>
      </c>
      <c r="BL256" s="17" t="s">
        <v>150</v>
      </c>
      <c r="BM256" s="201" t="s">
        <v>872</v>
      </c>
    </row>
    <row r="257" spans="1:47" s="2" customFormat="1" ht="78">
      <c r="A257" s="34"/>
      <c r="B257" s="35"/>
      <c r="C257" s="36"/>
      <c r="D257" s="203" t="s">
        <v>152</v>
      </c>
      <c r="E257" s="36"/>
      <c r="F257" s="204" t="s">
        <v>496</v>
      </c>
      <c r="G257" s="36"/>
      <c r="H257" s="36"/>
      <c r="I257" s="205"/>
      <c r="J257" s="205"/>
      <c r="K257" s="36"/>
      <c r="L257" s="36"/>
      <c r="M257" s="39"/>
      <c r="N257" s="206"/>
      <c r="O257" s="207"/>
      <c r="P257" s="71"/>
      <c r="Q257" s="71"/>
      <c r="R257" s="71"/>
      <c r="S257" s="71"/>
      <c r="T257" s="71"/>
      <c r="U257" s="71"/>
      <c r="V257" s="71"/>
      <c r="W257" s="71"/>
      <c r="X257" s="72"/>
      <c r="Y257" s="34"/>
      <c r="Z257" s="34"/>
      <c r="AA257" s="34"/>
      <c r="AB257" s="34"/>
      <c r="AC257" s="34"/>
      <c r="AD257" s="34"/>
      <c r="AE257" s="34"/>
      <c r="AT257" s="17" t="s">
        <v>152</v>
      </c>
      <c r="AU257" s="17" t="s">
        <v>86</v>
      </c>
    </row>
    <row r="258" spans="1:65" s="2" customFormat="1" ht="44.25" customHeight="1">
      <c r="A258" s="34"/>
      <c r="B258" s="35"/>
      <c r="C258" s="189" t="s">
        <v>279</v>
      </c>
      <c r="D258" s="189" t="s">
        <v>145</v>
      </c>
      <c r="E258" s="190" t="s">
        <v>494</v>
      </c>
      <c r="F258" s="191" t="s">
        <v>266</v>
      </c>
      <c r="G258" s="192" t="s">
        <v>254</v>
      </c>
      <c r="H258" s="193">
        <v>1.632</v>
      </c>
      <c r="I258" s="194"/>
      <c r="J258" s="194"/>
      <c r="K258" s="195">
        <f>ROUND(P258*H258,2)</f>
        <v>0</v>
      </c>
      <c r="L258" s="191" t="s">
        <v>149</v>
      </c>
      <c r="M258" s="39"/>
      <c r="N258" s="196" t="s">
        <v>1</v>
      </c>
      <c r="O258" s="197" t="s">
        <v>39</v>
      </c>
      <c r="P258" s="198">
        <f>I258+J258</f>
        <v>0</v>
      </c>
      <c r="Q258" s="198">
        <f>ROUND(I258*H258,2)</f>
        <v>0</v>
      </c>
      <c r="R258" s="198">
        <f>ROUND(J258*H258,2)</f>
        <v>0</v>
      </c>
      <c r="S258" s="71"/>
      <c r="T258" s="199">
        <f>S258*H258</f>
        <v>0</v>
      </c>
      <c r="U258" s="199">
        <v>0</v>
      </c>
      <c r="V258" s="199">
        <f>U258*H258</f>
        <v>0</v>
      </c>
      <c r="W258" s="199">
        <v>0</v>
      </c>
      <c r="X258" s="200">
        <f>W258*H258</f>
        <v>0</v>
      </c>
      <c r="Y258" s="34"/>
      <c r="Z258" s="34"/>
      <c r="AA258" s="34"/>
      <c r="AB258" s="34"/>
      <c r="AC258" s="34"/>
      <c r="AD258" s="34"/>
      <c r="AE258" s="34"/>
      <c r="AR258" s="201" t="s">
        <v>150</v>
      </c>
      <c r="AT258" s="201" t="s">
        <v>145</v>
      </c>
      <c r="AU258" s="201" t="s">
        <v>86</v>
      </c>
      <c r="AY258" s="17" t="s">
        <v>142</v>
      </c>
      <c r="BE258" s="202">
        <f>IF(O258="základní",K258,0)</f>
        <v>0</v>
      </c>
      <c r="BF258" s="202">
        <f>IF(O258="snížená",K258,0)</f>
        <v>0</v>
      </c>
      <c r="BG258" s="202">
        <f>IF(O258="zákl. přenesená",K258,0)</f>
        <v>0</v>
      </c>
      <c r="BH258" s="202">
        <f>IF(O258="sníž. přenesená",K258,0)</f>
        <v>0</v>
      </c>
      <c r="BI258" s="202">
        <f>IF(O258="nulová",K258,0)</f>
        <v>0</v>
      </c>
      <c r="BJ258" s="17" t="s">
        <v>84</v>
      </c>
      <c r="BK258" s="202">
        <f>ROUND(P258*H258,2)</f>
        <v>0</v>
      </c>
      <c r="BL258" s="17" t="s">
        <v>150</v>
      </c>
      <c r="BM258" s="201" t="s">
        <v>873</v>
      </c>
    </row>
    <row r="259" spans="1:47" s="2" customFormat="1" ht="78">
      <c r="A259" s="34"/>
      <c r="B259" s="35"/>
      <c r="C259" s="36"/>
      <c r="D259" s="203" t="s">
        <v>152</v>
      </c>
      <c r="E259" s="36"/>
      <c r="F259" s="204" t="s">
        <v>496</v>
      </c>
      <c r="G259" s="36"/>
      <c r="H259" s="36"/>
      <c r="I259" s="205"/>
      <c r="J259" s="205"/>
      <c r="K259" s="36"/>
      <c r="L259" s="36"/>
      <c r="M259" s="39"/>
      <c r="N259" s="206"/>
      <c r="O259" s="207"/>
      <c r="P259" s="71"/>
      <c r="Q259" s="71"/>
      <c r="R259" s="71"/>
      <c r="S259" s="71"/>
      <c r="T259" s="71"/>
      <c r="U259" s="71"/>
      <c r="V259" s="71"/>
      <c r="W259" s="71"/>
      <c r="X259" s="72"/>
      <c r="Y259" s="34"/>
      <c r="Z259" s="34"/>
      <c r="AA259" s="34"/>
      <c r="AB259" s="34"/>
      <c r="AC259" s="34"/>
      <c r="AD259" s="34"/>
      <c r="AE259" s="34"/>
      <c r="AT259" s="17" t="s">
        <v>152</v>
      </c>
      <c r="AU259" s="17" t="s">
        <v>86</v>
      </c>
    </row>
    <row r="260" spans="2:63" s="12" customFormat="1" ht="22.9" customHeight="1">
      <c r="B260" s="172"/>
      <c r="C260" s="173"/>
      <c r="D260" s="174" t="s">
        <v>75</v>
      </c>
      <c r="E260" s="187" t="s">
        <v>497</v>
      </c>
      <c r="F260" s="187" t="s">
        <v>498</v>
      </c>
      <c r="G260" s="173"/>
      <c r="H260" s="173"/>
      <c r="I260" s="176"/>
      <c r="J260" s="176"/>
      <c r="K260" s="188">
        <f>BK260</f>
        <v>0</v>
      </c>
      <c r="L260" s="173"/>
      <c r="M260" s="178"/>
      <c r="N260" s="179"/>
      <c r="O260" s="180"/>
      <c r="P260" s="180"/>
      <c r="Q260" s="181">
        <f>SUM(Q261:Q262)</f>
        <v>0</v>
      </c>
      <c r="R260" s="181">
        <f>SUM(R261:R262)</f>
        <v>0</v>
      </c>
      <c r="S260" s="180"/>
      <c r="T260" s="182">
        <f>SUM(T261:T262)</f>
        <v>0</v>
      </c>
      <c r="U260" s="180"/>
      <c r="V260" s="182">
        <f>SUM(V261:V262)</f>
        <v>0</v>
      </c>
      <c r="W260" s="180"/>
      <c r="X260" s="183">
        <f>SUM(X261:X262)</f>
        <v>0</v>
      </c>
      <c r="AR260" s="184" t="s">
        <v>84</v>
      </c>
      <c r="AT260" s="185" t="s">
        <v>75</v>
      </c>
      <c r="AU260" s="185" t="s">
        <v>84</v>
      </c>
      <c r="AY260" s="184" t="s">
        <v>142</v>
      </c>
      <c r="BK260" s="186">
        <f>SUM(BK261:BK262)</f>
        <v>0</v>
      </c>
    </row>
    <row r="261" spans="1:65" s="2" customFormat="1" ht="44.25" customHeight="1">
      <c r="A261" s="34"/>
      <c r="B261" s="35"/>
      <c r="C261" s="189" t="s">
        <v>452</v>
      </c>
      <c r="D261" s="189" t="s">
        <v>145</v>
      </c>
      <c r="E261" s="190" t="s">
        <v>500</v>
      </c>
      <c r="F261" s="191" t="s">
        <v>501</v>
      </c>
      <c r="G261" s="192" t="s">
        <v>254</v>
      </c>
      <c r="H261" s="193">
        <v>9667.108</v>
      </c>
      <c r="I261" s="194"/>
      <c r="J261" s="194"/>
      <c r="K261" s="195">
        <f>ROUND(P261*H261,2)</f>
        <v>0</v>
      </c>
      <c r="L261" s="191" t="s">
        <v>149</v>
      </c>
      <c r="M261" s="39"/>
      <c r="N261" s="196" t="s">
        <v>1</v>
      </c>
      <c r="O261" s="197" t="s">
        <v>39</v>
      </c>
      <c r="P261" s="198">
        <f>I261+J261</f>
        <v>0</v>
      </c>
      <c r="Q261" s="198">
        <f>ROUND(I261*H261,2)</f>
        <v>0</v>
      </c>
      <c r="R261" s="198">
        <f>ROUND(J261*H261,2)</f>
        <v>0</v>
      </c>
      <c r="S261" s="71"/>
      <c r="T261" s="199">
        <f>S261*H261</f>
        <v>0</v>
      </c>
      <c r="U261" s="199">
        <v>0</v>
      </c>
      <c r="V261" s="199">
        <f>U261*H261</f>
        <v>0</v>
      </c>
      <c r="W261" s="199">
        <v>0</v>
      </c>
      <c r="X261" s="200">
        <f>W261*H261</f>
        <v>0</v>
      </c>
      <c r="Y261" s="34"/>
      <c r="Z261" s="34"/>
      <c r="AA261" s="34"/>
      <c r="AB261" s="34"/>
      <c r="AC261" s="34"/>
      <c r="AD261" s="34"/>
      <c r="AE261" s="34"/>
      <c r="AR261" s="201" t="s">
        <v>150</v>
      </c>
      <c r="AT261" s="201" t="s">
        <v>145</v>
      </c>
      <c r="AU261" s="201" t="s">
        <v>86</v>
      </c>
      <c r="AY261" s="17" t="s">
        <v>142</v>
      </c>
      <c r="BE261" s="202">
        <f>IF(O261="základní",K261,0)</f>
        <v>0</v>
      </c>
      <c r="BF261" s="202">
        <f>IF(O261="snížená",K261,0)</f>
        <v>0</v>
      </c>
      <c r="BG261" s="202">
        <f>IF(O261="zákl. přenesená",K261,0)</f>
        <v>0</v>
      </c>
      <c r="BH261" s="202">
        <f>IF(O261="sníž. přenesená",K261,0)</f>
        <v>0</v>
      </c>
      <c r="BI261" s="202">
        <f>IF(O261="nulová",K261,0)</f>
        <v>0</v>
      </c>
      <c r="BJ261" s="17" t="s">
        <v>84</v>
      </c>
      <c r="BK261" s="202">
        <f>ROUND(P261*H261,2)</f>
        <v>0</v>
      </c>
      <c r="BL261" s="17" t="s">
        <v>150</v>
      </c>
      <c r="BM261" s="201" t="s">
        <v>874</v>
      </c>
    </row>
    <row r="262" spans="1:65" s="2" customFormat="1" ht="60">
      <c r="A262" s="34"/>
      <c r="B262" s="35"/>
      <c r="C262" s="189" t="s">
        <v>457</v>
      </c>
      <c r="D262" s="189" t="s">
        <v>145</v>
      </c>
      <c r="E262" s="190" t="s">
        <v>875</v>
      </c>
      <c r="F262" s="191" t="s">
        <v>876</v>
      </c>
      <c r="G262" s="192" t="s">
        <v>254</v>
      </c>
      <c r="H262" s="193">
        <v>38668.432</v>
      </c>
      <c r="I262" s="194"/>
      <c r="J262" s="194"/>
      <c r="K262" s="195">
        <f>ROUND(P262*H262,2)</f>
        <v>0</v>
      </c>
      <c r="L262" s="191" t="s">
        <v>149</v>
      </c>
      <c r="M262" s="39"/>
      <c r="N262" s="253" t="s">
        <v>1</v>
      </c>
      <c r="O262" s="254" t="s">
        <v>39</v>
      </c>
      <c r="P262" s="255">
        <f>I262+J262</f>
        <v>0</v>
      </c>
      <c r="Q262" s="255">
        <f>ROUND(I262*H262,2)</f>
        <v>0</v>
      </c>
      <c r="R262" s="255">
        <f>ROUND(J262*H262,2)</f>
        <v>0</v>
      </c>
      <c r="S262" s="256"/>
      <c r="T262" s="257">
        <f>S262*H262</f>
        <v>0</v>
      </c>
      <c r="U262" s="257">
        <v>0</v>
      </c>
      <c r="V262" s="257">
        <f>U262*H262</f>
        <v>0</v>
      </c>
      <c r="W262" s="257">
        <v>0</v>
      </c>
      <c r="X262" s="258">
        <f>W262*H262</f>
        <v>0</v>
      </c>
      <c r="Y262" s="34"/>
      <c r="Z262" s="34"/>
      <c r="AA262" s="34"/>
      <c r="AB262" s="34"/>
      <c r="AC262" s="34"/>
      <c r="AD262" s="34"/>
      <c r="AE262" s="34"/>
      <c r="AR262" s="201" t="s">
        <v>150</v>
      </c>
      <c r="AT262" s="201" t="s">
        <v>145</v>
      </c>
      <c r="AU262" s="201" t="s">
        <v>86</v>
      </c>
      <c r="AY262" s="17" t="s">
        <v>142</v>
      </c>
      <c r="BE262" s="202">
        <f>IF(O262="základní",K262,0)</f>
        <v>0</v>
      </c>
      <c r="BF262" s="202">
        <f>IF(O262="snížená",K262,0)</f>
        <v>0</v>
      </c>
      <c r="BG262" s="202">
        <f>IF(O262="zákl. přenesená",K262,0)</f>
        <v>0</v>
      </c>
      <c r="BH262" s="202">
        <f>IF(O262="sníž. přenesená",K262,0)</f>
        <v>0</v>
      </c>
      <c r="BI262" s="202">
        <f>IF(O262="nulová",K262,0)</f>
        <v>0</v>
      </c>
      <c r="BJ262" s="17" t="s">
        <v>84</v>
      </c>
      <c r="BK262" s="202">
        <f>ROUND(P262*H262,2)</f>
        <v>0</v>
      </c>
      <c r="BL262" s="17" t="s">
        <v>150</v>
      </c>
      <c r="BM262" s="201" t="s">
        <v>877</v>
      </c>
    </row>
    <row r="263" spans="1:31" s="2" customFormat="1" ht="6.95" customHeight="1">
      <c r="A263" s="34"/>
      <c r="B263" s="54"/>
      <c r="C263" s="55"/>
      <c r="D263" s="55"/>
      <c r="E263" s="55"/>
      <c r="F263" s="55"/>
      <c r="G263" s="55"/>
      <c r="H263" s="55"/>
      <c r="I263" s="55"/>
      <c r="J263" s="55"/>
      <c r="K263" s="55"/>
      <c r="L263" s="55"/>
      <c r="M263" s="39"/>
      <c r="N263" s="34"/>
      <c r="P263" s="34"/>
      <c r="Q263" s="34"/>
      <c r="R263" s="34"/>
      <c r="S263" s="34"/>
      <c r="T263" s="34"/>
      <c r="U263" s="34"/>
      <c r="V263" s="34"/>
      <c r="W263" s="34"/>
      <c r="X263" s="34"/>
      <c r="Y263" s="34"/>
      <c r="Z263" s="34"/>
      <c r="AA263" s="34"/>
      <c r="AB263" s="34"/>
      <c r="AC263" s="34"/>
      <c r="AD263" s="34"/>
      <c r="AE263" s="34"/>
    </row>
  </sheetData>
  <sheetProtection algorithmName="SHA-512" hashValue="skyHzOrHeLsuqeQlGd/5us7tlO+LI3EJGt4dvc0UW1nO5fKXaW+3FYZ8uyo7KFGrWe31Ki8+97Ean0v1KteavQ==" saltValue="54F2VbzB+uZi1mGNZM/wO4MzOL+7jrSxyHPDYsYs3EjpBSHYEPbFYFw/OgORWOj9jg6Fibolt7JVY9twVpNxGQ==" spinCount="100000" sheet="1" objects="1" scenarios="1" formatColumns="0" formatRows="0" autoFilter="0"/>
  <autoFilter ref="C124:L262"/>
  <mergeCells count="9">
    <mergeCell ref="E87:H87"/>
    <mergeCell ref="E115:H115"/>
    <mergeCell ref="E117:H117"/>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6"/>
  <sheetViews>
    <sheetView showGridLines="0" workbookViewId="0" topLeftCell="A102">
      <selection activeCell="AB115" sqref="AB11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59"/>
      <c r="N2" s="259"/>
      <c r="O2" s="259"/>
      <c r="P2" s="259"/>
      <c r="Q2" s="259"/>
      <c r="R2" s="259"/>
      <c r="S2" s="259"/>
      <c r="T2" s="259"/>
      <c r="U2" s="259"/>
      <c r="V2" s="259"/>
      <c r="W2" s="259"/>
      <c r="X2" s="259"/>
      <c r="Y2" s="259"/>
      <c r="Z2" s="259"/>
      <c r="AT2" s="17" t="s">
        <v>95</v>
      </c>
    </row>
    <row r="3" spans="2:46" s="1" customFormat="1" ht="6.95" customHeight="1" hidden="1">
      <c r="B3" s="109"/>
      <c r="C3" s="110"/>
      <c r="D3" s="110"/>
      <c r="E3" s="110"/>
      <c r="F3" s="110"/>
      <c r="G3" s="110"/>
      <c r="H3" s="110"/>
      <c r="I3" s="110"/>
      <c r="J3" s="110"/>
      <c r="K3" s="110"/>
      <c r="L3" s="110"/>
      <c r="M3" s="20"/>
      <c r="AT3" s="17" t="s">
        <v>86</v>
      </c>
    </row>
    <row r="4" spans="2:46" s="1" customFormat="1" ht="24.95" customHeight="1" hidden="1">
      <c r="B4" s="20"/>
      <c r="D4" s="111" t="s">
        <v>102</v>
      </c>
      <c r="M4" s="20"/>
      <c r="N4" s="112" t="s">
        <v>11</v>
      </c>
      <c r="AT4" s="17" t="s">
        <v>4</v>
      </c>
    </row>
    <row r="5" spans="2:13" s="1" customFormat="1" ht="6.95" customHeight="1" hidden="1">
      <c r="B5" s="20"/>
      <c r="M5" s="20"/>
    </row>
    <row r="6" spans="2:13" s="1" customFormat="1" ht="12" customHeight="1" hidden="1">
      <c r="B6" s="20"/>
      <c r="D6" s="113" t="s">
        <v>17</v>
      </c>
      <c r="M6" s="20"/>
    </row>
    <row r="7" spans="2:13" s="1" customFormat="1" ht="16.5" customHeight="1" hidden="1">
      <c r="B7" s="20"/>
      <c r="E7" s="303" t="str">
        <f>'Rekapitulace stavby'!K6</f>
        <v xml:space="preserve"> Realizace SZ navržených v KoPÚ Suchdol nad Odrou - 1.etapa</v>
      </c>
      <c r="F7" s="304"/>
      <c r="G7" s="304"/>
      <c r="H7" s="304"/>
      <c r="M7" s="20"/>
    </row>
    <row r="8" spans="1:31" s="2" customFormat="1" ht="12" customHeight="1" hidden="1">
      <c r="A8" s="34"/>
      <c r="B8" s="39"/>
      <c r="C8" s="34"/>
      <c r="D8" s="113" t="s">
        <v>103</v>
      </c>
      <c r="E8" s="34"/>
      <c r="F8" s="34"/>
      <c r="G8" s="34"/>
      <c r="H8" s="34"/>
      <c r="I8" s="34"/>
      <c r="J8" s="34"/>
      <c r="K8" s="34"/>
      <c r="L8" s="34"/>
      <c r="M8" s="51"/>
      <c r="S8" s="34"/>
      <c r="T8" s="34"/>
      <c r="U8" s="34"/>
      <c r="V8" s="34"/>
      <c r="W8" s="34"/>
      <c r="X8" s="34"/>
      <c r="Y8" s="34"/>
      <c r="Z8" s="34"/>
      <c r="AA8" s="34"/>
      <c r="AB8" s="34"/>
      <c r="AC8" s="34"/>
      <c r="AD8" s="34"/>
      <c r="AE8" s="34"/>
    </row>
    <row r="9" spans="1:31" s="2" customFormat="1" ht="16.5" customHeight="1" hidden="1">
      <c r="A9" s="34"/>
      <c r="B9" s="39"/>
      <c r="C9" s="34"/>
      <c r="D9" s="34"/>
      <c r="E9" s="305" t="s">
        <v>878</v>
      </c>
      <c r="F9" s="306"/>
      <c r="G9" s="306"/>
      <c r="H9" s="306"/>
      <c r="I9" s="34"/>
      <c r="J9" s="34"/>
      <c r="K9" s="34"/>
      <c r="L9" s="34"/>
      <c r="M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34"/>
      <c r="M10" s="51"/>
      <c r="S10" s="34"/>
      <c r="T10" s="34"/>
      <c r="U10" s="34"/>
      <c r="V10" s="34"/>
      <c r="W10" s="34"/>
      <c r="X10" s="34"/>
      <c r="Y10" s="34"/>
      <c r="Z10" s="34"/>
      <c r="AA10" s="34"/>
      <c r="AB10" s="34"/>
      <c r="AC10" s="34"/>
      <c r="AD10" s="34"/>
      <c r="AE10" s="34"/>
    </row>
    <row r="11" spans="1:31" s="2" customFormat="1" ht="12" customHeight="1" hidden="1">
      <c r="A11" s="34"/>
      <c r="B11" s="39"/>
      <c r="C11" s="34"/>
      <c r="D11" s="113" t="s">
        <v>19</v>
      </c>
      <c r="E11" s="34"/>
      <c r="F11" s="114" t="s">
        <v>1</v>
      </c>
      <c r="G11" s="34"/>
      <c r="H11" s="34"/>
      <c r="I11" s="113" t="s">
        <v>20</v>
      </c>
      <c r="J11" s="114" t="s">
        <v>1</v>
      </c>
      <c r="K11" s="34"/>
      <c r="L11" s="34"/>
      <c r="M11" s="51"/>
      <c r="S11" s="34"/>
      <c r="T11" s="34"/>
      <c r="U11" s="34"/>
      <c r="V11" s="34"/>
      <c r="W11" s="34"/>
      <c r="X11" s="34"/>
      <c r="Y11" s="34"/>
      <c r="Z11" s="34"/>
      <c r="AA11" s="34"/>
      <c r="AB11" s="34"/>
      <c r="AC11" s="34"/>
      <c r="AD11" s="34"/>
      <c r="AE11" s="34"/>
    </row>
    <row r="12" spans="1:31" s="2" customFormat="1" ht="12" customHeight="1" hidden="1">
      <c r="A12" s="34"/>
      <c r="B12" s="39"/>
      <c r="C12" s="34"/>
      <c r="D12" s="113" t="s">
        <v>21</v>
      </c>
      <c r="E12" s="34"/>
      <c r="F12" s="114" t="s">
        <v>22</v>
      </c>
      <c r="G12" s="34"/>
      <c r="H12" s="34"/>
      <c r="I12" s="113" t="s">
        <v>23</v>
      </c>
      <c r="J12" s="115" t="str">
        <f>'Rekapitulace stavby'!AN8</f>
        <v>1. 9. 2017</v>
      </c>
      <c r="K12" s="34"/>
      <c r="L12" s="34"/>
      <c r="M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34"/>
      <c r="M13" s="51"/>
      <c r="S13" s="34"/>
      <c r="T13" s="34"/>
      <c r="U13" s="34"/>
      <c r="V13" s="34"/>
      <c r="W13" s="34"/>
      <c r="X13" s="34"/>
      <c r="Y13" s="34"/>
      <c r="Z13" s="34"/>
      <c r="AA13" s="34"/>
      <c r="AB13" s="34"/>
      <c r="AC13" s="34"/>
      <c r="AD13" s="34"/>
      <c r="AE13" s="34"/>
    </row>
    <row r="14" spans="1:31" s="2" customFormat="1" ht="12" customHeight="1" hidden="1">
      <c r="A14" s="34"/>
      <c r="B14" s="39"/>
      <c r="C14" s="34"/>
      <c r="D14" s="113" t="s">
        <v>25</v>
      </c>
      <c r="E14" s="34"/>
      <c r="F14" s="34"/>
      <c r="G14" s="34"/>
      <c r="H14" s="34"/>
      <c r="I14" s="113" t="s">
        <v>26</v>
      </c>
      <c r="J14" s="114" t="s">
        <v>1</v>
      </c>
      <c r="K14" s="34"/>
      <c r="L14" s="34"/>
      <c r="M14" s="51"/>
      <c r="S14" s="34"/>
      <c r="T14" s="34"/>
      <c r="U14" s="34"/>
      <c r="V14" s="34"/>
      <c r="W14" s="34"/>
      <c r="X14" s="34"/>
      <c r="Y14" s="34"/>
      <c r="Z14" s="34"/>
      <c r="AA14" s="34"/>
      <c r="AB14" s="34"/>
      <c r="AC14" s="34"/>
      <c r="AD14" s="34"/>
      <c r="AE14" s="34"/>
    </row>
    <row r="15" spans="1:31" s="2" customFormat="1" ht="18" customHeight="1" hidden="1">
      <c r="A15" s="34"/>
      <c r="B15" s="39"/>
      <c r="C15" s="34"/>
      <c r="D15" s="34"/>
      <c r="E15" s="114" t="s">
        <v>27</v>
      </c>
      <c r="F15" s="34"/>
      <c r="G15" s="34"/>
      <c r="H15" s="34"/>
      <c r="I15" s="113" t="s">
        <v>28</v>
      </c>
      <c r="J15" s="114" t="s">
        <v>1</v>
      </c>
      <c r="K15" s="34"/>
      <c r="L15" s="34"/>
      <c r="M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34"/>
      <c r="M16" s="51"/>
      <c r="S16" s="34"/>
      <c r="T16" s="34"/>
      <c r="U16" s="34"/>
      <c r="V16" s="34"/>
      <c r="W16" s="34"/>
      <c r="X16" s="34"/>
      <c r="Y16" s="34"/>
      <c r="Z16" s="34"/>
      <c r="AA16" s="34"/>
      <c r="AB16" s="34"/>
      <c r="AC16" s="34"/>
      <c r="AD16" s="34"/>
      <c r="AE16" s="34"/>
    </row>
    <row r="17" spans="1:31" s="2" customFormat="1" ht="12" customHeight="1" hidden="1">
      <c r="A17" s="34"/>
      <c r="B17" s="39"/>
      <c r="C17" s="34"/>
      <c r="D17" s="113" t="s">
        <v>29</v>
      </c>
      <c r="E17" s="34"/>
      <c r="F17" s="34"/>
      <c r="G17" s="34"/>
      <c r="H17" s="34"/>
      <c r="I17" s="113" t="s">
        <v>26</v>
      </c>
      <c r="J17" s="30" t="str">
        <f>'Rekapitulace stavby'!AN13</f>
        <v>Vyplň údaj</v>
      </c>
      <c r="K17" s="34"/>
      <c r="L17" s="34"/>
      <c r="M17" s="51"/>
      <c r="S17" s="34"/>
      <c r="T17" s="34"/>
      <c r="U17" s="34"/>
      <c r="V17" s="34"/>
      <c r="W17" s="34"/>
      <c r="X17" s="34"/>
      <c r="Y17" s="34"/>
      <c r="Z17" s="34"/>
      <c r="AA17" s="34"/>
      <c r="AB17" s="34"/>
      <c r="AC17" s="34"/>
      <c r="AD17" s="34"/>
      <c r="AE17" s="34"/>
    </row>
    <row r="18" spans="1:31" s="2" customFormat="1" ht="18" customHeight="1" hidden="1">
      <c r="A18" s="34"/>
      <c r="B18" s="39"/>
      <c r="C18" s="34"/>
      <c r="D18" s="34"/>
      <c r="E18" s="307" t="str">
        <f>'Rekapitulace stavby'!E14</f>
        <v>Vyplň údaj</v>
      </c>
      <c r="F18" s="308"/>
      <c r="G18" s="308"/>
      <c r="H18" s="308"/>
      <c r="I18" s="113" t="s">
        <v>28</v>
      </c>
      <c r="J18" s="30" t="str">
        <f>'Rekapitulace stavby'!AN14</f>
        <v>Vyplň údaj</v>
      </c>
      <c r="K18" s="34"/>
      <c r="L18" s="34"/>
      <c r="M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34"/>
      <c r="M19" s="51"/>
      <c r="S19" s="34"/>
      <c r="T19" s="34"/>
      <c r="U19" s="34"/>
      <c r="V19" s="34"/>
      <c r="W19" s="34"/>
      <c r="X19" s="34"/>
      <c r="Y19" s="34"/>
      <c r="Z19" s="34"/>
      <c r="AA19" s="34"/>
      <c r="AB19" s="34"/>
      <c r="AC19" s="34"/>
      <c r="AD19" s="34"/>
      <c r="AE19" s="34"/>
    </row>
    <row r="20" spans="1:31" s="2" customFormat="1" ht="12" customHeight="1" hidden="1">
      <c r="A20" s="34"/>
      <c r="B20" s="39"/>
      <c r="C20" s="34"/>
      <c r="D20" s="113" t="s">
        <v>31</v>
      </c>
      <c r="E20" s="34"/>
      <c r="F20" s="34"/>
      <c r="G20" s="34"/>
      <c r="H20" s="34"/>
      <c r="I20" s="113" t="s">
        <v>26</v>
      </c>
      <c r="J20" s="114" t="s">
        <v>1</v>
      </c>
      <c r="K20" s="34"/>
      <c r="L20" s="34"/>
      <c r="M20" s="51"/>
      <c r="S20" s="34"/>
      <c r="T20" s="34"/>
      <c r="U20" s="34"/>
      <c r="V20" s="34"/>
      <c r="W20" s="34"/>
      <c r="X20" s="34"/>
      <c r="Y20" s="34"/>
      <c r="Z20" s="34"/>
      <c r="AA20" s="34"/>
      <c r="AB20" s="34"/>
      <c r="AC20" s="34"/>
      <c r="AD20" s="34"/>
      <c r="AE20" s="34"/>
    </row>
    <row r="21" spans="1:31" s="2" customFormat="1" ht="18" customHeight="1" hidden="1">
      <c r="A21" s="34"/>
      <c r="B21" s="39"/>
      <c r="C21" s="34"/>
      <c r="D21" s="34"/>
      <c r="E21" s="114" t="s">
        <v>27</v>
      </c>
      <c r="F21" s="34"/>
      <c r="G21" s="34"/>
      <c r="H21" s="34"/>
      <c r="I21" s="113" t="s">
        <v>28</v>
      </c>
      <c r="J21" s="114" t="s">
        <v>1</v>
      </c>
      <c r="K21" s="34"/>
      <c r="L21" s="34"/>
      <c r="M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34"/>
      <c r="M22" s="51"/>
      <c r="S22" s="34"/>
      <c r="T22" s="34"/>
      <c r="U22" s="34"/>
      <c r="V22" s="34"/>
      <c r="W22" s="34"/>
      <c r="X22" s="34"/>
      <c r="Y22" s="34"/>
      <c r="Z22" s="34"/>
      <c r="AA22" s="34"/>
      <c r="AB22" s="34"/>
      <c r="AC22" s="34"/>
      <c r="AD22" s="34"/>
      <c r="AE22" s="34"/>
    </row>
    <row r="23" spans="1:31" s="2" customFormat="1" ht="12" customHeight="1" hidden="1">
      <c r="A23" s="34"/>
      <c r="B23" s="39"/>
      <c r="C23" s="34"/>
      <c r="D23" s="113" t="s">
        <v>32</v>
      </c>
      <c r="E23" s="34"/>
      <c r="F23" s="34"/>
      <c r="G23" s="34"/>
      <c r="H23" s="34"/>
      <c r="I23" s="113" t="s">
        <v>26</v>
      </c>
      <c r="J23" s="114" t="s">
        <v>1</v>
      </c>
      <c r="K23" s="34"/>
      <c r="L23" s="34"/>
      <c r="M23" s="51"/>
      <c r="S23" s="34"/>
      <c r="T23" s="34"/>
      <c r="U23" s="34"/>
      <c r="V23" s="34"/>
      <c r="W23" s="34"/>
      <c r="X23" s="34"/>
      <c r="Y23" s="34"/>
      <c r="Z23" s="34"/>
      <c r="AA23" s="34"/>
      <c r="AB23" s="34"/>
      <c r="AC23" s="34"/>
      <c r="AD23" s="34"/>
      <c r="AE23" s="34"/>
    </row>
    <row r="24" spans="1:31" s="2" customFormat="1" ht="18" customHeight="1" hidden="1">
      <c r="A24" s="34"/>
      <c r="B24" s="39"/>
      <c r="C24" s="34"/>
      <c r="D24" s="34"/>
      <c r="E24" s="114" t="s">
        <v>27</v>
      </c>
      <c r="F24" s="34"/>
      <c r="G24" s="34"/>
      <c r="H24" s="34"/>
      <c r="I24" s="113" t="s">
        <v>28</v>
      </c>
      <c r="J24" s="114" t="s">
        <v>1</v>
      </c>
      <c r="K24" s="34"/>
      <c r="L24" s="34"/>
      <c r="M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34"/>
      <c r="M25" s="51"/>
      <c r="S25" s="34"/>
      <c r="T25" s="34"/>
      <c r="U25" s="34"/>
      <c r="V25" s="34"/>
      <c r="W25" s="34"/>
      <c r="X25" s="34"/>
      <c r="Y25" s="34"/>
      <c r="Z25" s="34"/>
      <c r="AA25" s="34"/>
      <c r="AB25" s="34"/>
      <c r="AC25" s="34"/>
      <c r="AD25" s="34"/>
      <c r="AE25" s="34"/>
    </row>
    <row r="26" spans="1:31" s="2" customFormat="1" ht="12" customHeight="1" hidden="1">
      <c r="A26" s="34"/>
      <c r="B26" s="39"/>
      <c r="C26" s="34"/>
      <c r="D26" s="113" t="s">
        <v>33</v>
      </c>
      <c r="E26" s="34"/>
      <c r="F26" s="34"/>
      <c r="G26" s="34"/>
      <c r="H26" s="34"/>
      <c r="I26" s="34"/>
      <c r="J26" s="34"/>
      <c r="K26" s="34"/>
      <c r="L26" s="34"/>
      <c r="M26" s="51"/>
      <c r="S26" s="34"/>
      <c r="T26" s="34"/>
      <c r="U26" s="34"/>
      <c r="V26" s="34"/>
      <c r="W26" s="34"/>
      <c r="X26" s="34"/>
      <c r="Y26" s="34"/>
      <c r="Z26" s="34"/>
      <c r="AA26" s="34"/>
      <c r="AB26" s="34"/>
      <c r="AC26" s="34"/>
      <c r="AD26" s="34"/>
      <c r="AE26" s="34"/>
    </row>
    <row r="27" spans="1:31" s="8" customFormat="1" ht="16.5" customHeight="1" hidden="1">
      <c r="A27" s="116"/>
      <c r="B27" s="117"/>
      <c r="C27" s="116"/>
      <c r="D27" s="116"/>
      <c r="E27" s="309" t="s">
        <v>1</v>
      </c>
      <c r="F27" s="309"/>
      <c r="G27" s="309"/>
      <c r="H27" s="309"/>
      <c r="I27" s="116"/>
      <c r="J27" s="116"/>
      <c r="K27" s="116"/>
      <c r="L27" s="116"/>
      <c r="M27" s="118"/>
      <c r="S27" s="116"/>
      <c r="T27" s="116"/>
      <c r="U27" s="116"/>
      <c r="V27" s="116"/>
      <c r="W27" s="116"/>
      <c r="X27" s="116"/>
      <c r="Y27" s="116"/>
      <c r="Z27" s="116"/>
      <c r="AA27" s="116"/>
      <c r="AB27" s="116"/>
      <c r="AC27" s="116"/>
      <c r="AD27" s="116"/>
      <c r="AE27" s="116"/>
    </row>
    <row r="28" spans="1:31" s="2" customFormat="1" ht="6.95" customHeight="1" hidden="1">
      <c r="A28" s="34"/>
      <c r="B28" s="39"/>
      <c r="C28" s="34"/>
      <c r="D28" s="34"/>
      <c r="E28" s="34"/>
      <c r="F28" s="34"/>
      <c r="G28" s="34"/>
      <c r="H28" s="34"/>
      <c r="I28" s="34"/>
      <c r="J28" s="34"/>
      <c r="K28" s="34"/>
      <c r="L28" s="34"/>
      <c r="M28" s="51"/>
      <c r="S28" s="34"/>
      <c r="T28" s="34"/>
      <c r="U28" s="34"/>
      <c r="V28" s="34"/>
      <c r="W28" s="34"/>
      <c r="X28" s="34"/>
      <c r="Y28" s="34"/>
      <c r="Z28" s="34"/>
      <c r="AA28" s="34"/>
      <c r="AB28" s="34"/>
      <c r="AC28" s="34"/>
      <c r="AD28" s="34"/>
      <c r="AE28" s="34"/>
    </row>
    <row r="29" spans="1:31" s="2" customFormat="1" ht="6.95" customHeight="1" hidden="1">
      <c r="A29" s="34"/>
      <c r="B29" s="39"/>
      <c r="C29" s="34"/>
      <c r="D29" s="119"/>
      <c r="E29" s="119"/>
      <c r="F29" s="119"/>
      <c r="G29" s="119"/>
      <c r="H29" s="119"/>
      <c r="I29" s="119"/>
      <c r="J29" s="119"/>
      <c r="K29" s="119"/>
      <c r="L29" s="119"/>
      <c r="M29" s="51"/>
      <c r="S29" s="34"/>
      <c r="T29" s="34"/>
      <c r="U29" s="34"/>
      <c r="V29" s="34"/>
      <c r="W29" s="34"/>
      <c r="X29" s="34"/>
      <c r="Y29" s="34"/>
      <c r="Z29" s="34"/>
      <c r="AA29" s="34"/>
      <c r="AB29" s="34"/>
      <c r="AC29" s="34"/>
      <c r="AD29" s="34"/>
      <c r="AE29" s="34"/>
    </row>
    <row r="30" spans="1:31" s="2" customFormat="1" ht="12.75" hidden="1">
      <c r="A30" s="34"/>
      <c r="B30" s="39"/>
      <c r="C30" s="34"/>
      <c r="D30" s="34"/>
      <c r="E30" s="113" t="s">
        <v>105</v>
      </c>
      <c r="F30" s="34"/>
      <c r="G30" s="34"/>
      <c r="H30" s="34"/>
      <c r="I30" s="34"/>
      <c r="J30" s="34"/>
      <c r="K30" s="120">
        <f>I96</f>
        <v>0</v>
      </c>
      <c r="L30" s="34"/>
      <c r="M30" s="51"/>
      <c r="S30" s="34"/>
      <c r="T30" s="34"/>
      <c r="U30" s="34"/>
      <c r="V30" s="34"/>
      <c r="W30" s="34"/>
      <c r="X30" s="34"/>
      <c r="Y30" s="34"/>
      <c r="Z30" s="34"/>
      <c r="AA30" s="34"/>
      <c r="AB30" s="34"/>
      <c r="AC30" s="34"/>
      <c r="AD30" s="34"/>
      <c r="AE30" s="34"/>
    </row>
    <row r="31" spans="1:31" s="2" customFormat="1" ht="12.75" hidden="1">
      <c r="A31" s="34"/>
      <c r="B31" s="39"/>
      <c r="C31" s="34"/>
      <c r="D31" s="34"/>
      <c r="E31" s="113" t="s">
        <v>106</v>
      </c>
      <c r="F31" s="34"/>
      <c r="G31" s="34"/>
      <c r="H31" s="34"/>
      <c r="I31" s="34"/>
      <c r="J31" s="34"/>
      <c r="K31" s="120">
        <f>J96</f>
        <v>0</v>
      </c>
      <c r="L31" s="34"/>
      <c r="M31" s="51"/>
      <c r="S31" s="34"/>
      <c r="T31" s="34"/>
      <c r="U31" s="34"/>
      <c r="V31" s="34"/>
      <c r="W31" s="34"/>
      <c r="X31" s="34"/>
      <c r="Y31" s="34"/>
      <c r="Z31" s="34"/>
      <c r="AA31" s="34"/>
      <c r="AB31" s="34"/>
      <c r="AC31" s="34"/>
      <c r="AD31" s="34"/>
      <c r="AE31" s="34"/>
    </row>
    <row r="32" spans="1:31" s="2" customFormat="1" ht="25.35" customHeight="1" hidden="1">
      <c r="A32" s="34"/>
      <c r="B32" s="39"/>
      <c r="C32" s="34"/>
      <c r="D32" s="121" t="s">
        <v>34</v>
      </c>
      <c r="E32" s="34"/>
      <c r="F32" s="34"/>
      <c r="G32" s="34"/>
      <c r="H32" s="34"/>
      <c r="I32" s="34"/>
      <c r="J32" s="34"/>
      <c r="K32" s="122">
        <f>ROUND(K121,2)</f>
        <v>0</v>
      </c>
      <c r="L32" s="34"/>
      <c r="M32" s="51"/>
      <c r="S32" s="34"/>
      <c r="T32" s="34"/>
      <c r="U32" s="34"/>
      <c r="V32" s="34"/>
      <c r="W32" s="34"/>
      <c r="X32" s="34"/>
      <c r="Y32" s="34"/>
      <c r="Z32" s="34"/>
      <c r="AA32" s="34"/>
      <c r="AB32" s="34"/>
      <c r="AC32" s="34"/>
      <c r="AD32" s="34"/>
      <c r="AE32" s="34"/>
    </row>
    <row r="33" spans="1:31" s="2" customFormat="1" ht="6.95" customHeight="1" hidden="1">
      <c r="A33" s="34"/>
      <c r="B33" s="39"/>
      <c r="C33" s="34"/>
      <c r="D33" s="119"/>
      <c r="E33" s="119"/>
      <c r="F33" s="119"/>
      <c r="G33" s="119"/>
      <c r="H33" s="119"/>
      <c r="I33" s="119"/>
      <c r="J33" s="119"/>
      <c r="K33" s="119"/>
      <c r="L33" s="119"/>
      <c r="M33" s="51"/>
      <c r="S33" s="34"/>
      <c r="T33" s="34"/>
      <c r="U33" s="34"/>
      <c r="V33" s="34"/>
      <c r="W33" s="34"/>
      <c r="X33" s="34"/>
      <c r="Y33" s="34"/>
      <c r="Z33" s="34"/>
      <c r="AA33" s="34"/>
      <c r="AB33" s="34"/>
      <c r="AC33" s="34"/>
      <c r="AD33" s="34"/>
      <c r="AE33" s="34"/>
    </row>
    <row r="34" spans="1:31" s="2" customFormat="1" ht="14.45" customHeight="1" hidden="1">
      <c r="A34" s="34"/>
      <c r="B34" s="39"/>
      <c r="C34" s="34"/>
      <c r="D34" s="34"/>
      <c r="E34" s="34"/>
      <c r="F34" s="123" t="s">
        <v>36</v>
      </c>
      <c r="G34" s="34"/>
      <c r="H34" s="34"/>
      <c r="I34" s="123" t="s">
        <v>35</v>
      </c>
      <c r="J34" s="34"/>
      <c r="K34" s="123" t="s">
        <v>37</v>
      </c>
      <c r="L34" s="34"/>
      <c r="M34" s="51"/>
      <c r="S34" s="34"/>
      <c r="T34" s="34"/>
      <c r="U34" s="34"/>
      <c r="V34" s="34"/>
      <c r="W34" s="34"/>
      <c r="X34" s="34"/>
      <c r="Y34" s="34"/>
      <c r="Z34" s="34"/>
      <c r="AA34" s="34"/>
      <c r="AB34" s="34"/>
      <c r="AC34" s="34"/>
      <c r="AD34" s="34"/>
      <c r="AE34" s="34"/>
    </row>
    <row r="35" spans="1:31" s="2" customFormat="1" ht="14.45" customHeight="1" hidden="1">
      <c r="A35" s="34"/>
      <c r="B35" s="39"/>
      <c r="C35" s="34"/>
      <c r="D35" s="124" t="s">
        <v>38</v>
      </c>
      <c r="E35" s="113" t="s">
        <v>39</v>
      </c>
      <c r="F35" s="120">
        <f>ROUND((SUM(BE121:BE205)),2)</f>
        <v>0</v>
      </c>
      <c r="G35" s="34"/>
      <c r="H35" s="34"/>
      <c r="I35" s="125">
        <v>0.21</v>
      </c>
      <c r="J35" s="34"/>
      <c r="K35" s="120">
        <f>ROUND(((SUM(BE121:BE205))*I35),2)</f>
        <v>0</v>
      </c>
      <c r="L35" s="34"/>
      <c r="M35" s="51"/>
      <c r="S35" s="34"/>
      <c r="T35" s="34"/>
      <c r="U35" s="34"/>
      <c r="V35" s="34"/>
      <c r="W35" s="34"/>
      <c r="X35" s="34"/>
      <c r="Y35" s="34"/>
      <c r="Z35" s="34"/>
      <c r="AA35" s="34"/>
      <c r="AB35" s="34"/>
      <c r="AC35" s="34"/>
      <c r="AD35" s="34"/>
      <c r="AE35" s="34"/>
    </row>
    <row r="36" spans="1:31" s="2" customFormat="1" ht="14.45" customHeight="1" hidden="1">
      <c r="A36" s="34"/>
      <c r="B36" s="39"/>
      <c r="C36" s="34"/>
      <c r="D36" s="34"/>
      <c r="E36" s="113" t="s">
        <v>40</v>
      </c>
      <c r="F36" s="120">
        <f>ROUND((SUM(BF121:BF205)),2)</f>
        <v>0</v>
      </c>
      <c r="G36" s="34"/>
      <c r="H36" s="34"/>
      <c r="I36" s="125">
        <v>0.15</v>
      </c>
      <c r="J36" s="34"/>
      <c r="K36" s="120">
        <f>ROUND(((SUM(BF121:BF205))*I36),2)</f>
        <v>0</v>
      </c>
      <c r="L36" s="34"/>
      <c r="M36" s="51"/>
      <c r="S36" s="34"/>
      <c r="T36" s="34"/>
      <c r="U36" s="34"/>
      <c r="V36" s="34"/>
      <c r="W36" s="34"/>
      <c r="X36" s="34"/>
      <c r="Y36" s="34"/>
      <c r="Z36" s="34"/>
      <c r="AA36" s="34"/>
      <c r="AB36" s="34"/>
      <c r="AC36" s="34"/>
      <c r="AD36" s="34"/>
      <c r="AE36" s="34"/>
    </row>
    <row r="37" spans="1:31" s="2" customFormat="1" ht="14.45" customHeight="1" hidden="1">
      <c r="A37" s="34"/>
      <c r="B37" s="39"/>
      <c r="C37" s="34"/>
      <c r="D37" s="34"/>
      <c r="E37" s="113" t="s">
        <v>41</v>
      </c>
      <c r="F37" s="120">
        <f>ROUND((SUM(BG121:BG205)),2)</f>
        <v>0</v>
      </c>
      <c r="G37" s="34"/>
      <c r="H37" s="34"/>
      <c r="I37" s="125">
        <v>0.21</v>
      </c>
      <c r="J37" s="34"/>
      <c r="K37" s="120">
        <f>0</f>
        <v>0</v>
      </c>
      <c r="L37" s="34"/>
      <c r="M37" s="51"/>
      <c r="S37" s="34"/>
      <c r="T37" s="34"/>
      <c r="U37" s="34"/>
      <c r="V37" s="34"/>
      <c r="W37" s="34"/>
      <c r="X37" s="34"/>
      <c r="Y37" s="34"/>
      <c r="Z37" s="34"/>
      <c r="AA37" s="34"/>
      <c r="AB37" s="34"/>
      <c r="AC37" s="34"/>
      <c r="AD37" s="34"/>
      <c r="AE37" s="34"/>
    </row>
    <row r="38" spans="1:31" s="2" customFormat="1" ht="14.45" customHeight="1" hidden="1">
      <c r="A38" s="34"/>
      <c r="B38" s="39"/>
      <c r="C38" s="34"/>
      <c r="D38" s="34"/>
      <c r="E38" s="113" t="s">
        <v>42</v>
      </c>
      <c r="F38" s="120">
        <f>ROUND((SUM(BH121:BH205)),2)</f>
        <v>0</v>
      </c>
      <c r="G38" s="34"/>
      <c r="H38" s="34"/>
      <c r="I38" s="125">
        <v>0.15</v>
      </c>
      <c r="J38" s="34"/>
      <c r="K38" s="120">
        <f>0</f>
        <v>0</v>
      </c>
      <c r="L38" s="34"/>
      <c r="M38" s="51"/>
      <c r="S38" s="34"/>
      <c r="T38" s="34"/>
      <c r="U38" s="34"/>
      <c r="V38" s="34"/>
      <c r="W38" s="34"/>
      <c r="X38" s="34"/>
      <c r="Y38" s="34"/>
      <c r="Z38" s="34"/>
      <c r="AA38" s="34"/>
      <c r="AB38" s="34"/>
      <c r="AC38" s="34"/>
      <c r="AD38" s="34"/>
      <c r="AE38" s="34"/>
    </row>
    <row r="39" spans="1:31" s="2" customFormat="1" ht="14.45" customHeight="1" hidden="1">
      <c r="A39" s="34"/>
      <c r="B39" s="39"/>
      <c r="C39" s="34"/>
      <c r="D39" s="34"/>
      <c r="E39" s="113" t="s">
        <v>43</v>
      </c>
      <c r="F39" s="120">
        <f>ROUND((SUM(BI121:BI205)),2)</f>
        <v>0</v>
      </c>
      <c r="G39" s="34"/>
      <c r="H39" s="34"/>
      <c r="I39" s="125">
        <v>0</v>
      </c>
      <c r="J39" s="34"/>
      <c r="K39" s="120">
        <f>0</f>
        <v>0</v>
      </c>
      <c r="L39" s="34"/>
      <c r="M39" s="51"/>
      <c r="S39" s="34"/>
      <c r="T39" s="34"/>
      <c r="U39" s="34"/>
      <c r="V39" s="34"/>
      <c r="W39" s="34"/>
      <c r="X39" s="34"/>
      <c r="Y39" s="34"/>
      <c r="Z39" s="34"/>
      <c r="AA39" s="34"/>
      <c r="AB39" s="34"/>
      <c r="AC39" s="34"/>
      <c r="AD39" s="34"/>
      <c r="AE39" s="34"/>
    </row>
    <row r="40" spans="1:31" s="2" customFormat="1" ht="6.95" customHeight="1" hidden="1">
      <c r="A40" s="34"/>
      <c r="B40" s="39"/>
      <c r="C40" s="34"/>
      <c r="D40" s="34"/>
      <c r="E40" s="34"/>
      <c r="F40" s="34"/>
      <c r="G40" s="34"/>
      <c r="H40" s="34"/>
      <c r="I40" s="34"/>
      <c r="J40" s="34"/>
      <c r="K40" s="34"/>
      <c r="L40" s="34"/>
      <c r="M40" s="51"/>
      <c r="S40" s="34"/>
      <c r="T40" s="34"/>
      <c r="U40" s="34"/>
      <c r="V40" s="34"/>
      <c r="W40" s="34"/>
      <c r="X40" s="34"/>
      <c r="Y40" s="34"/>
      <c r="Z40" s="34"/>
      <c r="AA40" s="34"/>
      <c r="AB40" s="34"/>
      <c r="AC40" s="34"/>
      <c r="AD40" s="34"/>
      <c r="AE40" s="34"/>
    </row>
    <row r="41" spans="1:31" s="2" customFormat="1" ht="25.35" customHeight="1" hidden="1">
      <c r="A41" s="34"/>
      <c r="B41" s="39"/>
      <c r="C41" s="126"/>
      <c r="D41" s="127" t="s">
        <v>44</v>
      </c>
      <c r="E41" s="128"/>
      <c r="F41" s="128"/>
      <c r="G41" s="129" t="s">
        <v>45</v>
      </c>
      <c r="H41" s="130" t="s">
        <v>46</v>
      </c>
      <c r="I41" s="128"/>
      <c r="J41" s="128"/>
      <c r="K41" s="131">
        <f>SUM(K32:K39)</f>
        <v>0</v>
      </c>
      <c r="L41" s="132"/>
      <c r="M41" s="51"/>
      <c r="S41" s="34"/>
      <c r="T41" s="34"/>
      <c r="U41" s="34"/>
      <c r="V41" s="34"/>
      <c r="W41" s="34"/>
      <c r="X41" s="34"/>
      <c r="Y41" s="34"/>
      <c r="Z41" s="34"/>
      <c r="AA41" s="34"/>
      <c r="AB41" s="34"/>
      <c r="AC41" s="34"/>
      <c r="AD41" s="34"/>
      <c r="AE41" s="34"/>
    </row>
    <row r="42" spans="1:31" s="2" customFormat="1" ht="14.45" customHeight="1" hidden="1">
      <c r="A42" s="34"/>
      <c r="B42" s="39"/>
      <c r="C42" s="34"/>
      <c r="D42" s="34"/>
      <c r="E42" s="34"/>
      <c r="F42" s="34"/>
      <c r="G42" s="34"/>
      <c r="H42" s="34"/>
      <c r="I42" s="34"/>
      <c r="J42" s="34"/>
      <c r="K42" s="34"/>
      <c r="L42" s="34"/>
      <c r="M42" s="51"/>
      <c r="S42" s="34"/>
      <c r="T42" s="34"/>
      <c r="U42" s="34"/>
      <c r="V42" s="34"/>
      <c r="W42" s="34"/>
      <c r="X42" s="34"/>
      <c r="Y42" s="34"/>
      <c r="Z42" s="34"/>
      <c r="AA42" s="34"/>
      <c r="AB42" s="34"/>
      <c r="AC42" s="34"/>
      <c r="AD42" s="34"/>
      <c r="AE42" s="34"/>
    </row>
    <row r="43" spans="2:13" s="1" customFormat="1" ht="14.45" customHeight="1" hidden="1">
      <c r="B43" s="20"/>
      <c r="M43" s="20"/>
    </row>
    <row r="44" spans="2:13" s="1" customFormat="1" ht="14.45" customHeight="1" hidden="1">
      <c r="B44" s="20"/>
      <c r="M44" s="20"/>
    </row>
    <row r="45" spans="2:13" s="1" customFormat="1" ht="14.45" customHeight="1" hidden="1">
      <c r="B45" s="20"/>
      <c r="M45" s="20"/>
    </row>
    <row r="46" spans="2:13" s="1" customFormat="1" ht="14.45" customHeight="1" hidden="1">
      <c r="B46" s="20"/>
      <c r="M46" s="20"/>
    </row>
    <row r="47" spans="2:13" s="1" customFormat="1" ht="14.45" customHeight="1" hidden="1">
      <c r="B47" s="20"/>
      <c r="M47" s="20"/>
    </row>
    <row r="48" spans="2:13" s="1" customFormat="1" ht="14.45" customHeight="1" hidden="1">
      <c r="B48" s="20"/>
      <c r="M48" s="20"/>
    </row>
    <row r="49" spans="2:13" s="1" customFormat="1" ht="14.45" customHeight="1" hidden="1">
      <c r="B49" s="20"/>
      <c r="M49" s="20"/>
    </row>
    <row r="50" spans="2:13" s="2" customFormat="1" ht="14.45" customHeight="1" hidden="1">
      <c r="B50" s="51"/>
      <c r="D50" s="133" t="s">
        <v>47</v>
      </c>
      <c r="E50" s="134"/>
      <c r="F50" s="134"/>
      <c r="G50" s="133" t="s">
        <v>48</v>
      </c>
      <c r="H50" s="134"/>
      <c r="I50" s="134"/>
      <c r="J50" s="134"/>
      <c r="K50" s="134"/>
      <c r="L50" s="134"/>
      <c r="M50" s="51"/>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75" hidden="1">
      <c r="A61" s="34"/>
      <c r="B61" s="39"/>
      <c r="C61" s="34"/>
      <c r="D61" s="135" t="s">
        <v>49</v>
      </c>
      <c r="E61" s="136"/>
      <c r="F61" s="137" t="s">
        <v>50</v>
      </c>
      <c r="G61" s="135" t="s">
        <v>49</v>
      </c>
      <c r="H61" s="136"/>
      <c r="I61" s="136"/>
      <c r="J61" s="138" t="s">
        <v>50</v>
      </c>
      <c r="K61" s="136"/>
      <c r="L61" s="136"/>
      <c r="M61" s="51"/>
      <c r="S61" s="34"/>
      <c r="T61" s="34"/>
      <c r="U61" s="34"/>
      <c r="V61" s="34"/>
      <c r="W61" s="34"/>
      <c r="X61" s="34"/>
      <c r="Y61" s="34"/>
      <c r="Z61" s="34"/>
      <c r="AA61" s="34"/>
      <c r="AB61" s="34"/>
      <c r="AC61" s="34"/>
      <c r="AD61" s="34"/>
      <c r="AE61" s="34"/>
    </row>
    <row r="62" spans="2:13" ht="12" hidden="1">
      <c r="B62" s="20"/>
      <c r="M62" s="20"/>
    </row>
    <row r="63" spans="2:13" ht="12" hidden="1">
      <c r="B63" s="20"/>
      <c r="M63" s="20"/>
    </row>
    <row r="64" spans="2:13" ht="12" hidden="1">
      <c r="B64" s="20"/>
      <c r="M64" s="20"/>
    </row>
    <row r="65" spans="1:31" s="2" customFormat="1" ht="12.75" hidden="1">
      <c r="A65" s="34"/>
      <c r="B65" s="39"/>
      <c r="C65" s="34"/>
      <c r="D65" s="133" t="s">
        <v>51</v>
      </c>
      <c r="E65" s="139"/>
      <c r="F65" s="139"/>
      <c r="G65" s="133" t="s">
        <v>52</v>
      </c>
      <c r="H65" s="139"/>
      <c r="I65" s="139"/>
      <c r="J65" s="139"/>
      <c r="K65" s="139"/>
      <c r="L65" s="139"/>
      <c r="M65" s="51"/>
      <c r="S65" s="34"/>
      <c r="T65" s="34"/>
      <c r="U65" s="34"/>
      <c r="V65" s="34"/>
      <c r="W65" s="34"/>
      <c r="X65" s="34"/>
      <c r="Y65" s="34"/>
      <c r="Z65" s="34"/>
      <c r="AA65" s="34"/>
      <c r="AB65" s="34"/>
      <c r="AC65" s="34"/>
      <c r="AD65" s="34"/>
      <c r="AE65" s="34"/>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75" hidden="1">
      <c r="A76" s="34"/>
      <c r="B76" s="39"/>
      <c r="C76" s="34"/>
      <c r="D76" s="135" t="s">
        <v>49</v>
      </c>
      <c r="E76" s="136"/>
      <c r="F76" s="137" t="s">
        <v>50</v>
      </c>
      <c r="G76" s="135" t="s">
        <v>49</v>
      </c>
      <c r="H76" s="136"/>
      <c r="I76" s="136"/>
      <c r="J76" s="138" t="s">
        <v>50</v>
      </c>
      <c r="K76" s="136"/>
      <c r="L76" s="136"/>
      <c r="M76" s="51"/>
      <c r="S76" s="34"/>
      <c r="T76" s="34"/>
      <c r="U76" s="34"/>
      <c r="V76" s="34"/>
      <c r="W76" s="34"/>
      <c r="X76" s="34"/>
      <c r="Y76" s="34"/>
      <c r="Z76" s="34"/>
      <c r="AA76" s="34"/>
      <c r="AB76" s="34"/>
      <c r="AC76" s="34"/>
      <c r="AD76" s="34"/>
      <c r="AE76" s="34"/>
    </row>
    <row r="77" spans="1:31" s="2" customFormat="1" ht="14.45" customHeight="1" hidden="1">
      <c r="A77" s="34"/>
      <c r="B77" s="140"/>
      <c r="C77" s="141"/>
      <c r="D77" s="141"/>
      <c r="E77" s="141"/>
      <c r="F77" s="141"/>
      <c r="G77" s="141"/>
      <c r="H77" s="141"/>
      <c r="I77" s="141"/>
      <c r="J77" s="141"/>
      <c r="K77" s="141"/>
      <c r="L77" s="141"/>
      <c r="M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42"/>
      <c r="C81" s="143"/>
      <c r="D81" s="143"/>
      <c r="E81" s="143"/>
      <c r="F81" s="143"/>
      <c r="G81" s="143"/>
      <c r="H81" s="143"/>
      <c r="I81" s="143"/>
      <c r="J81" s="143"/>
      <c r="K81" s="143"/>
      <c r="L81" s="143"/>
      <c r="M81" s="51"/>
      <c r="S81" s="34"/>
      <c r="T81" s="34"/>
      <c r="U81" s="34"/>
      <c r="V81" s="34"/>
      <c r="W81" s="34"/>
      <c r="X81" s="34"/>
      <c r="Y81" s="34"/>
      <c r="Z81" s="34"/>
      <c r="AA81" s="34"/>
      <c r="AB81" s="34"/>
      <c r="AC81" s="34"/>
      <c r="AD81" s="34"/>
      <c r="AE81" s="34"/>
    </row>
    <row r="82" spans="1:31" s="2" customFormat="1" ht="24.95" customHeight="1">
      <c r="A82" s="34"/>
      <c r="B82" s="35"/>
      <c r="C82" s="23" t="s">
        <v>107</v>
      </c>
      <c r="D82" s="36"/>
      <c r="E82" s="36"/>
      <c r="F82" s="36"/>
      <c r="G82" s="36"/>
      <c r="H82" s="36"/>
      <c r="I82" s="36"/>
      <c r="J82" s="36"/>
      <c r="K82" s="36"/>
      <c r="L82" s="36"/>
      <c r="M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36"/>
      <c r="M83" s="51"/>
      <c r="S83" s="34"/>
      <c r="T83" s="34"/>
      <c r="U83" s="34"/>
      <c r="V83" s="34"/>
      <c r="W83" s="34"/>
      <c r="X83" s="34"/>
      <c r="Y83" s="34"/>
      <c r="Z83" s="34"/>
      <c r="AA83" s="34"/>
      <c r="AB83" s="34"/>
      <c r="AC83" s="34"/>
      <c r="AD83" s="34"/>
      <c r="AE83" s="34"/>
    </row>
    <row r="84" spans="1:31" s="2" customFormat="1" ht="12" customHeight="1">
      <c r="A84" s="34"/>
      <c r="B84" s="35"/>
      <c r="C84" s="29" t="s">
        <v>17</v>
      </c>
      <c r="D84" s="36"/>
      <c r="E84" s="36"/>
      <c r="F84" s="36"/>
      <c r="G84" s="36"/>
      <c r="H84" s="36"/>
      <c r="I84" s="36"/>
      <c r="J84" s="36"/>
      <c r="K84" s="36"/>
      <c r="L84" s="36"/>
      <c r="M84" s="51"/>
      <c r="S84" s="34"/>
      <c r="T84" s="34"/>
      <c r="U84" s="34"/>
      <c r="V84" s="34"/>
      <c r="W84" s="34"/>
      <c r="X84" s="34"/>
      <c r="Y84" s="34"/>
      <c r="Z84" s="34"/>
      <c r="AA84" s="34"/>
      <c r="AB84" s="34"/>
      <c r="AC84" s="34"/>
      <c r="AD84" s="34"/>
      <c r="AE84" s="34"/>
    </row>
    <row r="85" spans="1:31" s="2" customFormat="1" ht="16.5" customHeight="1">
      <c r="A85" s="34"/>
      <c r="B85" s="35"/>
      <c r="C85" s="36"/>
      <c r="D85" s="36"/>
      <c r="E85" s="301" t="str">
        <f>E7</f>
        <v xml:space="preserve"> Realizace SZ navržených v KoPÚ Suchdol nad Odrou - 1.etapa</v>
      </c>
      <c r="F85" s="302"/>
      <c r="G85" s="302"/>
      <c r="H85" s="302"/>
      <c r="I85" s="36"/>
      <c r="J85" s="36"/>
      <c r="K85" s="36"/>
      <c r="L85" s="36"/>
      <c r="M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36"/>
      <c r="M86" s="51"/>
      <c r="S86" s="34"/>
      <c r="T86" s="34"/>
      <c r="U86" s="34"/>
      <c r="V86" s="34"/>
      <c r="W86" s="34"/>
      <c r="X86" s="34"/>
      <c r="Y86" s="34"/>
      <c r="Z86" s="34"/>
      <c r="AA86" s="34"/>
      <c r="AB86" s="34"/>
      <c r="AC86" s="34"/>
      <c r="AD86" s="34"/>
      <c r="AE86" s="34"/>
    </row>
    <row r="87" spans="1:31" s="2" customFormat="1" ht="16.5" customHeight="1">
      <c r="A87" s="34"/>
      <c r="B87" s="35"/>
      <c r="C87" s="36"/>
      <c r="D87" s="36"/>
      <c r="E87" s="289" t="str">
        <f>E9</f>
        <v>SO 122 - Vedlejší polní cesta C38</v>
      </c>
      <c r="F87" s="300"/>
      <c r="G87" s="300"/>
      <c r="H87" s="300"/>
      <c r="I87" s="36"/>
      <c r="J87" s="36"/>
      <c r="K87" s="36"/>
      <c r="L87" s="36"/>
      <c r="M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36"/>
      <c r="M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Suchdol nad Odrou</v>
      </c>
      <c r="G89" s="36"/>
      <c r="H89" s="36"/>
      <c r="I89" s="29" t="s">
        <v>23</v>
      </c>
      <c r="J89" s="66" t="str">
        <f>IF(J12="","",J12)</f>
        <v>1. 9. 2017</v>
      </c>
      <c r="K89" s="36"/>
      <c r="L89" s="36"/>
      <c r="M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36"/>
      <c r="M90" s="51"/>
      <c r="S90" s="34"/>
      <c r="T90" s="34"/>
      <c r="U90" s="34"/>
      <c r="V90" s="34"/>
      <c r="W90" s="34"/>
      <c r="X90" s="34"/>
      <c r="Y90" s="34"/>
      <c r="Z90" s="34"/>
      <c r="AA90" s="34"/>
      <c r="AB90" s="34"/>
      <c r="AC90" s="34"/>
      <c r="AD90" s="34"/>
      <c r="AE90" s="34"/>
    </row>
    <row r="91" spans="1:31" s="2" customFormat="1" ht="15.2" customHeight="1">
      <c r="A91" s="34"/>
      <c r="B91" s="35"/>
      <c r="C91" s="29" t="s">
        <v>25</v>
      </c>
      <c r="D91" s="36"/>
      <c r="E91" s="36"/>
      <c r="F91" s="27" t="str">
        <f>E15</f>
        <v xml:space="preserve"> </v>
      </c>
      <c r="G91" s="36"/>
      <c r="H91" s="36"/>
      <c r="I91" s="29" t="s">
        <v>31</v>
      </c>
      <c r="J91" s="32" t="str">
        <f>E21</f>
        <v xml:space="preserve"> </v>
      </c>
      <c r="K91" s="36"/>
      <c r="L91" s="36"/>
      <c r="M91" s="51"/>
      <c r="S91" s="34"/>
      <c r="T91" s="34"/>
      <c r="U91" s="34"/>
      <c r="V91" s="34"/>
      <c r="W91" s="34"/>
      <c r="X91" s="34"/>
      <c r="Y91" s="34"/>
      <c r="Z91" s="34"/>
      <c r="AA91" s="34"/>
      <c r="AB91" s="34"/>
      <c r="AC91" s="34"/>
      <c r="AD91" s="34"/>
      <c r="AE91" s="34"/>
    </row>
    <row r="92" spans="1:31" s="2" customFormat="1" ht="15.2" customHeight="1">
      <c r="A92" s="34"/>
      <c r="B92" s="35"/>
      <c r="C92" s="29" t="s">
        <v>29</v>
      </c>
      <c r="D92" s="36"/>
      <c r="E92" s="36"/>
      <c r="F92" s="27" t="str">
        <f>IF(E18="","",E18)</f>
        <v>Vyplň údaj</v>
      </c>
      <c r="G92" s="36"/>
      <c r="H92" s="36"/>
      <c r="I92" s="29" t="s">
        <v>32</v>
      </c>
      <c r="J92" s="32" t="str">
        <f>E24</f>
        <v xml:space="preserve"> </v>
      </c>
      <c r="K92" s="36"/>
      <c r="L92" s="36"/>
      <c r="M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36"/>
      <c r="M93" s="51"/>
      <c r="S93" s="34"/>
      <c r="T93" s="34"/>
      <c r="U93" s="34"/>
      <c r="V93" s="34"/>
      <c r="W93" s="34"/>
      <c r="X93" s="34"/>
      <c r="Y93" s="34"/>
      <c r="Z93" s="34"/>
      <c r="AA93" s="34"/>
      <c r="AB93" s="34"/>
      <c r="AC93" s="34"/>
      <c r="AD93" s="34"/>
      <c r="AE93" s="34"/>
    </row>
    <row r="94" spans="1:31" s="2" customFormat="1" ht="29.25" customHeight="1">
      <c r="A94" s="34"/>
      <c r="B94" s="35"/>
      <c r="C94" s="144" t="s">
        <v>108</v>
      </c>
      <c r="D94" s="145"/>
      <c r="E94" s="145"/>
      <c r="F94" s="145"/>
      <c r="G94" s="145"/>
      <c r="H94" s="145"/>
      <c r="I94" s="146" t="s">
        <v>109</v>
      </c>
      <c r="J94" s="146" t="s">
        <v>110</v>
      </c>
      <c r="K94" s="146" t="s">
        <v>111</v>
      </c>
      <c r="L94" s="145"/>
      <c r="M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36"/>
      <c r="M95" s="51"/>
      <c r="S95" s="34"/>
      <c r="T95" s="34"/>
      <c r="U95" s="34"/>
      <c r="V95" s="34"/>
      <c r="W95" s="34"/>
      <c r="X95" s="34"/>
      <c r="Y95" s="34"/>
      <c r="Z95" s="34"/>
      <c r="AA95" s="34"/>
      <c r="AB95" s="34"/>
      <c r="AC95" s="34"/>
      <c r="AD95" s="34"/>
      <c r="AE95" s="34"/>
    </row>
    <row r="96" spans="1:47" s="2" customFormat="1" ht="22.9" customHeight="1">
      <c r="A96" s="34"/>
      <c r="B96" s="35"/>
      <c r="C96" s="147" t="s">
        <v>112</v>
      </c>
      <c r="D96" s="36"/>
      <c r="E96" s="36"/>
      <c r="F96" s="36"/>
      <c r="G96" s="36"/>
      <c r="H96" s="36"/>
      <c r="I96" s="84">
        <f aca="true" t="shared" si="0" ref="I96:J98">Q121</f>
        <v>0</v>
      </c>
      <c r="J96" s="84">
        <f t="shared" si="0"/>
        <v>0</v>
      </c>
      <c r="K96" s="84">
        <f>K121</f>
        <v>0</v>
      </c>
      <c r="L96" s="36"/>
      <c r="M96" s="51"/>
      <c r="S96" s="34"/>
      <c r="T96" s="34"/>
      <c r="U96" s="34"/>
      <c r="V96" s="34"/>
      <c r="W96" s="34"/>
      <c r="X96" s="34"/>
      <c r="Y96" s="34"/>
      <c r="Z96" s="34"/>
      <c r="AA96" s="34"/>
      <c r="AB96" s="34"/>
      <c r="AC96" s="34"/>
      <c r="AD96" s="34"/>
      <c r="AE96" s="34"/>
      <c r="AU96" s="17" t="s">
        <v>113</v>
      </c>
    </row>
    <row r="97" spans="2:13" s="9" customFormat="1" ht="24.95" customHeight="1">
      <c r="B97" s="148"/>
      <c r="C97" s="149"/>
      <c r="D97" s="150" t="s">
        <v>114</v>
      </c>
      <c r="E97" s="151"/>
      <c r="F97" s="151"/>
      <c r="G97" s="151"/>
      <c r="H97" s="151"/>
      <c r="I97" s="152">
        <f t="shared" si="0"/>
        <v>0</v>
      </c>
      <c r="J97" s="152">
        <f t="shared" si="0"/>
        <v>0</v>
      </c>
      <c r="K97" s="152">
        <f>K122</f>
        <v>0</v>
      </c>
      <c r="L97" s="149"/>
      <c r="M97" s="153"/>
    </row>
    <row r="98" spans="2:13" s="10" customFormat="1" ht="19.9" customHeight="1">
      <c r="B98" s="154"/>
      <c r="C98" s="155"/>
      <c r="D98" s="156" t="s">
        <v>115</v>
      </c>
      <c r="E98" s="157"/>
      <c r="F98" s="157"/>
      <c r="G98" s="157"/>
      <c r="H98" s="157"/>
      <c r="I98" s="158">
        <f t="shared" si="0"/>
        <v>0</v>
      </c>
      <c r="J98" s="158">
        <f t="shared" si="0"/>
        <v>0</v>
      </c>
      <c r="K98" s="158">
        <f>K123</f>
        <v>0</v>
      </c>
      <c r="L98" s="155"/>
      <c r="M98" s="159"/>
    </row>
    <row r="99" spans="2:13" s="10" customFormat="1" ht="19.9" customHeight="1">
      <c r="B99" s="154"/>
      <c r="C99" s="155"/>
      <c r="D99" s="156" t="s">
        <v>116</v>
      </c>
      <c r="E99" s="157"/>
      <c r="F99" s="157"/>
      <c r="G99" s="157"/>
      <c r="H99" s="157"/>
      <c r="I99" s="158">
        <f>Q176</f>
        <v>0</v>
      </c>
      <c r="J99" s="158">
        <f>R176</f>
        <v>0</v>
      </c>
      <c r="K99" s="158">
        <f>K176</f>
        <v>0</v>
      </c>
      <c r="L99" s="155"/>
      <c r="M99" s="159"/>
    </row>
    <row r="100" spans="2:13" s="10" customFormat="1" ht="19.9" customHeight="1">
      <c r="B100" s="154"/>
      <c r="C100" s="155"/>
      <c r="D100" s="156" t="s">
        <v>117</v>
      </c>
      <c r="E100" s="157"/>
      <c r="F100" s="157"/>
      <c r="G100" s="157"/>
      <c r="H100" s="157"/>
      <c r="I100" s="158">
        <f>Q186</f>
        <v>0</v>
      </c>
      <c r="J100" s="158">
        <f>R186</f>
        <v>0</v>
      </c>
      <c r="K100" s="158">
        <f>K186</f>
        <v>0</v>
      </c>
      <c r="L100" s="155"/>
      <c r="M100" s="159"/>
    </row>
    <row r="101" spans="2:13" s="10" customFormat="1" ht="19.9" customHeight="1">
      <c r="B101" s="154"/>
      <c r="C101" s="155"/>
      <c r="D101" s="156" t="s">
        <v>120</v>
      </c>
      <c r="E101" s="157"/>
      <c r="F101" s="157"/>
      <c r="G101" s="157"/>
      <c r="H101" s="157"/>
      <c r="I101" s="158">
        <f>Q203</f>
        <v>0</v>
      </c>
      <c r="J101" s="158">
        <f>R203</f>
        <v>0</v>
      </c>
      <c r="K101" s="158">
        <f>K203</f>
        <v>0</v>
      </c>
      <c r="L101" s="155"/>
      <c r="M101" s="159"/>
    </row>
    <row r="102" spans="1:31" s="2" customFormat="1" ht="21.75" customHeight="1">
      <c r="A102" s="34"/>
      <c r="B102" s="35"/>
      <c r="C102" s="36"/>
      <c r="D102" s="36"/>
      <c r="E102" s="36"/>
      <c r="F102" s="36"/>
      <c r="G102" s="36"/>
      <c r="H102" s="36"/>
      <c r="I102" s="36"/>
      <c r="J102" s="36"/>
      <c r="K102" s="36"/>
      <c r="L102" s="36"/>
      <c r="M102" s="51"/>
      <c r="S102" s="34"/>
      <c r="T102" s="34"/>
      <c r="U102" s="34"/>
      <c r="V102" s="34"/>
      <c r="W102" s="34"/>
      <c r="X102" s="34"/>
      <c r="Y102" s="34"/>
      <c r="Z102" s="34"/>
      <c r="AA102" s="34"/>
      <c r="AB102" s="34"/>
      <c r="AC102" s="34"/>
      <c r="AD102" s="34"/>
      <c r="AE102" s="34"/>
    </row>
    <row r="103" spans="1:31" s="2" customFormat="1" ht="6.95" customHeight="1">
      <c r="A103" s="34"/>
      <c r="B103" s="54"/>
      <c r="C103" s="55"/>
      <c r="D103" s="55"/>
      <c r="E103" s="55"/>
      <c r="F103" s="55"/>
      <c r="G103" s="55"/>
      <c r="H103" s="55"/>
      <c r="I103" s="55"/>
      <c r="J103" s="55"/>
      <c r="K103" s="55"/>
      <c r="L103" s="55"/>
      <c r="M103" s="51"/>
      <c r="S103" s="34"/>
      <c r="T103" s="34"/>
      <c r="U103" s="34"/>
      <c r="V103" s="34"/>
      <c r="W103" s="34"/>
      <c r="X103" s="34"/>
      <c r="Y103" s="34"/>
      <c r="Z103" s="34"/>
      <c r="AA103" s="34"/>
      <c r="AB103" s="34"/>
      <c r="AC103" s="34"/>
      <c r="AD103" s="34"/>
      <c r="AE103" s="34"/>
    </row>
    <row r="107" spans="1:31" s="2" customFormat="1" ht="6.95" customHeight="1">
      <c r="A107" s="34"/>
      <c r="B107" s="56"/>
      <c r="C107" s="57"/>
      <c r="D107" s="57"/>
      <c r="E107" s="57"/>
      <c r="F107" s="57"/>
      <c r="G107" s="57"/>
      <c r="H107" s="57"/>
      <c r="I107" s="57"/>
      <c r="J107" s="57"/>
      <c r="K107" s="57"/>
      <c r="L107" s="57"/>
      <c r="M107" s="51"/>
      <c r="S107" s="34"/>
      <c r="T107" s="34"/>
      <c r="U107" s="34"/>
      <c r="V107" s="34"/>
      <c r="W107" s="34"/>
      <c r="X107" s="34"/>
      <c r="Y107" s="34"/>
      <c r="Z107" s="34"/>
      <c r="AA107" s="34"/>
      <c r="AB107" s="34"/>
      <c r="AC107" s="34"/>
      <c r="AD107" s="34"/>
      <c r="AE107" s="34"/>
    </row>
    <row r="108" spans="1:31" s="2" customFormat="1" ht="24.95" customHeight="1">
      <c r="A108" s="34"/>
      <c r="B108" s="35"/>
      <c r="C108" s="23" t="s">
        <v>123</v>
      </c>
      <c r="D108" s="36"/>
      <c r="E108" s="36"/>
      <c r="F108" s="36"/>
      <c r="G108" s="36"/>
      <c r="H108" s="36"/>
      <c r="I108" s="36"/>
      <c r="J108" s="36"/>
      <c r="K108" s="36"/>
      <c r="L108" s="36"/>
      <c r="M108" s="51"/>
      <c r="S108" s="34"/>
      <c r="T108" s="34"/>
      <c r="U108" s="34"/>
      <c r="V108" s="34"/>
      <c r="W108" s="34"/>
      <c r="X108" s="34"/>
      <c r="Y108" s="34"/>
      <c r="Z108" s="34"/>
      <c r="AA108" s="34"/>
      <c r="AB108" s="34"/>
      <c r="AC108" s="34"/>
      <c r="AD108" s="34"/>
      <c r="AE108" s="34"/>
    </row>
    <row r="109" spans="1:31" s="2" customFormat="1" ht="6.95" customHeight="1">
      <c r="A109" s="34"/>
      <c r="B109" s="35"/>
      <c r="C109" s="36"/>
      <c r="D109" s="36"/>
      <c r="E109" s="36"/>
      <c r="F109" s="36"/>
      <c r="G109" s="36"/>
      <c r="H109" s="36"/>
      <c r="I109" s="36"/>
      <c r="J109" s="36"/>
      <c r="K109" s="36"/>
      <c r="L109" s="36"/>
      <c r="M109" s="51"/>
      <c r="S109" s="34"/>
      <c r="T109" s="34"/>
      <c r="U109" s="34"/>
      <c r="V109" s="34"/>
      <c r="W109" s="34"/>
      <c r="X109" s="34"/>
      <c r="Y109" s="34"/>
      <c r="Z109" s="34"/>
      <c r="AA109" s="34"/>
      <c r="AB109" s="34"/>
      <c r="AC109" s="34"/>
      <c r="AD109" s="34"/>
      <c r="AE109" s="34"/>
    </row>
    <row r="110" spans="1:31" s="2" customFormat="1" ht="12" customHeight="1">
      <c r="A110" s="34"/>
      <c r="B110" s="35"/>
      <c r="C110" s="29" t="s">
        <v>17</v>
      </c>
      <c r="D110" s="36"/>
      <c r="E110" s="36"/>
      <c r="F110" s="36"/>
      <c r="G110" s="36"/>
      <c r="H110" s="36"/>
      <c r="I110" s="36"/>
      <c r="J110" s="36"/>
      <c r="K110" s="36"/>
      <c r="L110" s="36"/>
      <c r="M110" s="51"/>
      <c r="S110" s="34"/>
      <c r="T110" s="34"/>
      <c r="U110" s="34"/>
      <c r="V110" s="34"/>
      <c r="W110" s="34"/>
      <c r="X110" s="34"/>
      <c r="Y110" s="34"/>
      <c r="Z110" s="34"/>
      <c r="AA110" s="34"/>
      <c r="AB110" s="34"/>
      <c r="AC110" s="34"/>
      <c r="AD110" s="34"/>
      <c r="AE110" s="34"/>
    </row>
    <row r="111" spans="1:31" s="2" customFormat="1" ht="16.5" customHeight="1">
      <c r="A111" s="34"/>
      <c r="B111" s="35"/>
      <c r="C111" s="36"/>
      <c r="D111" s="36"/>
      <c r="E111" s="301" t="str">
        <f>E7</f>
        <v xml:space="preserve"> Realizace SZ navržených v KoPÚ Suchdol nad Odrou - 1.etapa</v>
      </c>
      <c r="F111" s="302"/>
      <c r="G111" s="302"/>
      <c r="H111" s="302"/>
      <c r="I111" s="36"/>
      <c r="J111" s="36"/>
      <c r="K111" s="36"/>
      <c r="L111" s="36"/>
      <c r="M111" s="51"/>
      <c r="S111" s="34"/>
      <c r="T111" s="34"/>
      <c r="U111" s="34"/>
      <c r="V111" s="34"/>
      <c r="W111" s="34"/>
      <c r="X111" s="34"/>
      <c r="Y111" s="34"/>
      <c r="Z111" s="34"/>
      <c r="AA111" s="34"/>
      <c r="AB111" s="34"/>
      <c r="AC111" s="34"/>
      <c r="AD111" s="34"/>
      <c r="AE111" s="34"/>
    </row>
    <row r="112" spans="1:31" s="2" customFormat="1" ht="12" customHeight="1">
      <c r="A112" s="34"/>
      <c r="B112" s="35"/>
      <c r="C112" s="29" t="s">
        <v>103</v>
      </c>
      <c r="D112" s="36"/>
      <c r="E112" s="36"/>
      <c r="F112" s="36"/>
      <c r="G112" s="36"/>
      <c r="H112" s="36"/>
      <c r="I112" s="36"/>
      <c r="J112" s="36"/>
      <c r="K112" s="36"/>
      <c r="L112" s="36"/>
      <c r="M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289" t="str">
        <f>E9</f>
        <v>SO 122 - Vedlejší polní cesta C38</v>
      </c>
      <c r="F113" s="300"/>
      <c r="G113" s="300"/>
      <c r="H113" s="300"/>
      <c r="I113" s="36"/>
      <c r="J113" s="36"/>
      <c r="K113" s="36"/>
      <c r="L113" s="36"/>
      <c r="M113" s="51"/>
      <c r="S113" s="34"/>
      <c r="T113" s="34"/>
      <c r="U113" s="34"/>
      <c r="V113" s="34"/>
      <c r="W113" s="34"/>
      <c r="X113" s="34"/>
      <c r="Y113" s="34"/>
      <c r="Z113" s="34"/>
      <c r="AA113" s="34"/>
      <c r="AB113" s="34"/>
      <c r="AC113" s="34"/>
      <c r="AD113" s="34"/>
      <c r="AE113" s="34"/>
    </row>
    <row r="114" spans="1:31" s="2" customFormat="1" ht="6.95" customHeight="1">
      <c r="A114" s="34"/>
      <c r="B114" s="35"/>
      <c r="C114" s="36"/>
      <c r="D114" s="36"/>
      <c r="E114" s="36"/>
      <c r="F114" s="36"/>
      <c r="G114" s="36"/>
      <c r="H114" s="36"/>
      <c r="I114" s="36"/>
      <c r="J114" s="36"/>
      <c r="K114" s="36"/>
      <c r="L114" s="36"/>
      <c r="M114" s="51"/>
      <c r="S114" s="34"/>
      <c r="T114" s="34"/>
      <c r="U114" s="34"/>
      <c r="V114" s="34"/>
      <c r="W114" s="34"/>
      <c r="X114" s="34"/>
      <c r="Y114" s="34"/>
      <c r="Z114" s="34"/>
      <c r="AA114" s="34"/>
      <c r="AB114" s="34"/>
      <c r="AC114" s="34"/>
      <c r="AD114" s="34"/>
      <c r="AE114" s="34"/>
    </row>
    <row r="115" spans="1:31" s="2" customFormat="1" ht="12" customHeight="1">
      <c r="A115" s="34"/>
      <c r="B115" s="35"/>
      <c r="C115" s="29" t="s">
        <v>21</v>
      </c>
      <c r="D115" s="36"/>
      <c r="E115" s="36"/>
      <c r="F115" s="27" t="str">
        <f>F12</f>
        <v>Suchdol nad Odrou</v>
      </c>
      <c r="G115" s="36"/>
      <c r="H115" s="36"/>
      <c r="I115" s="29" t="s">
        <v>23</v>
      </c>
      <c r="J115" s="66" t="str">
        <f>IF(J12="","",J12)</f>
        <v>1. 9. 2017</v>
      </c>
      <c r="K115" s="36"/>
      <c r="L115" s="36"/>
      <c r="M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36"/>
      <c r="M116" s="51"/>
      <c r="S116" s="34"/>
      <c r="T116" s="34"/>
      <c r="U116" s="34"/>
      <c r="V116" s="34"/>
      <c r="W116" s="34"/>
      <c r="X116" s="34"/>
      <c r="Y116" s="34"/>
      <c r="Z116" s="34"/>
      <c r="AA116" s="34"/>
      <c r="AB116" s="34"/>
      <c r="AC116" s="34"/>
      <c r="AD116" s="34"/>
      <c r="AE116" s="34"/>
    </row>
    <row r="117" spans="1:31" s="2" customFormat="1" ht="15.2" customHeight="1">
      <c r="A117" s="34"/>
      <c r="B117" s="35"/>
      <c r="C117" s="29" t="s">
        <v>25</v>
      </c>
      <c r="D117" s="36"/>
      <c r="E117" s="36"/>
      <c r="F117" s="27" t="str">
        <f>E15</f>
        <v xml:space="preserve"> </v>
      </c>
      <c r="G117" s="36"/>
      <c r="H117" s="36"/>
      <c r="I117" s="29" t="s">
        <v>31</v>
      </c>
      <c r="J117" s="32" t="str">
        <f>E21</f>
        <v xml:space="preserve"> </v>
      </c>
      <c r="K117" s="36"/>
      <c r="L117" s="36"/>
      <c r="M117" s="51"/>
      <c r="S117" s="34"/>
      <c r="T117" s="34"/>
      <c r="U117" s="34"/>
      <c r="V117" s="34"/>
      <c r="W117" s="34"/>
      <c r="X117" s="34"/>
      <c r="Y117" s="34"/>
      <c r="Z117" s="34"/>
      <c r="AA117" s="34"/>
      <c r="AB117" s="34"/>
      <c r="AC117" s="34"/>
      <c r="AD117" s="34"/>
      <c r="AE117" s="34"/>
    </row>
    <row r="118" spans="1:31" s="2" customFormat="1" ht="15.2" customHeight="1">
      <c r="A118" s="34"/>
      <c r="B118" s="35"/>
      <c r="C118" s="29" t="s">
        <v>29</v>
      </c>
      <c r="D118" s="36"/>
      <c r="E118" s="36"/>
      <c r="F118" s="27" t="str">
        <f>IF(E18="","",E18)</f>
        <v>Vyplň údaj</v>
      </c>
      <c r="G118" s="36"/>
      <c r="H118" s="36"/>
      <c r="I118" s="29" t="s">
        <v>32</v>
      </c>
      <c r="J118" s="32" t="str">
        <f>E24</f>
        <v xml:space="preserve"> </v>
      </c>
      <c r="K118" s="36"/>
      <c r="L118" s="36"/>
      <c r="M118" s="51"/>
      <c r="S118" s="34"/>
      <c r="T118" s="34"/>
      <c r="U118" s="34"/>
      <c r="V118" s="34"/>
      <c r="W118" s="34"/>
      <c r="X118" s="34"/>
      <c r="Y118" s="34"/>
      <c r="Z118" s="34"/>
      <c r="AA118" s="34"/>
      <c r="AB118" s="34"/>
      <c r="AC118" s="34"/>
      <c r="AD118" s="34"/>
      <c r="AE118" s="34"/>
    </row>
    <row r="119" spans="1:31" s="2" customFormat="1" ht="10.35" customHeight="1">
      <c r="A119" s="34"/>
      <c r="B119" s="35"/>
      <c r="C119" s="36"/>
      <c r="D119" s="36"/>
      <c r="E119" s="36"/>
      <c r="F119" s="36"/>
      <c r="G119" s="36"/>
      <c r="H119" s="36"/>
      <c r="I119" s="36"/>
      <c r="J119" s="36"/>
      <c r="K119" s="36"/>
      <c r="L119" s="36"/>
      <c r="M119" s="51"/>
      <c r="S119" s="34"/>
      <c r="T119" s="34"/>
      <c r="U119" s="34"/>
      <c r="V119" s="34"/>
      <c r="W119" s="34"/>
      <c r="X119" s="34"/>
      <c r="Y119" s="34"/>
      <c r="Z119" s="34"/>
      <c r="AA119" s="34"/>
      <c r="AB119" s="34"/>
      <c r="AC119" s="34"/>
      <c r="AD119" s="34"/>
      <c r="AE119" s="34"/>
    </row>
    <row r="120" spans="1:31" s="11" customFormat="1" ht="29.25" customHeight="1">
      <c r="A120" s="160"/>
      <c r="B120" s="161"/>
      <c r="C120" s="162" t="s">
        <v>124</v>
      </c>
      <c r="D120" s="163" t="s">
        <v>59</v>
      </c>
      <c r="E120" s="163" t="s">
        <v>55</v>
      </c>
      <c r="F120" s="163" t="s">
        <v>56</v>
      </c>
      <c r="G120" s="163" t="s">
        <v>125</v>
      </c>
      <c r="H120" s="163" t="s">
        <v>126</v>
      </c>
      <c r="I120" s="163" t="s">
        <v>127</v>
      </c>
      <c r="J120" s="163" t="s">
        <v>128</v>
      </c>
      <c r="K120" s="163" t="s">
        <v>111</v>
      </c>
      <c r="L120" s="164" t="s">
        <v>129</v>
      </c>
      <c r="M120" s="165"/>
      <c r="N120" s="75" t="s">
        <v>1</v>
      </c>
      <c r="O120" s="76" t="s">
        <v>38</v>
      </c>
      <c r="P120" s="76" t="s">
        <v>130</v>
      </c>
      <c r="Q120" s="76" t="s">
        <v>131</v>
      </c>
      <c r="R120" s="76" t="s">
        <v>132</v>
      </c>
      <c r="S120" s="76" t="s">
        <v>133</v>
      </c>
      <c r="T120" s="76" t="s">
        <v>134</v>
      </c>
      <c r="U120" s="76" t="s">
        <v>135</v>
      </c>
      <c r="V120" s="76" t="s">
        <v>136</v>
      </c>
      <c r="W120" s="76" t="s">
        <v>137</v>
      </c>
      <c r="X120" s="77" t="s">
        <v>138</v>
      </c>
      <c r="Y120" s="160"/>
      <c r="Z120" s="160"/>
      <c r="AA120" s="160"/>
      <c r="AB120" s="160"/>
      <c r="AC120" s="160"/>
      <c r="AD120" s="160"/>
      <c r="AE120" s="160"/>
    </row>
    <row r="121" spans="1:63" s="2" customFormat="1" ht="22.9" customHeight="1">
      <c r="A121" s="34"/>
      <c r="B121" s="35"/>
      <c r="C121" s="82" t="s">
        <v>139</v>
      </c>
      <c r="D121" s="36"/>
      <c r="E121" s="36"/>
      <c r="F121" s="36"/>
      <c r="G121" s="36"/>
      <c r="H121" s="36"/>
      <c r="I121" s="36"/>
      <c r="J121" s="36"/>
      <c r="K121" s="166">
        <f>BK121</f>
        <v>0</v>
      </c>
      <c r="L121" s="36"/>
      <c r="M121" s="39"/>
      <c r="N121" s="78"/>
      <c r="O121" s="167"/>
      <c r="P121" s="79"/>
      <c r="Q121" s="168">
        <f>Q122</f>
        <v>0</v>
      </c>
      <c r="R121" s="168">
        <f>R122</f>
        <v>0</v>
      </c>
      <c r="S121" s="79"/>
      <c r="T121" s="169">
        <f>T122</f>
        <v>0</v>
      </c>
      <c r="U121" s="79"/>
      <c r="V121" s="169">
        <f>V122</f>
        <v>2442.5131973099997</v>
      </c>
      <c r="W121" s="79"/>
      <c r="X121" s="170">
        <f>X122</f>
        <v>0</v>
      </c>
      <c r="Y121" s="34"/>
      <c r="Z121" s="34"/>
      <c r="AA121" s="34"/>
      <c r="AB121" s="34"/>
      <c r="AC121" s="34"/>
      <c r="AD121" s="34"/>
      <c r="AE121" s="34"/>
      <c r="AT121" s="17" t="s">
        <v>75</v>
      </c>
      <c r="AU121" s="17" t="s">
        <v>113</v>
      </c>
      <c r="BK121" s="171">
        <f>BK122</f>
        <v>0</v>
      </c>
    </row>
    <row r="122" spans="2:63" s="12" customFormat="1" ht="25.9" customHeight="1">
      <c r="B122" s="172"/>
      <c r="C122" s="173"/>
      <c r="D122" s="174" t="s">
        <v>75</v>
      </c>
      <c r="E122" s="175" t="s">
        <v>140</v>
      </c>
      <c r="F122" s="175" t="s">
        <v>141</v>
      </c>
      <c r="G122" s="173"/>
      <c r="H122" s="173"/>
      <c r="I122" s="176"/>
      <c r="J122" s="176"/>
      <c r="K122" s="177">
        <f>BK122</f>
        <v>0</v>
      </c>
      <c r="L122" s="173"/>
      <c r="M122" s="178"/>
      <c r="N122" s="179"/>
      <c r="O122" s="180"/>
      <c r="P122" s="180"/>
      <c r="Q122" s="181">
        <f>Q123+Q176+Q186+Q203</f>
        <v>0</v>
      </c>
      <c r="R122" s="181">
        <f>R123+R176+R186+R203</f>
        <v>0</v>
      </c>
      <c r="S122" s="180"/>
      <c r="T122" s="182">
        <f>T123+T176+T186+T203</f>
        <v>0</v>
      </c>
      <c r="U122" s="180"/>
      <c r="V122" s="182">
        <f>V123+V176+V186+V203</f>
        <v>2442.5131973099997</v>
      </c>
      <c r="W122" s="180"/>
      <c r="X122" s="183">
        <f>X123+X176+X186+X203</f>
        <v>0</v>
      </c>
      <c r="AR122" s="184" t="s">
        <v>84</v>
      </c>
      <c r="AT122" s="185" t="s">
        <v>75</v>
      </c>
      <c r="AU122" s="185" t="s">
        <v>76</v>
      </c>
      <c r="AY122" s="184" t="s">
        <v>142</v>
      </c>
      <c r="BK122" s="186">
        <f>BK123+BK176+BK186+BK203</f>
        <v>0</v>
      </c>
    </row>
    <row r="123" spans="2:63" s="12" customFormat="1" ht="22.9" customHeight="1">
      <c r="B123" s="172"/>
      <c r="C123" s="173"/>
      <c r="D123" s="174" t="s">
        <v>75</v>
      </c>
      <c r="E123" s="187" t="s">
        <v>84</v>
      </c>
      <c r="F123" s="187" t="s">
        <v>143</v>
      </c>
      <c r="G123" s="173"/>
      <c r="H123" s="173"/>
      <c r="I123" s="176"/>
      <c r="J123" s="176"/>
      <c r="K123" s="188">
        <f>BK123</f>
        <v>0</v>
      </c>
      <c r="L123" s="173"/>
      <c r="M123" s="178"/>
      <c r="N123" s="179"/>
      <c r="O123" s="180"/>
      <c r="P123" s="180"/>
      <c r="Q123" s="181">
        <f>SUM(Q124:Q175)</f>
        <v>0</v>
      </c>
      <c r="R123" s="181">
        <f>SUM(R124:R175)</f>
        <v>0</v>
      </c>
      <c r="S123" s="180"/>
      <c r="T123" s="182">
        <f>SUM(T124:T175)</f>
        <v>0</v>
      </c>
      <c r="U123" s="180"/>
      <c r="V123" s="182">
        <f>SUM(V124:V175)</f>
        <v>1245.7590069999999</v>
      </c>
      <c r="W123" s="180"/>
      <c r="X123" s="183">
        <f>SUM(X124:X175)</f>
        <v>0</v>
      </c>
      <c r="AR123" s="184" t="s">
        <v>84</v>
      </c>
      <c r="AT123" s="185" t="s">
        <v>75</v>
      </c>
      <c r="AU123" s="185" t="s">
        <v>84</v>
      </c>
      <c r="AY123" s="184" t="s">
        <v>142</v>
      </c>
      <c r="BK123" s="186">
        <f>SUM(BK124:BK175)</f>
        <v>0</v>
      </c>
    </row>
    <row r="124" spans="1:65" s="2" customFormat="1" ht="48">
      <c r="A124" s="34"/>
      <c r="B124" s="35"/>
      <c r="C124" s="189" t="s">
        <v>349</v>
      </c>
      <c r="D124" s="189" t="s">
        <v>145</v>
      </c>
      <c r="E124" s="190" t="s">
        <v>523</v>
      </c>
      <c r="F124" s="191" t="s">
        <v>524</v>
      </c>
      <c r="G124" s="192" t="s">
        <v>148</v>
      </c>
      <c r="H124" s="193">
        <v>66</v>
      </c>
      <c r="I124" s="194"/>
      <c r="J124" s="194"/>
      <c r="K124" s="195">
        <f>ROUND(P124*H124,2)</f>
        <v>0</v>
      </c>
      <c r="L124" s="191" t="s">
        <v>149</v>
      </c>
      <c r="M124" s="39"/>
      <c r="N124" s="196" t="s">
        <v>1</v>
      </c>
      <c r="O124" s="197" t="s">
        <v>39</v>
      </c>
      <c r="P124" s="198">
        <f>I124+J124</f>
        <v>0</v>
      </c>
      <c r="Q124" s="198">
        <f>ROUND(I124*H124,2)</f>
        <v>0</v>
      </c>
      <c r="R124" s="198">
        <f>ROUND(J124*H124,2)</f>
        <v>0</v>
      </c>
      <c r="S124" s="71"/>
      <c r="T124" s="199">
        <f>S124*H124</f>
        <v>0</v>
      </c>
      <c r="U124" s="199">
        <v>0</v>
      </c>
      <c r="V124" s="199">
        <f>U124*H124</f>
        <v>0</v>
      </c>
      <c r="W124" s="199">
        <v>0</v>
      </c>
      <c r="X124" s="200">
        <f>W124*H124</f>
        <v>0</v>
      </c>
      <c r="Y124" s="34"/>
      <c r="Z124" s="34"/>
      <c r="AA124" s="34"/>
      <c r="AB124" s="34"/>
      <c r="AC124" s="34"/>
      <c r="AD124" s="34"/>
      <c r="AE124" s="34"/>
      <c r="AR124" s="201" t="s">
        <v>150</v>
      </c>
      <c r="AT124" s="201" t="s">
        <v>145</v>
      </c>
      <c r="AU124" s="201" t="s">
        <v>86</v>
      </c>
      <c r="AY124" s="17" t="s">
        <v>142</v>
      </c>
      <c r="BE124" s="202">
        <f>IF(O124="základní",K124,0)</f>
        <v>0</v>
      </c>
      <c r="BF124" s="202">
        <f>IF(O124="snížená",K124,0)</f>
        <v>0</v>
      </c>
      <c r="BG124" s="202">
        <f>IF(O124="zákl. přenesená",K124,0)</f>
        <v>0</v>
      </c>
      <c r="BH124" s="202">
        <f>IF(O124="sníž. přenesená",K124,0)</f>
        <v>0</v>
      </c>
      <c r="BI124" s="202">
        <f>IF(O124="nulová",K124,0)</f>
        <v>0</v>
      </c>
      <c r="BJ124" s="17" t="s">
        <v>84</v>
      </c>
      <c r="BK124" s="202">
        <f>ROUND(P124*H124,2)</f>
        <v>0</v>
      </c>
      <c r="BL124" s="17" t="s">
        <v>150</v>
      </c>
      <c r="BM124" s="201" t="s">
        <v>879</v>
      </c>
    </row>
    <row r="125" spans="1:47" s="2" customFormat="1" ht="97.5">
      <c r="A125" s="34"/>
      <c r="B125" s="35"/>
      <c r="C125" s="36"/>
      <c r="D125" s="203" t="s">
        <v>152</v>
      </c>
      <c r="E125" s="36"/>
      <c r="F125" s="204" t="s">
        <v>153</v>
      </c>
      <c r="G125" s="36"/>
      <c r="H125" s="36"/>
      <c r="I125" s="205"/>
      <c r="J125" s="205"/>
      <c r="K125" s="36"/>
      <c r="L125" s="36"/>
      <c r="M125" s="39"/>
      <c r="N125" s="206"/>
      <c r="O125" s="207"/>
      <c r="P125" s="71"/>
      <c r="Q125" s="71"/>
      <c r="R125" s="71"/>
      <c r="S125" s="71"/>
      <c r="T125" s="71"/>
      <c r="U125" s="71"/>
      <c r="V125" s="71"/>
      <c r="W125" s="71"/>
      <c r="X125" s="72"/>
      <c r="Y125" s="34"/>
      <c r="Z125" s="34"/>
      <c r="AA125" s="34"/>
      <c r="AB125" s="34"/>
      <c r="AC125" s="34"/>
      <c r="AD125" s="34"/>
      <c r="AE125" s="34"/>
      <c r="AT125" s="17" t="s">
        <v>152</v>
      </c>
      <c r="AU125" s="17" t="s">
        <v>86</v>
      </c>
    </row>
    <row r="126" spans="2:51" s="13" customFormat="1" ht="12">
      <c r="B126" s="208"/>
      <c r="C126" s="209"/>
      <c r="D126" s="203" t="s">
        <v>154</v>
      </c>
      <c r="E126" s="210" t="s">
        <v>1</v>
      </c>
      <c r="F126" s="211" t="s">
        <v>488</v>
      </c>
      <c r="G126" s="209"/>
      <c r="H126" s="212">
        <v>66</v>
      </c>
      <c r="I126" s="213"/>
      <c r="J126" s="213"/>
      <c r="K126" s="209"/>
      <c r="L126" s="209"/>
      <c r="M126" s="214"/>
      <c r="N126" s="215"/>
      <c r="O126" s="216"/>
      <c r="P126" s="216"/>
      <c r="Q126" s="216"/>
      <c r="R126" s="216"/>
      <c r="S126" s="216"/>
      <c r="T126" s="216"/>
      <c r="U126" s="216"/>
      <c r="V126" s="216"/>
      <c r="W126" s="216"/>
      <c r="X126" s="217"/>
      <c r="AT126" s="218" t="s">
        <v>154</v>
      </c>
      <c r="AU126" s="218" t="s">
        <v>86</v>
      </c>
      <c r="AV126" s="13" t="s">
        <v>86</v>
      </c>
      <c r="AW126" s="13" t="s">
        <v>5</v>
      </c>
      <c r="AX126" s="13" t="s">
        <v>84</v>
      </c>
      <c r="AY126" s="218" t="s">
        <v>142</v>
      </c>
    </row>
    <row r="127" spans="1:65" s="2" customFormat="1" ht="33" customHeight="1">
      <c r="A127" s="34"/>
      <c r="B127" s="35"/>
      <c r="C127" s="189" t="s">
        <v>156</v>
      </c>
      <c r="D127" s="189" t="s">
        <v>145</v>
      </c>
      <c r="E127" s="190" t="s">
        <v>157</v>
      </c>
      <c r="F127" s="191" t="s">
        <v>158</v>
      </c>
      <c r="G127" s="192" t="s">
        <v>159</v>
      </c>
      <c r="H127" s="193">
        <v>2</v>
      </c>
      <c r="I127" s="194"/>
      <c r="J127" s="194"/>
      <c r="K127" s="195">
        <f>ROUND(P127*H127,2)</f>
        <v>0</v>
      </c>
      <c r="L127" s="191" t="s">
        <v>149</v>
      </c>
      <c r="M127" s="39"/>
      <c r="N127" s="196" t="s">
        <v>1</v>
      </c>
      <c r="O127" s="197" t="s">
        <v>39</v>
      </c>
      <c r="P127" s="198">
        <f>I127+J127</f>
        <v>0</v>
      </c>
      <c r="Q127" s="198">
        <f>ROUND(I127*H127,2)</f>
        <v>0</v>
      </c>
      <c r="R127" s="198">
        <f>ROUND(J127*H127,2)</f>
        <v>0</v>
      </c>
      <c r="S127" s="71"/>
      <c r="T127" s="199">
        <f>S127*H127</f>
        <v>0</v>
      </c>
      <c r="U127" s="199">
        <v>0</v>
      </c>
      <c r="V127" s="199">
        <f>U127*H127</f>
        <v>0</v>
      </c>
      <c r="W127" s="199">
        <v>0</v>
      </c>
      <c r="X127" s="200">
        <f>W127*H127</f>
        <v>0</v>
      </c>
      <c r="Y127" s="34"/>
      <c r="Z127" s="34"/>
      <c r="AA127" s="34"/>
      <c r="AB127" s="34"/>
      <c r="AC127" s="34"/>
      <c r="AD127" s="34"/>
      <c r="AE127" s="34"/>
      <c r="AR127" s="201" t="s">
        <v>150</v>
      </c>
      <c r="AT127" s="201" t="s">
        <v>145</v>
      </c>
      <c r="AU127" s="201" t="s">
        <v>86</v>
      </c>
      <c r="AY127" s="17" t="s">
        <v>142</v>
      </c>
      <c r="BE127" s="202">
        <f>IF(O127="základní",K127,0)</f>
        <v>0</v>
      </c>
      <c r="BF127" s="202">
        <f>IF(O127="snížená",K127,0)</f>
        <v>0</v>
      </c>
      <c r="BG127" s="202">
        <f>IF(O127="zákl. přenesená",K127,0)</f>
        <v>0</v>
      </c>
      <c r="BH127" s="202">
        <f>IF(O127="sníž. přenesená",K127,0)</f>
        <v>0</v>
      </c>
      <c r="BI127" s="202">
        <f>IF(O127="nulová",K127,0)</f>
        <v>0</v>
      </c>
      <c r="BJ127" s="17" t="s">
        <v>84</v>
      </c>
      <c r="BK127" s="202">
        <f>ROUND(P127*H127,2)</f>
        <v>0</v>
      </c>
      <c r="BL127" s="17" t="s">
        <v>150</v>
      </c>
      <c r="BM127" s="201" t="s">
        <v>880</v>
      </c>
    </row>
    <row r="128" spans="2:51" s="13" customFormat="1" ht="12">
      <c r="B128" s="208"/>
      <c r="C128" s="209"/>
      <c r="D128" s="203" t="s">
        <v>154</v>
      </c>
      <c r="E128" s="210" t="s">
        <v>1</v>
      </c>
      <c r="F128" s="211" t="s">
        <v>86</v>
      </c>
      <c r="G128" s="209"/>
      <c r="H128" s="212">
        <v>2</v>
      </c>
      <c r="I128" s="213"/>
      <c r="J128" s="213"/>
      <c r="K128" s="209"/>
      <c r="L128" s="209"/>
      <c r="M128" s="214"/>
      <c r="N128" s="215"/>
      <c r="O128" s="216"/>
      <c r="P128" s="216"/>
      <c r="Q128" s="216"/>
      <c r="R128" s="216"/>
      <c r="S128" s="216"/>
      <c r="T128" s="216"/>
      <c r="U128" s="216"/>
      <c r="V128" s="216"/>
      <c r="W128" s="216"/>
      <c r="X128" s="217"/>
      <c r="AT128" s="218" t="s">
        <v>154</v>
      </c>
      <c r="AU128" s="218" t="s">
        <v>86</v>
      </c>
      <c r="AV128" s="13" t="s">
        <v>86</v>
      </c>
      <c r="AW128" s="13" t="s">
        <v>5</v>
      </c>
      <c r="AX128" s="13" t="s">
        <v>84</v>
      </c>
      <c r="AY128" s="218" t="s">
        <v>142</v>
      </c>
    </row>
    <row r="129" spans="1:65" s="2" customFormat="1" ht="24">
      <c r="A129" s="34"/>
      <c r="B129" s="35"/>
      <c r="C129" s="189" t="s">
        <v>355</v>
      </c>
      <c r="D129" s="189" t="s">
        <v>145</v>
      </c>
      <c r="E129" s="190" t="s">
        <v>163</v>
      </c>
      <c r="F129" s="191" t="s">
        <v>164</v>
      </c>
      <c r="G129" s="192" t="s">
        <v>148</v>
      </c>
      <c r="H129" s="193">
        <v>66</v>
      </c>
      <c r="I129" s="194"/>
      <c r="J129" s="194"/>
      <c r="K129" s="195">
        <f>ROUND(P129*H129,2)</f>
        <v>0</v>
      </c>
      <c r="L129" s="191" t="s">
        <v>149</v>
      </c>
      <c r="M129" s="39"/>
      <c r="N129" s="196" t="s">
        <v>1</v>
      </c>
      <c r="O129" s="197" t="s">
        <v>39</v>
      </c>
      <c r="P129" s="198">
        <f>I129+J129</f>
        <v>0</v>
      </c>
      <c r="Q129" s="198">
        <f>ROUND(I129*H129,2)</f>
        <v>0</v>
      </c>
      <c r="R129" s="198">
        <f>ROUND(J129*H129,2)</f>
        <v>0</v>
      </c>
      <c r="S129" s="71"/>
      <c r="T129" s="199">
        <f>S129*H129</f>
        <v>0</v>
      </c>
      <c r="U129" s="199">
        <v>0</v>
      </c>
      <c r="V129" s="199">
        <f>U129*H129</f>
        <v>0</v>
      </c>
      <c r="W129" s="199">
        <v>0</v>
      </c>
      <c r="X129" s="200">
        <f>W129*H129</f>
        <v>0</v>
      </c>
      <c r="Y129" s="34"/>
      <c r="Z129" s="34"/>
      <c r="AA129" s="34"/>
      <c r="AB129" s="34"/>
      <c r="AC129" s="34"/>
      <c r="AD129" s="34"/>
      <c r="AE129" s="34"/>
      <c r="AR129" s="201" t="s">
        <v>150</v>
      </c>
      <c r="AT129" s="201" t="s">
        <v>145</v>
      </c>
      <c r="AU129" s="201" t="s">
        <v>86</v>
      </c>
      <c r="AY129" s="17" t="s">
        <v>142</v>
      </c>
      <c r="BE129" s="202">
        <f>IF(O129="základní",K129,0)</f>
        <v>0</v>
      </c>
      <c r="BF129" s="202">
        <f>IF(O129="snížená",K129,0)</f>
        <v>0</v>
      </c>
      <c r="BG129" s="202">
        <f>IF(O129="zákl. přenesená",K129,0)</f>
        <v>0</v>
      </c>
      <c r="BH129" s="202">
        <f>IF(O129="sníž. přenesená",K129,0)</f>
        <v>0</v>
      </c>
      <c r="BI129" s="202">
        <f>IF(O129="nulová",K129,0)</f>
        <v>0</v>
      </c>
      <c r="BJ129" s="17" t="s">
        <v>84</v>
      </c>
      <c r="BK129" s="202">
        <f>ROUND(P129*H129,2)</f>
        <v>0</v>
      </c>
      <c r="BL129" s="17" t="s">
        <v>150</v>
      </c>
      <c r="BM129" s="201" t="s">
        <v>881</v>
      </c>
    </row>
    <row r="130" spans="1:47" s="2" customFormat="1" ht="117">
      <c r="A130" s="34"/>
      <c r="B130" s="35"/>
      <c r="C130" s="36"/>
      <c r="D130" s="203" t="s">
        <v>152</v>
      </c>
      <c r="E130" s="36"/>
      <c r="F130" s="204" t="s">
        <v>166</v>
      </c>
      <c r="G130" s="36"/>
      <c r="H130" s="36"/>
      <c r="I130" s="205"/>
      <c r="J130" s="205"/>
      <c r="K130" s="36"/>
      <c r="L130" s="36"/>
      <c r="M130" s="39"/>
      <c r="N130" s="206"/>
      <c r="O130" s="207"/>
      <c r="P130" s="71"/>
      <c r="Q130" s="71"/>
      <c r="R130" s="71"/>
      <c r="S130" s="71"/>
      <c r="T130" s="71"/>
      <c r="U130" s="71"/>
      <c r="V130" s="71"/>
      <c r="W130" s="71"/>
      <c r="X130" s="72"/>
      <c r="Y130" s="34"/>
      <c r="Z130" s="34"/>
      <c r="AA130" s="34"/>
      <c r="AB130" s="34"/>
      <c r="AC130" s="34"/>
      <c r="AD130" s="34"/>
      <c r="AE130" s="34"/>
      <c r="AT130" s="17" t="s">
        <v>152</v>
      </c>
      <c r="AU130" s="17" t="s">
        <v>86</v>
      </c>
    </row>
    <row r="131" spans="2:51" s="13" customFormat="1" ht="12">
      <c r="B131" s="208"/>
      <c r="C131" s="209"/>
      <c r="D131" s="203" t="s">
        <v>154</v>
      </c>
      <c r="E131" s="210" t="s">
        <v>1</v>
      </c>
      <c r="F131" s="211" t="s">
        <v>488</v>
      </c>
      <c r="G131" s="209"/>
      <c r="H131" s="212">
        <v>66</v>
      </c>
      <c r="I131" s="213"/>
      <c r="J131" s="213"/>
      <c r="K131" s="209"/>
      <c r="L131" s="209"/>
      <c r="M131" s="214"/>
      <c r="N131" s="215"/>
      <c r="O131" s="216"/>
      <c r="P131" s="216"/>
      <c r="Q131" s="216"/>
      <c r="R131" s="216"/>
      <c r="S131" s="216"/>
      <c r="T131" s="216"/>
      <c r="U131" s="216"/>
      <c r="V131" s="216"/>
      <c r="W131" s="216"/>
      <c r="X131" s="217"/>
      <c r="AT131" s="218" t="s">
        <v>154</v>
      </c>
      <c r="AU131" s="218" t="s">
        <v>86</v>
      </c>
      <c r="AV131" s="13" t="s">
        <v>86</v>
      </c>
      <c r="AW131" s="13" t="s">
        <v>5</v>
      </c>
      <c r="AX131" s="13" t="s">
        <v>84</v>
      </c>
      <c r="AY131" s="218" t="s">
        <v>142</v>
      </c>
    </row>
    <row r="132" spans="1:65" s="2" customFormat="1" ht="36">
      <c r="A132" s="34"/>
      <c r="B132" s="35"/>
      <c r="C132" s="189" t="s">
        <v>150</v>
      </c>
      <c r="D132" s="189" t="s">
        <v>145</v>
      </c>
      <c r="E132" s="190" t="s">
        <v>168</v>
      </c>
      <c r="F132" s="191" t="s">
        <v>169</v>
      </c>
      <c r="G132" s="192" t="s">
        <v>159</v>
      </c>
      <c r="H132" s="193">
        <v>2</v>
      </c>
      <c r="I132" s="194"/>
      <c r="J132" s="194"/>
      <c r="K132" s="195">
        <f>ROUND(P132*H132,2)</f>
        <v>0</v>
      </c>
      <c r="L132" s="191" t="s">
        <v>149</v>
      </c>
      <c r="M132" s="39"/>
      <c r="N132" s="196" t="s">
        <v>1</v>
      </c>
      <c r="O132" s="197" t="s">
        <v>39</v>
      </c>
      <c r="P132" s="198">
        <f>I132+J132</f>
        <v>0</v>
      </c>
      <c r="Q132" s="198">
        <f>ROUND(I132*H132,2)</f>
        <v>0</v>
      </c>
      <c r="R132" s="198">
        <f>ROUND(J132*H132,2)</f>
        <v>0</v>
      </c>
      <c r="S132" s="71"/>
      <c r="T132" s="199">
        <f>S132*H132</f>
        <v>0</v>
      </c>
      <c r="U132" s="199">
        <v>0</v>
      </c>
      <c r="V132" s="199">
        <f>U132*H132</f>
        <v>0</v>
      </c>
      <c r="W132" s="199">
        <v>0</v>
      </c>
      <c r="X132" s="200">
        <f>W132*H132</f>
        <v>0</v>
      </c>
      <c r="Y132" s="34"/>
      <c r="Z132" s="34"/>
      <c r="AA132" s="34"/>
      <c r="AB132" s="34"/>
      <c r="AC132" s="34"/>
      <c r="AD132" s="34"/>
      <c r="AE132" s="34"/>
      <c r="AR132" s="201" t="s">
        <v>150</v>
      </c>
      <c r="AT132" s="201" t="s">
        <v>145</v>
      </c>
      <c r="AU132" s="201" t="s">
        <v>86</v>
      </c>
      <c r="AY132" s="17" t="s">
        <v>142</v>
      </c>
      <c r="BE132" s="202">
        <f>IF(O132="základní",K132,0)</f>
        <v>0</v>
      </c>
      <c r="BF132" s="202">
        <f>IF(O132="snížená",K132,0)</f>
        <v>0</v>
      </c>
      <c r="BG132" s="202">
        <f>IF(O132="zákl. přenesená",K132,0)</f>
        <v>0</v>
      </c>
      <c r="BH132" s="202">
        <f>IF(O132="sníž. přenesená",K132,0)</f>
        <v>0</v>
      </c>
      <c r="BI132" s="202">
        <f>IF(O132="nulová",K132,0)</f>
        <v>0</v>
      </c>
      <c r="BJ132" s="17" t="s">
        <v>84</v>
      </c>
      <c r="BK132" s="202">
        <f>ROUND(P132*H132,2)</f>
        <v>0</v>
      </c>
      <c r="BL132" s="17" t="s">
        <v>150</v>
      </c>
      <c r="BM132" s="201" t="s">
        <v>882</v>
      </c>
    </row>
    <row r="133" spans="1:65" s="2" customFormat="1" ht="24">
      <c r="A133" s="34"/>
      <c r="B133" s="35"/>
      <c r="C133" s="189" t="s">
        <v>362</v>
      </c>
      <c r="D133" s="189" t="s">
        <v>145</v>
      </c>
      <c r="E133" s="190" t="s">
        <v>201</v>
      </c>
      <c r="F133" s="191" t="s">
        <v>202</v>
      </c>
      <c r="G133" s="192" t="s">
        <v>148</v>
      </c>
      <c r="H133" s="193">
        <v>1282</v>
      </c>
      <c r="I133" s="194"/>
      <c r="J133" s="194"/>
      <c r="K133" s="195">
        <f>ROUND(P133*H133,2)</f>
        <v>0</v>
      </c>
      <c r="L133" s="191" t="s">
        <v>149</v>
      </c>
      <c r="M133" s="39"/>
      <c r="N133" s="196" t="s">
        <v>1</v>
      </c>
      <c r="O133" s="197" t="s">
        <v>39</v>
      </c>
      <c r="P133" s="198">
        <f>I133+J133</f>
        <v>0</v>
      </c>
      <c r="Q133" s="198">
        <f>ROUND(I133*H133,2)</f>
        <v>0</v>
      </c>
      <c r="R133" s="198">
        <f>ROUND(J133*H133,2)</f>
        <v>0</v>
      </c>
      <c r="S133" s="71"/>
      <c r="T133" s="199">
        <f>S133*H133</f>
        <v>0</v>
      </c>
      <c r="U133" s="199">
        <v>0</v>
      </c>
      <c r="V133" s="199">
        <f>U133*H133</f>
        <v>0</v>
      </c>
      <c r="W133" s="199">
        <v>0</v>
      </c>
      <c r="X133" s="200">
        <f>W133*H133</f>
        <v>0</v>
      </c>
      <c r="Y133" s="34"/>
      <c r="Z133" s="34"/>
      <c r="AA133" s="34"/>
      <c r="AB133" s="34"/>
      <c r="AC133" s="34"/>
      <c r="AD133" s="34"/>
      <c r="AE133" s="34"/>
      <c r="AR133" s="201" t="s">
        <v>150</v>
      </c>
      <c r="AT133" s="201" t="s">
        <v>145</v>
      </c>
      <c r="AU133" s="201" t="s">
        <v>86</v>
      </c>
      <c r="AY133" s="17" t="s">
        <v>142</v>
      </c>
      <c r="BE133" s="202">
        <f>IF(O133="základní",K133,0)</f>
        <v>0</v>
      </c>
      <c r="BF133" s="202">
        <f>IF(O133="snížená",K133,0)</f>
        <v>0</v>
      </c>
      <c r="BG133" s="202">
        <f>IF(O133="zákl. přenesená",K133,0)</f>
        <v>0</v>
      </c>
      <c r="BH133" s="202">
        <f>IF(O133="sníž. přenesená",K133,0)</f>
        <v>0</v>
      </c>
      <c r="BI133" s="202">
        <f>IF(O133="nulová",K133,0)</f>
        <v>0</v>
      </c>
      <c r="BJ133" s="17" t="s">
        <v>84</v>
      </c>
      <c r="BK133" s="202">
        <f>ROUND(P133*H133,2)</f>
        <v>0</v>
      </c>
      <c r="BL133" s="17" t="s">
        <v>150</v>
      </c>
      <c r="BM133" s="201" t="s">
        <v>883</v>
      </c>
    </row>
    <row r="134" spans="1:47" s="2" customFormat="1" ht="68.25">
      <c r="A134" s="34"/>
      <c r="B134" s="35"/>
      <c r="C134" s="36"/>
      <c r="D134" s="203" t="s">
        <v>152</v>
      </c>
      <c r="E134" s="36"/>
      <c r="F134" s="204" t="s">
        <v>204</v>
      </c>
      <c r="G134" s="36"/>
      <c r="H134" s="36"/>
      <c r="I134" s="205"/>
      <c r="J134" s="205"/>
      <c r="K134" s="36"/>
      <c r="L134" s="36"/>
      <c r="M134" s="39"/>
      <c r="N134" s="206"/>
      <c r="O134" s="207"/>
      <c r="P134" s="71"/>
      <c r="Q134" s="71"/>
      <c r="R134" s="71"/>
      <c r="S134" s="71"/>
      <c r="T134" s="71"/>
      <c r="U134" s="71"/>
      <c r="V134" s="71"/>
      <c r="W134" s="71"/>
      <c r="X134" s="72"/>
      <c r="Y134" s="34"/>
      <c r="Z134" s="34"/>
      <c r="AA134" s="34"/>
      <c r="AB134" s="34"/>
      <c r="AC134" s="34"/>
      <c r="AD134" s="34"/>
      <c r="AE134" s="34"/>
      <c r="AT134" s="17" t="s">
        <v>152</v>
      </c>
      <c r="AU134" s="17" t="s">
        <v>86</v>
      </c>
    </row>
    <row r="135" spans="2:51" s="13" customFormat="1" ht="12">
      <c r="B135" s="208"/>
      <c r="C135" s="209"/>
      <c r="D135" s="203" t="s">
        <v>154</v>
      </c>
      <c r="E135" s="210" t="s">
        <v>1</v>
      </c>
      <c r="F135" s="211" t="s">
        <v>884</v>
      </c>
      <c r="G135" s="209"/>
      <c r="H135" s="212">
        <v>1282</v>
      </c>
      <c r="I135" s="213"/>
      <c r="J135" s="213"/>
      <c r="K135" s="209"/>
      <c r="L135" s="209"/>
      <c r="M135" s="214"/>
      <c r="N135" s="215"/>
      <c r="O135" s="216"/>
      <c r="P135" s="216"/>
      <c r="Q135" s="216"/>
      <c r="R135" s="216"/>
      <c r="S135" s="216"/>
      <c r="T135" s="216"/>
      <c r="U135" s="216"/>
      <c r="V135" s="216"/>
      <c r="W135" s="216"/>
      <c r="X135" s="217"/>
      <c r="AT135" s="218" t="s">
        <v>154</v>
      </c>
      <c r="AU135" s="218" t="s">
        <v>86</v>
      </c>
      <c r="AV135" s="13" t="s">
        <v>86</v>
      </c>
      <c r="AW135" s="13" t="s">
        <v>5</v>
      </c>
      <c r="AX135" s="13" t="s">
        <v>84</v>
      </c>
      <c r="AY135" s="218" t="s">
        <v>142</v>
      </c>
    </row>
    <row r="136" spans="1:65" s="2" customFormat="1" ht="33" customHeight="1">
      <c r="A136" s="34"/>
      <c r="B136" s="35"/>
      <c r="C136" s="189" t="s">
        <v>367</v>
      </c>
      <c r="D136" s="189" t="s">
        <v>145</v>
      </c>
      <c r="E136" s="190" t="s">
        <v>885</v>
      </c>
      <c r="F136" s="191" t="s">
        <v>886</v>
      </c>
      <c r="G136" s="192" t="s">
        <v>196</v>
      </c>
      <c r="H136" s="193">
        <v>479.136</v>
      </c>
      <c r="I136" s="194"/>
      <c r="J136" s="194"/>
      <c r="K136" s="195">
        <f>ROUND(P136*H136,2)</f>
        <v>0</v>
      </c>
      <c r="L136" s="191" t="s">
        <v>149</v>
      </c>
      <c r="M136" s="39"/>
      <c r="N136" s="196" t="s">
        <v>1</v>
      </c>
      <c r="O136" s="197" t="s">
        <v>39</v>
      </c>
      <c r="P136" s="198">
        <f>I136+J136</f>
        <v>0</v>
      </c>
      <c r="Q136" s="198">
        <f>ROUND(I136*H136,2)</f>
        <v>0</v>
      </c>
      <c r="R136" s="198">
        <f>ROUND(J136*H136,2)</f>
        <v>0</v>
      </c>
      <c r="S136" s="71"/>
      <c r="T136" s="199">
        <f>S136*H136</f>
        <v>0</v>
      </c>
      <c r="U136" s="199">
        <v>0</v>
      </c>
      <c r="V136" s="199">
        <f>U136*H136</f>
        <v>0</v>
      </c>
      <c r="W136" s="199">
        <v>0</v>
      </c>
      <c r="X136" s="200">
        <f>W136*H136</f>
        <v>0</v>
      </c>
      <c r="Y136" s="34"/>
      <c r="Z136" s="34"/>
      <c r="AA136" s="34"/>
      <c r="AB136" s="34"/>
      <c r="AC136" s="34"/>
      <c r="AD136" s="34"/>
      <c r="AE136" s="34"/>
      <c r="AR136" s="201" t="s">
        <v>150</v>
      </c>
      <c r="AT136" s="201" t="s">
        <v>145</v>
      </c>
      <c r="AU136" s="201" t="s">
        <v>86</v>
      </c>
      <c r="AY136" s="17" t="s">
        <v>142</v>
      </c>
      <c r="BE136" s="202">
        <f>IF(O136="základní",K136,0)</f>
        <v>0</v>
      </c>
      <c r="BF136" s="202">
        <f>IF(O136="snížená",K136,0)</f>
        <v>0</v>
      </c>
      <c r="BG136" s="202">
        <f>IF(O136="zákl. přenesená",K136,0)</f>
        <v>0</v>
      </c>
      <c r="BH136" s="202">
        <f>IF(O136="sníž. přenesená",K136,0)</f>
        <v>0</v>
      </c>
      <c r="BI136" s="202">
        <f>IF(O136="nulová",K136,0)</f>
        <v>0</v>
      </c>
      <c r="BJ136" s="17" t="s">
        <v>84</v>
      </c>
      <c r="BK136" s="202">
        <f>ROUND(P136*H136,2)</f>
        <v>0</v>
      </c>
      <c r="BL136" s="17" t="s">
        <v>150</v>
      </c>
      <c r="BM136" s="201" t="s">
        <v>887</v>
      </c>
    </row>
    <row r="137" spans="1:47" s="2" customFormat="1" ht="29.25">
      <c r="A137" s="34"/>
      <c r="B137" s="35"/>
      <c r="C137" s="36"/>
      <c r="D137" s="203" t="s">
        <v>152</v>
      </c>
      <c r="E137" s="36"/>
      <c r="F137" s="204" t="s">
        <v>215</v>
      </c>
      <c r="G137" s="36"/>
      <c r="H137" s="36"/>
      <c r="I137" s="205"/>
      <c r="J137" s="205"/>
      <c r="K137" s="36"/>
      <c r="L137" s="36"/>
      <c r="M137" s="39"/>
      <c r="N137" s="206"/>
      <c r="O137" s="207"/>
      <c r="P137" s="71"/>
      <c r="Q137" s="71"/>
      <c r="R137" s="71"/>
      <c r="S137" s="71"/>
      <c r="T137" s="71"/>
      <c r="U137" s="71"/>
      <c r="V137" s="71"/>
      <c r="W137" s="71"/>
      <c r="X137" s="72"/>
      <c r="Y137" s="34"/>
      <c r="Z137" s="34"/>
      <c r="AA137" s="34"/>
      <c r="AB137" s="34"/>
      <c r="AC137" s="34"/>
      <c r="AD137" s="34"/>
      <c r="AE137" s="34"/>
      <c r="AT137" s="17" t="s">
        <v>152</v>
      </c>
      <c r="AU137" s="17" t="s">
        <v>86</v>
      </c>
    </row>
    <row r="138" spans="2:51" s="13" customFormat="1" ht="12">
      <c r="B138" s="208"/>
      <c r="C138" s="209"/>
      <c r="D138" s="203" t="s">
        <v>154</v>
      </c>
      <c r="E138" s="210" t="s">
        <v>1</v>
      </c>
      <c r="F138" s="211" t="s">
        <v>888</v>
      </c>
      <c r="G138" s="209"/>
      <c r="H138" s="212">
        <v>479.136</v>
      </c>
      <c r="I138" s="213"/>
      <c r="J138" s="213"/>
      <c r="K138" s="209"/>
      <c r="L138" s="209"/>
      <c r="M138" s="214"/>
      <c r="N138" s="215"/>
      <c r="O138" s="216"/>
      <c r="P138" s="216"/>
      <c r="Q138" s="216"/>
      <c r="R138" s="216"/>
      <c r="S138" s="216"/>
      <c r="T138" s="216"/>
      <c r="U138" s="216"/>
      <c r="V138" s="216"/>
      <c r="W138" s="216"/>
      <c r="X138" s="217"/>
      <c r="AT138" s="218" t="s">
        <v>154</v>
      </c>
      <c r="AU138" s="218" t="s">
        <v>86</v>
      </c>
      <c r="AV138" s="13" t="s">
        <v>86</v>
      </c>
      <c r="AW138" s="13" t="s">
        <v>5</v>
      </c>
      <c r="AX138" s="13" t="s">
        <v>84</v>
      </c>
      <c r="AY138" s="218" t="s">
        <v>142</v>
      </c>
    </row>
    <row r="139" spans="1:65" s="2" customFormat="1" ht="44.25" customHeight="1">
      <c r="A139" s="34"/>
      <c r="B139" s="35"/>
      <c r="C139" s="189" t="s">
        <v>373</v>
      </c>
      <c r="D139" s="189" t="s">
        <v>145</v>
      </c>
      <c r="E139" s="190" t="s">
        <v>218</v>
      </c>
      <c r="F139" s="191" t="s">
        <v>219</v>
      </c>
      <c r="G139" s="192" t="s">
        <v>196</v>
      </c>
      <c r="H139" s="193">
        <v>35</v>
      </c>
      <c r="I139" s="194"/>
      <c r="J139" s="194"/>
      <c r="K139" s="195">
        <f>ROUND(P139*H139,2)</f>
        <v>0</v>
      </c>
      <c r="L139" s="191" t="s">
        <v>149</v>
      </c>
      <c r="M139" s="39"/>
      <c r="N139" s="196" t="s">
        <v>1</v>
      </c>
      <c r="O139" s="197" t="s">
        <v>39</v>
      </c>
      <c r="P139" s="198">
        <f>I139+J139</f>
        <v>0</v>
      </c>
      <c r="Q139" s="198">
        <f>ROUND(I139*H139,2)</f>
        <v>0</v>
      </c>
      <c r="R139" s="198">
        <f>ROUND(J139*H139,2)</f>
        <v>0</v>
      </c>
      <c r="S139" s="71"/>
      <c r="T139" s="199">
        <f>S139*H139</f>
        <v>0</v>
      </c>
      <c r="U139" s="199">
        <v>0</v>
      </c>
      <c r="V139" s="199">
        <f>U139*H139</f>
        <v>0</v>
      </c>
      <c r="W139" s="199">
        <v>0</v>
      </c>
      <c r="X139" s="200">
        <f>W139*H139</f>
        <v>0</v>
      </c>
      <c r="Y139" s="34"/>
      <c r="Z139" s="34"/>
      <c r="AA139" s="34"/>
      <c r="AB139" s="34"/>
      <c r="AC139" s="34"/>
      <c r="AD139" s="34"/>
      <c r="AE139" s="34"/>
      <c r="AR139" s="201" t="s">
        <v>150</v>
      </c>
      <c r="AT139" s="201" t="s">
        <v>145</v>
      </c>
      <c r="AU139" s="201" t="s">
        <v>86</v>
      </c>
      <c r="AY139" s="17" t="s">
        <v>142</v>
      </c>
      <c r="BE139" s="202">
        <f>IF(O139="základní",K139,0)</f>
        <v>0</v>
      </c>
      <c r="BF139" s="202">
        <f>IF(O139="snížená",K139,0)</f>
        <v>0</v>
      </c>
      <c r="BG139" s="202">
        <f>IF(O139="zákl. přenesená",K139,0)</f>
        <v>0</v>
      </c>
      <c r="BH139" s="202">
        <f>IF(O139="sníž. přenesená",K139,0)</f>
        <v>0</v>
      </c>
      <c r="BI139" s="202">
        <f>IF(O139="nulová",K139,0)</f>
        <v>0</v>
      </c>
      <c r="BJ139" s="17" t="s">
        <v>84</v>
      </c>
      <c r="BK139" s="202">
        <f>ROUND(P139*H139,2)</f>
        <v>0</v>
      </c>
      <c r="BL139" s="17" t="s">
        <v>150</v>
      </c>
      <c r="BM139" s="201" t="s">
        <v>889</v>
      </c>
    </row>
    <row r="140" spans="1:47" s="2" customFormat="1" ht="39">
      <c r="A140" s="34"/>
      <c r="B140" s="35"/>
      <c r="C140" s="36"/>
      <c r="D140" s="203" t="s">
        <v>152</v>
      </c>
      <c r="E140" s="36"/>
      <c r="F140" s="204" t="s">
        <v>221</v>
      </c>
      <c r="G140" s="36"/>
      <c r="H140" s="36"/>
      <c r="I140" s="205"/>
      <c r="J140" s="205"/>
      <c r="K140" s="36"/>
      <c r="L140" s="36"/>
      <c r="M140" s="39"/>
      <c r="N140" s="206"/>
      <c r="O140" s="207"/>
      <c r="P140" s="71"/>
      <c r="Q140" s="71"/>
      <c r="R140" s="71"/>
      <c r="S140" s="71"/>
      <c r="T140" s="71"/>
      <c r="U140" s="71"/>
      <c r="V140" s="71"/>
      <c r="W140" s="71"/>
      <c r="X140" s="72"/>
      <c r="Y140" s="34"/>
      <c r="Z140" s="34"/>
      <c r="AA140" s="34"/>
      <c r="AB140" s="34"/>
      <c r="AC140" s="34"/>
      <c r="AD140" s="34"/>
      <c r="AE140" s="34"/>
      <c r="AT140" s="17" t="s">
        <v>152</v>
      </c>
      <c r="AU140" s="17" t="s">
        <v>86</v>
      </c>
    </row>
    <row r="141" spans="2:51" s="13" customFormat="1" ht="12">
      <c r="B141" s="208"/>
      <c r="C141" s="209"/>
      <c r="D141" s="203" t="s">
        <v>154</v>
      </c>
      <c r="E141" s="210" t="s">
        <v>1</v>
      </c>
      <c r="F141" s="211" t="s">
        <v>890</v>
      </c>
      <c r="G141" s="209"/>
      <c r="H141" s="212">
        <v>35</v>
      </c>
      <c r="I141" s="213"/>
      <c r="J141" s="213"/>
      <c r="K141" s="209"/>
      <c r="L141" s="209"/>
      <c r="M141" s="214"/>
      <c r="N141" s="215"/>
      <c r="O141" s="216"/>
      <c r="P141" s="216"/>
      <c r="Q141" s="216"/>
      <c r="R141" s="216"/>
      <c r="S141" s="216"/>
      <c r="T141" s="216"/>
      <c r="U141" s="216"/>
      <c r="V141" s="216"/>
      <c r="W141" s="216"/>
      <c r="X141" s="217"/>
      <c r="AT141" s="218" t="s">
        <v>154</v>
      </c>
      <c r="AU141" s="218" t="s">
        <v>86</v>
      </c>
      <c r="AV141" s="13" t="s">
        <v>86</v>
      </c>
      <c r="AW141" s="13" t="s">
        <v>5</v>
      </c>
      <c r="AX141" s="13" t="s">
        <v>84</v>
      </c>
      <c r="AY141" s="218" t="s">
        <v>142</v>
      </c>
    </row>
    <row r="142" spans="1:65" s="2" customFormat="1" ht="48">
      <c r="A142" s="34"/>
      <c r="B142" s="35"/>
      <c r="C142" s="189" t="s">
        <v>379</v>
      </c>
      <c r="D142" s="189" t="s">
        <v>145</v>
      </c>
      <c r="E142" s="190" t="s">
        <v>226</v>
      </c>
      <c r="F142" s="191" t="s">
        <v>227</v>
      </c>
      <c r="G142" s="192" t="s">
        <v>159</v>
      </c>
      <c r="H142" s="193">
        <v>2</v>
      </c>
      <c r="I142" s="194"/>
      <c r="J142" s="194"/>
      <c r="K142" s="195">
        <f>ROUND(P142*H142,2)</f>
        <v>0</v>
      </c>
      <c r="L142" s="191" t="s">
        <v>149</v>
      </c>
      <c r="M142" s="39"/>
      <c r="N142" s="196" t="s">
        <v>1</v>
      </c>
      <c r="O142" s="197" t="s">
        <v>39</v>
      </c>
      <c r="P142" s="198">
        <f>I142+J142</f>
        <v>0</v>
      </c>
      <c r="Q142" s="198">
        <f>ROUND(I142*H142,2)</f>
        <v>0</v>
      </c>
      <c r="R142" s="198">
        <f>ROUND(J142*H142,2)</f>
        <v>0</v>
      </c>
      <c r="S142" s="71"/>
      <c r="T142" s="199">
        <f>S142*H142</f>
        <v>0</v>
      </c>
      <c r="U142" s="199">
        <v>0</v>
      </c>
      <c r="V142" s="199">
        <f>U142*H142</f>
        <v>0</v>
      </c>
      <c r="W142" s="199">
        <v>0</v>
      </c>
      <c r="X142" s="200">
        <f>W142*H142</f>
        <v>0</v>
      </c>
      <c r="Y142" s="34"/>
      <c r="Z142" s="34"/>
      <c r="AA142" s="34"/>
      <c r="AB142" s="34"/>
      <c r="AC142" s="34"/>
      <c r="AD142" s="34"/>
      <c r="AE142" s="34"/>
      <c r="AR142" s="201" t="s">
        <v>150</v>
      </c>
      <c r="AT142" s="201" t="s">
        <v>145</v>
      </c>
      <c r="AU142" s="201" t="s">
        <v>86</v>
      </c>
      <c r="AY142" s="17" t="s">
        <v>142</v>
      </c>
      <c r="BE142" s="202">
        <f>IF(O142="základní",K142,0)</f>
        <v>0</v>
      </c>
      <c r="BF142" s="202">
        <f>IF(O142="snížená",K142,0)</f>
        <v>0</v>
      </c>
      <c r="BG142" s="202">
        <f>IF(O142="zákl. přenesená",K142,0)</f>
        <v>0</v>
      </c>
      <c r="BH142" s="202">
        <f>IF(O142="sníž. přenesená",K142,0)</f>
        <v>0</v>
      </c>
      <c r="BI142" s="202">
        <f>IF(O142="nulová",K142,0)</f>
        <v>0</v>
      </c>
      <c r="BJ142" s="17" t="s">
        <v>84</v>
      </c>
      <c r="BK142" s="202">
        <f>ROUND(P142*H142,2)</f>
        <v>0</v>
      </c>
      <c r="BL142" s="17" t="s">
        <v>150</v>
      </c>
      <c r="BM142" s="201" t="s">
        <v>891</v>
      </c>
    </row>
    <row r="143" spans="1:47" s="2" customFormat="1" ht="29.25">
      <c r="A143" s="34"/>
      <c r="B143" s="35"/>
      <c r="C143" s="36"/>
      <c r="D143" s="203" t="s">
        <v>152</v>
      </c>
      <c r="E143" s="36"/>
      <c r="F143" s="204" t="s">
        <v>229</v>
      </c>
      <c r="G143" s="36"/>
      <c r="H143" s="36"/>
      <c r="I143" s="205"/>
      <c r="J143" s="205"/>
      <c r="K143" s="36"/>
      <c r="L143" s="36"/>
      <c r="M143" s="39"/>
      <c r="N143" s="206"/>
      <c r="O143" s="207"/>
      <c r="P143" s="71"/>
      <c r="Q143" s="71"/>
      <c r="R143" s="71"/>
      <c r="S143" s="71"/>
      <c r="T143" s="71"/>
      <c r="U143" s="71"/>
      <c r="V143" s="71"/>
      <c r="W143" s="71"/>
      <c r="X143" s="72"/>
      <c r="Y143" s="34"/>
      <c r="Z143" s="34"/>
      <c r="AA143" s="34"/>
      <c r="AB143" s="34"/>
      <c r="AC143" s="34"/>
      <c r="AD143" s="34"/>
      <c r="AE143" s="34"/>
      <c r="AT143" s="17" t="s">
        <v>152</v>
      </c>
      <c r="AU143" s="17" t="s">
        <v>86</v>
      </c>
    </row>
    <row r="144" spans="2:51" s="13" customFormat="1" ht="12">
      <c r="B144" s="208"/>
      <c r="C144" s="209"/>
      <c r="D144" s="203" t="s">
        <v>154</v>
      </c>
      <c r="E144" s="210" t="s">
        <v>1</v>
      </c>
      <c r="F144" s="211" t="s">
        <v>86</v>
      </c>
      <c r="G144" s="209"/>
      <c r="H144" s="212">
        <v>2</v>
      </c>
      <c r="I144" s="213"/>
      <c r="J144" s="213"/>
      <c r="K144" s="209"/>
      <c r="L144" s="209"/>
      <c r="M144" s="214"/>
      <c r="N144" s="215"/>
      <c r="O144" s="216"/>
      <c r="P144" s="216"/>
      <c r="Q144" s="216"/>
      <c r="R144" s="216"/>
      <c r="S144" s="216"/>
      <c r="T144" s="216"/>
      <c r="U144" s="216"/>
      <c r="V144" s="216"/>
      <c r="W144" s="216"/>
      <c r="X144" s="217"/>
      <c r="AT144" s="218" t="s">
        <v>154</v>
      </c>
      <c r="AU144" s="218" t="s">
        <v>86</v>
      </c>
      <c r="AV144" s="13" t="s">
        <v>86</v>
      </c>
      <c r="AW144" s="13" t="s">
        <v>5</v>
      </c>
      <c r="AX144" s="13" t="s">
        <v>84</v>
      </c>
      <c r="AY144" s="218" t="s">
        <v>142</v>
      </c>
    </row>
    <row r="145" spans="1:65" s="2" customFormat="1" ht="60">
      <c r="A145" s="34"/>
      <c r="B145" s="35"/>
      <c r="C145" s="189" t="s">
        <v>387</v>
      </c>
      <c r="D145" s="189" t="s">
        <v>145</v>
      </c>
      <c r="E145" s="190" t="s">
        <v>231</v>
      </c>
      <c r="F145" s="191" t="s">
        <v>232</v>
      </c>
      <c r="G145" s="192" t="s">
        <v>159</v>
      </c>
      <c r="H145" s="193">
        <v>18</v>
      </c>
      <c r="I145" s="194"/>
      <c r="J145" s="194"/>
      <c r="K145" s="195">
        <f>ROUND(P145*H145,2)</f>
        <v>0</v>
      </c>
      <c r="L145" s="191" t="s">
        <v>149</v>
      </c>
      <c r="M145" s="39"/>
      <c r="N145" s="196" t="s">
        <v>1</v>
      </c>
      <c r="O145" s="197" t="s">
        <v>39</v>
      </c>
      <c r="P145" s="198">
        <f>I145+J145</f>
        <v>0</v>
      </c>
      <c r="Q145" s="198">
        <f>ROUND(I145*H145,2)</f>
        <v>0</v>
      </c>
      <c r="R145" s="198">
        <f>ROUND(J145*H145,2)</f>
        <v>0</v>
      </c>
      <c r="S145" s="71"/>
      <c r="T145" s="199">
        <f>S145*H145</f>
        <v>0</v>
      </c>
      <c r="U145" s="199">
        <v>0</v>
      </c>
      <c r="V145" s="199">
        <f>U145*H145</f>
        <v>0</v>
      </c>
      <c r="W145" s="199">
        <v>0</v>
      </c>
      <c r="X145" s="200">
        <f>W145*H145</f>
        <v>0</v>
      </c>
      <c r="Y145" s="34"/>
      <c r="Z145" s="34"/>
      <c r="AA145" s="34"/>
      <c r="AB145" s="34"/>
      <c r="AC145" s="34"/>
      <c r="AD145" s="34"/>
      <c r="AE145" s="34"/>
      <c r="AR145" s="201" t="s">
        <v>150</v>
      </c>
      <c r="AT145" s="201" t="s">
        <v>145</v>
      </c>
      <c r="AU145" s="201" t="s">
        <v>86</v>
      </c>
      <c r="AY145" s="17" t="s">
        <v>142</v>
      </c>
      <c r="BE145" s="202">
        <f>IF(O145="základní",K145,0)</f>
        <v>0</v>
      </c>
      <c r="BF145" s="202">
        <f>IF(O145="snížená",K145,0)</f>
        <v>0</v>
      </c>
      <c r="BG145" s="202">
        <f>IF(O145="zákl. přenesená",K145,0)</f>
        <v>0</v>
      </c>
      <c r="BH145" s="202">
        <f>IF(O145="sníž. přenesená",K145,0)</f>
        <v>0</v>
      </c>
      <c r="BI145" s="202">
        <f>IF(O145="nulová",K145,0)</f>
        <v>0</v>
      </c>
      <c r="BJ145" s="17" t="s">
        <v>84</v>
      </c>
      <c r="BK145" s="202">
        <f>ROUND(P145*H145,2)</f>
        <v>0</v>
      </c>
      <c r="BL145" s="17" t="s">
        <v>150</v>
      </c>
      <c r="BM145" s="201" t="s">
        <v>892</v>
      </c>
    </row>
    <row r="146" spans="1:47" s="2" customFormat="1" ht="29.25">
      <c r="A146" s="34"/>
      <c r="B146" s="35"/>
      <c r="C146" s="36"/>
      <c r="D146" s="203" t="s">
        <v>152</v>
      </c>
      <c r="E146" s="36"/>
      <c r="F146" s="204" t="s">
        <v>229</v>
      </c>
      <c r="G146" s="36"/>
      <c r="H146" s="36"/>
      <c r="I146" s="205"/>
      <c r="J146" s="205"/>
      <c r="K146" s="36"/>
      <c r="L146" s="36"/>
      <c r="M146" s="39"/>
      <c r="N146" s="206"/>
      <c r="O146" s="207"/>
      <c r="P146" s="71"/>
      <c r="Q146" s="71"/>
      <c r="R146" s="71"/>
      <c r="S146" s="71"/>
      <c r="T146" s="71"/>
      <c r="U146" s="71"/>
      <c r="V146" s="71"/>
      <c r="W146" s="71"/>
      <c r="X146" s="72"/>
      <c r="Y146" s="34"/>
      <c r="Z146" s="34"/>
      <c r="AA146" s="34"/>
      <c r="AB146" s="34"/>
      <c r="AC146" s="34"/>
      <c r="AD146" s="34"/>
      <c r="AE146" s="34"/>
      <c r="AT146" s="17" t="s">
        <v>152</v>
      </c>
      <c r="AU146" s="17" t="s">
        <v>86</v>
      </c>
    </row>
    <row r="147" spans="2:51" s="13" customFormat="1" ht="12">
      <c r="B147" s="208"/>
      <c r="C147" s="209"/>
      <c r="D147" s="203" t="s">
        <v>154</v>
      </c>
      <c r="E147" s="210" t="s">
        <v>1</v>
      </c>
      <c r="F147" s="211" t="s">
        <v>893</v>
      </c>
      <c r="G147" s="209"/>
      <c r="H147" s="212">
        <v>18</v>
      </c>
      <c r="I147" s="213"/>
      <c r="J147" s="213"/>
      <c r="K147" s="209"/>
      <c r="L147" s="209"/>
      <c r="M147" s="214"/>
      <c r="N147" s="215"/>
      <c r="O147" s="216"/>
      <c r="P147" s="216"/>
      <c r="Q147" s="216"/>
      <c r="R147" s="216"/>
      <c r="S147" s="216"/>
      <c r="T147" s="216"/>
      <c r="U147" s="216"/>
      <c r="V147" s="216"/>
      <c r="W147" s="216"/>
      <c r="X147" s="217"/>
      <c r="AT147" s="218" t="s">
        <v>154</v>
      </c>
      <c r="AU147" s="218" t="s">
        <v>86</v>
      </c>
      <c r="AV147" s="13" t="s">
        <v>86</v>
      </c>
      <c r="AW147" s="13" t="s">
        <v>5</v>
      </c>
      <c r="AX147" s="13" t="s">
        <v>84</v>
      </c>
      <c r="AY147" s="218" t="s">
        <v>142</v>
      </c>
    </row>
    <row r="148" spans="1:65" s="2" customFormat="1" ht="60">
      <c r="A148" s="34"/>
      <c r="B148" s="35"/>
      <c r="C148" s="189" t="s">
        <v>394</v>
      </c>
      <c r="D148" s="189" t="s">
        <v>145</v>
      </c>
      <c r="E148" s="190" t="s">
        <v>236</v>
      </c>
      <c r="F148" s="191" t="s">
        <v>237</v>
      </c>
      <c r="G148" s="192" t="s">
        <v>196</v>
      </c>
      <c r="H148" s="193">
        <v>949.236</v>
      </c>
      <c r="I148" s="194"/>
      <c r="J148" s="194"/>
      <c r="K148" s="195">
        <f>ROUND(P148*H148,2)</f>
        <v>0</v>
      </c>
      <c r="L148" s="191" t="s">
        <v>149</v>
      </c>
      <c r="M148" s="39"/>
      <c r="N148" s="196" t="s">
        <v>1</v>
      </c>
      <c r="O148" s="197" t="s">
        <v>39</v>
      </c>
      <c r="P148" s="198">
        <f>I148+J148</f>
        <v>0</v>
      </c>
      <c r="Q148" s="198">
        <f>ROUND(I148*H148,2)</f>
        <v>0</v>
      </c>
      <c r="R148" s="198">
        <f>ROUND(J148*H148,2)</f>
        <v>0</v>
      </c>
      <c r="S148" s="71"/>
      <c r="T148" s="199">
        <f>S148*H148</f>
        <v>0</v>
      </c>
      <c r="U148" s="199">
        <v>0</v>
      </c>
      <c r="V148" s="199">
        <f>U148*H148</f>
        <v>0</v>
      </c>
      <c r="W148" s="199">
        <v>0</v>
      </c>
      <c r="X148" s="200">
        <f>W148*H148</f>
        <v>0</v>
      </c>
      <c r="Y148" s="34"/>
      <c r="Z148" s="34"/>
      <c r="AA148" s="34"/>
      <c r="AB148" s="34"/>
      <c r="AC148" s="34"/>
      <c r="AD148" s="34"/>
      <c r="AE148" s="34"/>
      <c r="AR148" s="201" t="s">
        <v>150</v>
      </c>
      <c r="AT148" s="201" t="s">
        <v>145</v>
      </c>
      <c r="AU148" s="201" t="s">
        <v>86</v>
      </c>
      <c r="AY148" s="17" t="s">
        <v>142</v>
      </c>
      <c r="BE148" s="202">
        <f>IF(O148="základní",K148,0)</f>
        <v>0</v>
      </c>
      <c r="BF148" s="202">
        <f>IF(O148="snížená",K148,0)</f>
        <v>0</v>
      </c>
      <c r="BG148" s="202">
        <f>IF(O148="zákl. přenesená",K148,0)</f>
        <v>0</v>
      </c>
      <c r="BH148" s="202">
        <f>IF(O148="sníž. přenesená",K148,0)</f>
        <v>0</v>
      </c>
      <c r="BI148" s="202">
        <f>IF(O148="nulová",K148,0)</f>
        <v>0</v>
      </c>
      <c r="BJ148" s="17" t="s">
        <v>84</v>
      </c>
      <c r="BK148" s="202">
        <f>ROUND(P148*H148,2)</f>
        <v>0</v>
      </c>
      <c r="BL148" s="17" t="s">
        <v>150</v>
      </c>
      <c r="BM148" s="201" t="s">
        <v>894</v>
      </c>
    </row>
    <row r="149" spans="1:47" s="2" customFormat="1" ht="68.25">
      <c r="A149" s="34"/>
      <c r="B149" s="35"/>
      <c r="C149" s="36"/>
      <c r="D149" s="203" t="s">
        <v>152</v>
      </c>
      <c r="E149" s="36"/>
      <c r="F149" s="204" t="s">
        <v>239</v>
      </c>
      <c r="G149" s="36"/>
      <c r="H149" s="36"/>
      <c r="I149" s="205"/>
      <c r="J149" s="205"/>
      <c r="K149" s="36"/>
      <c r="L149" s="36"/>
      <c r="M149" s="39"/>
      <c r="N149" s="206"/>
      <c r="O149" s="207"/>
      <c r="P149" s="71"/>
      <c r="Q149" s="71"/>
      <c r="R149" s="71"/>
      <c r="S149" s="71"/>
      <c r="T149" s="71"/>
      <c r="U149" s="71"/>
      <c r="V149" s="71"/>
      <c r="W149" s="71"/>
      <c r="X149" s="72"/>
      <c r="Y149" s="34"/>
      <c r="Z149" s="34"/>
      <c r="AA149" s="34"/>
      <c r="AB149" s="34"/>
      <c r="AC149" s="34"/>
      <c r="AD149" s="34"/>
      <c r="AE149" s="34"/>
      <c r="AT149" s="17" t="s">
        <v>152</v>
      </c>
      <c r="AU149" s="17" t="s">
        <v>86</v>
      </c>
    </row>
    <row r="150" spans="2:51" s="13" customFormat="1" ht="12">
      <c r="B150" s="208"/>
      <c r="C150" s="209"/>
      <c r="D150" s="203" t="s">
        <v>154</v>
      </c>
      <c r="E150" s="210" t="s">
        <v>1</v>
      </c>
      <c r="F150" s="211" t="s">
        <v>895</v>
      </c>
      <c r="G150" s="209"/>
      <c r="H150" s="212">
        <v>949.236</v>
      </c>
      <c r="I150" s="213"/>
      <c r="J150" s="213"/>
      <c r="K150" s="209"/>
      <c r="L150" s="209"/>
      <c r="M150" s="214"/>
      <c r="N150" s="215"/>
      <c r="O150" s="216"/>
      <c r="P150" s="216"/>
      <c r="Q150" s="216"/>
      <c r="R150" s="216"/>
      <c r="S150" s="216"/>
      <c r="T150" s="216"/>
      <c r="U150" s="216"/>
      <c r="V150" s="216"/>
      <c r="W150" s="216"/>
      <c r="X150" s="217"/>
      <c r="AT150" s="218" t="s">
        <v>154</v>
      </c>
      <c r="AU150" s="218" t="s">
        <v>86</v>
      </c>
      <c r="AV150" s="13" t="s">
        <v>86</v>
      </c>
      <c r="AW150" s="13" t="s">
        <v>5</v>
      </c>
      <c r="AX150" s="13" t="s">
        <v>84</v>
      </c>
      <c r="AY150" s="218" t="s">
        <v>142</v>
      </c>
    </row>
    <row r="151" spans="1:65" s="2" customFormat="1" ht="66.75" customHeight="1">
      <c r="A151" s="34"/>
      <c r="B151" s="35"/>
      <c r="C151" s="189" t="s">
        <v>398</v>
      </c>
      <c r="D151" s="189" t="s">
        <v>145</v>
      </c>
      <c r="E151" s="190" t="s">
        <v>242</v>
      </c>
      <c r="F151" s="191" t="s">
        <v>243</v>
      </c>
      <c r="G151" s="192" t="s">
        <v>196</v>
      </c>
      <c r="H151" s="193">
        <v>949.236</v>
      </c>
      <c r="I151" s="194"/>
      <c r="J151" s="194"/>
      <c r="K151" s="195">
        <f>ROUND(P151*H151,2)</f>
        <v>0</v>
      </c>
      <c r="L151" s="191" t="s">
        <v>149</v>
      </c>
      <c r="M151" s="39"/>
      <c r="N151" s="196" t="s">
        <v>1</v>
      </c>
      <c r="O151" s="197" t="s">
        <v>39</v>
      </c>
      <c r="P151" s="198">
        <f>I151+J151</f>
        <v>0</v>
      </c>
      <c r="Q151" s="198">
        <f>ROUND(I151*H151,2)</f>
        <v>0</v>
      </c>
      <c r="R151" s="198">
        <f>ROUND(J151*H151,2)</f>
        <v>0</v>
      </c>
      <c r="S151" s="71"/>
      <c r="T151" s="199">
        <f>S151*H151</f>
        <v>0</v>
      </c>
      <c r="U151" s="199">
        <v>0</v>
      </c>
      <c r="V151" s="199">
        <f>U151*H151</f>
        <v>0</v>
      </c>
      <c r="W151" s="199">
        <v>0</v>
      </c>
      <c r="X151" s="200">
        <f>W151*H151</f>
        <v>0</v>
      </c>
      <c r="Y151" s="34"/>
      <c r="Z151" s="34"/>
      <c r="AA151" s="34"/>
      <c r="AB151" s="34"/>
      <c r="AC151" s="34"/>
      <c r="AD151" s="34"/>
      <c r="AE151" s="34"/>
      <c r="AR151" s="201" t="s">
        <v>150</v>
      </c>
      <c r="AT151" s="201" t="s">
        <v>145</v>
      </c>
      <c r="AU151" s="201" t="s">
        <v>86</v>
      </c>
      <c r="AY151" s="17" t="s">
        <v>142</v>
      </c>
      <c r="BE151" s="202">
        <f>IF(O151="základní",K151,0)</f>
        <v>0</v>
      </c>
      <c r="BF151" s="202">
        <f>IF(O151="snížená",K151,0)</f>
        <v>0</v>
      </c>
      <c r="BG151" s="202">
        <f>IF(O151="zákl. přenesená",K151,0)</f>
        <v>0</v>
      </c>
      <c r="BH151" s="202">
        <f>IF(O151="sníž. přenesená",K151,0)</f>
        <v>0</v>
      </c>
      <c r="BI151" s="202">
        <f>IF(O151="nulová",K151,0)</f>
        <v>0</v>
      </c>
      <c r="BJ151" s="17" t="s">
        <v>84</v>
      </c>
      <c r="BK151" s="202">
        <f>ROUND(P151*H151,2)</f>
        <v>0</v>
      </c>
      <c r="BL151" s="17" t="s">
        <v>150</v>
      </c>
      <c r="BM151" s="201" t="s">
        <v>896</v>
      </c>
    </row>
    <row r="152" spans="1:47" s="2" customFormat="1" ht="68.25">
      <c r="A152" s="34"/>
      <c r="B152" s="35"/>
      <c r="C152" s="36"/>
      <c r="D152" s="203" t="s">
        <v>152</v>
      </c>
      <c r="E152" s="36"/>
      <c r="F152" s="204" t="s">
        <v>239</v>
      </c>
      <c r="G152" s="36"/>
      <c r="H152" s="36"/>
      <c r="I152" s="205"/>
      <c r="J152" s="205"/>
      <c r="K152" s="36"/>
      <c r="L152" s="36"/>
      <c r="M152" s="39"/>
      <c r="N152" s="206"/>
      <c r="O152" s="207"/>
      <c r="P152" s="71"/>
      <c r="Q152" s="71"/>
      <c r="R152" s="71"/>
      <c r="S152" s="71"/>
      <c r="T152" s="71"/>
      <c r="U152" s="71"/>
      <c r="V152" s="71"/>
      <c r="W152" s="71"/>
      <c r="X152" s="72"/>
      <c r="Y152" s="34"/>
      <c r="Z152" s="34"/>
      <c r="AA152" s="34"/>
      <c r="AB152" s="34"/>
      <c r="AC152" s="34"/>
      <c r="AD152" s="34"/>
      <c r="AE152" s="34"/>
      <c r="AT152" s="17" t="s">
        <v>152</v>
      </c>
      <c r="AU152" s="17" t="s">
        <v>86</v>
      </c>
    </row>
    <row r="153" spans="2:51" s="13" customFormat="1" ht="12">
      <c r="B153" s="208"/>
      <c r="C153" s="209"/>
      <c r="D153" s="203" t="s">
        <v>154</v>
      </c>
      <c r="E153" s="210" t="s">
        <v>1</v>
      </c>
      <c r="F153" s="211" t="s">
        <v>895</v>
      </c>
      <c r="G153" s="209"/>
      <c r="H153" s="212">
        <v>949.236</v>
      </c>
      <c r="I153" s="213"/>
      <c r="J153" s="213"/>
      <c r="K153" s="209"/>
      <c r="L153" s="209"/>
      <c r="M153" s="214"/>
      <c r="N153" s="215"/>
      <c r="O153" s="216"/>
      <c r="P153" s="216"/>
      <c r="Q153" s="216"/>
      <c r="R153" s="216"/>
      <c r="S153" s="216"/>
      <c r="T153" s="216"/>
      <c r="U153" s="216"/>
      <c r="V153" s="216"/>
      <c r="W153" s="216"/>
      <c r="X153" s="217"/>
      <c r="AT153" s="218" t="s">
        <v>154</v>
      </c>
      <c r="AU153" s="218" t="s">
        <v>86</v>
      </c>
      <c r="AV153" s="13" t="s">
        <v>86</v>
      </c>
      <c r="AW153" s="13" t="s">
        <v>5</v>
      </c>
      <c r="AX153" s="13" t="s">
        <v>84</v>
      </c>
      <c r="AY153" s="218" t="s">
        <v>142</v>
      </c>
    </row>
    <row r="154" spans="1:65" s="2" customFormat="1" ht="55.5" customHeight="1">
      <c r="A154" s="34"/>
      <c r="B154" s="35"/>
      <c r="C154" s="189" t="s">
        <v>403</v>
      </c>
      <c r="D154" s="189" t="s">
        <v>145</v>
      </c>
      <c r="E154" s="190" t="s">
        <v>246</v>
      </c>
      <c r="F154" s="191" t="s">
        <v>247</v>
      </c>
      <c r="G154" s="192" t="s">
        <v>196</v>
      </c>
      <c r="H154" s="193">
        <v>479.136</v>
      </c>
      <c r="I154" s="194"/>
      <c r="J154" s="194"/>
      <c r="K154" s="195">
        <f>ROUND(P154*H154,2)</f>
        <v>0</v>
      </c>
      <c r="L154" s="191" t="s">
        <v>149</v>
      </c>
      <c r="M154" s="39"/>
      <c r="N154" s="196" t="s">
        <v>1</v>
      </c>
      <c r="O154" s="197" t="s">
        <v>39</v>
      </c>
      <c r="P154" s="198">
        <f>I154+J154</f>
        <v>0</v>
      </c>
      <c r="Q154" s="198">
        <f>ROUND(I154*H154,2)</f>
        <v>0</v>
      </c>
      <c r="R154" s="198">
        <f>ROUND(J154*H154,2)</f>
        <v>0</v>
      </c>
      <c r="S154" s="71"/>
      <c r="T154" s="199">
        <f>S154*H154</f>
        <v>0</v>
      </c>
      <c r="U154" s="199">
        <v>0</v>
      </c>
      <c r="V154" s="199">
        <f>U154*H154</f>
        <v>0</v>
      </c>
      <c r="W154" s="199">
        <v>0</v>
      </c>
      <c r="X154" s="200">
        <f>W154*H154</f>
        <v>0</v>
      </c>
      <c r="Y154" s="34"/>
      <c r="Z154" s="34"/>
      <c r="AA154" s="34"/>
      <c r="AB154" s="34"/>
      <c r="AC154" s="34"/>
      <c r="AD154" s="34"/>
      <c r="AE154" s="34"/>
      <c r="AR154" s="201" t="s">
        <v>150</v>
      </c>
      <c r="AT154" s="201" t="s">
        <v>145</v>
      </c>
      <c r="AU154" s="201" t="s">
        <v>86</v>
      </c>
      <c r="AY154" s="17" t="s">
        <v>142</v>
      </c>
      <c r="BE154" s="202">
        <f>IF(O154="základní",K154,0)</f>
        <v>0</v>
      </c>
      <c r="BF154" s="202">
        <f>IF(O154="snížená",K154,0)</f>
        <v>0</v>
      </c>
      <c r="BG154" s="202">
        <f>IF(O154="zákl. přenesená",K154,0)</f>
        <v>0</v>
      </c>
      <c r="BH154" s="202">
        <f>IF(O154="sníž. přenesená",K154,0)</f>
        <v>0</v>
      </c>
      <c r="BI154" s="202">
        <f>IF(O154="nulová",K154,0)</f>
        <v>0</v>
      </c>
      <c r="BJ154" s="17" t="s">
        <v>84</v>
      </c>
      <c r="BK154" s="202">
        <f>ROUND(P154*H154,2)</f>
        <v>0</v>
      </c>
      <c r="BL154" s="17" t="s">
        <v>150</v>
      </c>
      <c r="BM154" s="201" t="s">
        <v>897</v>
      </c>
    </row>
    <row r="155" spans="1:47" s="2" customFormat="1" ht="68.25">
      <c r="A155" s="34"/>
      <c r="B155" s="35"/>
      <c r="C155" s="36"/>
      <c r="D155" s="203" t="s">
        <v>152</v>
      </c>
      <c r="E155" s="36"/>
      <c r="F155" s="204" t="s">
        <v>249</v>
      </c>
      <c r="G155" s="36"/>
      <c r="H155" s="36"/>
      <c r="I155" s="205"/>
      <c r="J155" s="205"/>
      <c r="K155" s="36"/>
      <c r="L155" s="36"/>
      <c r="M155" s="39"/>
      <c r="N155" s="206"/>
      <c r="O155" s="207"/>
      <c r="P155" s="71"/>
      <c r="Q155" s="71"/>
      <c r="R155" s="71"/>
      <c r="S155" s="71"/>
      <c r="T155" s="71"/>
      <c r="U155" s="71"/>
      <c r="V155" s="71"/>
      <c r="W155" s="71"/>
      <c r="X155" s="72"/>
      <c r="Y155" s="34"/>
      <c r="Z155" s="34"/>
      <c r="AA155" s="34"/>
      <c r="AB155" s="34"/>
      <c r="AC155" s="34"/>
      <c r="AD155" s="34"/>
      <c r="AE155" s="34"/>
      <c r="AT155" s="17" t="s">
        <v>152</v>
      </c>
      <c r="AU155" s="17" t="s">
        <v>86</v>
      </c>
    </row>
    <row r="156" spans="2:51" s="13" customFormat="1" ht="12">
      <c r="B156" s="208"/>
      <c r="C156" s="209"/>
      <c r="D156" s="203" t="s">
        <v>154</v>
      </c>
      <c r="E156" s="210" t="s">
        <v>1</v>
      </c>
      <c r="F156" s="211" t="s">
        <v>888</v>
      </c>
      <c r="G156" s="209"/>
      <c r="H156" s="212">
        <v>479.136</v>
      </c>
      <c r="I156" s="213"/>
      <c r="J156" s="213"/>
      <c r="K156" s="209"/>
      <c r="L156" s="209"/>
      <c r="M156" s="214"/>
      <c r="N156" s="215"/>
      <c r="O156" s="216"/>
      <c r="P156" s="216"/>
      <c r="Q156" s="216"/>
      <c r="R156" s="216"/>
      <c r="S156" s="216"/>
      <c r="T156" s="216"/>
      <c r="U156" s="216"/>
      <c r="V156" s="216"/>
      <c r="W156" s="216"/>
      <c r="X156" s="217"/>
      <c r="AT156" s="218" t="s">
        <v>154</v>
      </c>
      <c r="AU156" s="218" t="s">
        <v>86</v>
      </c>
      <c r="AV156" s="13" t="s">
        <v>86</v>
      </c>
      <c r="AW156" s="13" t="s">
        <v>5</v>
      </c>
      <c r="AX156" s="13" t="s">
        <v>84</v>
      </c>
      <c r="AY156" s="218" t="s">
        <v>142</v>
      </c>
    </row>
    <row r="157" spans="1:65" s="2" customFormat="1" ht="16.5" customHeight="1">
      <c r="A157" s="34"/>
      <c r="B157" s="35"/>
      <c r="C157" s="230" t="s">
        <v>757</v>
      </c>
      <c r="D157" s="230" t="s">
        <v>251</v>
      </c>
      <c r="E157" s="231" t="s">
        <v>252</v>
      </c>
      <c r="F157" s="232" t="s">
        <v>253</v>
      </c>
      <c r="G157" s="233" t="s">
        <v>254</v>
      </c>
      <c r="H157" s="234">
        <v>1245.754</v>
      </c>
      <c r="I157" s="235"/>
      <c r="J157" s="236"/>
      <c r="K157" s="237">
        <f>ROUND(P157*H157,2)</f>
        <v>0</v>
      </c>
      <c r="L157" s="232" t="s">
        <v>255</v>
      </c>
      <c r="M157" s="238"/>
      <c r="N157" s="239" t="s">
        <v>1</v>
      </c>
      <c r="O157" s="197" t="s">
        <v>39</v>
      </c>
      <c r="P157" s="198">
        <f>I157+J157</f>
        <v>0</v>
      </c>
      <c r="Q157" s="198">
        <f>ROUND(I157*H157,2)</f>
        <v>0</v>
      </c>
      <c r="R157" s="198">
        <f>ROUND(J157*H157,2)</f>
        <v>0</v>
      </c>
      <c r="S157" s="71"/>
      <c r="T157" s="199">
        <f>S157*H157</f>
        <v>0</v>
      </c>
      <c r="U157" s="199">
        <v>1</v>
      </c>
      <c r="V157" s="199">
        <f>U157*H157</f>
        <v>1245.754</v>
      </c>
      <c r="W157" s="199">
        <v>0</v>
      </c>
      <c r="X157" s="200">
        <f>W157*H157</f>
        <v>0</v>
      </c>
      <c r="Y157" s="34"/>
      <c r="Z157" s="34"/>
      <c r="AA157" s="34"/>
      <c r="AB157" s="34"/>
      <c r="AC157" s="34"/>
      <c r="AD157" s="34"/>
      <c r="AE157" s="34"/>
      <c r="AR157" s="201" t="s">
        <v>188</v>
      </c>
      <c r="AT157" s="201" t="s">
        <v>251</v>
      </c>
      <c r="AU157" s="201" t="s">
        <v>86</v>
      </c>
      <c r="AY157" s="17" t="s">
        <v>142</v>
      </c>
      <c r="BE157" s="202">
        <f>IF(O157="základní",K157,0)</f>
        <v>0</v>
      </c>
      <c r="BF157" s="202">
        <f>IF(O157="snížená",K157,0)</f>
        <v>0</v>
      </c>
      <c r="BG157" s="202">
        <f>IF(O157="zákl. přenesená",K157,0)</f>
        <v>0</v>
      </c>
      <c r="BH157" s="202">
        <f>IF(O157="sníž. přenesená",K157,0)</f>
        <v>0</v>
      </c>
      <c r="BI157" s="202">
        <f>IF(O157="nulová",K157,0)</f>
        <v>0</v>
      </c>
      <c r="BJ157" s="17" t="s">
        <v>84</v>
      </c>
      <c r="BK157" s="202">
        <f>ROUND(P157*H157,2)</f>
        <v>0</v>
      </c>
      <c r="BL157" s="17" t="s">
        <v>150</v>
      </c>
      <c r="BM157" s="201" t="s">
        <v>898</v>
      </c>
    </row>
    <row r="158" spans="2:51" s="13" customFormat="1" ht="12">
      <c r="B158" s="208"/>
      <c r="C158" s="209"/>
      <c r="D158" s="203" t="s">
        <v>154</v>
      </c>
      <c r="E158" s="210" t="s">
        <v>1</v>
      </c>
      <c r="F158" s="211" t="s">
        <v>899</v>
      </c>
      <c r="G158" s="209"/>
      <c r="H158" s="212">
        <v>1245.754</v>
      </c>
      <c r="I158" s="213"/>
      <c r="J158" s="213"/>
      <c r="K158" s="209"/>
      <c r="L158" s="209"/>
      <c r="M158" s="214"/>
      <c r="N158" s="215"/>
      <c r="O158" s="216"/>
      <c r="P158" s="216"/>
      <c r="Q158" s="216"/>
      <c r="R158" s="216"/>
      <c r="S158" s="216"/>
      <c r="T158" s="216"/>
      <c r="U158" s="216"/>
      <c r="V158" s="216"/>
      <c r="W158" s="216"/>
      <c r="X158" s="217"/>
      <c r="AT158" s="218" t="s">
        <v>154</v>
      </c>
      <c r="AU158" s="218" t="s">
        <v>86</v>
      </c>
      <c r="AV158" s="13" t="s">
        <v>86</v>
      </c>
      <c r="AW158" s="13" t="s">
        <v>5</v>
      </c>
      <c r="AX158" s="13" t="s">
        <v>84</v>
      </c>
      <c r="AY158" s="218" t="s">
        <v>142</v>
      </c>
    </row>
    <row r="159" spans="2:51" s="15" customFormat="1" ht="12">
      <c r="B159" s="240"/>
      <c r="C159" s="241"/>
      <c r="D159" s="203" t="s">
        <v>154</v>
      </c>
      <c r="E159" s="242" t="s">
        <v>1</v>
      </c>
      <c r="F159" s="243" t="s">
        <v>258</v>
      </c>
      <c r="G159" s="241"/>
      <c r="H159" s="242" t="s">
        <v>1</v>
      </c>
      <c r="I159" s="244"/>
      <c r="J159" s="244"/>
      <c r="K159" s="241"/>
      <c r="L159" s="241"/>
      <c r="M159" s="245"/>
      <c r="N159" s="246"/>
      <c r="O159" s="247"/>
      <c r="P159" s="247"/>
      <c r="Q159" s="247"/>
      <c r="R159" s="247"/>
      <c r="S159" s="247"/>
      <c r="T159" s="247"/>
      <c r="U159" s="247"/>
      <c r="V159" s="247"/>
      <c r="W159" s="247"/>
      <c r="X159" s="248"/>
      <c r="AT159" s="249" t="s">
        <v>154</v>
      </c>
      <c r="AU159" s="249" t="s">
        <v>86</v>
      </c>
      <c r="AV159" s="15" t="s">
        <v>84</v>
      </c>
      <c r="AW159" s="15" t="s">
        <v>5</v>
      </c>
      <c r="AX159" s="15" t="s">
        <v>76</v>
      </c>
      <c r="AY159" s="249" t="s">
        <v>142</v>
      </c>
    </row>
    <row r="160" spans="1:65" s="2" customFormat="1" ht="36">
      <c r="A160" s="34"/>
      <c r="B160" s="35"/>
      <c r="C160" s="189" t="s">
        <v>900</v>
      </c>
      <c r="D160" s="189" t="s">
        <v>145</v>
      </c>
      <c r="E160" s="190" t="s">
        <v>260</v>
      </c>
      <c r="F160" s="191" t="s">
        <v>261</v>
      </c>
      <c r="G160" s="192" t="s">
        <v>196</v>
      </c>
      <c r="H160" s="193">
        <v>949.236</v>
      </c>
      <c r="I160" s="194"/>
      <c r="J160" s="194"/>
      <c r="K160" s="195">
        <f>ROUND(P160*H160,2)</f>
        <v>0</v>
      </c>
      <c r="L160" s="191" t="s">
        <v>149</v>
      </c>
      <c r="M160" s="39"/>
      <c r="N160" s="196" t="s">
        <v>1</v>
      </c>
      <c r="O160" s="197" t="s">
        <v>39</v>
      </c>
      <c r="P160" s="198">
        <f>I160+J160</f>
        <v>0</v>
      </c>
      <c r="Q160" s="198">
        <f>ROUND(I160*H160,2)</f>
        <v>0</v>
      </c>
      <c r="R160" s="198">
        <f>ROUND(J160*H160,2)</f>
        <v>0</v>
      </c>
      <c r="S160" s="71"/>
      <c r="T160" s="199">
        <f>S160*H160</f>
        <v>0</v>
      </c>
      <c r="U160" s="199">
        <v>0</v>
      </c>
      <c r="V160" s="199">
        <f>U160*H160</f>
        <v>0</v>
      </c>
      <c r="W160" s="199">
        <v>0</v>
      </c>
      <c r="X160" s="200">
        <f>W160*H160</f>
        <v>0</v>
      </c>
      <c r="Y160" s="34"/>
      <c r="Z160" s="34"/>
      <c r="AA160" s="34"/>
      <c r="AB160" s="34"/>
      <c r="AC160" s="34"/>
      <c r="AD160" s="34"/>
      <c r="AE160" s="34"/>
      <c r="AR160" s="201" t="s">
        <v>150</v>
      </c>
      <c r="AT160" s="201" t="s">
        <v>145</v>
      </c>
      <c r="AU160" s="201" t="s">
        <v>86</v>
      </c>
      <c r="AY160" s="17" t="s">
        <v>142</v>
      </c>
      <c r="BE160" s="202">
        <f>IF(O160="základní",K160,0)</f>
        <v>0</v>
      </c>
      <c r="BF160" s="202">
        <f>IF(O160="snížená",K160,0)</f>
        <v>0</v>
      </c>
      <c r="BG160" s="202">
        <f>IF(O160="zákl. přenesená",K160,0)</f>
        <v>0</v>
      </c>
      <c r="BH160" s="202">
        <f>IF(O160="sníž. přenesená",K160,0)</f>
        <v>0</v>
      </c>
      <c r="BI160" s="202">
        <f>IF(O160="nulová",K160,0)</f>
        <v>0</v>
      </c>
      <c r="BJ160" s="17" t="s">
        <v>84</v>
      </c>
      <c r="BK160" s="202">
        <f>ROUND(P160*H160,2)</f>
        <v>0</v>
      </c>
      <c r="BL160" s="17" t="s">
        <v>150</v>
      </c>
      <c r="BM160" s="201" t="s">
        <v>901</v>
      </c>
    </row>
    <row r="161" spans="1:65" s="2" customFormat="1" ht="44.25" customHeight="1">
      <c r="A161" s="34"/>
      <c r="B161" s="35"/>
      <c r="C161" s="189" t="s">
        <v>858</v>
      </c>
      <c r="D161" s="189" t="s">
        <v>145</v>
      </c>
      <c r="E161" s="190" t="s">
        <v>265</v>
      </c>
      <c r="F161" s="191" t="s">
        <v>266</v>
      </c>
      <c r="G161" s="192" t="s">
        <v>254</v>
      </c>
      <c r="H161" s="193">
        <v>2367.55</v>
      </c>
      <c r="I161" s="194"/>
      <c r="J161" s="194"/>
      <c r="K161" s="195">
        <f>ROUND(P161*H161,2)</f>
        <v>0</v>
      </c>
      <c r="L161" s="191" t="s">
        <v>149</v>
      </c>
      <c r="M161" s="39"/>
      <c r="N161" s="196" t="s">
        <v>1</v>
      </c>
      <c r="O161" s="197" t="s">
        <v>39</v>
      </c>
      <c r="P161" s="198">
        <f>I161+J161</f>
        <v>0</v>
      </c>
      <c r="Q161" s="198">
        <f>ROUND(I161*H161,2)</f>
        <v>0</v>
      </c>
      <c r="R161" s="198">
        <f>ROUND(J161*H161,2)</f>
        <v>0</v>
      </c>
      <c r="S161" s="71"/>
      <c r="T161" s="199">
        <f>S161*H161</f>
        <v>0</v>
      </c>
      <c r="U161" s="199">
        <v>0</v>
      </c>
      <c r="V161" s="199">
        <f>U161*H161</f>
        <v>0</v>
      </c>
      <c r="W161" s="199">
        <v>0</v>
      </c>
      <c r="X161" s="200">
        <f>W161*H161</f>
        <v>0</v>
      </c>
      <c r="Y161" s="34"/>
      <c r="Z161" s="34"/>
      <c r="AA161" s="34"/>
      <c r="AB161" s="34"/>
      <c r="AC161" s="34"/>
      <c r="AD161" s="34"/>
      <c r="AE161" s="34"/>
      <c r="AR161" s="201" t="s">
        <v>150</v>
      </c>
      <c r="AT161" s="201" t="s">
        <v>145</v>
      </c>
      <c r="AU161" s="201" t="s">
        <v>86</v>
      </c>
      <c r="AY161" s="17" t="s">
        <v>142</v>
      </c>
      <c r="BE161" s="202">
        <f>IF(O161="základní",K161,0)</f>
        <v>0</v>
      </c>
      <c r="BF161" s="202">
        <f>IF(O161="snížená",K161,0)</f>
        <v>0</v>
      </c>
      <c r="BG161" s="202">
        <f>IF(O161="zákl. přenesená",K161,0)</f>
        <v>0</v>
      </c>
      <c r="BH161" s="202">
        <f>IF(O161="sníž. přenesená",K161,0)</f>
        <v>0</v>
      </c>
      <c r="BI161" s="202">
        <f>IF(O161="nulová",K161,0)</f>
        <v>0</v>
      </c>
      <c r="BJ161" s="17" t="s">
        <v>84</v>
      </c>
      <c r="BK161" s="202">
        <f>ROUND(P161*H161,2)</f>
        <v>0</v>
      </c>
      <c r="BL161" s="17" t="s">
        <v>150</v>
      </c>
      <c r="BM161" s="201" t="s">
        <v>902</v>
      </c>
    </row>
    <row r="162" spans="1:47" s="2" customFormat="1" ht="39">
      <c r="A162" s="34"/>
      <c r="B162" s="35"/>
      <c r="C162" s="36"/>
      <c r="D162" s="203" t="s">
        <v>152</v>
      </c>
      <c r="E162" s="36"/>
      <c r="F162" s="204" t="s">
        <v>268</v>
      </c>
      <c r="G162" s="36"/>
      <c r="H162" s="36"/>
      <c r="I162" s="205"/>
      <c r="J162" s="205"/>
      <c r="K162" s="36"/>
      <c r="L162" s="36"/>
      <c r="M162" s="39"/>
      <c r="N162" s="206"/>
      <c r="O162" s="207"/>
      <c r="P162" s="71"/>
      <c r="Q162" s="71"/>
      <c r="R162" s="71"/>
      <c r="S162" s="71"/>
      <c r="T162" s="71"/>
      <c r="U162" s="71"/>
      <c r="V162" s="71"/>
      <c r="W162" s="71"/>
      <c r="X162" s="72"/>
      <c r="Y162" s="34"/>
      <c r="Z162" s="34"/>
      <c r="AA162" s="34"/>
      <c r="AB162" s="34"/>
      <c r="AC162" s="34"/>
      <c r="AD162" s="34"/>
      <c r="AE162" s="34"/>
      <c r="AT162" s="17" t="s">
        <v>152</v>
      </c>
      <c r="AU162" s="17" t="s">
        <v>86</v>
      </c>
    </row>
    <row r="163" spans="1:65" s="2" customFormat="1" ht="44.25" customHeight="1">
      <c r="A163" s="34"/>
      <c r="B163" s="35"/>
      <c r="C163" s="189" t="s">
        <v>763</v>
      </c>
      <c r="D163" s="189" t="s">
        <v>145</v>
      </c>
      <c r="E163" s="190" t="s">
        <v>903</v>
      </c>
      <c r="F163" s="191" t="s">
        <v>904</v>
      </c>
      <c r="G163" s="192" t="s">
        <v>196</v>
      </c>
      <c r="H163" s="193">
        <v>59.2</v>
      </c>
      <c r="I163" s="194"/>
      <c r="J163" s="194"/>
      <c r="K163" s="195">
        <f>ROUND(P163*H163,2)</f>
        <v>0</v>
      </c>
      <c r="L163" s="191" t="s">
        <v>149</v>
      </c>
      <c r="M163" s="39"/>
      <c r="N163" s="196" t="s">
        <v>1</v>
      </c>
      <c r="O163" s="197" t="s">
        <v>39</v>
      </c>
      <c r="P163" s="198">
        <f>I163+J163</f>
        <v>0</v>
      </c>
      <c r="Q163" s="198">
        <f>ROUND(I163*H163,2)</f>
        <v>0</v>
      </c>
      <c r="R163" s="198">
        <f>ROUND(J163*H163,2)</f>
        <v>0</v>
      </c>
      <c r="S163" s="71"/>
      <c r="T163" s="199">
        <f>S163*H163</f>
        <v>0</v>
      </c>
      <c r="U163" s="199">
        <v>0</v>
      </c>
      <c r="V163" s="199">
        <f>U163*H163</f>
        <v>0</v>
      </c>
      <c r="W163" s="199">
        <v>0</v>
      </c>
      <c r="X163" s="200">
        <f>W163*H163</f>
        <v>0</v>
      </c>
      <c r="Y163" s="34"/>
      <c r="Z163" s="34"/>
      <c r="AA163" s="34"/>
      <c r="AB163" s="34"/>
      <c r="AC163" s="34"/>
      <c r="AD163" s="34"/>
      <c r="AE163" s="34"/>
      <c r="AR163" s="201" t="s">
        <v>150</v>
      </c>
      <c r="AT163" s="201" t="s">
        <v>145</v>
      </c>
      <c r="AU163" s="201" t="s">
        <v>86</v>
      </c>
      <c r="AY163" s="17" t="s">
        <v>142</v>
      </c>
      <c r="BE163" s="202">
        <f>IF(O163="základní",K163,0)</f>
        <v>0</v>
      </c>
      <c r="BF163" s="202">
        <f>IF(O163="snížená",K163,0)</f>
        <v>0</v>
      </c>
      <c r="BG163" s="202">
        <f>IF(O163="zákl. přenesená",K163,0)</f>
        <v>0</v>
      </c>
      <c r="BH163" s="202">
        <f>IF(O163="sníž. přenesená",K163,0)</f>
        <v>0</v>
      </c>
      <c r="BI163" s="202">
        <f>IF(O163="nulová",K163,0)</f>
        <v>0</v>
      </c>
      <c r="BJ163" s="17" t="s">
        <v>84</v>
      </c>
      <c r="BK163" s="202">
        <f>ROUND(P163*H163,2)</f>
        <v>0</v>
      </c>
      <c r="BL163" s="17" t="s">
        <v>150</v>
      </c>
      <c r="BM163" s="201" t="s">
        <v>905</v>
      </c>
    </row>
    <row r="164" spans="2:51" s="13" customFormat="1" ht="12">
      <c r="B164" s="208"/>
      <c r="C164" s="209"/>
      <c r="D164" s="203" t="s">
        <v>154</v>
      </c>
      <c r="E164" s="210" t="s">
        <v>1</v>
      </c>
      <c r="F164" s="211" t="s">
        <v>906</v>
      </c>
      <c r="G164" s="209"/>
      <c r="H164" s="212">
        <v>59.2</v>
      </c>
      <c r="I164" s="213"/>
      <c r="J164" s="213"/>
      <c r="K164" s="209"/>
      <c r="L164" s="209"/>
      <c r="M164" s="214"/>
      <c r="N164" s="215"/>
      <c r="O164" s="216"/>
      <c r="P164" s="216"/>
      <c r="Q164" s="216"/>
      <c r="R164" s="216"/>
      <c r="S164" s="216"/>
      <c r="T164" s="216"/>
      <c r="U164" s="216"/>
      <c r="V164" s="216"/>
      <c r="W164" s="216"/>
      <c r="X164" s="217"/>
      <c r="AT164" s="218" t="s">
        <v>154</v>
      </c>
      <c r="AU164" s="218" t="s">
        <v>86</v>
      </c>
      <c r="AV164" s="13" t="s">
        <v>86</v>
      </c>
      <c r="AW164" s="13" t="s">
        <v>5</v>
      </c>
      <c r="AX164" s="13" t="s">
        <v>84</v>
      </c>
      <c r="AY164" s="218" t="s">
        <v>142</v>
      </c>
    </row>
    <row r="165" spans="1:65" s="2" customFormat="1" ht="36">
      <c r="A165" s="34"/>
      <c r="B165" s="35"/>
      <c r="C165" s="189" t="s">
        <v>414</v>
      </c>
      <c r="D165" s="189" t="s">
        <v>145</v>
      </c>
      <c r="E165" s="190" t="s">
        <v>280</v>
      </c>
      <c r="F165" s="191" t="s">
        <v>281</v>
      </c>
      <c r="G165" s="192" t="s">
        <v>148</v>
      </c>
      <c r="H165" s="193">
        <v>185</v>
      </c>
      <c r="I165" s="194"/>
      <c r="J165" s="194"/>
      <c r="K165" s="195">
        <f>ROUND(P165*H165,2)</f>
        <v>0</v>
      </c>
      <c r="L165" s="191" t="s">
        <v>149</v>
      </c>
      <c r="M165" s="39"/>
      <c r="N165" s="196" t="s">
        <v>1</v>
      </c>
      <c r="O165" s="197" t="s">
        <v>39</v>
      </c>
      <c r="P165" s="198">
        <f>I165+J165</f>
        <v>0</v>
      </c>
      <c r="Q165" s="198">
        <f>ROUND(I165*H165,2)</f>
        <v>0</v>
      </c>
      <c r="R165" s="198">
        <f>ROUND(J165*H165,2)</f>
        <v>0</v>
      </c>
      <c r="S165" s="71"/>
      <c r="T165" s="199">
        <f>S165*H165</f>
        <v>0</v>
      </c>
      <c r="U165" s="199">
        <v>0</v>
      </c>
      <c r="V165" s="199">
        <f>U165*H165</f>
        <v>0</v>
      </c>
      <c r="W165" s="199">
        <v>0</v>
      </c>
      <c r="X165" s="200">
        <f>W165*H165</f>
        <v>0</v>
      </c>
      <c r="Y165" s="34"/>
      <c r="Z165" s="34"/>
      <c r="AA165" s="34"/>
      <c r="AB165" s="34"/>
      <c r="AC165" s="34"/>
      <c r="AD165" s="34"/>
      <c r="AE165" s="34"/>
      <c r="AR165" s="201" t="s">
        <v>150</v>
      </c>
      <c r="AT165" s="201" t="s">
        <v>145</v>
      </c>
      <c r="AU165" s="201" t="s">
        <v>86</v>
      </c>
      <c r="AY165" s="17" t="s">
        <v>142</v>
      </c>
      <c r="BE165" s="202">
        <f>IF(O165="základní",K165,0)</f>
        <v>0</v>
      </c>
      <c r="BF165" s="202">
        <f>IF(O165="snížená",K165,0)</f>
        <v>0</v>
      </c>
      <c r="BG165" s="202">
        <f>IF(O165="zákl. přenesená",K165,0)</f>
        <v>0</v>
      </c>
      <c r="BH165" s="202">
        <f>IF(O165="sníž. přenesená",K165,0)</f>
        <v>0</v>
      </c>
      <c r="BI165" s="202">
        <f>IF(O165="nulová",K165,0)</f>
        <v>0</v>
      </c>
      <c r="BJ165" s="17" t="s">
        <v>84</v>
      </c>
      <c r="BK165" s="202">
        <f>ROUND(P165*H165,2)</f>
        <v>0</v>
      </c>
      <c r="BL165" s="17" t="s">
        <v>150</v>
      </c>
      <c r="BM165" s="201" t="s">
        <v>907</v>
      </c>
    </row>
    <row r="166" spans="1:47" s="2" customFormat="1" ht="48.75">
      <c r="A166" s="34"/>
      <c r="B166" s="35"/>
      <c r="C166" s="36"/>
      <c r="D166" s="203" t="s">
        <v>152</v>
      </c>
      <c r="E166" s="36"/>
      <c r="F166" s="204" t="s">
        <v>283</v>
      </c>
      <c r="G166" s="36"/>
      <c r="H166" s="36"/>
      <c r="I166" s="205"/>
      <c r="J166" s="205"/>
      <c r="K166" s="36"/>
      <c r="L166" s="36"/>
      <c r="M166" s="39"/>
      <c r="N166" s="206"/>
      <c r="O166" s="207"/>
      <c r="P166" s="71"/>
      <c r="Q166" s="71"/>
      <c r="R166" s="71"/>
      <c r="S166" s="71"/>
      <c r="T166" s="71"/>
      <c r="U166" s="71"/>
      <c r="V166" s="71"/>
      <c r="W166" s="71"/>
      <c r="X166" s="72"/>
      <c r="Y166" s="34"/>
      <c r="Z166" s="34"/>
      <c r="AA166" s="34"/>
      <c r="AB166" s="34"/>
      <c r="AC166" s="34"/>
      <c r="AD166" s="34"/>
      <c r="AE166" s="34"/>
      <c r="AT166" s="17" t="s">
        <v>152</v>
      </c>
      <c r="AU166" s="17" t="s">
        <v>86</v>
      </c>
    </row>
    <row r="167" spans="1:65" s="2" customFormat="1" ht="36">
      <c r="A167" s="34"/>
      <c r="B167" s="35"/>
      <c r="C167" s="189" t="s">
        <v>250</v>
      </c>
      <c r="D167" s="189" t="s">
        <v>145</v>
      </c>
      <c r="E167" s="190" t="s">
        <v>285</v>
      </c>
      <c r="F167" s="191" t="s">
        <v>286</v>
      </c>
      <c r="G167" s="192" t="s">
        <v>148</v>
      </c>
      <c r="H167" s="193">
        <v>200.275</v>
      </c>
      <c r="I167" s="194"/>
      <c r="J167" s="194"/>
      <c r="K167" s="195">
        <f>ROUND(P167*H167,2)</f>
        <v>0</v>
      </c>
      <c r="L167" s="191" t="s">
        <v>149</v>
      </c>
      <c r="M167" s="39"/>
      <c r="N167" s="196" t="s">
        <v>1</v>
      </c>
      <c r="O167" s="197" t="s">
        <v>39</v>
      </c>
      <c r="P167" s="198">
        <f>I167+J167</f>
        <v>0</v>
      </c>
      <c r="Q167" s="198">
        <f>ROUND(I167*H167,2)</f>
        <v>0</v>
      </c>
      <c r="R167" s="198">
        <f>ROUND(J167*H167,2)</f>
        <v>0</v>
      </c>
      <c r="S167" s="71"/>
      <c r="T167" s="199">
        <f>S167*H167</f>
        <v>0</v>
      </c>
      <c r="U167" s="199">
        <v>0</v>
      </c>
      <c r="V167" s="199">
        <f>U167*H167</f>
        <v>0</v>
      </c>
      <c r="W167" s="199">
        <v>0</v>
      </c>
      <c r="X167" s="200">
        <f>W167*H167</f>
        <v>0</v>
      </c>
      <c r="Y167" s="34"/>
      <c r="Z167" s="34"/>
      <c r="AA167" s="34"/>
      <c r="AB167" s="34"/>
      <c r="AC167" s="34"/>
      <c r="AD167" s="34"/>
      <c r="AE167" s="34"/>
      <c r="AR167" s="201" t="s">
        <v>150</v>
      </c>
      <c r="AT167" s="201" t="s">
        <v>145</v>
      </c>
      <c r="AU167" s="201" t="s">
        <v>86</v>
      </c>
      <c r="AY167" s="17" t="s">
        <v>142</v>
      </c>
      <c r="BE167" s="202">
        <f>IF(O167="základní",K167,0)</f>
        <v>0</v>
      </c>
      <c r="BF167" s="202">
        <f>IF(O167="snížená",K167,0)</f>
        <v>0</v>
      </c>
      <c r="BG167" s="202">
        <f>IF(O167="zákl. přenesená",K167,0)</f>
        <v>0</v>
      </c>
      <c r="BH167" s="202">
        <f>IF(O167="sníž. přenesená",K167,0)</f>
        <v>0</v>
      </c>
      <c r="BI167" s="202">
        <f>IF(O167="nulová",K167,0)</f>
        <v>0</v>
      </c>
      <c r="BJ167" s="17" t="s">
        <v>84</v>
      </c>
      <c r="BK167" s="202">
        <f>ROUND(P167*H167,2)</f>
        <v>0</v>
      </c>
      <c r="BL167" s="17" t="s">
        <v>150</v>
      </c>
      <c r="BM167" s="201" t="s">
        <v>908</v>
      </c>
    </row>
    <row r="168" spans="2:51" s="13" customFormat="1" ht="12">
      <c r="B168" s="208"/>
      <c r="C168" s="209"/>
      <c r="D168" s="203" t="s">
        <v>154</v>
      </c>
      <c r="E168" s="210" t="s">
        <v>1</v>
      </c>
      <c r="F168" s="211" t="s">
        <v>909</v>
      </c>
      <c r="G168" s="209"/>
      <c r="H168" s="212">
        <v>11.775</v>
      </c>
      <c r="I168" s="213"/>
      <c r="J168" s="213"/>
      <c r="K168" s="209"/>
      <c r="L168" s="209"/>
      <c r="M168" s="214"/>
      <c r="N168" s="215"/>
      <c r="O168" s="216"/>
      <c r="P168" s="216"/>
      <c r="Q168" s="216"/>
      <c r="R168" s="216"/>
      <c r="S168" s="216"/>
      <c r="T168" s="216"/>
      <c r="U168" s="216"/>
      <c r="V168" s="216"/>
      <c r="W168" s="216"/>
      <c r="X168" s="217"/>
      <c r="AT168" s="218" t="s">
        <v>154</v>
      </c>
      <c r="AU168" s="218" t="s">
        <v>86</v>
      </c>
      <c r="AV168" s="13" t="s">
        <v>86</v>
      </c>
      <c r="AW168" s="13" t="s">
        <v>5</v>
      </c>
      <c r="AX168" s="13" t="s">
        <v>76</v>
      </c>
      <c r="AY168" s="218" t="s">
        <v>142</v>
      </c>
    </row>
    <row r="169" spans="2:51" s="13" customFormat="1" ht="12">
      <c r="B169" s="208"/>
      <c r="C169" s="209"/>
      <c r="D169" s="203" t="s">
        <v>154</v>
      </c>
      <c r="E169" s="210" t="s">
        <v>1</v>
      </c>
      <c r="F169" s="211" t="s">
        <v>910</v>
      </c>
      <c r="G169" s="209"/>
      <c r="H169" s="212">
        <v>3.5</v>
      </c>
      <c r="I169" s="213"/>
      <c r="J169" s="213"/>
      <c r="K169" s="209"/>
      <c r="L169" s="209"/>
      <c r="M169" s="214"/>
      <c r="N169" s="215"/>
      <c r="O169" s="216"/>
      <c r="P169" s="216"/>
      <c r="Q169" s="216"/>
      <c r="R169" s="216"/>
      <c r="S169" s="216"/>
      <c r="T169" s="216"/>
      <c r="U169" s="216"/>
      <c r="V169" s="216"/>
      <c r="W169" s="216"/>
      <c r="X169" s="217"/>
      <c r="AT169" s="218" t="s">
        <v>154</v>
      </c>
      <c r="AU169" s="218" t="s">
        <v>86</v>
      </c>
      <c r="AV169" s="13" t="s">
        <v>86</v>
      </c>
      <c r="AW169" s="13" t="s">
        <v>5</v>
      </c>
      <c r="AX169" s="13" t="s">
        <v>76</v>
      </c>
      <c r="AY169" s="218" t="s">
        <v>142</v>
      </c>
    </row>
    <row r="170" spans="2:51" s="13" customFormat="1" ht="12">
      <c r="B170" s="208"/>
      <c r="C170" s="209"/>
      <c r="D170" s="203" t="s">
        <v>154</v>
      </c>
      <c r="E170" s="210" t="s">
        <v>1</v>
      </c>
      <c r="F170" s="211" t="s">
        <v>911</v>
      </c>
      <c r="G170" s="209"/>
      <c r="H170" s="212">
        <v>185</v>
      </c>
      <c r="I170" s="213"/>
      <c r="J170" s="213"/>
      <c r="K170" s="209"/>
      <c r="L170" s="209"/>
      <c r="M170" s="214"/>
      <c r="N170" s="215"/>
      <c r="O170" s="216"/>
      <c r="P170" s="216"/>
      <c r="Q170" s="216"/>
      <c r="R170" s="216"/>
      <c r="S170" s="216"/>
      <c r="T170" s="216"/>
      <c r="U170" s="216"/>
      <c r="V170" s="216"/>
      <c r="W170" s="216"/>
      <c r="X170" s="217"/>
      <c r="AT170" s="218" t="s">
        <v>154</v>
      </c>
      <c r="AU170" s="218" t="s">
        <v>86</v>
      </c>
      <c r="AV170" s="13" t="s">
        <v>86</v>
      </c>
      <c r="AW170" s="13" t="s">
        <v>5</v>
      </c>
      <c r="AX170" s="13" t="s">
        <v>76</v>
      </c>
      <c r="AY170" s="218" t="s">
        <v>142</v>
      </c>
    </row>
    <row r="171" spans="2:51" s="14" customFormat="1" ht="12">
      <c r="B171" s="219"/>
      <c r="C171" s="220"/>
      <c r="D171" s="203" t="s">
        <v>154</v>
      </c>
      <c r="E171" s="221" t="s">
        <v>1</v>
      </c>
      <c r="F171" s="222" t="s">
        <v>224</v>
      </c>
      <c r="G171" s="220"/>
      <c r="H171" s="223">
        <v>200.275</v>
      </c>
      <c r="I171" s="224"/>
      <c r="J171" s="224"/>
      <c r="K171" s="220"/>
      <c r="L171" s="220"/>
      <c r="M171" s="225"/>
      <c r="N171" s="226"/>
      <c r="O171" s="227"/>
      <c r="P171" s="227"/>
      <c r="Q171" s="227"/>
      <c r="R171" s="227"/>
      <c r="S171" s="227"/>
      <c r="T171" s="227"/>
      <c r="U171" s="227"/>
      <c r="V171" s="227"/>
      <c r="W171" s="227"/>
      <c r="X171" s="228"/>
      <c r="AT171" s="229" t="s">
        <v>154</v>
      </c>
      <c r="AU171" s="229" t="s">
        <v>86</v>
      </c>
      <c r="AV171" s="14" t="s">
        <v>150</v>
      </c>
      <c r="AW171" s="14" t="s">
        <v>5</v>
      </c>
      <c r="AX171" s="14" t="s">
        <v>84</v>
      </c>
      <c r="AY171" s="229" t="s">
        <v>142</v>
      </c>
    </row>
    <row r="172" spans="1:65" s="2" customFormat="1" ht="24.2" customHeight="1">
      <c r="A172" s="34"/>
      <c r="B172" s="35"/>
      <c r="C172" s="230" t="s">
        <v>912</v>
      </c>
      <c r="D172" s="230" t="s">
        <v>251</v>
      </c>
      <c r="E172" s="231" t="s">
        <v>293</v>
      </c>
      <c r="F172" s="232" t="s">
        <v>294</v>
      </c>
      <c r="G172" s="233" t="s">
        <v>295</v>
      </c>
      <c r="H172" s="234">
        <v>5.007</v>
      </c>
      <c r="I172" s="235"/>
      <c r="J172" s="236"/>
      <c r="K172" s="237">
        <f>ROUND(P172*H172,2)</f>
        <v>0</v>
      </c>
      <c r="L172" s="232" t="s">
        <v>149</v>
      </c>
      <c r="M172" s="238"/>
      <c r="N172" s="239" t="s">
        <v>1</v>
      </c>
      <c r="O172" s="197" t="s">
        <v>39</v>
      </c>
      <c r="P172" s="198">
        <f>I172+J172</f>
        <v>0</v>
      </c>
      <c r="Q172" s="198">
        <f>ROUND(I172*H172,2)</f>
        <v>0</v>
      </c>
      <c r="R172" s="198">
        <f>ROUND(J172*H172,2)</f>
        <v>0</v>
      </c>
      <c r="S172" s="71"/>
      <c r="T172" s="199">
        <f>S172*H172</f>
        <v>0</v>
      </c>
      <c r="U172" s="199">
        <v>0.001</v>
      </c>
      <c r="V172" s="199">
        <f>U172*H172</f>
        <v>0.005007</v>
      </c>
      <c r="W172" s="199">
        <v>0</v>
      </c>
      <c r="X172" s="200">
        <f>W172*H172</f>
        <v>0</v>
      </c>
      <c r="Y172" s="34"/>
      <c r="Z172" s="34"/>
      <c r="AA172" s="34"/>
      <c r="AB172" s="34"/>
      <c r="AC172" s="34"/>
      <c r="AD172" s="34"/>
      <c r="AE172" s="34"/>
      <c r="AR172" s="201" t="s">
        <v>188</v>
      </c>
      <c r="AT172" s="201" t="s">
        <v>251</v>
      </c>
      <c r="AU172" s="201" t="s">
        <v>86</v>
      </c>
      <c r="AY172" s="17" t="s">
        <v>142</v>
      </c>
      <c r="BE172" s="202">
        <f>IF(O172="základní",K172,0)</f>
        <v>0</v>
      </c>
      <c r="BF172" s="202">
        <f>IF(O172="snížená",K172,0)</f>
        <v>0</v>
      </c>
      <c r="BG172" s="202">
        <f>IF(O172="zákl. přenesená",K172,0)</f>
        <v>0</v>
      </c>
      <c r="BH172" s="202">
        <f>IF(O172="sníž. přenesená",K172,0)</f>
        <v>0</v>
      </c>
      <c r="BI172" s="202">
        <f>IF(O172="nulová",K172,0)</f>
        <v>0</v>
      </c>
      <c r="BJ172" s="17" t="s">
        <v>84</v>
      </c>
      <c r="BK172" s="202">
        <f>ROUND(P172*H172,2)</f>
        <v>0</v>
      </c>
      <c r="BL172" s="17" t="s">
        <v>150</v>
      </c>
      <c r="BM172" s="201" t="s">
        <v>913</v>
      </c>
    </row>
    <row r="173" spans="1:65" s="2" customFormat="1" ht="33" customHeight="1">
      <c r="A173" s="34"/>
      <c r="B173" s="35"/>
      <c r="C173" s="189" t="s">
        <v>420</v>
      </c>
      <c r="D173" s="189" t="s">
        <v>145</v>
      </c>
      <c r="E173" s="190" t="s">
        <v>626</v>
      </c>
      <c r="F173" s="191" t="s">
        <v>627</v>
      </c>
      <c r="G173" s="192" t="s">
        <v>148</v>
      </c>
      <c r="H173" s="193">
        <v>1197.84</v>
      </c>
      <c r="I173" s="194"/>
      <c r="J173" s="194"/>
      <c r="K173" s="195">
        <f>ROUND(P173*H173,2)</f>
        <v>0</v>
      </c>
      <c r="L173" s="191" t="s">
        <v>149</v>
      </c>
      <c r="M173" s="39"/>
      <c r="N173" s="196" t="s">
        <v>1</v>
      </c>
      <c r="O173" s="197" t="s">
        <v>39</v>
      </c>
      <c r="P173" s="198">
        <f>I173+J173</f>
        <v>0</v>
      </c>
      <c r="Q173" s="198">
        <f>ROUND(I173*H173,2)</f>
        <v>0</v>
      </c>
      <c r="R173" s="198">
        <f>ROUND(J173*H173,2)</f>
        <v>0</v>
      </c>
      <c r="S173" s="71"/>
      <c r="T173" s="199">
        <f>S173*H173</f>
        <v>0</v>
      </c>
      <c r="U173" s="199">
        <v>0</v>
      </c>
      <c r="V173" s="199">
        <f>U173*H173</f>
        <v>0</v>
      </c>
      <c r="W173" s="199">
        <v>0</v>
      </c>
      <c r="X173" s="200">
        <f>W173*H173</f>
        <v>0</v>
      </c>
      <c r="Y173" s="34"/>
      <c r="Z173" s="34"/>
      <c r="AA173" s="34"/>
      <c r="AB173" s="34"/>
      <c r="AC173" s="34"/>
      <c r="AD173" s="34"/>
      <c r="AE173" s="34"/>
      <c r="AR173" s="201" t="s">
        <v>150</v>
      </c>
      <c r="AT173" s="201" t="s">
        <v>145</v>
      </c>
      <c r="AU173" s="201" t="s">
        <v>86</v>
      </c>
      <c r="AY173" s="17" t="s">
        <v>142</v>
      </c>
      <c r="BE173" s="202">
        <f>IF(O173="základní",K173,0)</f>
        <v>0</v>
      </c>
      <c r="BF173" s="202">
        <f>IF(O173="snížená",K173,0)</f>
        <v>0</v>
      </c>
      <c r="BG173" s="202">
        <f>IF(O173="zákl. přenesená",K173,0)</f>
        <v>0</v>
      </c>
      <c r="BH173" s="202">
        <f>IF(O173="sníž. přenesená",K173,0)</f>
        <v>0</v>
      </c>
      <c r="BI173" s="202">
        <f>IF(O173="nulová",K173,0)</f>
        <v>0</v>
      </c>
      <c r="BJ173" s="17" t="s">
        <v>84</v>
      </c>
      <c r="BK173" s="202">
        <f>ROUND(P173*H173,2)</f>
        <v>0</v>
      </c>
      <c r="BL173" s="17" t="s">
        <v>150</v>
      </c>
      <c r="BM173" s="201" t="s">
        <v>914</v>
      </c>
    </row>
    <row r="174" spans="1:47" s="2" customFormat="1" ht="117">
      <c r="A174" s="34"/>
      <c r="B174" s="35"/>
      <c r="C174" s="36"/>
      <c r="D174" s="203" t="s">
        <v>152</v>
      </c>
      <c r="E174" s="36"/>
      <c r="F174" s="204" t="s">
        <v>301</v>
      </c>
      <c r="G174" s="36"/>
      <c r="H174" s="36"/>
      <c r="I174" s="205"/>
      <c r="J174" s="205"/>
      <c r="K174" s="36"/>
      <c r="L174" s="36"/>
      <c r="M174" s="39"/>
      <c r="N174" s="206"/>
      <c r="O174" s="207"/>
      <c r="P174" s="71"/>
      <c r="Q174" s="71"/>
      <c r="R174" s="71"/>
      <c r="S174" s="71"/>
      <c r="T174" s="71"/>
      <c r="U174" s="71"/>
      <c r="V174" s="71"/>
      <c r="W174" s="71"/>
      <c r="X174" s="72"/>
      <c r="Y174" s="34"/>
      <c r="Z174" s="34"/>
      <c r="AA174" s="34"/>
      <c r="AB174" s="34"/>
      <c r="AC174" s="34"/>
      <c r="AD174" s="34"/>
      <c r="AE174" s="34"/>
      <c r="AT174" s="17" t="s">
        <v>152</v>
      </c>
      <c r="AU174" s="17" t="s">
        <v>86</v>
      </c>
    </row>
    <row r="175" spans="2:51" s="13" customFormat="1" ht="12">
      <c r="B175" s="208"/>
      <c r="C175" s="209"/>
      <c r="D175" s="203" t="s">
        <v>154</v>
      </c>
      <c r="E175" s="210" t="s">
        <v>1</v>
      </c>
      <c r="F175" s="211" t="s">
        <v>915</v>
      </c>
      <c r="G175" s="209"/>
      <c r="H175" s="212">
        <v>1197.84</v>
      </c>
      <c r="I175" s="213"/>
      <c r="J175" s="213"/>
      <c r="K175" s="209"/>
      <c r="L175" s="209"/>
      <c r="M175" s="214"/>
      <c r="N175" s="215"/>
      <c r="O175" s="216"/>
      <c r="P175" s="216"/>
      <c r="Q175" s="216"/>
      <c r="R175" s="216"/>
      <c r="S175" s="216"/>
      <c r="T175" s="216"/>
      <c r="U175" s="216"/>
      <c r="V175" s="216"/>
      <c r="W175" s="216"/>
      <c r="X175" s="217"/>
      <c r="AT175" s="218" t="s">
        <v>154</v>
      </c>
      <c r="AU175" s="218" t="s">
        <v>86</v>
      </c>
      <c r="AV175" s="13" t="s">
        <v>86</v>
      </c>
      <c r="AW175" s="13" t="s">
        <v>5</v>
      </c>
      <c r="AX175" s="13" t="s">
        <v>84</v>
      </c>
      <c r="AY175" s="218" t="s">
        <v>142</v>
      </c>
    </row>
    <row r="176" spans="2:63" s="12" customFormat="1" ht="22.9" customHeight="1">
      <c r="B176" s="172"/>
      <c r="C176" s="173"/>
      <c r="D176" s="174" t="s">
        <v>75</v>
      </c>
      <c r="E176" s="187" t="s">
        <v>86</v>
      </c>
      <c r="F176" s="187" t="s">
        <v>309</v>
      </c>
      <c r="G176" s="173"/>
      <c r="H176" s="173"/>
      <c r="I176" s="176"/>
      <c r="J176" s="176"/>
      <c r="K176" s="188">
        <f>BK176</f>
        <v>0</v>
      </c>
      <c r="L176" s="173"/>
      <c r="M176" s="178"/>
      <c r="N176" s="179"/>
      <c r="O176" s="180"/>
      <c r="P176" s="180"/>
      <c r="Q176" s="181">
        <f>SUM(Q177:Q185)</f>
        <v>0</v>
      </c>
      <c r="R176" s="181">
        <f>SUM(R177:R185)</f>
        <v>0</v>
      </c>
      <c r="S176" s="180"/>
      <c r="T176" s="182">
        <f>SUM(T177:T185)</f>
        <v>0</v>
      </c>
      <c r="U176" s="180"/>
      <c r="V176" s="182">
        <f>SUM(V177:V185)</f>
        <v>57.59163851</v>
      </c>
      <c r="W176" s="180"/>
      <c r="X176" s="183">
        <f>SUM(X177:X185)</f>
        <v>0</v>
      </c>
      <c r="AR176" s="184" t="s">
        <v>84</v>
      </c>
      <c r="AT176" s="185" t="s">
        <v>75</v>
      </c>
      <c r="AU176" s="185" t="s">
        <v>84</v>
      </c>
      <c r="AY176" s="184" t="s">
        <v>142</v>
      </c>
      <c r="BK176" s="186">
        <f>SUM(BK177:BK185)</f>
        <v>0</v>
      </c>
    </row>
    <row r="177" spans="1:65" s="2" customFormat="1" ht="44.25" customHeight="1">
      <c r="A177" s="34"/>
      <c r="B177" s="35"/>
      <c r="C177" s="189" t="s">
        <v>778</v>
      </c>
      <c r="D177" s="189" t="s">
        <v>145</v>
      </c>
      <c r="E177" s="190" t="s">
        <v>311</v>
      </c>
      <c r="F177" s="191" t="s">
        <v>312</v>
      </c>
      <c r="G177" s="192" t="s">
        <v>196</v>
      </c>
      <c r="H177" s="193">
        <v>35</v>
      </c>
      <c r="I177" s="194"/>
      <c r="J177" s="194"/>
      <c r="K177" s="195">
        <f>ROUND(P177*H177,2)</f>
        <v>0</v>
      </c>
      <c r="L177" s="191" t="s">
        <v>149</v>
      </c>
      <c r="M177" s="39"/>
      <c r="N177" s="196" t="s">
        <v>1</v>
      </c>
      <c r="O177" s="197" t="s">
        <v>39</v>
      </c>
      <c r="P177" s="198">
        <f>I177+J177</f>
        <v>0</v>
      </c>
      <c r="Q177" s="198">
        <f>ROUND(I177*H177,2)</f>
        <v>0</v>
      </c>
      <c r="R177" s="198">
        <f>ROUND(J177*H177,2)</f>
        <v>0</v>
      </c>
      <c r="S177" s="71"/>
      <c r="T177" s="199">
        <f>S177*H177</f>
        <v>0</v>
      </c>
      <c r="U177" s="199">
        <v>1.63</v>
      </c>
      <c r="V177" s="199">
        <f>U177*H177</f>
        <v>57.05</v>
      </c>
      <c r="W177" s="199">
        <v>0</v>
      </c>
      <c r="X177" s="200">
        <f>W177*H177</f>
        <v>0</v>
      </c>
      <c r="Y177" s="34"/>
      <c r="Z177" s="34"/>
      <c r="AA177" s="34"/>
      <c r="AB177" s="34"/>
      <c r="AC177" s="34"/>
      <c r="AD177" s="34"/>
      <c r="AE177" s="34"/>
      <c r="AR177" s="201" t="s">
        <v>150</v>
      </c>
      <c r="AT177" s="201" t="s">
        <v>145</v>
      </c>
      <c r="AU177" s="201" t="s">
        <v>86</v>
      </c>
      <c r="AY177" s="17" t="s">
        <v>142</v>
      </c>
      <c r="BE177" s="202">
        <f>IF(O177="základní",K177,0)</f>
        <v>0</v>
      </c>
      <c r="BF177" s="202">
        <f>IF(O177="snížená",K177,0)</f>
        <v>0</v>
      </c>
      <c r="BG177" s="202">
        <f>IF(O177="zákl. přenesená",K177,0)</f>
        <v>0</v>
      </c>
      <c r="BH177" s="202">
        <f>IF(O177="sníž. přenesená",K177,0)</f>
        <v>0</v>
      </c>
      <c r="BI177" s="202">
        <f>IF(O177="nulová",K177,0)</f>
        <v>0</v>
      </c>
      <c r="BJ177" s="17" t="s">
        <v>84</v>
      </c>
      <c r="BK177" s="202">
        <f>ROUND(P177*H177,2)</f>
        <v>0</v>
      </c>
      <c r="BL177" s="17" t="s">
        <v>150</v>
      </c>
      <c r="BM177" s="201" t="s">
        <v>916</v>
      </c>
    </row>
    <row r="178" spans="2:51" s="13" customFormat="1" ht="12">
      <c r="B178" s="208"/>
      <c r="C178" s="209"/>
      <c r="D178" s="203" t="s">
        <v>154</v>
      </c>
      <c r="E178" s="210" t="s">
        <v>1</v>
      </c>
      <c r="F178" s="211" t="s">
        <v>890</v>
      </c>
      <c r="G178" s="209"/>
      <c r="H178" s="212">
        <v>35</v>
      </c>
      <c r="I178" s="213"/>
      <c r="J178" s="213"/>
      <c r="K178" s="209"/>
      <c r="L178" s="209"/>
      <c r="M178" s="214"/>
      <c r="N178" s="215"/>
      <c r="O178" s="216"/>
      <c r="P178" s="216"/>
      <c r="Q178" s="216"/>
      <c r="R178" s="216"/>
      <c r="S178" s="216"/>
      <c r="T178" s="216"/>
      <c r="U178" s="216"/>
      <c r="V178" s="216"/>
      <c r="W178" s="216"/>
      <c r="X178" s="217"/>
      <c r="AT178" s="218" t="s">
        <v>154</v>
      </c>
      <c r="AU178" s="218" t="s">
        <v>86</v>
      </c>
      <c r="AV178" s="13" t="s">
        <v>86</v>
      </c>
      <c r="AW178" s="13" t="s">
        <v>5</v>
      </c>
      <c r="AX178" s="13" t="s">
        <v>84</v>
      </c>
      <c r="AY178" s="218" t="s">
        <v>142</v>
      </c>
    </row>
    <row r="179" spans="1:65" s="2" customFormat="1" ht="55.5" customHeight="1">
      <c r="A179" s="34"/>
      <c r="B179" s="35"/>
      <c r="C179" s="189" t="s">
        <v>274</v>
      </c>
      <c r="D179" s="189" t="s">
        <v>145</v>
      </c>
      <c r="E179" s="190" t="s">
        <v>317</v>
      </c>
      <c r="F179" s="191" t="s">
        <v>318</v>
      </c>
      <c r="G179" s="192" t="s">
        <v>148</v>
      </c>
      <c r="H179" s="193">
        <v>210</v>
      </c>
      <c r="I179" s="194"/>
      <c r="J179" s="194"/>
      <c r="K179" s="195">
        <f>ROUND(P179*H179,2)</f>
        <v>0</v>
      </c>
      <c r="L179" s="191" t="s">
        <v>149</v>
      </c>
      <c r="M179" s="39"/>
      <c r="N179" s="196" t="s">
        <v>1</v>
      </c>
      <c r="O179" s="197" t="s">
        <v>39</v>
      </c>
      <c r="P179" s="198">
        <f>I179+J179</f>
        <v>0</v>
      </c>
      <c r="Q179" s="198">
        <f>ROUND(I179*H179,2)</f>
        <v>0</v>
      </c>
      <c r="R179" s="198">
        <f>ROUND(J179*H179,2)</f>
        <v>0</v>
      </c>
      <c r="S179" s="71"/>
      <c r="T179" s="199">
        <f>S179*H179</f>
        <v>0</v>
      </c>
      <c r="U179" s="199">
        <v>0.000266686</v>
      </c>
      <c r="V179" s="199">
        <f>U179*H179</f>
        <v>0.056004059999999994</v>
      </c>
      <c r="W179" s="199">
        <v>0</v>
      </c>
      <c r="X179" s="200">
        <f>W179*H179</f>
        <v>0</v>
      </c>
      <c r="Y179" s="34"/>
      <c r="Z179" s="34"/>
      <c r="AA179" s="34"/>
      <c r="AB179" s="34"/>
      <c r="AC179" s="34"/>
      <c r="AD179" s="34"/>
      <c r="AE179" s="34"/>
      <c r="AR179" s="201" t="s">
        <v>150</v>
      </c>
      <c r="AT179" s="201" t="s">
        <v>145</v>
      </c>
      <c r="AU179" s="201" t="s">
        <v>86</v>
      </c>
      <c r="AY179" s="17" t="s">
        <v>142</v>
      </c>
      <c r="BE179" s="202">
        <f>IF(O179="základní",K179,0)</f>
        <v>0</v>
      </c>
      <c r="BF179" s="202">
        <f>IF(O179="snížená",K179,0)</f>
        <v>0</v>
      </c>
      <c r="BG179" s="202">
        <f>IF(O179="zákl. přenesená",K179,0)</f>
        <v>0</v>
      </c>
      <c r="BH179" s="202">
        <f>IF(O179="sníž. přenesená",K179,0)</f>
        <v>0</v>
      </c>
      <c r="BI179" s="202">
        <f>IF(O179="nulová",K179,0)</f>
        <v>0</v>
      </c>
      <c r="BJ179" s="17" t="s">
        <v>84</v>
      </c>
      <c r="BK179" s="202">
        <f>ROUND(P179*H179,2)</f>
        <v>0</v>
      </c>
      <c r="BL179" s="17" t="s">
        <v>150</v>
      </c>
      <c r="BM179" s="201" t="s">
        <v>917</v>
      </c>
    </row>
    <row r="180" spans="2:51" s="13" customFormat="1" ht="12">
      <c r="B180" s="208"/>
      <c r="C180" s="209"/>
      <c r="D180" s="203" t="s">
        <v>154</v>
      </c>
      <c r="E180" s="210" t="s">
        <v>1</v>
      </c>
      <c r="F180" s="211" t="s">
        <v>918</v>
      </c>
      <c r="G180" s="209"/>
      <c r="H180" s="212">
        <v>210</v>
      </c>
      <c r="I180" s="213"/>
      <c r="J180" s="213"/>
      <c r="K180" s="209"/>
      <c r="L180" s="209"/>
      <c r="M180" s="214"/>
      <c r="N180" s="215"/>
      <c r="O180" s="216"/>
      <c r="P180" s="216"/>
      <c r="Q180" s="216"/>
      <c r="R180" s="216"/>
      <c r="S180" s="216"/>
      <c r="T180" s="216"/>
      <c r="U180" s="216"/>
      <c r="V180" s="216"/>
      <c r="W180" s="216"/>
      <c r="X180" s="217"/>
      <c r="AT180" s="218" t="s">
        <v>154</v>
      </c>
      <c r="AU180" s="218" t="s">
        <v>86</v>
      </c>
      <c r="AV180" s="13" t="s">
        <v>86</v>
      </c>
      <c r="AW180" s="13" t="s">
        <v>5</v>
      </c>
      <c r="AX180" s="13" t="s">
        <v>84</v>
      </c>
      <c r="AY180" s="218" t="s">
        <v>142</v>
      </c>
    </row>
    <row r="181" spans="1:65" s="2" customFormat="1" ht="21.75" customHeight="1">
      <c r="A181" s="34"/>
      <c r="B181" s="35"/>
      <c r="C181" s="230" t="s">
        <v>783</v>
      </c>
      <c r="D181" s="230" t="s">
        <v>251</v>
      </c>
      <c r="E181" s="231" t="s">
        <v>781</v>
      </c>
      <c r="F181" s="232" t="s">
        <v>636</v>
      </c>
      <c r="G181" s="233" t="s">
        <v>148</v>
      </c>
      <c r="H181" s="234">
        <v>210</v>
      </c>
      <c r="I181" s="235"/>
      <c r="J181" s="236"/>
      <c r="K181" s="237">
        <f>ROUND(P181*H181,2)</f>
        <v>0</v>
      </c>
      <c r="L181" s="232" t="s">
        <v>255</v>
      </c>
      <c r="M181" s="238"/>
      <c r="N181" s="239" t="s">
        <v>1</v>
      </c>
      <c r="O181" s="197" t="s">
        <v>39</v>
      </c>
      <c r="P181" s="198">
        <f>I181+J181</f>
        <v>0</v>
      </c>
      <c r="Q181" s="198">
        <f>ROUND(I181*H181,2)</f>
        <v>0</v>
      </c>
      <c r="R181" s="198">
        <f>ROUND(J181*H181,2)</f>
        <v>0</v>
      </c>
      <c r="S181" s="71"/>
      <c r="T181" s="199">
        <f>S181*H181</f>
        <v>0</v>
      </c>
      <c r="U181" s="199">
        <v>0.00021</v>
      </c>
      <c r="V181" s="199">
        <f>U181*H181</f>
        <v>0.0441</v>
      </c>
      <c r="W181" s="199">
        <v>0</v>
      </c>
      <c r="X181" s="200">
        <f>W181*H181</f>
        <v>0</v>
      </c>
      <c r="Y181" s="34"/>
      <c r="Z181" s="34"/>
      <c r="AA181" s="34"/>
      <c r="AB181" s="34"/>
      <c r="AC181" s="34"/>
      <c r="AD181" s="34"/>
      <c r="AE181" s="34"/>
      <c r="AR181" s="201" t="s">
        <v>188</v>
      </c>
      <c r="AT181" s="201" t="s">
        <v>251</v>
      </c>
      <c r="AU181" s="201" t="s">
        <v>86</v>
      </c>
      <c r="AY181" s="17" t="s">
        <v>142</v>
      </c>
      <c r="BE181" s="202">
        <f>IF(O181="základní",K181,0)</f>
        <v>0</v>
      </c>
      <c r="BF181" s="202">
        <f>IF(O181="snížená",K181,0)</f>
        <v>0</v>
      </c>
      <c r="BG181" s="202">
        <f>IF(O181="zákl. přenesená",K181,0)</f>
        <v>0</v>
      </c>
      <c r="BH181" s="202">
        <f>IF(O181="sníž. přenesená",K181,0)</f>
        <v>0</v>
      </c>
      <c r="BI181" s="202">
        <f>IF(O181="nulová",K181,0)</f>
        <v>0</v>
      </c>
      <c r="BJ181" s="17" t="s">
        <v>84</v>
      </c>
      <c r="BK181" s="202">
        <f>ROUND(P181*H181,2)</f>
        <v>0</v>
      </c>
      <c r="BL181" s="17" t="s">
        <v>150</v>
      </c>
      <c r="BM181" s="201" t="s">
        <v>919</v>
      </c>
    </row>
    <row r="182" spans="1:65" s="2" customFormat="1" ht="44.25" customHeight="1">
      <c r="A182" s="34"/>
      <c r="B182" s="35"/>
      <c r="C182" s="189" t="s">
        <v>284</v>
      </c>
      <c r="D182" s="189" t="s">
        <v>145</v>
      </c>
      <c r="E182" s="190" t="s">
        <v>328</v>
      </c>
      <c r="F182" s="191" t="s">
        <v>329</v>
      </c>
      <c r="G182" s="192" t="s">
        <v>148</v>
      </c>
      <c r="H182" s="193">
        <v>1207.5</v>
      </c>
      <c r="I182" s="194"/>
      <c r="J182" s="194"/>
      <c r="K182" s="195">
        <f>ROUND(P182*H182,2)</f>
        <v>0</v>
      </c>
      <c r="L182" s="191" t="s">
        <v>149</v>
      </c>
      <c r="M182" s="39"/>
      <c r="N182" s="196" t="s">
        <v>1</v>
      </c>
      <c r="O182" s="197" t="s">
        <v>39</v>
      </c>
      <c r="P182" s="198">
        <f>I182+J182</f>
        <v>0</v>
      </c>
      <c r="Q182" s="198">
        <f>ROUND(I182*H182,2)</f>
        <v>0</v>
      </c>
      <c r="R182" s="198">
        <f>ROUND(J182*H182,2)</f>
        <v>0</v>
      </c>
      <c r="S182" s="71"/>
      <c r="T182" s="199">
        <f>S182*H182</f>
        <v>0</v>
      </c>
      <c r="U182" s="199">
        <v>0.0001375</v>
      </c>
      <c r="V182" s="199">
        <f>U182*H182</f>
        <v>0.16603125000000002</v>
      </c>
      <c r="W182" s="199">
        <v>0</v>
      </c>
      <c r="X182" s="200">
        <f>W182*H182</f>
        <v>0</v>
      </c>
      <c r="Y182" s="34"/>
      <c r="Z182" s="34"/>
      <c r="AA182" s="34"/>
      <c r="AB182" s="34"/>
      <c r="AC182" s="34"/>
      <c r="AD182" s="34"/>
      <c r="AE182" s="34"/>
      <c r="AR182" s="201" t="s">
        <v>150</v>
      </c>
      <c r="AT182" s="201" t="s">
        <v>145</v>
      </c>
      <c r="AU182" s="201" t="s">
        <v>86</v>
      </c>
      <c r="AY182" s="17" t="s">
        <v>142</v>
      </c>
      <c r="BE182" s="202">
        <f>IF(O182="základní",K182,0)</f>
        <v>0</v>
      </c>
      <c r="BF182" s="202">
        <f>IF(O182="snížená",K182,0)</f>
        <v>0</v>
      </c>
      <c r="BG182" s="202">
        <f>IF(O182="zákl. přenesená",K182,0)</f>
        <v>0</v>
      </c>
      <c r="BH182" s="202">
        <f>IF(O182="sníž. přenesená",K182,0)</f>
        <v>0</v>
      </c>
      <c r="BI182" s="202">
        <f>IF(O182="nulová",K182,0)</f>
        <v>0</v>
      </c>
      <c r="BJ182" s="17" t="s">
        <v>84</v>
      </c>
      <c r="BK182" s="202">
        <f>ROUND(P182*H182,2)</f>
        <v>0</v>
      </c>
      <c r="BL182" s="17" t="s">
        <v>150</v>
      </c>
      <c r="BM182" s="201" t="s">
        <v>920</v>
      </c>
    </row>
    <row r="183" spans="2:51" s="13" customFormat="1" ht="12">
      <c r="B183" s="208"/>
      <c r="C183" s="209"/>
      <c r="D183" s="203" t="s">
        <v>154</v>
      </c>
      <c r="E183" s="210" t="s">
        <v>1</v>
      </c>
      <c r="F183" s="211" t="s">
        <v>921</v>
      </c>
      <c r="G183" s="209"/>
      <c r="H183" s="212">
        <v>1207.5</v>
      </c>
      <c r="I183" s="213"/>
      <c r="J183" s="213"/>
      <c r="K183" s="209"/>
      <c r="L183" s="209"/>
      <c r="M183" s="214"/>
      <c r="N183" s="215"/>
      <c r="O183" s="216"/>
      <c r="P183" s="216"/>
      <c r="Q183" s="216"/>
      <c r="R183" s="216"/>
      <c r="S183" s="216"/>
      <c r="T183" s="216"/>
      <c r="U183" s="216"/>
      <c r="V183" s="216"/>
      <c r="W183" s="216"/>
      <c r="X183" s="217"/>
      <c r="AT183" s="218" t="s">
        <v>154</v>
      </c>
      <c r="AU183" s="218" t="s">
        <v>86</v>
      </c>
      <c r="AV183" s="13" t="s">
        <v>86</v>
      </c>
      <c r="AW183" s="13" t="s">
        <v>5</v>
      </c>
      <c r="AX183" s="13" t="s">
        <v>84</v>
      </c>
      <c r="AY183" s="218" t="s">
        <v>142</v>
      </c>
    </row>
    <row r="184" spans="1:65" s="2" customFormat="1" ht="24">
      <c r="A184" s="34"/>
      <c r="B184" s="35"/>
      <c r="C184" s="230" t="s">
        <v>292</v>
      </c>
      <c r="D184" s="230" t="s">
        <v>251</v>
      </c>
      <c r="E184" s="231" t="s">
        <v>922</v>
      </c>
      <c r="F184" s="232" t="s">
        <v>786</v>
      </c>
      <c r="G184" s="233" t="s">
        <v>148</v>
      </c>
      <c r="H184" s="234">
        <v>1377.516</v>
      </c>
      <c r="I184" s="235"/>
      <c r="J184" s="236"/>
      <c r="K184" s="237">
        <f>ROUND(P184*H184,2)</f>
        <v>0</v>
      </c>
      <c r="L184" s="232" t="s">
        <v>255</v>
      </c>
      <c r="M184" s="238"/>
      <c r="N184" s="239" t="s">
        <v>1</v>
      </c>
      <c r="O184" s="197" t="s">
        <v>39</v>
      </c>
      <c r="P184" s="198">
        <f>I184+J184</f>
        <v>0</v>
      </c>
      <c r="Q184" s="198">
        <f>ROUND(I184*H184,2)</f>
        <v>0</v>
      </c>
      <c r="R184" s="198">
        <f>ROUND(J184*H184,2)</f>
        <v>0</v>
      </c>
      <c r="S184" s="71"/>
      <c r="T184" s="199">
        <f>S184*H184</f>
        <v>0</v>
      </c>
      <c r="U184" s="199">
        <v>0.0002</v>
      </c>
      <c r="V184" s="199">
        <f>U184*H184</f>
        <v>0.2755032</v>
      </c>
      <c r="W184" s="199">
        <v>0</v>
      </c>
      <c r="X184" s="200">
        <f>W184*H184</f>
        <v>0</v>
      </c>
      <c r="Y184" s="34"/>
      <c r="Z184" s="34"/>
      <c r="AA184" s="34"/>
      <c r="AB184" s="34"/>
      <c r="AC184" s="34"/>
      <c r="AD184" s="34"/>
      <c r="AE184" s="34"/>
      <c r="AR184" s="201" t="s">
        <v>188</v>
      </c>
      <c r="AT184" s="201" t="s">
        <v>251</v>
      </c>
      <c r="AU184" s="201" t="s">
        <v>86</v>
      </c>
      <c r="AY184" s="17" t="s">
        <v>142</v>
      </c>
      <c r="BE184" s="202">
        <f>IF(O184="základní",K184,0)</f>
        <v>0</v>
      </c>
      <c r="BF184" s="202">
        <f>IF(O184="snížená",K184,0)</f>
        <v>0</v>
      </c>
      <c r="BG184" s="202">
        <f>IF(O184="zákl. přenesená",K184,0)</f>
        <v>0</v>
      </c>
      <c r="BH184" s="202">
        <f>IF(O184="sníž. přenesená",K184,0)</f>
        <v>0</v>
      </c>
      <c r="BI184" s="202">
        <f>IF(O184="nulová",K184,0)</f>
        <v>0</v>
      </c>
      <c r="BJ184" s="17" t="s">
        <v>84</v>
      </c>
      <c r="BK184" s="202">
        <f>ROUND(P184*H184,2)</f>
        <v>0</v>
      </c>
      <c r="BL184" s="17" t="s">
        <v>150</v>
      </c>
      <c r="BM184" s="201" t="s">
        <v>923</v>
      </c>
    </row>
    <row r="185" spans="1:47" s="2" customFormat="1" ht="39">
      <c r="A185" s="34"/>
      <c r="B185" s="35"/>
      <c r="C185" s="36"/>
      <c r="D185" s="203" t="s">
        <v>788</v>
      </c>
      <c r="E185" s="36"/>
      <c r="F185" s="204" t="s">
        <v>789</v>
      </c>
      <c r="G185" s="36"/>
      <c r="H185" s="36"/>
      <c r="I185" s="205"/>
      <c r="J185" s="205"/>
      <c r="K185" s="36"/>
      <c r="L185" s="36"/>
      <c r="M185" s="39"/>
      <c r="N185" s="206"/>
      <c r="O185" s="207"/>
      <c r="P185" s="71"/>
      <c r="Q185" s="71"/>
      <c r="R185" s="71"/>
      <c r="S185" s="71"/>
      <c r="T185" s="71"/>
      <c r="U185" s="71"/>
      <c r="V185" s="71"/>
      <c r="W185" s="71"/>
      <c r="X185" s="72"/>
      <c r="Y185" s="34"/>
      <c r="Z185" s="34"/>
      <c r="AA185" s="34"/>
      <c r="AB185" s="34"/>
      <c r="AC185" s="34"/>
      <c r="AD185" s="34"/>
      <c r="AE185" s="34"/>
      <c r="AT185" s="17" t="s">
        <v>788</v>
      </c>
      <c r="AU185" s="17" t="s">
        <v>86</v>
      </c>
    </row>
    <row r="186" spans="2:63" s="12" customFormat="1" ht="22.9" customHeight="1">
      <c r="B186" s="172"/>
      <c r="C186" s="173"/>
      <c r="D186" s="174" t="s">
        <v>75</v>
      </c>
      <c r="E186" s="187" t="s">
        <v>173</v>
      </c>
      <c r="F186" s="187" t="s">
        <v>342</v>
      </c>
      <c r="G186" s="173"/>
      <c r="H186" s="173"/>
      <c r="I186" s="176"/>
      <c r="J186" s="176"/>
      <c r="K186" s="188">
        <f>BK186</f>
        <v>0</v>
      </c>
      <c r="L186" s="173"/>
      <c r="M186" s="178"/>
      <c r="N186" s="179"/>
      <c r="O186" s="180"/>
      <c r="P186" s="180"/>
      <c r="Q186" s="181">
        <f>SUM(Q187:Q202)</f>
        <v>0</v>
      </c>
      <c r="R186" s="181">
        <f>SUM(R187:R202)</f>
        <v>0</v>
      </c>
      <c r="S186" s="180"/>
      <c r="T186" s="182">
        <f>SUM(T187:T202)</f>
        <v>0</v>
      </c>
      <c r="U186" s="180"/>
      <c r="V186" s="182">
        <f>SUM(V187:V202)</f>
        <v>1139.1625517999998</v>
      </c>
      <c r="W186" s="180"/>
      <c r="X186" s="183">
        <f>SUM(X187:X202)</f>
        <v>0</v>
      </c>
      <c r="AR186" s="184" t="s">
        <v>84</v>
      </c>
      <c r="AT186" s="185" t="s">
        <v>75</v>
      </c>
      <c r="AU186" s="185" t="s">
        <v>84</v>
      </c>
      <c r="AY186" s="184" t="s">
        <v>142</v>
      </c>
      <c r="BK186" s="186">
        <f>SUM(BK187:BK202)</f>
        <v>0</v>
      </c>
    </row>
    <row r="187" spans="1:65" s="2" customFormat="1" ht="36">
      <c r="A187" s="34"/>
      <c r="B187" s="35"/>
      <c r="C187" s="189" t="s">
        <v>794</v>
      </c>
      <c r="D187" s="189" t="s">
        <v>145</v>
      </c>
      <c r="E187" s="190" t="s">
        <v>344</v>
      </c>
      <c r="F187" s="191" t="s">
        <v>345</v>
      </c>
      <c r="G187" s="192" t="s">
        <v>148</v>
      </c>
      <c r="H187" s="193">
        <v>1072.26</v>
      </c>
      <c r="I187" s="194"/>
      <c r="J187" s="194"/>
      <c r="K187" s="195">
        <f>ROUND(P187*H187,2)</f>
        <v>0</v>
      </c>
      <c r="L187" s="191" t="s">
        <v>149</v>
      </c>
      <c r="M187" s="39"/>
      <c r="N187" s="196" t="s">
        <v>1</v>
      </c>
      <c r="O187" s="197" t="s">
        <v>39</v>
      </c>
      <c r="P187" s="198">
        <f>I187+J187</f>
        <v>0</v>
      </c>
      <c r="Q187" s="198">
        <f>ROUND(I187*H187,2)</f>
        <v>0</v>
      </c>
      <c r="R187" s="198">
        <f>ROUND(J187*H187,2)</f>
        <v>0</v>
      </c>
      <c r="S187" s="71"/>
      <c r="T187" s="199">
        <f>S187*H187</f>
        <v>0</v>
      </c>
      <c r="U187" s="199">
        <v>0.4153</v>
      </c>
      <c r="V187" s="199">
        <f>U187*H187</f>
        <v>445.309578</v>
      </c>
      <c r="W187" s="199">
        <v>0</v>
      </c>
      <c r="X187" s="200">
        <f>W187*H187</f>
        <v>0</v>
      </c>
      <c r="Y187" s="34"/>
      <c r="Z187" s="34"/>
      <c r="AA187" s="34"/>
      <c r="AB187" s="34"/>
      <c r="AC187" s="34"/>
      <c r="AD187" s="34"/>
      <c r="AE187" s="34"/>
      <c r="AR187" s="201" t="s">
        <v>150</v>
      </c>
      <c r="AT187" s="201" t="s">
        <v>145</v>
      </c>
      <c r="AU187" s="201" t="s">
        <v>86</v>
      </c>
      <c r="AY187" s="17" t="s">
        <v>142</v>
      </c>
      <c r="BE187" s="202">
        <f>IF(O187="základní",K187,0)</f>
        <v>0</v>
      </c>
      <c r="BF187" s="202">
        <f>IF(O187="snížená",K187,0)</f>
        <v>0</v>
      </c>
      <c r="BG187" s="202">
        <f>IF(O187="zákl. přenesená",K187,0)</f>
        <v>0</v>
      </c>
      <c r="BH187" s="202">
        <f>IF(O187="sníž. přenesená",K187,0)</f>
        <v>0</v>
      </c>
      <c r="BI187" s="202">
        <f>IF(O187="nulová",K187,0)</f>
        <v>0</v>
      </c>
      <c r="BJ187" s="17" t="s">
        <v>84</v>
      </c>
      <c r="BK187" s="202">
        <f>ROUND(P187*H187,2)</f>
        <v>0</v>
      </c>
      <c r="BL187" s="17" t="s">
        <v>150</v>
      </c>
      <c r="BM187" s="201" t="s">
        <v>924</v>
      </c>
    </row>
    <row r="188" spans="2:51" s="13" customFormat="1" ht="12">
      <c r="B188" s="208"/>
      <c r="C188" s="209"/>
      <c r="D188" s="203" t="s">
        <v>154</v>
      </c>
      <c r="E188" s="210" t="s">
        <v>1</v>
      </c>
      <c r="F188" s="211" t="s">
        <v>925</v>
      </c>
      <c r="G188" s="209"/>
      <c r="H188" s="212">
        <v>1072.26</v>
      </c>
      <c r="I188" s="213"/>
      <c r="J188" s="213"/>
      <c r="K188" s="209"/>
      <c r="L188" s="209"/>
      <c r="M188" s="214"/>
      <c r="N188" s="215"/>
      <c r="O188" s="216"/>
      <c r="P188" s="216"/>
      <c r="Q188" s="216"/>
      <c r="R188" s="216"/>
      <c r="S188" s="216"/>
      <c r="T188" s="216"/>
      <c r="U188" s="216"/>
      <c r="V188" s="216"/>
      <c r="W188" s="216"/>
      <c r="X188" s="217"/>
      <c r="AT188" s="218" t="s">
        <v>154</v>
      </c>
      <c r="AU188" s="218" t="s">
        <v>86</v>
      </c>
      <c r="AV188" s="13" t="s">
        <v>86</v>
      </c>
      <c r="AW188" s="13" t="s">
        <v>5</v>
      </c>
      <c r="AX188" s="13" t="s">
        <v>84</v>
      </c>
      <c r="AY188" s="218" t="s">
        <v>142</v>
      </c>
    </row>
    <row r="189" spans="1:65" s="2" customFormat="1" ht="24">
      <c r="A189" s="34"/>
      <c r="B189" s="35"/>
      <c r="C189" s="189" t="s">
        <v>303</v>
      </c>
      <c r="D189" s="189" t="s">
        <v>145</v>
      </c>
      <c r="E189" s="190" t="s">
        <v>350</v>
      </c>
      <c r="F189" s="191" t="s">
        <v>351</v>
      </c>
      <c r="G189" s="192" t="s">
        <v>148</v>
      </c>
      <c r="H189" s="193">
        <v>1159.2</v>
      </c>
      <c r="I189" s="194"/>
      <c r="J189" s="194"/>
      <c r="K189" s="195">
        <f>ROUND(P189*H189,2)</f>
        <v>0</v>
      </c>
      <c r="L189" s="191" t="s">
        <v>149</v>
      </c>
      <c r="M189" s="39"/>
      <c r="N189" s="196" t="s">
        <v>1</v>
      </c>
      <c r="O189" s="197" t="s">
        <v>39</v>
      </c>
      <c r="P189" s="198">
        <f>I189+J189</f>
        <v>0</v>
      </c>
      <c r="Q189" s="198">
        <f>ROUND(I189*H189,2)</f>
        <v>0</v>
      </c>
      <c r="R189" s="198">
        <f>ROUND(J189*H189,2)</f>
        <v>0</v>
      </c>
      <c r="S189" s="71"/>
      <c r="T189" s="199">
        <f>S189*H189</f>
        <v>0</v>
      </c>
      <c r="U189" s="199">
        <v>0.345</v>
      </c>
      <c r="V189" s="199">
        <f>U189*H189</f>
        <v>399.924</v>
      </c>
      <c r="W189" s="199">
        <v>0</v>
      </c>
      <c r="X189" s="200">
        <f>W189*H189</f>
        <v>0</v>
      </c>
      <c r="Y189" s="34"/>
      <c r="Z189" s="34"/>
      <c r="AA189" s="34"/>
      <c r="AB189" s="34"/>
      <c r="AC189" s="34"/>
      <c r="AD189" s="34"/>
      <c r="AE189" s="34"/>
      <c r="AR189" s="201" t="s">
        <v>150</v>
      </c>
      <c r="AT189" s="201" t="s">
        <v>145</v>
      </c>
      <c r="AU189" s="201" t="s">
        <v>86</v>
      </c>
      <c r="AY189" s="17" t="s">
        <v>142</v>
      </c>
      <c r="BE189" s="202">
        <f>IF(O189="základní",K189,0)</f>
        <v>0</v>
      </c>
      <c r="BF189" s="202">
        <f>IF(O189="snížená",K189,0)</f>
        <v>0</v>
      </c>
      <c r="BG189" s="202">
        <f>IF(O189="zákl. přenesená",K189,0)</f>
        <v>0</v>
      </c>
      <c r="BH189" s="202">
        <f>IF(O189="sníž. přenesená",K189,0)</f>
        <v>0</v>
      </c>
      <c r="BI189" s="202">
        <f>IF(O189="nulová",K189,0)</f>
        <v>0</v>
      </c>
      <c r="BJ189" s="17" t="s">
        <v>84</v>
      </c>
      <c r="BK189" s="202">
        <f>ROUND(P189*H189,2)</f>
        <v>0</v>
      </c>
      <c r="BL189" s="17" t="s">
        <v>150</v>
      </c>
      <c r="BM189" s="201" t="s">
        <v>926</v>
      </c>
    </row>
    <row r="190" spans="2:51" s="13" customFormat="1" ht="12">
      <c r="B190" s="208"/>
      <c r="C190" s="209"/>
      <c r="D190" s="203" t="s">
        <v>154</v>
      </c>
      <c r="E190" s="210" t="s">
        <v>1</v>
      </c>
      <c r="F190" s="211" t="s">
        <v>927</v>
      </c>
      <c r="G190" s="209"/>
      <c r="H190" s="212">
        <v>1159.2</v>
      </c>
      <c r="I190" s="213"/>
      <c r="J190" s="213"/>
      <c r="K190" s="209"/>
      <c r="L190" s="209"/>
      <c r="M190" s="214"/>
      <c r="N190" s="215"/>
      <c r="O190" s="216"/>
      <c r="P190" s="216"/>
      <c r="Q190" s="216"/>
      <c r="R190" s="216"/>
      <c r="S190" s="216"/>
      <c r="T190" s="216"/>
      <c r="U190" s="216"/>
      <c r="V190" s="216"/>
      <c r="W190" s="216"/>
      <c r="X190" s="217"/>
      <c r="AT190" s="218" t="s">
        <v>154</v>
      </c>
      <c r="AU190" s="218" t="s">
        <v>86</v>
      </c>
      <c r="AV190" s="13" t="s">
        <v>86</v>
      </c>
      <c r="AW190" s="13" t="s">
        <v>5</v>
      </c>
      <c r="AX190" s="13" t="s">
        <v>84</v>
      </c>
      <c r="AY190" s="218" t="s">
        <v>142</v>
      </c>
    </row>
    <row r="191" spans="1:65" s="2" customFormat="1" ht="48">
      <c r="A191" s="34"/>
      <c r="B191" s="35"/>
      <c r="C191" s="189" t="s">
        <v>310</v>
      </c>
      <c r="D191" s="189" t="s">
        <v>145</v>
      </c>
      <c r="E191" s="190" t="s">
        <v>356</v>
      </c>
      <c r="F191" s="191" t="s">
        <v>357</v>
      </c>
      <c r="G191" s="192" t="s">
        <v>148</v>
      </c>
      <c r="H191" s="193">
        <v>1004.64</v>
      </c>
      <c r="I191" s="194"/>
      <c r="J191" s="194"/>
      <c r="K191" s="195">
        <f>ROUND(P191*H191,2)</f>
        <v>0</v>
      </c>
      <c r="L191" s="191" t="s">
        <v>149</v>
      </c>
      <c r="M191" s="39"/>
      <c r="N191" s="196" t="s">
        <v>1</v>
      </c>
      <c r="O191" s="197" t="s">
        <v>39</v>
      </c>
      <c r="P191" s="198">
        <f>I191+J191</f>
        <v>0</v>
      </c>
      <c r="Q191" s="198">
        <f>ROUND(I191*H191,2)</f>
        <v>0</v>
      </c>
      <c r="R191" s="198">
        <f>ROUND(J191*H191,2)</f>
        <v>0</v>
      </c>
      <c r="S191" s="71"/>
      <c r="T191" s="199">
        <f>S191*H191</f>
        <v>0</v>
      </c>
      <c r="U191" s="199">
        <v>0.18463</v>
      </c>
      <c r="V191" s="199">
        <f>U191*H191</f>
        <v>185.4866832</v>
      </c>
      <c r="W191" s="199">
        <v>0</v>
      </c>
      <c r="X191" s="200">
        <f>W191*H191</f>
        <v>0</v>
      </c>
      <c r="Y191" s="34"/>
      <c r="Z191" s="34"/>
      <c r="AA191" s="34"/>
      <c r="AB191" s="34"/>
      <c r="AC191" s="34"/>
      <c r="AD191" s="34"/>
      <c r="AE191" s="34"/>
      <c r="AR191" s="201" t="s">
        <v>150</v>
      </c>
      <c r="AT191" s="201" t="s">
        <v>145</v>
      </c>
      <c r="AU191" s="201" t="s">
        <v>86</v>
      </c>
      <c r="AY191" s="17" t="s">
        <v>142</v>
      </c>
      <c r="BE191" s="202">
        <f>IF(O191="základní",K191,0)</f>
        <v>0</v>
      </c>
      <c r="BF191" s="202">
        <f>IF(O191="snížená",K191,0)</f>
        <v>0</v>
      </c>
      <c r="BG191" s="202">
        <f>IF(O191="zákl. přenesená",K191,0)</f>
        <v>0</v>
      </c>
      <c r="BH191" s="202">
        <f>IF(O191="sníž. přenesená",K191,0)</f>
        <v>0</v>
      </c>
      <c r="BI191" s="202">
        <f>IF(O191="nulová",K191,0)</f>
        <v>0</v>
      </c>
      <c r="BJ191" s="17" t="s">
        <v>84</v>
      </c>
      <c r="BK191" s="202">
        <f>ROUND(P191*H191,2)</f>
        <v>0</v>
      </c>
      <c r="BL191" s="17" t="s">
        <v>150</v>
      </c>
      <c r="BM191" s="201" t="s">
        <v>928</v>
      </c>
    </row>
    <row r="192" spans="2:51" s="13" customFormat="1" ht="12">
      <c r="B192" s="208"/>
      <c r="C192" s="209"/>
      <c r="D192" s="203" t="s">
        <v>154</v>
      </c>
      <c r="E192" s="210" t="s">
        <v>1</v>
      </c>
      <c r="F192" s="211" t="s">
        <v>929</v>
      </c>
      <c r="G192" s="209"/>
      <c r="H192" s="212">
        <v>1004.64</v>
      </c>
      <c r="I192" s="213"/>
      <c r="J192" s="213"/>
      <c r="K192" s="209"/>
      <c r="L192" s="209"/>
      <c r="M192" s="214"/>
      <c r="N192" s="215"/>
      <c r="O192" s="216"/>
      <c r="P192" s="216"/>
      <c r="Q192" s="216"/>
      <c r="R192" s="216"/>
      <c r="S192" s="216"/>
      <c r="T192" s="216"/>
      <c r="U192" s="216"/>
      <c r="V192" s="216"/>
      <c r="W192" s="216"/>
      <c r="X192" s="217"/>
      <c r="AT192" s="218" t="s">
        <v>154</v>
      </c>
      <c r="AU192" s="218" t="s">
        <v>86</v>
      </c>
      <c r="AV192" s="13" t="s">
        <v>86</v>
      </c>
      <c r="AW192" s="13" t="s">
        <v>5</v>
      </c>
      <c r="AX192" s="13" t="s">
        <v>84</v>
      </c>
      <c r="AY192" s="218" t="s">
        <v>142</v>
      </c>
    </row>
    <row r="193" spans="1:65" s="2" customFormat="1" ht="24">
      <c r="A193" s="34"/>
      <c r="B193" s="35"/>
      <c r="C193" s="189" t="s">
        <v>316</v>
      </c>
      <c r="D193" s="189" t="s">
        <v>145</v>
      </c>
      <c r="E193" s="190" t="s">
        <v>363</v>
      </c>
      <c r="F193" s="191" t="s">
        <v>364</v>
      </c>
      <c r="G193" s="192" t="s">
        <v>196</v>
      </c>
      <c r="H193" s="193">
        <v>15.275</v>
      </c>
      <c r="I193" s="194"/>
      <c r="J193" s="194"/>
      <c r="K193" s="195">
        <f>ROUND(P193*H193,2)</f>
        <v>0</v>
      </c>
      <c r="L193" s="191" t="s">
        <v>149</v>
      </c>
      <c r="M193" s="39"/>
      <c r="N193" s="196" t="s">
        <v>1</v>
      </c>
      <c r="O193" s="197" t="s">
        <v>39</v>
      </c>
      <c r="P193" s="198">
        <f>I193+J193</f>
        <v>0</v>
      </c>
      <c r="Q193" s="198">
        <f>ROUND(I193*H193,2)</f>
        <v>0</v>
      </c>
      <c r="R193" s="198">
        <f>ROUND(J193*H193,2)</f>
        <v>0</v>
      </c>
      <c r="S193" s="71"/>
      <c r="T193" s="199">
        <f>S193*H193</f>
        <v>0</v>
      </c>
      <c r="U193" s="199">
        <v>0</v>
      </c>
      <c r="V193" s="199">
        <f>U193*H193</f>
        <v>0</v>
      </c>
      <c r="W193" s="199">
        <v>0</v>
      </c>
      <c r="X193" s="200">
        <f>W193*H193</f>
        <v>0</v>
      </c>
      <c r="Y193" s="34"/>
      <c r="Z193" s="34"/>
      <c r="AA193" s="34"/>
      <c r="AB193" s="34"/>
      <c r="AC193" s="34"/>
      <c r="AD193" s="34"/>
      <c r="AE193" s="34"/>
      <c r="AR193" s="201" t="s">
        <v>150</v>
      </c>
      <c r="AT193" s="201" t="s">
        <v>145</v>
      </c>
      <c r="AU193" s="201" t="s">
        <v>86</v>
      </c>
      <c r="AY193" s="17" t="s">
        <v>142</v>
      </c>
      <c r="BE193" s="202">
        <f>IF(O193="základní",K193,0)</f>
        <v>0</v>
      </c>
      <c r="BF193" s="202">
        <f>IF(O193="snížená",K193,0)</f>
        <v>0</v>
      </c>
      <c r="BG193" s="202">
        <f>IF(O193="zákl. přenesená",K193,0)</f>
        <v>0</v>
      </c>
      <c r="BH193" s="202">
        <f>IF(O193="sníž. přenesená",K193,0)</f>
        <v>0</v>
      </c>
      <c r="BI193" s="202">
        <f>IF(O193="nulová",K193,0)</f>
        <v>0</v>
      </c>
      <c r="BJ193" s="17" t="s">
        <v>84</v>
      </c>
      <c r="BK193" s="202">
        <f>ROUND(P193*H193,2)</f>
        <v>0</v>
      </c>
      <c r="BL193" s="17" t="s">
        <v>150</v>
      </c>
      <c r="BM193" s="201" t="s">
        <v>930</v>
      </c>
    </row>
    <row r="194" spans="2:51" s="13" customFormat="1" ht="12">
      <c r="B194" s="208"/>
      <c r="C194" s="209"/>
      <c r="D194" s="203" t="s">
        <v>154</v>
      </c>
      <c r="E194" s="210" t="s">
        <v>1</v>
      </c>
      <c r="F194" s="211" t="s">
        <v>909</v>
      </c>
      <c r="G194" s="209"/>
      <c r="H194" s="212">
        <v>11.775</v>
      </c>
      <c r="I194" s="213"/>
      <c r="J194" s="213"/>
      <c r="K194" s="209"/>
      <c r="L194" s="209"/>
      <c r="M194" s="214"/>
      <c r="N194" s="215"/>
      <c r="O194" s="216"/>
      <c r="P194" s="216"/>
      <c r="Q194" s="216"/>
      <c r="R194" s="216"/>
      <c r="S194" s="216"/>
      <c r="T194" s="216"/>
      <c r="U194" s="216"/>
      <c r="V194" s="216"/>
      <c r="W194" s="216"/>
      <c r="X194" s="217"/>
      <c r="AT194" s="218" t="s">
        <v>154</v>
      </c>
      <c r="AU194" s="218" t="s">
        <v>86</v>
      </c>
      <c r="AV194" s="13" t="s">
        <v>86</v>
      </c>
      <c r="AW194" s="13" t="s">
        <v>5</v>
      </c>
      <c r="AX194" s="13" t="s">
        <v>76</v>
      </c>
      <c r="AY194" s="218" t="s">
        <v>142</v>
      </c>
    </row>
    <row r="195" spans="2:51" s="13" customFormat="1" ht="12">
      <c r="B195" s="208"/>
      <c r="C195" s="209"/>
      <c r="D195" s="203" t="s">
        <v>154</v>
      </c>
      <c r="E195" s="210" t="s">
        <v>1</v>
      </c>
      <c r="F195" s="211" t="s">
        <v>910</v>
      </c>
      <c r="G195" s="209"/>
      <c r="H195" s="212">
        <v>3.5</v>
      </c>
      <c r="I195" s="213"/>
      <c r="J195" s="213"/>
      <c r="K195" s="209"/>
      <c r="L195" s="209"/>
      <c r="M195" s="214"/>
      <c r="N195" s="215"/>
      <c r="O195" s="216"/>
      <c r="P195" s="216"/>
      <c r="Q195" s="216"/>
      <c r="R195" s="216"/>
      <c r="S195" s="216"/>
      <c r="T195" s="216"/>
      <c r="U195" s="216"/>
      <c r="V195" s="216"/>
      <c r="W195" s="216"/>
      <c r="X195" s="217"/>
      <c r="AT195" s="218" t="s">
        <v>154</v>
      </c>
      <c r="AU195" s="218" t="s">
        <v>86</v>
      </c>
      <c r="AV195" s="13" t="s">
        <v>86</v>
      </c>
      <c r="AW195" s="13" t="s">
        <v>5</v>
      </c>
      <c r="AX195" s="13" t="s">
        <v>76</v>
      </c>
      <c r="AY195" s="218" t="s">
        <v>142</v>
      </c>
    </row>
    <row r="196" spans="2:51" s="14" customFormat="1" ht="12">
      <c r="B196" s="219"/>
      <c r="C196" s="220"/>
      <c r="D196" s="203" t="s">
        <v>154</v>
      </c>
      <c r="E196" s="221" t="s">
        <v>1</v>
      </c>
      <c r="F196" s="222" t="s">
        <v>224</v>
      </c>
      <c r="G196" s="220"/>
      <c r="H196" s="223">
        <v>15.275</v>
      </c>
      <c r="I196" s="224"/>
      <c r="J196" s="224"/>
      <c r="K196" s="220"/>
      <c r="L196" s="220"/>
      <c r="M196" s="225"/>
      <c r="N196" s="226"/>
      <c r="O196" s="227"/>
      <c r="P196" s="227"/>
      <c r="Q196" s="227"/>
      <c r="R196" s="227"/>
      <c r="S196" s="227"/>
      <c r="T196" s="227"/>
      <c r="U196" s="227"/>
      <c r="V196" s="227"/>
      <c r="W196" s="227"/>
      <c r="X196" s="228"/>
      <c r="AT196" s="229" t="s">
        <v>154</v>
      </c>
      <c r="AU196" s="229" t="s">
        <v>86</v>
      </c>
      <c r="AV196" s="14" t="s">
        <v>150</v>
      </c>
      <c r="AW196" s="14" t="s">
        <v>5</v>
      </c>
      <c r="AX196" s="14" t="s">
        <v>84</v>
      </c>
      <c r="AY196" s="229" t="s">
        <v>142</v>
      </c>
    </row>
    <row r="197" spans="1:65" s="2" customFormat="1" ht="24">
      <c r="A197" s="34"/>
      <c r="B197" s="35"/>
      <c r="C197" s="189" t="s">
        <v>812</v>
      </c>
      <c r="D197" s="189" t="s">
        <v>145</v>
      </c>
      <c r="E197" s="190" t="s">
        <v>368</v>
      </c>
      <c r="F197" s="191" t="s">
        <v>369</v>
      </c>
      <c r="G197" s="192" t="s">
        <v>148</v>
      </c>
      <c r="H197" s="193">
        <v>1120.56</v>
      </c>
      <c r="I197" s="194"/>
      <c r="J197" s="194"/>
      <c r="K197" s="195">
        <f>ROUND(P197*H197,2)</f>
        <v>0</v>
      </c>
      <c r="L197" s="191" t="s">
        <v>149</v>
      </c>
      <c r="M197" s="39"/>
      <c r="N197" s="196" t="s">
        <v>1</v>
      </c>
      <c r="O197" s="197" t="s">
        <v>39</v>
      </c>
      <c r="P197" s="198">
        <f>I197+J197</f>
        <v>0</v>
      </c>
      <c r="Q197" s="198">
        <f>ROUND(I197*H197,2)</f>
        <v>0</v>
      </c>
      <c r="R197" s="198">
        <f>ROUND(J197*H197,2)</f>
        <v>0</v>
      </c>
      <c r="S197" s="71"/>
      <c r="T197" s="199">
        <f>S197*H197</f>
        <v>0</v>
      </c>
      <c r="U197" s="199">
        <v>0.00601</v>
      </c>
      <c r="V197" s="199">
        <f>U197*H197</f>
        <v>6.734565599999999</v>
      </c>
      <c r="W197" s="199">
        <v>0</v>
      </c>
      <c r="X197" s="200">
        <f>W197*H197</f>
        <v>0</v>
      </c>
      <c r="Y197" s="34"/>
      <c r="Z197" s="34"/>
      <c r="AA197" s="34"/>
      <c r="AB197" s="34"/>
      <c r="AC197" s="34"/>
      <c r="AD197" s="34"/>
      <c r="AE197" s="34"/>
      <c r="AR197" s="201" t="s">
        <v>150</v>
      </c>
      <c r="AT197" s="201" t="s">
        <v>145</v>
      </c>
      <c r="AU197" s="201" t="s">
        <v>86</v>
      </c>
      <c r="AY197" s="17" t="s">
        <v>142</v>
      </c>
      <c r="BE197" s="202">
        <f>IF(O197="základní",K197,0)</f>
        <v>0</v>
      </c>
      <c r="BF197" s="202">
        <f>IF(O197="snížená",K197,0)</f>
        <v>0</v>
      </c>
      <c r="BG197" s="202">
        <f>IF(O197="zákl. přenesená",K197,0)</f>
        <v>0</v>
      </c>
      <c r="BH197" s="202">
        <f>IF(O197="sníž. přenesená",K197,0)</f>
        <v>0</v>
      </c>
      <c r="BI197" s="202">
        <f>IF(O197="nulová",K197,0)</f>
        <v>0</v>
      </c>
      <c r="BJ197" s="17" t="s">
        <v>84</v>
      </c>
      <c r="BK197" s="202">
        <f>ROUND(P197*H197,2)</f>
        <v>0</v>
      </c>
      <c r="BL197" s="17" t="s">
        <v>150</v>
      </c>
      <c r="BM197" s="201" t="s">
        <v>931</v>
      </c>
    </row>
    <row r="198" spans="2:51" s="13" customFormat="1" ht="12">
      <c r="B198" s="208"/>
      <c r="C198" s="209"/>
      <c r="D198" s="203" t="s">
        <v>154</v>
      </c>
      <c r="E198" s="210" t="s">
        <v>1</v>
      </c>
      <c r="F198" s="211" t="s">
        <v>932</v>
      </c>
      <c r="G198" s="209"/>
      <c r="H198" s="212">
        <v>1120.56</v>
      </c>
      <c r="I198" s="213"/>
      <c r="J198" s="213"/>
      <c r="K198" s="209"/>
      <c r="L198" s="209"/>
      <c r="M198" s="214"/>
      <c r="N198" s="215"/>
      <c r="O198" s="216"/>
      <c r="P198" s="216"/>
      <c r="Q198" s="216"/>
      <c r="R198" s="216"/>
      <c r="S198" s="216"/>
      <c r="T198" s="216"/>
      <c r="U198" s="216"/>
      <c r="V198" s="216"/>
      <c r="W198" s="216"/>
      <c r="X198" s="217"/>
      <c r="AT198" s="218" t="s">
        <v>154</v>
      </c>
      <c r="AU198" s="218" t="s">
        <v>86</v>
      </c>
      <c r="AV198" s="13" t="s">
        <v>86</v>
      </c>
      <c r="AW198" s="13" t="s">
        <v>5</v>
      </c>
      <c r="AX198" s="13" t="s">
        <v>84</v>
      </c>
      <c r="AY198" s="218" t="s">
        <v>142</v>
      </c>
    </row>
    <row r="199" spans="1:65" s="2" customFormat="1" ht="24">
      <c r="A199" s="34"/>
      <c r="B199" s="35"/>
      <c r="C199" s="189" t="s">
        <v>327</v>
      </c>
      <c r="D199" s="189" t="s">
        <v>145</v>
      </c>
      <c r="E199" s="190" t="s">
        <v>374</v>
      </c>
      <c r="F199" s="191" t="s">
        <v>375</v>
      </c>
      <c r="G199" s="192" t="s">
        <v>148</v>
      </c>
      <c r="H199" s="193">
        <v>985.32</v>
      </c>
      <c r="I199" s="194"/>
      <c r="J199" s="194"/>
      <c r="K199" s="195">
        <f>ROUND(P199*H199,2)</f>
        <v>0</v>
      </c>
      <c r="L199" s="191" t="s">
        <v>149</v>
      </c>
      <c r="M199" s="39"/>
      <c r="N199" s="196" t="s">
        <v>1</v>
      </c>
      <c r="O199" s="197" t="s">
        <v>39</v>
      </c>
      <c r="P199" s="198">
        <f>I199+J199</f>
        <v>0</v>
      </c>
      <c r="Q199" s="198">
        <f>ROUND(I199*H199,2)</f>
        <v>0</v>
      </c>
      <c r="R199" s="198">
        <f>ROUND(J199*H199,2)</f>
        <v>0</v>
      </c>
      <c r="S199" s="71"/>
      <c r="T199" s="199">
        <f>S199*H199</f>
        <v>0</v>
      </c>
      <c r="U199" s="199">
        <v>0.00051</v>
      </c>
      <c r="V199" s="199">
        <f>U199*H199</f>
        <v>0.5025132000000001</v>
      </c>
      <c r="W199" s="199">
        <v>0</v>
      </c>
      <c r="X199" s="200">
        <f>W199*H199</f>
        <v>0</v>
      </c>
      <c r="Y199" s="34"/>
      <c r="Z199" s="34"/>
      <c r="AA199" s="34"/>
      <c r="AB199" s="34"/>
      <c r="AC199" s="34"/>
      <c r="AD199" s="34"/>
      <c r="AE199" s="34"/>
      <c r="AR199" s="201" t="s">
        <v>150</v>
      </c>
      <c r="AT199" s="201" t="s">
        <v>145</v>
      </c>
      <c r="AU199" s="201" t="s">
        <v>86</v>
      </c>
      <c r="AY199" s="17" t="s">
        <v>142</v>
      </c>
      <c r="BE199" s="202">
        <f>IF(O199="základní",K199,0)</f>
        <v>0</v>
      </c>
      <c r="BF199" s="202">
        <f>IF(O199="snížená",K199,0)</f>
        <v>0</v>
      </c>
      <c r="BG199" s="202">
        <f>IF(O199="zákl. přenesená",K199,0)</f>
        <v>0</v>
      </c>
      <c r="BH199" s="202">
        <f>IF(O199="sníž. přenesená",K199,0)</f>
        <v>0</v>
      </c>
      <c r="BI199" s="202">
        <f>IF(O199="nulová",K199,0)</f>
        <v>0</v>
      </c>
      <c r="BJ199" s="17" t="s">
        <v>84</v>
      </c>
      <c r="BK199" s="202">
        <f>ROUND(P199*H199,2)</f>
        <v>0</v>
      </c>
      <c r="BL199" s="17" t="s">
        <v>150</v>
      </c>
      <c r="BM199" s="201" t="s">
        <v>933</v>
      </c>
    </row>
    <row r="200" spans="2:51" s="13" customFormat="1" ht="12">
      <c r="B200" s="208"/>
      <c r="C200" s="209"/>
      <c r="D200" s="203" t="s">
        <v>154</v>
      </c>
      <c r="E200" s="210" t="s">
        <v>1</v>
      </c>
      <c r="F200" s="211" t="s">
        <v>934</v>
      </c>
      <c r="G200" s="209"/>
      <c r="H200" s="212">
        <v>985.32</v>
      </c>
      <c r="I200" s="213"/>
      <c r="J200" s="213"/>
      <c r="K200" s="209"/>
      <c r="L200" s="209"/>
      <c r="M200" s="214"/>
      <c r="N200" s="215"/>
      <c r="O200" s="216"/>
      <c r="P200" s="216"/>
      <c r="Q200" s="216"/>
      <c r="R200" s="216"/>
      <c r="S200" s="216"/>
      <c r="T200" s="216"/>
      <c r="U200" s="216"/>
      <c r="V200" s="216"/>
      <c r="W200" s="216"/>
      <c r="X200" s="217"/>
      <c r="AT200" s="218" t="s">
        <v>154</v>
      </c>
      <c r="AU200" s="218" t="s">
        <v>86</v>
      </c>
      <c r="AV200" s="13" t="s">
        <v>86</v>
      </c>
      <c r="AW200" s="13" t="s">
        <v>5</v>
      </c>
      <c r="AX200" s="13" t="s">
        <v>84</v>
      </c>
      <c r="AY200" s="218" t="s">
        <v>142</v>
      </c>
    </row>
    <row r="201" spans="1:65" s="2" customFormat="1" ht="44.25" customHeight="1">
      <c r="A201" s="34"/>
      <c r="B201" s="35"/>
      <c r="C201" s="189" t="s">
        <v>817</v>
      </c>
      <c r="D201" s="189" t="s">
        <v>145</v>
      </c>
      <c r="E201" s="190" t="s">
        <v>380</v>
      </c>
      <c r="F201" s="191" t="s">
        <v>381</v>
      </c>
      <c r="G201" s="192" t="s">
        <v>148</v>
      </c>
      <c r="H201" s="193">
        <v>975.66</v>
      </c>
      <c r="I201" s="194"/>
      <c r="J201" s="194"/>
      <c r="K201" s="195">
        <f>ROUND(P201*H201,2)</f>
        <v>0</v>
      </c>
      <c r="L201" s="191" t="s">
        <v>149</v>
      </c>
      <c r="M201" s="39"/>
      <c r="N201" s="196" t="s">
        <v>1</v>
      </c>
      <c r="O201" s="197" t="s">
        <v>39</v>
      </c>
      <c r="P201" s="198">
        <f>I201+J201</f>
        <v>0</v>
      </c>
      <c r="Q201" s="198">
        <f>ROUND(I201*H201,2)</f>
        <v>0</v>
      </c>
      <c r="R201" s="198">
        <f>ROUND(J201*H201,2)</f>
        <v>0</v>
      </c>
      <c r="S201" s="71"/>
      <c r="T201" s="199">
        <f>S201*H201</f>
        <v>0</v>
      </c>
      <c r="U201" s="199">
        <v>0.10373</v>
      </c>
      <c r="V201" s="199">
        <f>U201*H201</f>
        <v>101.2052118</v>
      </c>
      <c r="W201" s="199">
        <v>0</v>
      </c>
      <c r="X201" s="200">
        <f>W201*H201</f>
        <v>0</v>
      </c>
      <c r="Y201" s="34"/>
      <c r="Z201" s="34"/>
      <c r="AA201" s="34"/>
      <c r="AB201" s="34"/>
      <c r="AC201" s="34"/>
      <c r="AD201" s="34"/>
      <c r="AE201" s="34"/>
      <c r="AR201" s="201" t="s">
        <v>150</v>
      </c>
      <c r="AT201" s="201" t="s">
        <v>145</v>
      </c>
      <c r="AU201" s="201" t="s">
        <v>86</v>
      </c>
      <c r="AY201" s="17" t="s">
        <v>142</v>
      </c>
      <c r="BE201" s="202">
        <f>IF(O201="základní",K201,0)</f>
        <v>0</v>
      </c>
      <c r="BF201" s="202">
        <f>IF(O201="snížená",K201,0)</f>
        <v>0</v>
      </c>
      <c r="BG201" s="202">
        <f>IF(O201="zákl. přenesená",K201,0)</f>
        <v>0</v>
      </c>
      <c r="BH201" s="202">
        <f>IF(O201="sníž. přenesená",K201,0)</f>
        <v>0</v>
      </c>
      <c r="BI201" s="202">
        <f>IF(O201="nulová",K201,0)</f>
        <v>0</v>
      </c>
      <c r="BJ201" s="17" t="s">
        <v>84</v>
      </c>
      <c r="BK201" s="202">
        <f>ROUND(P201*H201,2)</f>
        <v>0</v>
      </c>
      <c r="BL201" s="17" t="s">
        <v>150</v>
      </c>
      <c r="BM201" s="201" t="s">
        <v>935</v>
      </c>
    </row>
    <row r="202" spans="2:51" s="13" customFormat="1" ht="12">
      <c r="B202" s="208"/>
      <c r="C202" s="209"/>
      <c r="D202" s="203" t="s">
        <v>154</v>
      </c>
      <c r="E202" s="210" t="s">
        <v>1</v>
      </c>
      <c r="F202" s="211" t="s">
        <v>936</v>
      </c>
      <c r="G202" s="209"/>
      <c r="H202" s="212">
        <v>975.66</v>
      </c>
      <c r="I202" s="213"/>
      <c r="J202" s="213"/>
      <c r="K202" s="209"/>
      <c r="L202" s="209"/>
      <c r="M202" s="214"/>
      <c r="N202" s="215"/>
      <c r="O202" s="216"/>
      <c r="P202" s="216"/>
      <c r="Q202" s="216"/>
      <c r="R202" s="216"/>
      <c r="S202" s="216"/>
      <c r="T202" s="216"/>
      <c r="U202" s="216"/>
      <c r="V202" s="216"/>
      <c r="W202" s="216"/>
      <c r="X202" s="217"/>
      <c r="AT202" s="218" t="s">
        <v>154</v>
      </c>
      <c r="AU202" s="218" t="s">
        <v>86</v>
      </c>
      <c r="AV202" s="13" t="s">
        <v>86</v>
      </c>
      <c r="AW202" s="13" t="s">
        <v>5</v>
      </c>
      <c r="AX202" s="13" t="s">
        <v>84</v>
      </c>
      <c r="AY202" s="218" t="s">
        <v>142</v>
      </c>
    </row>
    <row r="203" spans="2:63" s="12" customFormat="1" ht="22.9" customHeight="1">
      <c r="B203" s="172"/>
      <c r="C203" s="173"/>
      <c r="D203" s="174" t="s">
        <v>75</v>
      </c>
      <c r="E203" s="187" t="s">
        <v>497</v>
      </c>
      <c r="F203" s="187" t="s">
        <v>498</v>
      </c>
      <c r="G203" s="173"/>
      <c r="H203" s="173"/>
      <c r="I203" s="176"/>
      <c r="J203" s="176"/>
      <c r="K203" s="188">
        <f>BK203</f>
        <v>0</v>
      </c>
      <c r="L203" s="173"/>
      <c r="M203" s="178"/>
      <c r="N203" s="179"/>
      <c r="O203" s="180"/>
      <c r="P203" s="180"/>
      <c r="Q203" s="181">
        <f>SUM(Q204:Q205)</f>
        <v>0</v>
      </c>
      <c r="R203" s="181">
        <f>SUM(R204:R205)</f>
        <v>0</v>
      </c>
      <c r="S203" s="180"/>
      <c r="T203" s="182">
        <f>SUM(T204:T205)</f>
        <v>0</v>
      </c>
      <c r="U203" s="180"/>
      <c r="V203" s="182">
        <f>SUM(V204:V205)</f>
        <v>0</v>
      </c>
      <c r="W203" s="180"/>
      <c r="X203" s="183">
        <f>SUM(X204:X205)</f>
        <v>0</v>
      </c>
      <c r="AR203" s="184" t="s">
        <v>84</v>
      </c>
      <c r="AT203" s="185" t="s">
        <v>75</v>
      </c>
      <c r="AU203" s="185" t="s">
        <v>84</v>
      </c>
      <c r="AY203" s="184" t="s">
        <v>142</v>
      </c>
      <c r="BK203" s="186">
        <f>SUM(BK204:BK205)</f>
        <v>0</v>
      </c>
    </row>
    <row r="204" spans="1:65" s="2" customFormat="1" ht="44.25" customHeight="1">
      <c r="A204" s="34"/>
      <c r="B204" s="35"/>
      <c r="C204" s="189" t="s">
        <v>336</v>
      </c>
      <c r="D204" s="189" t="s">
        <v>145</v>
      </c>
      <c r="E204" s="190" t="s">
        <v>500</v>
      </c>
      <c r="F204" s="191" t="s">
        <v>501</v>
      </c>
      <c r="G204" s="192" t="s">
        <v>254</v>
      </c>
      <c r="H204" s="193">
        <v>1246.304</v>
      </c>
      <c r="I204" s="194"/>
      <c r="J204" s="194"/>
      <c r="K204" s="195">
        <f>ROUND(P204*H204,2)</f>
        <v>0</v>
      </c>
      <c r="L204" s="191" t="s">
        <v>149</v>
      </c>
      <c r="M204" s="39"/>
      <c r="N204" s="196" t="s">
        <v>1</v>
      </c>
      <c r="O204" s="197" t="s">
        <v>39</v>
      </c>
      <c r="P204" s="198">
        <f>I204+J204</f>
        <v>0</v>
      </c>
      <c r="Q204" s="198">
        <f>ROUND(I204*H204,2)</f>
        <v>0</v>
      </c>
      <c r="R204" s="198">
        <f>ROUND(J204*H204,2)</f>
        <v>0</v>
      </c>
      <c r="S204" s="71"/>
      <c r="T204" s="199">
        <f>S204*H204</f>
        <v>0</v>
      </c>
      <c r="U204" s="199">
        <v>0</v>
      </c>
      <c r="V204" s="199">
        <f>U204*H204</f>
        <v>0</v>
      </c>
      <c r="W204" s="199">
        <v>0</v>
      </c>
      <c r="X204" s="200">
        <f>W204*H204</f>
        <v>0</v>
      </c>
      <c r="Y204" s="34"/>
      <c r="Z204" s="34"/>
      <c r="AA204" s="34"/>
      <c r="AB204" s="34"/>
      <c r="AC204" s="34"/>
      <c r="AD204" s="34"/>
      <c r="AE204" s="34"/>
      <c r="AR204" s="201" t="s">
        <v>150</v>
      </c>
      <c r="AT204" s="201" t="s">
        <v>145</v>
      </c>
      <c r="AU204" s="201" t="s">
        <v>86</v>
      </c>
      <c r="AY204" s="17" t="s">
        <v>142</v>
      </c>
      <c r="BE204" s="202">
        <f>IF(O204="základní",K204,0)</f>
        <v>0</v>
      </c>
      <c r="BF204" s="202">
        <f>IF(O204="snížená",K204,0)</f>
        <v>0</v>
      </c>
      <c r="BG204" s="202">
        <f>IF(O204="zákl. přenesená",K204,0)</f>
        <v>0</v>
      </c>
      <c r="BH204" s="202">
        <f>IF(O204="sníž. přenesená",K204,0)</f>
        <v>0</v>
      </c>
      <c r="BI204" s="202">
        <f>IF(O204="nulová",K204,0)</f>
        <v>0</v>
      </c>
      <c r="BJ204" s="17" t="s">
        <v>84</v>
      </c>
      <c r="BK204" s="202">
        <f>ROUND(P204*H204,2)</f>
        <v>0</v>
      </c>
      <c r="BL204" s="17" t="s">
        <v>150</v>
      </c>
      <c r="BM204" s="201" t="s">
        <v>937</v>
      </c>
    </row>
    <row r="205" spans="1:65" s="2" customFormat="1" ht="55.5" customHeight="1">
      <c r="A205" s="34"/>
      <c r="B205" s="35"/>
      <c r="C205" s="189" t="s">
        <v>343</v>
      </c>
      <c r="D205" s="189" t="s">
        <v>145</v>
      </c>
      <c r="E205" s="190" t="s">
        <v>505</v>
      </c>
      <c r="F205" s="191" t="s">
        <v>506</v>
      </c>
      <c r="G205" s="192" t="s">
        <v>254</v>
      </c>
      <c r="H205" s="193">
        <v>1246.304</v>
      </c>
      <c r="I205" s="194"/>
      <c r="J205" s="194"/>
      <c r="K205" s="195">
        <f>ROUND(P205*H205,2)</f>
        <v>0</v>
      </c>
      <c r="L205" s="191" t="s">
        <v>149</v>
      </c>
      <c r="M205" s="39"/>
      <c r="N205" s="253" t="s">
        <v>1</v>
      </c>
      <c r="O205" s="254" t="s">
        <v>39</v>
      </c>
      <c r="P205" s="255">
        <f>I205+J205</f>
        <v>0</v>
      </c>
      <c r="Q205" s="255">
        <f>ROUND(I205*H205,2)</f>
        <v>0</v>
      </c>
      <c r="R205" s="255">
        <f>ROUND(J205*H205,2)</f>
        <v>0</v>
      </c>
      <c r="S205" s="256"/>
      <c r="T205" s="257">
        <f>S205*H205</f>
        <v>0</v>
      </c>
      <c r="U205" s="257">
        <v>0</v>
      </c>
      <c r="V205" s="257">
        <f>U205*H205</f>
        <v>0</v>
      </c>
      <c r="W205" s="257">
        <v>0</v>
      </c>
      <c r="X205" s="258">
        <f>W205*H205</f>
        <v>0</v>
      </c>
      <c r="Y205" s="34"/>
      <c r="Z205" s="34"/>
      <c r="AA205" s="34"/>
      <c r="AB205" s="34"/>
      <c r="AC205" s="34"/>
      <c r="AD205" s="34"/>
      <c r="AE205" s="34"/>
      <c r="AR205" s="201" t="s">
        <v>150</v>
      </c>
      <c r="AT205" s="201" t="s">
        <v>145</v>
      </c>
      <c r="AU205" s="201" t="s">
        <v>86</v>
      </c>
      <c r="AY205" s="17" t="s">
        <v>142</v>
      </c>
      <c r="BE205" s="202">
        <f>IF(O205="základní",K205,0)</f>
        <v>0</v>
      </c>
      <c r="BF205" s="202">
        <f>IF(O205="snížená",K205,0)</f>
        <v>0</v>
      </c>
      <c r="BG205" s="202">
        <f>IF(O205="zákl. přenesená",K205,0)</f>
        <v>0</v>
      </c>
      <c r="BH205" s="202">
        <f>IF(O205="sníž. přenesená",K205,0)</f>
        <v>0</v>
      </c>
      <c r="BI205" s="202">
        <f>IF(O205="nulová",K205,0)</f>
        <v>0</v>
      </c>
      <c r="BJ205" s="17" t="s">
        <v>84</v>
      </c>
      <c r="BK205" s="202">
        <f>ROUND(P205*H205,2)</f>
        <v>0</v>
      </c>
      <c r="BL205" s="17" t="s">
        <v>150</v>
      </c>
      <c r="BM205" s="201" t="s">
        <v>938</v>
      </c>
    </row>
    <row r="206" spans="1:31" s="2" customFormat="1" ht="6.95" customHeight="1">
      <c r="A206" s="34"/>
      <c r="B206" s="54"/>
      <c r="C206" s="55"/>
      <c r="D206" s="55"/>
      <c r="E206" s="55"/>
      <c r="F206" s="55"/>
      <c r="G206" s="55"/>
      <c r="H206" s="55"/>
      <c r="I206" s="55"/>
      <c r="J206" s="55"/>
      <c r="K206" s="55"/>
      <c r="L206" s="55"/>
      <c r="M206" s="39"/>
      <c r="N206" s="34"/>
      <c r="P206" s="34"/>
      <c r="Q206" s="34"/>
      <c r="R206" s="34"/>
      <c r="S206" s="34"/>
      <c r="T206" s="34"/>
      <c r="U206" s="34"/>
      <c r="V206" s="34"/>
      <c r="W206" s="34"/>
      <c r="X206" s="34"/>
      <c r="Y206" s="34"/>
      <c r="Z206" s="34"/>
      <c r="AA206" s="34"/>
      <c r="AB206" s="34"/>
      <c r="AC206" s="34"/>
      <c r="AD206" s="34"/>
      <c r="AE206" s="34"/>
    </row>
  </sheetData>
  <sheetProtection algorithmName="SHA-512" hashValue="jJL0oibdtEoEBHaQxXLHFxGMZyKXdA+frsllgjj/O6e3SbA0gSjJVBfZdjRMqzkH6YEejdZKGOTlHVVF1ZdvIg==" saltValue="4Kb8oHJ300XE1T+dxeqnOwGJxOhSiQ6qnyddte5uHYq+RkLwhDxJcaRpK54jZTcNFXZiqHEhlzQSPZsGFjNC5w==" spinCount="100000" sheet="1" objects="1" scenarios="1" formatColumns="0" formatRows="0" autoFilter="0"/>
  <autoFilter ref="C120:L205"/>
  <mergeCells count="9">
    <mergeCell ref="E87:H87"/>
    <mergeCell ref="E111:H111"/>
    <mergeCell ref="E113:H113"/>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222"/>
  <sheetViews>
    <sheetView showGridLines="0" workbookViewId="0" topLeftCell="A87"/>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59"/>
      <c r="N2" s="259"/>
      <c r="O2" s="259"/>
      <c r="P2" s="259"/>
      <c r="Q2" s="259"/>
      <c r="R2" s="259"/>
      <c r="S2" s="259"/>
      <c r="T2" s="259"/>
      <c r="U2" s="259"/>
      <c r="V2" s="259"/>
      <c r="W2" s="259"/>
      <c r="X2" s="259"/>
      <c r="Y2" s="259"/>
      <c r="Z2" s="259"/>
      <c r="AT2" s="17" t="s">
        <v>98</v>
      </c>
    </row>
    <row r="3" spans="2:46" s="1" customFormat="1" ht="6.95" customHeight="1" hidden="1">
      <c r="B3" s="109"/>
      <c r="C3" s="110"/>
      <c r="D3" s="110"/>
      <c r="E3" s="110"/>
      <c r="F3" s="110"/>
      <c r="G3" s="110"/>
      <c r="H3" s="110"/>
      <c r="I3" s="110"/>
      <c r="J3" s="110"/>
      <c r="K3" s="110"/>
      <c r="L3" s="110"/>
      <c r="M3" s="20"/>
      <c r="AT3" s="17" t="s">
        <v>86</v>
      </c>
    </row>
    <row r="4" spans="2:46" s="1" customFormat="1" ht="24.95" customHeight="1" hidden="1">
      <c r="B4" s="20"/>
      <c r="D4" s="111" t="s">
        <v>102</v>
      </c>
      <c r="M4" s="20"/>
      <c r="N4" s="112" t="s">
        <v>11</v>
      </c>
      <c r="AT4" s="17" t="s">
        <v>4</v>
      </c>
    </row>
    <row r="5" spans="2:13" s="1" customFormat="1" ht="6.95" customHeight="1" hidden="1">
      <c r="B5" s="20"/>
      <c r="M5" s="20"/>
    </row>
    <row r="6" spans="2:13" s="1" customFormat="1" ht="12" customHeight="1" hidden="1">
      <c r="B6" s="20"/>
      <c r="D6" s="113" t="s">
        <v>17</v>
      </c>
      <c r="M6" s="20"/>
    </row>
    <row r="7" spans="2:13" s="1" customFormat="1" ht="16.5" customHeight="1" hidden="1">
      <c r="B7" s="20"/>
      <c r="E7" s="303" t="str">
        <f>'Rekapitulace stavby'!K6</f>
        <v xml:space="preserve"> Realizace SZ navržených v KoPÚ Suchdol nad Odrou - 1.etapa</v>
      </c>
      <c r="F7" s="304"/>
      <c r="G7" s="304"/>
      <c r="H7" s="304"/>
      <c r="M7" s="20"/>
    </row>
    <row r="8" spans="1:31" s="2" customFormat="1" ht="12" customHeight="1" hidden="1">
      <c r="A8" s="34"/>
      <c r="B8" s="39"/>
      <c r="C8" s="34"/>
      <c r="D8" s="113" t="s">
        <v>103</v>
      </c>
      <c r="E8" s="34"/>
      <c r="F8" s="34"/>
      <c r="G8" s="34"/>
      <c r="H8" s="34"/>
      <c r="I8" s="34"/>
      <c r="J8" s="34"/>
      <c r="K8" s="34"/>
      <c r="L8" s="34"/>
      <c r="M8" s="51"/>
      <c r="S8" s="34"/>
      <c r="T8" s="34"/>
      <c r="U8" s="34"/>
      <c r="V8" s="34"/>
      <c r="W8" s="34"/>
      <c r="X8" s="34"/>
      <c r="Y8" s="34"/>
      <c r="Z8" s="34"/>
      <c r="AA8" s="34"/>
      <c r="AB8" s="34"/>
      <c r="AC8" s="34"/>
      <c r="AD8" s="34"/>
      <c r="AE8" s="34"/>
    </row>
    <row r="9" spans="1:31" s="2" customFormat="1" ht="16.5" customHeight="1" hidden="1">
      <c r="A9" s="34"/>
      <c r="B9" s="39"/>
      <c r="C9" s="34"/>
      <c r="D9" s="34"/>
      <c r="E9" s="305" t="s">
        <v>939</v>
      </c>
      <c r="F9" s="306"/>
      <c r="G9" s="306"/>
      <c r="H9" s="306"/>
      <c r="I9" s="34"/>
      <c r="J9" s="34"/>
      <c r="K9" s="34"/>
      <c r="L9" s="34"/>
      <c r="M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34"/>
      <c r="M10" s="51"/>
      <c r="S10" s="34"/>
      <c r="T10" s="34"/>
      <c r="U10" s="34"/>
      <c r="V10" s="34"/>
      <c r="W10" s="34"/>
      <c r="X10" s="34"/>
      <c r="Y10" s="34"/>
      <c r="Z10" s="34"/>
      <c r="AA10" s="34"/>
      <c r="AB10" s="34"/>
      <c r="AC10" s="34"/>
      <c r="AD10" s="34"/>
      <c r="AE10" s="34"/>
    </row>
    <row r="11" spans="1:31" s="2" customFormat="1" ht="12" customHeight="1" hidden="1">
      <c r="A11" s="34"/>
      <c r="B11" s="39"/>
      <c r="C11" s="34"/>
      <c r="D11" s="113" t="s">
        <v>19</v>
      </c>
      <c r="E11" s="34"/>
      <c r="F11" s="114" t="s">
        <v>1</v>
      </c>
      <c r="G11" s="34"/>
      <c r="H11" s="34"/>
      <c r="I11" s="113" t="s">
        <v>20</v>
      </c>
      <c r="J11" s="114" t="s">
        <v>1</v>
      </c>
      <c r="K11" s="34"/>
      <c r="L11" s="34"/>
      <c r="M11" s="51"/>
      <c r="S11" s="34"/>
      <c r="T11" s="34"/>
      <c r="U11" s="34"/>
      <c r="V11" s="34"/>
      <c r="W11" s="34"/>
      <c r="X11" s="34"/>
      <c r="Y11" s="34"/>
      <c r="Z11" s="34"/>
      <c r="AA11" s="34"/>
      <c r="AB11" s="34"/>
      <c r="AC11" s="34"/>
      <c r="AD11" s="34"/>
      <c r="AE11" s="34"/>
    </row>
    <row r="12" spans="1:31" s="2" customFormat="1" ht="12" customHeight="1" hidden="1">
      <c r="A12" s="34"/>
      <c r="B12" s="39"/>
      <c r="C12" s="34"/>
      <c r="D12" s="113" t="s">
        <v>21</v>
      </c>
      <c r="E12" s="34"/>
      <c r="F12" s="114" t="s">
        <v>22</v>
      </c>
      <c r="G12" s="34"/>
      <c r="H12" s="34"/>
      <c r="I12" s="113" t="s">
        <v>23</v>
      </c>
      <c r="J12" s="115" t="str">
        <f>'Rekapitulace stavby'!AN8</f>
        <v>1. 9. 2017</v>
      </c>
      <c r="K12" s="34"/>
      <c r="L12" s="34"/>
      <c r="M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34"/>
      <c r="M13" s="51"/>
      <c r="S13" s="34"/>
      <c r="T13" s="34"/>
      <c r="U13" s="34"/>
      <c r="V13" s="34"/>
      <c r="W13" s="34"/>
      <c r="X13" s="34"/>
      <c r="Y13" s="34"/>
      <c r="Z13" s="34"/>
      <c r="AA13" s="34"/>
      <c r="AB13" s="34"/>
      <c r="AC13" s="34"/>
      <c r="AD13" s="34"/>
      <c r="AE13" s="34"/>
    </row>
    <row r="14" spans="1:31" s="2" customFormat="1" ht="12" customHeight="1" hidden="1">
      <c r="A14" s="34"/>
      <c r="B14" s="39"/>
      <c r="C14" s="34"/>
      <c r="D14" s="113" t="s">
        <v>25</v>
      </c>
      <c r="E14" s="34"/>
      <c r="F14" s="34"/>
      <c r="G14" s="34"/>
      <c r="H14" s="34"/>
      <c r="I14" s="113" t="s">
        <v>26</v>
      </c>
      <c r="J14" s="114" t="s">
        <v>1</v>
      </c>
      <c r="K14" s="34"/>
      <c r="L14" s="34"/>
      <c r="M14" s="51"/>
      <c r="S14" s="34"/>
      <c r="T14" s="34"/>
      <c r="U14" s="34"/>
      <c r="V14" s="34"/>
      <c r="W14" s="34"/>
      <c r="X14" s="34"/>
      <c r="Y14" s="34"/>
      <c r="Z14" s="34"/>
      <c r="AA14" s="34"/>
      <c r="AB14" s="34"/>
      <c r="AC14" s="34"/>
      <c r="AD14" s="34"/>
      <c r="AE14" s="34"/>
    </row>
    <row r="15" spans="1:31" s="2" customFormat="1" ht="18" customHeight="1" hidden="1">
      <c r="A15" s="34"/>
      <c r="B15" s="39"/>
      <c r="C15" s="34"/>
      <c r="D15" s="34"/>
      <c r="E15" s="114" t="s">
        <v>27</v>
      </c>
      <c r="F15" s="34"/>
      <c r="G15" s="34"/>
      <c r="H15" s="34"/>
      <c r="I15" s="113" t="s">
        <v>28</v>
      </c>
      <c r="J15" s="114" t="s">
        <v>1</v>
      </c>
      <c r="K15" s="34"/>
      <c r="L15" s="34"/>
      <c r="M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34"/>
      <c r="M16" s="51"/>
      <c r="S16" s="34"/>
      <c r="T16" s="34"/>
      <c r="U16" s="34"/>
      <c r="V16" s="34"/>
      <c r="W16" s="34"/>
      <c r="X16" s="34"/>
      <c r="Y16" s="34"/>
      <c r="Z16" s="34"/>
      <c r="AA16" s="34"/>
      <c r="AB16" s="34"/>
      <c r="AC16" s="34"/>
      <c r="AD16" s="34"/>
      <c r="AE16" s="34"/>
    </row>
    <row r="17" spans="1:31" s="2" customFormat="1" ht="12" customHeight="1" hidden="1">
      <c r="A17" s="34"/>
      <c r="B17" s="39"/>
      <c r="C17" s="34"/>
      <c r="D17" s="113" t="s">
        <v>29</v>
      </c>
      <c r="E17" s="34"/>
      <c r="F17" s="34"/>
      <c r="G17" s="34"/>
      <c r="H17" s="34"/>
      <c r="I17" s="113" t="s">
        <v>26</v>
      </c>
      <c r="J17" s="30" t="str">
        <f>'Rekapitulace stavby'!AN13</f>
        <v>Vyplň údaj</v>
      </c>
      <c r="K17" s="34"/>
      <c r="L17" s="34"/>
      <c r="M17" s="51"/>
      <c r="S17" s="34"/>
      <c r="T17" s="34"/>
      <c r="U17" s="34"/>
      <c r="V17" s="34"/>
      <c r="W17" s="34"/>
      <c r="X17" s="34"/>
      <c r="Y17" s="34"/>
      <c r="Z17" s="34"/>
      <c r="AA17" s="34"/>
      <c r="AB17" s="34"/>
      <c r="AC17" s="34"/>
      <c r="AD17" s="34"/>
      <c r="AE17" s="34"/>
    </row>
    <row r="18" spans="1:31" s="2" customFormat="1" ht="18" customHeight="1" hidden="1">
      <c r="A18" s="34"/>
      <c r="B18" s="39"/>
      <c r="C18" s="34"/>
      <c r="D18" s="34"/>
      <c r="E18" s="307" t="str">
        <f>'Rekapitulace stavby'!E14</f>
        <v>Vyplň údaj</v>
      </c>
      <c r="F18" s="308"/>
      <c r="G18" s="308"/>
      <c r="H18" s="308"/>
      <c r="I18" s="113" t="s">
        <v>28</v>
      </c>
      <c r="J18" s="30" t="str">
        <f>'Rekapitulace stavby'!AN14</f>
        <v>Vyplň údaj</v>
      </c>
      <c r="K18" s="34"/>
      <c r="L18" s="34"/>
      <c r="M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34"/>
      <c r="M19" s="51"/>
      <c r="S19" s="34"/>
      <c r="T19" s="34"/>
      <c r="U19" s="34"/>
      <c r="V19" s="34"/>
      <c r="W19" s="34"/>
      <c r="X19" s="34"/>
      <c r="Y19" s="34"/>
      <c r="Z19" s="34"/>
      <c r="AA19" s="34"/>
      <c r="AB19" s="34"/>
      <c r="AC19" s="34"/>
      <c r="AD19" s="34"/>
      <c r="AE19" s="34"/>
    </row>
    <row r="20" spans="1:31" s="2" customFormat="1" ht="12" customHeight="1" hidden="1">
      <c r="A20" s="34"/>
      <c r="B20" s="39"/>
      <c r="C20" s="34"/>
      <c r="D20" s="113" t="s">
        <v>31</v>
      </c>
      <c r="E20" s="34"/>
      <c r="F20" s="34"/>
      <c r="G20" s="34"/>
      <c r="H20" s="34"/>
      <c r="I20" s="113" t="s">
        <v>26</v>
      </c>
      <c r="J20" s="114" t="s">
        <v>1</v>
      </c>
      <c r="K20" s="34"/>
      <c r="L20" s="34"/>
      <c r="M20" s="51"/>
      <c r="S20" s="34"/>
      <c r="T20" s="34"/>
      <c r="U20" s="34"/>
      <c r="V20" s="34"/>
      <c r="W20" s="34"/>
      <c r="X20" s="34"/>
      <c r="Y20" s="34"/>
      <c r="Z20" s="34"/>
      <c r="AA20" s="34"/>
      <c r="AB20" s="34"/>
      <c r="AC20" s="34"/>
      <c r="AD20" s="34"/>
      <c r="AE20" s="34"/>
    </row>
    <row r="21" spans="1:31" s="2" customFormat="1" ht="18" customHeight="1" hidden="1">
      <c r="A21" s="34"/>
      <c r="B21" s="39"/>
      <c r="C21" s="34"/>
      <c r="D21" s="34"/>
      <c r="E21" s="114" t="s">
        <v>27</v>
      </c>
      <c r="F21" s="34"/>
      <c r="G21" s="34"/>
      <c r="H21" s="34"/>
      <c r="I21" s="113" t="s">
        <v>28</v>
      </c>
      <c r="J21" s="114" t="s">
        <v>1</v>
      </c>
      <c r="K21" s="34"/>
      <c r="L21" s="34"/>
      <c r="M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34"/>
      <c r="M22" s="51"/>
      <c r="S22" s="34"/>
      <c r="T22" s="34"/>
      <c r="U22" s="34"/>
      <c r="V22" s="34"/>
      <c r="W22" s="34"/>
      <c r="X22" s="34"/>
      <c r="Y22" s="34"/>
      <c r="Z22" s="34"/>
      <c r="AA22" s="34"/>
      <c r="AB22" s="34"/>
      <c r="AC22" s="34"/>
      <c r="AD22" s="34"/>
      <c r="AE22" s="34"/>
    </row>
    <row r="23" spans="1:31" s="2" customFormat="1" ht="12" customHeight="1" hidden="1">
      <c r="A23" s="34"/>
      <c r="B23" s="39"/>
      <c r="C23" s="34"/>
      <c r="D23" s="113" t="s">
        <v>32</v>
      </c>
      <c r="E23" s="34"/>
      <c r="F23" s="34"/>
      <c r="G23" s="34"/>
      <c r="H23" s="34"/>
      <c r="I23" s="113" t="s">
        <v>26</v>
      </c>
      <c r="J23" s="114" t="s">
        <v>1</v>
      </c>
      <c r="K23" s="34"/>
      <c r="L23" s="34"/>
      <c r="M23" s="51"/>
      <c r="S23" s="34"/>
      <c r="T23" s="34"/>
      <c r="U23" s="34"/>
      <c r="V23" s="34"/>
      <c r="W23" s="34"/>
      <c r="X23" s="34"/>
      <c r="Y23" s="34"/>
      <c r="Z23" s="34"/>
      <c r="AA23" s="34"/>
      <c r="AB23" s="34"/>
      <c r="AC23" s="34"/>
      <c r="AD23" s="34"/>
      <c r="AE23" s="34"/>
    </row>
    <row r="24" spans="1:31" s="2" customFormat="1" ht="18" customHeight="1" hidden="1">
      <c r="A24" s="34"/>
      <c r="B24" s="39"/>
      <c r="C24" s="34"/>
      <c r="D24" s="34"/>
      <c r="E24" s="114" t="s">
        <v>27</v>
      </c>
      <c r="F24" s="34"/>
      <c r="G24" s="34"/>
      <c r="H24" s="34"/>
      <c r="I24" s="113" t="s">
        <v>28</v>
      </c>
      <c r="J24" s="114" t="s">
        <v>1</v>
      </c>
      <c r="K24" s="34"/>
      <c r="L24" s="34"/>
      <c r="M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34"/>
      <c r="M25" s="51"/>
      <c r="S25" s="34"/>
      <c r="T25" s="34"/>
      <c r="U25" s="34"/>
      <c r="V25" s="34"/>
      <c r="W25" s="34"/>
      <c r="X25" s="34"/>
      <c r="Y25" s="34"/>
      <c r="Z25" s="34"/>
      <c r="AA25" s="34"/>
      <c r="AB25" s="34"/>
      <c r="AC25" s="34"/>
      <c r="AD25" s="34"/>
      <c r="AE25" s="34"/>
    </row>
    <row r="26" spans="1:31" s="2" customFormat="1" ht="12" customHeight="1" hidden="1">
      <c r="A26" s="34"/>
      <c r="B26" s="39"/>
      <c r="C26" s="34"/>
      <c r="D26" s="113" t="s">
        <v>33</v>
      </c>
      <c r="E26" s="34"/>
      <c r="F26" s="34"/>
      <c r="G26" s="34"/>
      <c r="H26" s="34"/>
      <c r="I26" s="34"/>
      <c r="J26" s="34"/>
      <c r="K26" s="34"/>
      <c r="L26" s="34"/>
      <c r="M26" s="51"/>
      <c r="S26" s="34"/>
      <c r="T26" s="34"/>
      <c r="U26" s="34"/>
      <c r="V26" s="34"/>
      <c r="W26" s="34"/>
      <c r="X26" s="34"/>
      <c r="Y26" s="34"/>
      <c r="Z26" s="34"/>
      <c r="AA26" s="34"/>
      <c r="AB26" s="34"/>
      <c r="AC26" s="34"/>
      <c r="AD26" s="34"/>
      <c r="AE26" s="34"/>
    </row>
    <row r="27" spans="1:31" s="8" customFormat="1" ht="16.5" customHeight="1" hidden="1">
      <c r="A27" s="116"/>
      <c r="B27" s="117"/>
      <c r="C27" s="116"/>
      <c r="D27" s="116"/>
      <c r="E27" s="309" t="s">
        <v>1</v>
      </c>
      <c r="F27" s="309"/>
      <c r="G27" s="309"/>
      <c r="H27" s="309"/>
      <c r="I27" s="116"/>
      <c r="J27" s="116"/>
      <c r="K27" s="116"/>
      <c r="L27" s="116"/>
      <c r="M27" s="118"/>
      <c r="S27" s="116"/>
      <c r="T27" s="116"/>
      <c r="U27" s="116"/>
      <c r="V27" s="116"/>
      <c r="W27" s="116"/>
      <c r="X27" s="116"/>
      <c r="Y27" s="116"/>
      <c r="Z27" s="116"/>
      <c r="AA27" s="116"/>
      <c r="AB27" s="116"/>
      <c r="AC27" s="116"/>
      <c r="AD27" s="116"/>
      <c r="AE27" s="116"/>
    </row>
    <row r="28" spans="1:31" s="2" customFormat="1" ht="6.95" customHeight="1" hidden="1">
      <c r="A28" s="34"/>
      <c r="B28" s="39"/>
      <c r="C28" s="34"/>
      <c r="D28" s="34"/>
      <c r="E28" s="34"/>
      <c r="F28" s="34"/>
      <c r="G28" s="34"/>
      <c r="H28" s="34"/>
      <c r="I28" s="34"/>
      <c r="J28" s="34"/>
      <c r="K28" s="34"/>
      <c r="L28" s="34"/>
      <c r="M28" s="51"/>
      <c r="S28" s="34"/>
      <c r="T28" s="34"/>
      <c r="U28" s="34"/>
      <c r="V28" s="34"/>
      <c r="W28" s="34"/>
      <c r="X28" s="34"/>
      <c r="Y28" s="34"/>
      <c r="Z28" s="34"/>
      <c r="AA28" s="34"/>
      <c r="AB28" s="34"/>
      <c r="AC28" s="34"/>
      <c r="AD28" s="34"/>
      <c r="AE28" s="34"/>
    </row>
    <row r="29" spans="1:31" s="2" customFormat="1" ht="6.95" customHeight="1" hidden="1">
      <c r="A29" s="34"/>
      <c r="B29" s="39"/>
      <c r="C29" s="34"/>
      <c r="D29" s="119"/>
      <c r="E29" s="119"/>
      <c r="F29" s="119"/>
      <c r="G29" s="119"/>
      <c r="H29" s="119"/>
      <c r="I29" s="119"/>
      <c r="J29" s="119"/>
      <c r="K29" s="119"/>
      <c r="L29" s="119"/>
      <c r="M29" s="51"/>
      <c r="S29" s="34"/>
      <c r="T29" s="34"/>
      <c r="U29" s="34"/>
      <c r="V29" s="34"/>
      <c r="W29" s="34"/>
      <c r="X29" s="34"/>
      <c r="Y29" s="34"/>
      <c r="Z29" s="34"/>
      <c r="AA29" s="34"/>
      <c r="AB29" s="34"/>
      <c r="AC29" s="34"/>
      <c r="AD29" s="34"/>
      <c r="AE29" s="34"/>
    </row>
    <row r="30" spans="1:31" s="2" customFormat="1" ht="12.75" hidden="1">
      <c r="A30" s="34"/>
      <c r="B30" s="39"/>
      <c r="C30" s="34"/>
      <c r="D30" s="34"/>
      <c r="E30" s="113" t="s">
        <v>105</v>
      </c>
      <c r="F30" s="34"/>
      <c r="G30" s="34"/>
      <c r="H30" s="34"/>
      <c r="I30" s="34"/>
      <c r="J30" s="34"/>
      <c r="K30" s="120">
        <f>I96</f>
        <v>0</v>
      </c>
      <c r="L30" s="34"/>
      <c r="M30" s="51"/>
      <c r="S30" s="34"/>
      <c r="T30" s="34"/>
      <c r="U30" s="34"/>
      <c r="V30" s="34"/>
      <c r="W30" s="34"/>
      <c r="X30" s="34"/>
      <c r="Y30" s="34"/>
      <c r="Z30" s="34"/>
      <c r="AA30" s="34"/>
      <c r="AB30" s="34"/>
      <c r="AC30" s="34"/>
      <c r="AD30" s="34"/>
      <c r="AE30" s="34"/>
    </row>
    <row r="31" spans="1:31" s="2" customFormat="1" ht="12.75" hidden="1">
      <c r="A31" s="34"/>
      <c r="B31" s="39"/>
      <c r="C31" s="34"/>
      <c r="D31" s="34"/>
      <c r="E31" s="113" t="s">
        <v>106</v>
      </c>
      <c r="F31" s="34"/>
      <c r="G31" s="34"/>
      <c r="H31" s="34"/>
      <c r="I31" s="34"/>
      <c r="J31" s="34"/>
      <c r="K31" s="120">
        <f>J96</f>
        <v>0</v>
      </c>
      <c r="L31" s="34"/>
      <c r="M31" s="51"/>
      <c r="S31" s="34"/>
      <c r="T31" s="34"/>
      <c r="U31" s="34"/>
      <c r="V31" s="34"/>
      <c r="W31" s="34"/>
      <c r="X31" s="34"/>
      <c r="Y31" s="34"/>
      <c r="Z31" s="34"/>
      <c r="AA31" s="34"/>
      <c r="AB31" s="34"/>
      <c r="AC31" s="34"/>
      <c r="AD31" s="34"/>
      <c r="AE31" s="34"/>
    </row>
    <row r="32" spans="1:31" s="2" customFormat="1" ht="25.35" customHeight="1" hidden="1">
      <c r="A32" s="34"/>
      <c r="B32" s="39"/>
      <c r="C32" s="34"/>
      <c r="D32" s="121" t="s">
        <v>34</v>
      </c>
      <c r="E32" s="34"/>
      <c r="F32" s="34"/>
      <c r="G32" s="34"/>
      <c r="H32" s="34"/>
      <c r="I32" s="34"/>
      <c r="J32" s="34"/>
      <c r="K32" s="122">
        <f>ROUND(K123,2)</f>
        <v>0</v>
      </c>
      <c r="L32" s="34"/>
      <c r="M32" s="51"/>
      <c r="S32" s="34"/>
      <c r="T32" s="34"/>
      <c r="U32" s="34"/>
      <c r="V32" s="34"/>
      <c r="W32" s="34"/>
      <c r="X32" s="34"/>
      <c r="Y32" s="34"/>
      <c r="Z32" s="34"/>
      <c r="AA32" s="34"/>
      <c r="AB32" s="34"/>
      <c r="AC32" s="34"/>
      <c r="AD32" s="34"/>
      <c r="AE32" s="34"/>
    </row>
    <row r="33" spans="1:31" s="2" customFormat="1" ht="6.95" customHeight="1" hidden="1">
      <c r="A33" s="34"/>
      <c r="B33" s="39"/>
      <c r="C33" s="34"/>
      <c r="D33" s="119"/>
      <c r="E33" s="119"/>
      <c r="F33" s="119"/>
      <c r="G33" s="119"/>
      <c r="H33" s="119"/>
      <c r="I33" s="119"/>
      <c r="J33" s="119"/>
      <c r="K33" s="119"/>
      <c r="L33" s="119"/>
      <c r="M33" s="51"/>
      <c r="S33" s="34"/>
      <c r="T33" s="34"/>
      <c r="U33" s="34"/>
      <c r="V33" s="34"/>
      <c r="W33" s="34"/>
      <c r="X33" s="34"/>
      <c r="Y33" s="34"/>
      <c r="Z33" s="34"/>
      <c r="AA33" s="34"/>
      <c r="AB33" s="34"/>
      <c r="AC33" s="34"/>
      <c r="AD33" s="34"/>
      <c r="AE33" s="34"/>
    </row>
    <row r="34" spans="1:31" s="2" customFormat="1" ht="14.45" customHeight="1" hidden="1">
      <c r="A34" s="34"/>
      <c r="B34" s="39"/>
      <c r="C34" s="34"/>
      <c r="D34" s="34"/>
      <c r="E34" s="34"/>
      <c r="F34" s="123" t="s">
        <v>36</v>
      </c>
      <c r="G34" s="34"/>
      <c r="H34" s="34"/>
      <c r="I34" s="123" t="s">
        <v>35</v>
      </c>
      <c r="J34" s="34"/>
      <c r="K34" s="123" t="s">
        <v>37</v>
      </c>
      <c r="L34" s="34"/>
      <c r="M34" s="51"/>
      <c r="S34" s="34"/>
      <c r="T34" s="34"/>
      <c r="U34" s="34"/>
      <c r="V34" s="34"/>
      <c r="W34" s="34"/>
      <c r="X34" s="34"/>
      <c r="Y34" s="34"/>
      <c r="Z34" s="34"/>
      <c r="AA34" s="34"/>
      <c r="AB34" s="34"/>
      <c r="AC34" s="34"/>
      <c r="AD34" s="34"/>
      <c r="AE34" s="34"/>
    </row>
    <row r="35" spans="1:31" s="2" customFormat="1" ht="14.45" customHeight="1" hidden="1">
      <c r="A35" s="34"/>
      <c r="B35" s="39"/>
      <c r="C35" s="34"/>
      <c r="D35" s="124" t="s">
        <v>38</v>
      </c>
      <c r="E35" s="113" t="s">
        <v>39</v>
      </c>
      <c r="F35" s="120">
        <f>ROUND((SUM(BE123:BE221)),2)</f>
        <v>0</v>
      </c>
      <c r="G35" s="34"/>
      <c r="H35" s="34"/>
      <c r="I35" s="125">
        <v>0.21</v>
      </c>
      <c r="J35" s="34"/>
      <c r="K35" s="120">
        <f>ROUND(((SUM(BE123:BE221))*I35),2)</f>
        <v>0</v>
      </c>
      <c r="L35" s="34"/>
      <c r="M35" s="51"/>
      <c r="S35" s="34"/>
      <c r="T35" s="34"/>
      <c r="U35" s="34"/>
      <c r="V35" s="34"/>
      <c r="W35" s="34"/>
      <c r="X35" s="34"/>
      <c r="Y35" s="34"/>
      <c r="Z35" s="34"/>
      <c r="AA35" s="34"/>
      <c r="AB35" s="34"/>
      <c r="AC35" s="34"/>
      <c r="AD35" s="34"/>
      <c r="AE35" s="34"/>
    </row>
    <row r="36" spans="1:31" s="2" customFormat="1" ht="14.45" customHeight="1" hidden="1">
      <c r="A36" s="34"/>
      <c r="B36" s="39"/>
      <c r="C36" s="34"/>
      <c r="D36" s="34"/>
      <c r="E36" s="113" t="s">
        <v>40</v>
      </c>
      <c r="F36" s="120">
        <f>ROUND((SUM(BF123:BF221)),2)</f>
        <v>0</v>
      </c>
      <c r="G36" s="34"/>
      <c r="H36" s="34"/>
      <c r="I36" s="125">
        <v>0.15</v>
      </c>
      <c r="J36" s="34"/>
      <c r="K36" s="120">
        <f>ROUND(((SUM(BF123:BF221))*I36),2)</f>
        <v>0</v>
      </c>
      <c r="L36" s="34"/>
      <c r="M36" s="51"/>
      <c r="S36" s="34"/>
      <c r="T36" s="34"/>
      <c r="U36" s="34"/>
      <c r="V36" s="34"/>
      <c r="W36" s="34"/>
      <c r="X36" s="34"/>
      <c r="Y36" s="34"/>
      <c r="Z36" s="34"/>
      <c r="AA36" s="34"/>
      <c r="AB36" s="34"/>
      <c r="AC36" s="34"/>
      <c r="AD36" s="34"/>
      <c r="AE36" s="34"/>
    </row>
    <row r="37" spans="1:31" s="2" customFormat="1" ht="14.45" customHeight="1" hidden="1">
      <c r="A37" s="34"/>
      <c r="B37" s="39"/>
      <c r="C37" s="34"/>
      <c r="D37" s="34"/>
      <c r="E37" s="113" t="s">
        <v>41</v>
      </c>
      <c r="F37" s="120">
        <f>ROUND((SUM(BG123:BG221)),2)</f>
        <v>0</v>
      </c>
      <c r="G37" s="34"/>
      <c r="H37" s="34"/>
      <c r="I37" s="125">
        <v>0.21</v>
      </c>
      <c r="J37" s="34"/>
      <c r="K37" s="120">
        <f>0</f>
        <v>0</v>
      </c>
      <c r="L37" s="34"/>
      <c r="M37" s="51"/>
      <c r="S37" s="34"/>
      <c r="T37" s="34"/>
      <c r="U37" s="34"/>
      <c r="V37" s="34"/>
      <c r="W37" s="34"/>
      <c r="X37" s="34"/>
      <c r="Y37" s="34"/>
      <c r="Z37" s="34"/>
      <c r="AA37" s="34"/>
      <c r="AB37" s="34"/>
      <c r="AC37" s="34"/>
      <c r="AD37" s="34"/>
      <c r="AE37" s="34"/>
    </row>
    <row r="38" spans="1:31" s="2" customFormat="1" ht="14.45" customHeight="1" hidden="1">
      <c r="A38" s="34"/>
      <c r="B38" s="39"/>
      <c r="C38" s="34"/>
      <c r="D38" s="34"/>
      <c r="E38" s="113" t="s">
        <v>42</v>
      </c>
      <c r="F38" s="120">
        <f>ROUND((SUM(BH123:BH221)),2)</f>
        <v>0</v>
      </c>
      <c r="G38" s="34"/>
      <c r="H38" s="34"/>
      <c r="I38" s="125">
        <v>0.15</v>
      </c>
      <c r="J38" s="34"/>
      <c r="K38" s="120">
        <f>0</f>
        <v>0</v>
      </c>
      <c r="L38" s="34"/>
      <c r="M38" s="51"/>
      <c r="S38" s="34"/>
      <c r="T38" s="34"/>
      <c r="U38" s="34"/>
      <c r="V38" s="34"/>
      <c r="W38" s="34"/>
      <c r="X38" s="34"/>
      <c r="Y38" s="34"/>
      <c r="Z38" s="34"/>
      <c r="AA38" s="34"/>
      <c r="AB38" s="34"/>
      <c r="AC38" s="34"/>
      <c r="AD38" s="34"/>
      <c r="AE38" s="34"/>
    </row>
    <row r="39" spans="1:31" s="2" customFormat="1" ht="14.45" customHeight="1" hidden="1">
      <c r="A39" s="34"/>
      <c r="B39" s="39"/>
      <c r="C39" s="34"/>
      <c r="D39" s="34"/>
      <c r="E39" s="113" t="s">
        <v>43</v>
      </c>
      <c r="F39" s="120">
        <f>ROUND((SUM(BI123:BI221)),2)</f>
        <v>0</v>
      </c>
      <c r="G39" s="34"/>
      <c r="H39" s="34"/>
      <c r="I39" s="125">
        <v>0</v>
      </c>
      <c r="J39" s="34"/>
      <c r="K39" s="120">
        <f>0</f>
        <v>0</v>
      </c>
      <c r="L39" s="34"/>
      <c r="M39" s="51"/>
      <c r="S39" s="34"/>
      <c r="T39" s="34"/>
      <c r="U39" s="34"/>
      <c r="V39" s="34"/>
      <c r="W39" s="34"/>
      <c r="X39" s="34"/>
      <c r="Y39" s="34"/>
      <c r="Z39" s="34"/>
      <c r="AA39" s="34"/>
      <c r="AB39" s="34"/>
      <c r="AC39" s="34"/>
      <c r="AD39" s="34"/>
      <c r="AE39" s="34"/>
    </row>
    <row r="40" spans="1:31" s="2" customFormat="1" ht="6.95" customHeight="1" hidden="1">
      <c r="A40" s="34"/>
      <c r="B40" s="39"/>
      <c r="C40" s="34"/>
      <c r="D40" s="34"/>
      <c r="E40" s="34"/>
      <c r="F40" s="34"/>
      <c r="G40" s="34"/>
      <c r="H40" s="34"/>
      <c r="I40" s="34"/>
      <c r="J40" s="34"/>
      <c r="K40" s="34"/>
      <c r="L40" s="34"/>
      <c r="M40" s="51"/>
      <c r="S40" s="34"/>
      <c r="T40" s="34"/>
      <c r="U40" s="34"/>
      <c r="V40" s="34"/>
      <c r="W40" s="34"/>
      <c r="X40" s="34"/>
      <c r="Y40" s="34"/>
      <c r="Z40" s="34"/>
      <c r="AA40" s="34"/>
      <c r="AB40" s="34"/>
      <c r="AC40" s="34"/>
      <c r="AD40" s="34"/>
      <c r="AE40" s="34"/>
    </row>
    <row r="41" spans="1:31" s="2" customFormat="1" ht="25.35" customHeight="1" hidden="1">
      <c r="A41" s="34"/>
      <c r="B41" s="39"/>
      <c r="C41" s="126"/>
      <c r="D41" s="127" t="s">
        <v>44</v>
      </c>
      <c r="E41" s="128"/>
      <c r="F41" s="128"/>
      <c r="G41" s="129" t="s">
        <v>45</v>
      </c>
      <c r="H41" s="130" t="s">
        <v>46</v>
      </c>
      <c r="I41" s="128"/>
      <c r="J41" s="128"/>
      <c r="K41" s="131">
        <f>SUM(K32:K39)</f>
        <v>0</v>
      </c>
      <c r="L41" s="132"/>
      <c r="M41" s="51"/>
      <c r="S41" s="34"/>
      <c r="T41" s="34"/>
      <c r="U41" s="34"/>
      <c r="V41" s="34"/>
      <c r="W41" s="34"/>
      <c r="X41" s="34"/>
      <c r="Y41" s="34"/>
      <c r="Z41" s="34"/>
      <c r="AA41" s="34"/>
      <c r="AB41" s="34"/>
      <c r="AC41" s="34"/>
      <c r="AD41" s="34"/>
      <c r="AE41" s="34"/>
    </row>
    <row r="42" spans="1:31" s="2" customFormat="1" ht="14.45" customHeight="1" hidden="1">
      <c r="A42" s="34"/>
      <c r="B42" s="39"/>
      <c r="C42" s="34"/>
      <c r="D42" s="34"/>
      <c r="E42" s="34"/>
      <c r="F42" s="34"/>
      <c r="G42" s="34"/>
      <c r="H42" s="34"/>
      <c r="I42" s="34"/>
      <c r="J42" s="34"/>
      <c r="K42" s="34"/>
      <c r="L42" s="34"/>
      <c r="M42" s="51"/>
      <c r="S42" s="34"/>
      <c r="T42" s="34"/>
      <c r="U42" s="34"/>
      <c r="V42" s="34"/>
      <c r="W42" s="34"/>
      <c r="X42" s="34"/>
      <c r="Y42" s="34"/>
      <c r="Z42" s="34"/>
      <c r="AA42" s="34"/>
      <c r="AB42" s="34"/>
      <c r="AC42" s="34"/>
      <c r="AD42" s="34"/>
      <c r="AE42" s="34"/>
    </row>
    <row r="43" spans="2:13" s="1" customFormat="1" ht="14.45" customHeight="1" hidden="1">
      <c r="B43" s="20"/>
      <c r="M43" s="20"/>
    </row>
    <row r="44" spans="2:13" s="1" customFormat="1" ht="14.45" customHeight="1" hidden="1">
      <c r="B44" s="20"/>
      <c r="M44" s="20"/>
    </row>
    <row r="45" spans="2:13" s="1" customFormat="1" ht="14.45" customHeight="1" hidden="1">
      <c r="B45" s="20"/>
      <c r="M45" s="20"/>
    </row>
    <row r="46" spans="2:13" s="1" customFormat="1" ht="14.45" customHeight="1" hidden="1">
      <c r="B46" s="20"/>
      <c r="M46" s="20"/>
    </row>
    <row r="47" spans="2:13" s="1" customFormat="1" ht="14.45" customHeight="1" hidden="1">
      <c r="B47" s="20"/>
      <c r="M47" s="20"/>
    </row>
    <row r="48" spans="2:13" s="1" customFormat="1" ht="14.45" customHeight="1" hidden="1">
      <c r="B48" s="20"/>
      <c r="M48" s="20"/>
    </row>
    <row r="49" spans="2:13" s="1" customFormat="1" ht="14.45" customHeight="1" hidden="1">
      <c r="B49" s="20"/>
      <c r="M49" s="20"/>
    </row>
    <row r="50" spans="2:13" s="2" customFormat="1" ht="14.45" customHeight="1" hidden="1">
      <c r="B50" s="51"/>
      <c r="D50" s="133" t="s">
        <v>47</v>
      </c>
      <c r="E50" s="134"/>
      <c r="F50" s="134"/>
      <c r="G50" s="133" t="s">
        <v>48</v>
      </c>
      <c r="H50" s="134"/>
      <c r="I50" s="134"/>
      <c r="J50" s="134"/>
      <c r="K50" s="134"/>
      <c r="L50" s="134"/>
      <c r="M50" s="51"/>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75" hidden="1">
      <c r="A61" s="34"/>
      <c r="B61" s="39"/>
      <c r="C61" s="34"/>
      <c r="D61" s="135" t="s">
        <v>49</v>
      </c>
      <c r="E61" s="136"/>
      <c r="F61" s="137" t="s">
        <v>50</v>
      </c>
      <c r="G61" s="135" t="s">
        <v>49</v>
      </c>
      <c r="H61" s="136"/>
      <c r="I61" s="136"/>
      <c r="J61" s="138" t="s">
        <v>50</v>
      </c>
      <c r="K61" s="136"/>
      <c r="L61" s="136"/>
      <c r="M61" s="51"/>
      <c r="S61" s="34"/>
      <c r="T61" s="34"/>
      <c r="U61" s="34"/>
      <c r="V61" s="34"/>
      <c r="W61" s="34"/>
      <c r="X61" s="34"/>
      <c r="Y61" s="34"/>
      <c r="Z61" s="34"/>
      <c r="AA61" s="34"/>
      <c r="AB61" s="34"/>
      <c r="AC61" s="34"/>
      <c r="AD61" s="34"/>
      <c r="AE61" s="34"/>
    </row>
    <row r="62" spans="2:13" ht="12" hidden="1">
      <c r="B62" s="20"/>
      <c r="M62" s="20"/>
    </row>
    <row r="63" spans="2:13" ht="12" hidden="1">
      <c r="B63" s="20"/>
      <c r="M63" s="20"/>
    </row>
    <row r="64" spans="2:13" ht="12" hidden="1">
      <c r="B64" s="20"/>
      <c r="M64" s="20"/>
    </row>
    <row r="65" spans="1:31" s="2" customFormat="1" ht="12.75" hidden="1">
      <c r="A65" s="34"/>
      <c r="B65" s="39"/>
      <c r="C65" s="34"/>
      <c r="D65" s="133" t="s">
        <v>51</v>
      </c>
      <c r="E65" s="139"/>
      <c r="F65" s="139"/>
      <c r="G65" s="133" t="s">
        <v>52</v>
      </c>
      <c r="H65" s="139"/>
      <c r="I65" s="139"/>
      <c r="J65" s="139"/>
      <c r="K65" s="139"/>
      <c r="L65" s="139"/>
      <c r="M65" s="51"/>
      <c r="S65" s="34"/>
      <c r="T65" s="34"/>
      <c r="U65" s="34"/>
      <c r="V65" s="34"/>
      <c r="W65" s="34"/>
      <c r="X65" s="34"/>
      <c r="Y65" s="34"/>
      <c r="Z65" s="34"/>
      <c r="AA65" s="34"/>
      <c r="AB65" s="34"/>
      <c r="AC65" s="34"/>
      <c r="AD65" s="34"/>
      <c r="AE65" s="34"/>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75" hidden="1">
      <c r="A76" s="34"/>
      <c r="B76" s="39"/>
      <c r="C76" s="34"/>
      <c r="D76" s="135" t="s">
        <v>49</v>
      </c>
      <c r="E76" s="136"/>
      <c r="F76" s="137" t="s">
        <v>50</v>
      </c>
      <c r="G76" s="135" t="s">
        <v>49</v>
      </c>
      <c r="H76" s="136"/>
      <c r="I76" s="136"/>
      <c r="J76" s="138" t="s">
        <v>50</v>
      </c>
      <c r="K76" s="136"/>
      <c r="L76" s="136"/>
      <c r="M76" s="51"/>
      <c r="S76" s="34"/>
      <c r="T76" s="34"/>
      <c r="U76" s="34"/>
      <c r="V76" s="34"/>
      <c r="W76" s="34"/>
      <c r="X76" s="34"/>
      <c r="Y76" s="34"/>
      <c r="Z76" s="34"/>
      <c r="AA76" s="34"/>
      <c r="AB76" s="34"/>
      <c r="AC76" s="34"/>
      <c r="AD76" s="34"/>
      <c r="AE76" s="34"/>
    </row>
    <row r="77" spans="1:31" s="2" customFormat="1" ht="14.45" customHeight="1" hidden="1">
      <c r="A77" s="34"/>
      <c r="B77" s="140"/>
      <c r="C77" s="141"/>
      <c r="D77" s="141"/>
      <c r="E77" s="141"/>
      <c r="F77" s="141"/>
      <c r="G77" s="141"/>
      <c r="H77" s="141"/>
      <c r="I77" s="141"/>
      <c r="J77" s="141"/>
      <c r="K77" s="141"/>
      <c r="L77" s="141"/>
      <c r="M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42"/>
      <c r="C81" s="143"/>
      <c r="D81" s="143"/>
      <c r="E81" s="143"/>
      <c r="F81" s="143"/>
      <c r="G81" s="143"/>
      <c r="H81" s="143"/>
      <c r="I81" s="143"/>
      <c r="J81" s="143"/>
      <c r="K81" s="143"/>
      <c r="L81" s="143"/>
      <c r="M81" s="51"/>
      <c r="S81" s="34"/>
      <c r="T81" s="34"/>
      <c r="U81" s="34"/>
      <c r="V81" s="34"/>
      <c r="W81" s="34"/>
      <c r="X81" s="34"/>
      <c r="Y81" s="34"/>
      <c r="Z81" s="34"/>
      <c r="AA81" s="34"/>
      <c r="AB81" s="34"/>
      <c r="AC81" s="34"/>
      <c r="AD81" s="34"/>
      <c r="AE81" s="34"/>
    </row>
    <row r="82" spans="1:31" s="2" customFormat="1" ht="24.95" customHeight="1">
      <c r="A82" s="34"/>
      <c r="B82" s="35"/>
      <c r="C82" s="23" t="s">
        <v>107</v>
      </c>
      <c r="D82" s="36"/>
      <c r="E82" s="36"/>
      <c r="F82" s="36"/>
      <c r="G82" s="36"/>
      <c r="H82" s="36"/>
      <c r="I82" s="36"/>
      <c r="J82" s="36"/>
      <c r="K82" s="36"/>
      <c r="L82" s="36"/>
      <c r="M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36"/>
      <c r="M83" s="51"/>
      <c r="S83" s="34"/>
      <c r="T83" s="34"/>
      <c r="U83" s="34"/>
      <c r="V83" s="34"/>
      <c r="W83" s="34"/>
      <c r="X83" s="34"/>
      <c r="Y83" s="34"/>
      <c r="Z83" s="34"/>
      <c r="AA83" s="34"/>
      <c r="AB83" s="34"/>
      <c r="AC83" s="34"/>
      <c r="AD83" s="34"/>
      <c r="AE83" s="34"/>
    </row>
    <row r="84" spans="1:31" s="2" customFormat="1" ht="12" customHeight="1">
      <c r="A84" s="34"/>
      <c r="B84" s="35"/>
      <c r="C84" s="29" t="s">
        <v>17</v>
      </c>
      <c r="D84" s="36"/>
      <c r="E84" s="36"/>
      <c r="F84" s="36"/>
      <c r="G84" s="36"/>
      <c r="H84" s="36"/>
      <c r="I84" s="36"/>
      <c r="J84" s="36"/>
      <c r="K84" s="36"/>
      <c r="L84" s="36"/>
      <c r="M84" s="51"/>
      <c r="S84" s="34"/>
      <c r="T84" s="34"/>
      <c r="U84" s="34"/>
      <c r="V84" s="34"/>
      <c r="W84" s="34"/>
      <c r="X84" s="34"/>
      <c r="Y84" s="34"/>
      <c r="Z84" s="34"/>
      <c r="AA84" s="34"/>
      <c r="AB84" s="34"/>
      <c r="AC84" s="34"/>
      <c r="AD84" s="34"/>
      <c r="AE84" s="34"/>
    </row>
    <row r="85" spans="1:31" s="2" customFormat="1" ht="16.5" customHeight="1">
      <c r="A85" s="34"/>
      <c r="B85" s="35"/>
      <c r="C85" s="36"/>
      <c r="D85" s="36"/>
      <c r="E85" s="301" t="str">
        <f>E7</f>
        <v xml:space="preserve"> Realizace SZ navržených v KoPÚ Suchdol nad Odrou - 1.etapa</v>
      </c>
      <c r="F85" s="302"/>
      <c r="G85" s="302"/>
      <c r="H85" s="302"/>
      <c r="I85" s="36"/>
      <c r="J85" s="36"/>
      <c r="K85" s="36"/>
      <c r="L85" s="36"/>
      <c r="M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36"/>
      <c r="M86" s="51"/>
      <c r="S86" s="34"/>
      <c r="T86" s="34"/>
      <c r="U86" s="34"/>
      <c r="V86" s="34"/>
      <c r="W86" s="34"/>
      <c r="X86" s="34"/>
      <c r="Y86" s="34"/>
      <c r="Z86" s="34"/>
      <c r="AA86" s="34"/>
      <c r="AB86" s="34"/>
      <c r="AC86" s="34"/>
      <c r="AD86" s="34"/>
      <c r="AE86" s="34"/>
    </row>
    <row r="87" spans="1:31" s="2" customFormat="1" ht="16.5" customHeight="1">
      <c r="A87" s="34"/>
      <c r="B87" s="35"/>
      <c r="C87" s="36"/>
      <c r="D87" s="36"/>
      <c r="E87" s="289" t="str">
        <f>E9</f>
        <v>SO 131 - Hospodářský sjezd HS6</v>
      </c>
      <c r="F87" s="300"/>
      <c r="G87" s="300"/>
      <c r="H87" s="300"/>
      <c r="I87" s="36"/>
      <c r="J87" s="36"/>
      <c r="K87" s="36"/>
      <c r="L87" s="36"/>
      <c r="M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36"/>
      <c r="M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Suchdol nad Odrou</v>
      </c>
      <c r="G89" s="36"/>
      <c r="H89" s="36"/>
      <c r="I89" s="29" t="s">
        <v>23</v>
      </c>
      <c r="J89" s="66" t="str">
        <f>IF(J12="","",J12)</f>
        <v>1. 9. 2017</v>
      </c>
      <c r="K89" s="36"/>
      <c r="L89" s="36"/>
      <c r="M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36"/>
      <c r="M90" s="51"/>
      <c r="S90" s="34"/>
      <c r="T90" s="34"/>
      <c r="U90" s="34"/>
      <c r="V90" s="34"/>
      <c r="W90" s="34"/>
      <c r="X90" s="34"/>
      <c r="Y90" s="34"/>
      <c r="Z90" s="34"/>
      <c r="AA90" s="34"/>
      <c r="AB90" s="34"/>
      <c r="AC90" s="34"/>
      <c r="AD90" s="34"/>
      <c r="AE90" s="34"/>
    </row>
    <row r="91" spans="1:31" s="2" customFormat="1" ht="15.2" customHeight="1">
      <c r="A91" s="34"/>
      <c r="B91" s="35"/>
      <c r="C91" s="29" t="s">
        <v>25</v>
      </c>
      <c r="D91" s="36"/>
      <c r="E91" s="36"/>
      <c r="F91" s="27" t="str">
        <f>E15</f>
        <v xml:space="preserve"> </v>
      </c>
      <c r="G91" s="36"/>
      <c r="H91" s="36"/>
      <c r="I91" s="29" t="s">
        <v>31</v>
      </c>
      <c r="J91" s="32" t="str">
        <f>E21</f>
        <v xml:space="preserve"> </v>
      </c>
      <c r="K91" s="36"/>
      <c r="L91" s="36"/>
      <c r="M91" s="51"/>
      <c r="S91" s="34"/>
      <c r="T91" s="34"/>
      <c r="U91" s="34"/>
      <c r="V91" s="34"/>
      <c r="W91" s="34"/>
      <c r="X91" s="34"/>
      <c r="Y91" s="34"/>
      <c r="Z91" s="34"/>
      <c r="AA91" s="34"/>
      <c r="AB91" s="34"/>
      <c r="AC91" s="34"/>
      <c r="AD91" s="34"/>
      <c r="AE91" s="34"/>
    </row>
    <row r="92" spans="1:31" s="2" customFormat="1" ht="15.2" customHeight="1">
      <c r="A92" s="34"/>
      <c r="B92" s="35"/>
      <c r="C92" s="29" t="s">
        <v>29</v>
      </c>
      <c r="D92" s="36"/>
      <c r="E92" s="36"/>
      <c r="F92" s="27" t="str">
        <f>IF(E18="","",E18)</f>
        <v>Vyplň údaj</v>
      </c>
      <c r="G92" s="36"/>
      <c r="H92" s="36"/>
      <c r="I92" s="29" t="s">
        <v>32</v>
      </c>
      <c r="J92" s="32" t="str">
        <f>E24</f>
        <v xml:space="preserve"> </v>
      </c>
      <c r="K92" s="36"/>
      <c r="L92" s="36"/>
      <c r="M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36"/>
      <c r="M93" s="51"/>
      <c r="S93" s="34"/>
      <c r="T93" s="34"/>
      <c r="U93" s="34"/>
      <c r="V93" s="34"/>
      <c r="W93" s="34"/>
      <c r="X93" s="34"/>
      <c r="Y93" s="34"/>
      <c r="Z93" s="34"/>
      <c r="AA93" s="34"/>
      <c r="AB93" s="34"/>
      <c r="AC93" s="34"/>
      <c r="AD93" s="34"/>
      <c r="AE93" s="34"/>
    </row>
    <row r="94" spans="1:31" s="2" customFormat="1" ht="29.25" customHeight="1">
      <c r="A94" s="34"/>
      <c r="B94" s="35"/>
      <c r="C94" s="144" t="s">
        <v>108</v>
      </c>
      <c r="D94" s="145"/>
      <c r="E94" s="145"/>
      <c r="F94" s="145"/>
      <c r="G94" s="145"/>
      <c r="H94" s="145"/>
      <c r="I94" s="146" t="s">
        <v>109</v>
      </c>
      <c r="J94" s="146" t="s">
        <v>110</v>
      </c>
      <c r="K94" s="146" t="s">
        <v>111</v>
      </c>
      <c r="L94" s="145"/>
      <c r="M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36"/>
      <c r="M95" s="51"/>
      <c r="S95" s="34"/>
      <c r="T95" s="34"/>
      <c r="U95" s="34"/>
      <c r="V95" s="34"/>
      <c r="W95" s="34"/>
      <c r="X95" s="34"/>
      <c r="Y95" s="34"/>
      <c r="Z95" s="34"/>
      <c r="AA95" s="34"/>
      <c r="AB95" s="34"/>
      <c r="AC95" s="34"/>
      <c r="AD95" s="34"/>
      <c r="AE95" s="34"/>
    </row>
    <row r="96" spans="1:47" s="2" customFormat="1" ht="22.9" customHeight="1">
      <c r="A96" s="34"/>
      <c r="B96" s="35"/>
      <c r="C96" s="147" t="s">
        <v>112</v>
      </c>
      <c r="D96" s="36"/>
      <c r="E96" s="36"/>
      <c r="F96" s="36"/>
      <c r="G96" s="36"/>
      <c r="H96" s="36"/>
      <c r="I96" s="84">
        <f aca="true" t="shared" si="0" ref="I96:J98">Q123</f>
        <v>0</v>
      </c>
      <c r="J96" s="84">
        <f t="shared" si="0"/>
        <v>0</v>
      </c>
      <c r="K96" s="84">
        <f>K123</f>
        <v>0</v>
      </c>
      <c r="L96" s="36"/>
      <c r="M96" s="51"/>
      <c r="S96" s="34"/>
      <c r="T96" s="34"/>
      <c r="U96" s="34"/>
      <c r="V96" s="34"/>
      <c r="W96" s="34"/>
      <c r="X96" s="34"/>
      <c r="Y96" s="34"/>
      <c r="Z96" s="34"/>
      <c r="AA96" s="34"/>
      <c r="AB96" s="34"/>
      <c r="AC96" s="34"/>
      <c r="AD96" s="34"/>
      <c r="AE96" s="34"/>
      <c r="AU96" s="17" t="s">
        <v>113</v>
      </c>
    </row>
    <row r="97" spans="2:13" s="9" customFormat="1" ht="24.95" customHeight="1">
      <c r="B97" s="148"/>
      <c r="C97" s="149"/>
      <c r="D97" s="150" t="s">
        <v>114</v>
      </c>
      <c r="E97" s="151"/>
      <c r="F97" s="151"/>
      <c r="G97" s="151"/>
      <c r="H97" s="151"/>
      <c r="I97" s="152">
        <f t="shared" si="0"/>
        <v>0</v>
      </c>
      <c r="J97" s="152">
        <f t="shared" si="0"/>
        <v>0</v>
      </c>
      <c r="K97" s="152">
        <f>K124</f>
        <v>0</v>
      </c>
      <c r="L97" s="149"/>
      <c r="M97" s="153"/>
    </row>
    <row r="98" spans="2:13" s="10" customFormat="1" ht="19.9" customHeight="1">
      <c r="B98" s="154"/>
      <c r="C98" s="155"/>
      <c r="D98" s="156" t="s">
        <v>115</v>
      </c>
      <c r="E98" s="157"/>
      <c r="F98" s="157"/>
      <c r="G98" s="157"/>
      <c r="H98" s="157"/>
      <c r="I98" s="158">
        <f t="shared" si="0"/>
        <v>0</v>
      </c>
      <c r="J98" s="158">
        <f t="shared" si="0"/>
        <v>0</v>
      </c>
      <c r="K98" s="158">
        <f>K125</f>
        <v>0</v>
      </c>
      <c r="L98" s="155"/>
      <c r="M98" s="159"/>
    </row>
    <row r="99" spans="2:13" s="10" customFormat="1" ht="19.9" customHeight="1">
      <c r="B99" s="154"/>
      <c r="C99" s="155"/>
      <c r="D99" s="156" t="s">
        <v>116</v>
      </c>
      <c r="E99" s="157"/>
      <c r="F99" s="157"/>
      <c r="G99" s="157"/>
      <c r="H99" s="157"/>
      <c r="I99" s="158">
        <f>Q168</f>
        <v>0</v>
      </c>
      <c r="J99" s="158">
        <f>R168</f>
        <v>0</v>
      </c>
      <c r="K99" s="158">
        <f>K168</f>
        <v>0</v>
      </c>
      <c r="L99" s="155"/>
      <c r="M99" s="159"/>
    </row>
    <row r="100" spans="2:13" s="10" customFormat="1" ht="19.9" customHeight="1">
      <c r="B100" s="154"/>
      <c r="C100" s="155"/>
      <c r="D100" s="156" t="s">
        <v>117</v>
      </c>
      <c r="E100" s="157"/>
      <c r="F100" s="157"/>
      <c r="G100" s="157"/>
      <c r="H100" s="157"/>
      <c r="I100" s="158">
        <f>Q175</f>
        <v>0</v>
      </c>
      <c r="J100" s="158">
        <f>R175</f>
        <v>0</v>
      </c>
      <c r="K100" s="158">
        <f>K175</f>
        <v>0</v>
      </c>
      <c r="L100" s="155"/>
      <c r="M100" s="159"/>
    </row>
    <row r="101" spans="2:13" s="10" customFormat="1" ht="19.9" customHeight="1">
      <c r="B101" s="154"/>
      <c r="C101" s="155"/>
      <c r="D101" s="156" t="s">
        <v>118</v>
      </c>
      <c r="E101" s="157"/>
      <c r="F101" s="157"/>
      <c r="G101" s="157"/>
      <c r="H101" s="157"/>
      <c r="I101" s="158">
        <f>Q190</f>
        <v>0</v>
      </c>
      <c r="J101" s="158">
        <f>R190</f>
        <v>0</v>
      </c>
      <c r="K101" s="158">
        <f>K190</f>
        <v>0</v>
      </c>
      <c r="L101" s="155"/>
      <c r="M101" s="159"/>
    </row>
    <row r="102" spans="2:13" s="10" customFormat="1" ht="19.9" customHeight="1">
      <c r="B102" s="154"/>
      <c r="C102" s="155"/>
      <c r="D102" s="156" t="s">
        <v>119</v>
      </c>
      <c r="E102" s="157"/>
      <c r="F102" s="157"/>
      <c r="G102" s="157"/>
      <c r="H102" s="157"/>
      <c r="I102" s="158">
        <f>Q215</f>
        <v>0</v>
      </c>
      <c r="J102" s="158">
        <f>R215</f>
        <v>0</v>
      </c>
      <c r="K102" s="158">
        <f>K215</f>
        <v>0</v>
      </c>
      <c r="L102" s="155"/>
      <c r="M102" s="159"/>
    </row>
    <row r="103" spans="2:13" s="10" customFormat="1" ht="19.9" customHeight="1">
      <c r="B103" s="154"/>
      <c r="C103" s="155"/>
      <c r="D103" s="156" t="s">
        <v>120</v>
      </c>
      <c r="E103" s="157"/>
      <c r="F103" s="157"/>
      <c r="G103" s="157"/>
      <c r="H103" s="157"/>
      <c r="I103" s="158">
        <f>Q219</f>
        <v>0</v>
      </c>
      <c r="J103" s="158">
        <f>R219</f>
        <v>0</v>
      </c>
      <c r="K103" s="158">
        <f>K219</f>
        <v>0</v>
      </c>
      <c r="L103" s="155"/>
      <c r="M103" s="159"/>
    </row>
    <row r="104" spans="1:31" s="2" customFormat="1" ht="21.75" customHeight="1">
      <c r="A104" s="34"/>
      <c r="B104" s="35"/>
      <c r="C104" s="36"/>
      <c r="D104" s="36"/>
      <c r="E104" s="36"/>
      <c r="F104" s="36"/>
      <c r="G104" s="36"/>
      <c r="H104" s="36"/>
      <c r="I104" s="36"/>
      <c r="J104" s="36"/>
      <c r="K104" s="36"/>
      <c r="L104" s="36"/>
      <c r="M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5"/>
      <c r="M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7"/>
      <c r="M109" s="51"/>
      <c r="S109" s="34"/>
      <c r="T109" s="34"/>
      <c r="U109" s="34"/>
      <c r="V109" s="34"/>
      <c r="W109" s="34"/>
      <c r="X109" s="34"/>
      <c r="Y109" s="34"/>
      <c r="Z109" s="34"/>
      <c r="AA109" s="34"/>
      <c r="AB109" s="34"/>
      <c r="AC109" s="34"/>
      <c r="AD109" s="34"/>
      <c r="AE109" s="34"/>
    </row>
    <row r="110" spans="1:31" s="2" customFormat="1" ht="24.95" customHeight="1">
      <c r="A110" s="34"/>
      <c r="B110" s="35"/>
      <c r="C110" s="23" t="s">
        <v>123</v>
      </c>
      <c r="D110" s="36"/>
      <c r="E110" s="36"/>
      <c r="F110" s="36"/>
      <c r="G110" s="36"/>
      <c r="H110" s="36"/>
      <c r="I110" s="36"/>
      <c r="J110" s="36"/>
      <c r="K110" s="36"/>
      <c r="L110" s="36"/>
      <c r="M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36"/>
      <c r="M111" s="51"/>
      <c r="S111" s="34"/>
      <c r="T111" s="34"/>
      <c r="U111" s="34"/>
      <c r="V111" s="34"/>
      <c r="W111" s="34"/>
      <c r="X111" s="34"/>
      <c r="Y111" s="34"/>
      <c r="Z111" s="34"/>
      <c r="AA111" s="34"/>
      <c r="AB111" s="34"/>
      <c r="AC111" s="34"/>
      <c r="AD111" s="34"/>
      <c r="AE111" s="34"/>
    </row>
    <row r="112" spans="1:31" s="2" customFormat="1" ht="12" customHeight="1">
      <c r="A112" s="34"/>
      <c r="B112" s="35"/>
      <c r="C112" s="29" t="s">
        <v>17</v>
      </c>
      <c r="D112" s="36"/>
      <c r="E112" s="36"/>
      <c r="F112" s="36"/>
      <c r="G112" s="36"/>
      <c r="H112" s="36"/>
      <c r="I112" s="36"/>
      <c r="J112" s="36"/>
      <c r="K112" s="36"/>
      <c r="L112" s="36"/>
      <c r="M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1" t="str">
        <f>E7</f>
        <v xml:space="preserve"> Realizace SZ navržených v KoPÚ Suchdol nad Odrou - 1.etapa</v>
      </c>
      <c r="F113" s="302"/>
      <c r="G113" s="302"/>
      <c r="H113" s="302"/>
      <c r="I113" s="36"/>
      <c r="J113" s="36"/>
      <c r="K113" s="36"/>
      <c r="L113" s="36"/>
      <c r="M113" s="51"/>
      <c r="S113" s="34"/>
      <c r="T113" s="34"/>
      <c r="U113" s="34"/>
      <c r="V113" s="34"/>
      <c r="W113" s="34"/>
      <c r="X113" s="34"/>
      <c r="Y113" s="34"/>
      <c r="Z113" s="34"/>
      <c r="AA113" s="34"/>
      <c r="AB113" s="34"/>
      <c r="AC113" s="34"/>
      <c r="AD113" s="34"/>
      <c r="AE113" s="34"/>
    </row>
    <row r="114" spans="1:31" s="2" customFormat="1" ht="12" customHeight="1">
      <c r="A114" s="34"/>
      <c r="B114" s="35"/>
      <c r="C114" s="29" t="s">
        <v>103</v>
      </c>
      <c r="D114" s="36"/>
      <c r="E114" s="36"/>
      <c r="F114" s="36"/>
      <c r="G114" s="36"/>
      <c r="H114" s="36"/>
      <c r="I114" s="36"/>
      <c r="J114" s="36"/>
      <c r="K114" s="36"/>
      <c r="L114" s="36"/>
      <c r="M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89" t="str">
        <f>E9</f>
        <v>SO 131 - Hospodářský sjezd HS6</v>
      </c>
      <c r="F115" s="300"/>
      <c r="G115" s="300"/>
      <c r="H115" s="300"/>
      <c r="I115" s="36"/>
      <c r="J115" s="36"/>
      <c r="K115" s="36"/>
      <c r="L115" s="36"/>
      <c r="M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36"/>
      <c r="M116" s="51"/>
      <c r="S116" s="34"/>
      <c r="T116" s="34"/>
      <c r="U116" s="34"/>
      <c r="V116" s="34"/>
      <c r="W116" s="34"/>
      <c r="X116" s="34"/>
      <c r="Y116" s="34"/>
      <c r="Z116" s="34"/>
      <c r="AA116" s="34"/>
      <c r="AB116" s="34"/>
      <c r="AC116" s="34"/>
      <c r="AD116" s="34"/>
      <c r="AE116" s="34"/>
    </row>
    <row r="117" spans="1:31" s="2" customFormat="1" ht="12" customHeight="1">
      <c r="A117" s="34"/>
      <c r="B117" s="35"/>
      <c r="C117" s="29" t="s">
        <v>21</v>
      </c>
      <c r="D117" s="36"/>
      <c r="E117" s="36"/>
      <c r="F117" s="27" t="str">
        <f>F12</f>
        <v>Suchdol nad Odrou</v>
      </c>
      <c r="G117" s="36"/>
      <c r="H117" s="36"/>
      <c r="I117" s="29" t="s">
        <v>23</v>
      </c>
      <c r="J117" s="66" t="str">
        <f>IF(J12="","",J12)</f>
        <v>1. 9. 2017</v>
      </c>
      <c r="K117" s="36"/>
      <c r="L117" s="36"/>
      <c r="M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36"/>
      <c r="M118" s="51"/>
      <c r="S118" s="34"/>
      <c r="T118" s="34"/>
      <c r="U118" s="34"/>
      <c r="V118" s="34"/>
      <c r="W118" s="34"/>
      <c r="X118" s="34"/>
      <c r="Y118" s="34"/>
      <c r="Z118" s="34"/>
      <c r="AA118" s="34"/>
      <c r="AB118" s="34"/>
      <c r="AC118" s="34"/>
      <c r="AD118" s="34"/>
      <c r="AE118" s="34"/>
    </row>
    <row r="119" spans="1:31" s="2" customFormat="1" ht="15.2" customHeight="1">
      <c r="A119" s="34"/>
      <c r="B119" s="35"/>
      <c r="C119" s="29" t="s">
        <v>25</v>
      </c>
      <c r="D119" s="36"/>
      <c r="E119" s="36"/>
      <c r="F119" s="27" t="str">
        <f>E15</f>
        <v xml:space="preserve"> </v>
      </c>
      <c r="G119" s="36"/>
      <c r="H119" s="36"/>
      <c r="I119" s="29" t="s">
        <v>31</v>
      </c>
      <c r="J119" s="32" t="str">
        <f>E21</f>
        <v xml:space="preserve"> </v>
      </c>
      <c r="K119" s="36"/>
      <c r="L119" s="36"/>
      <c r="M119" s="51"/>
      <c r="S119" s="34"/>
      <c r="T119" s="34"/>
      <c r="U119" s="34"/>
      <c r="V119" s="34"/>
      <c r="W119" s="34"/>
      <c r="X119" s="34"/>
      <c r="Y119" s="34"/>
      <c r="Z119" s="34"/>
      <c r="AA119" s="34"/>
      <c r="AB119" s="34"/>
      <c r="AC119" s="34"/>
      <c r="AD119" s="34"/>
      <c r="AE119" s="34"/>
    </row>
    <row r="120" spans="1:31" s="2" customFormat="1" ht="15.2" customHeight="1">
      <c r="A120" s="34"/>
      <c r="B120" s="35"/>
      <c r="C120" s="29" t="s">
        <v>29</v>
      </c>
      <c r="D120" s="36"/>
      <c r="E120" s="36"/>
      <c r="F120" s="27" t="str">
        <f>IF(E18="","",E18)</f>
        <v>Vyplň údaj</v>
      </c>
      <c r="G120" s="36"/>
      <c r="H120" s="36"/>
      <c r="I120" s="29" t="s">
        <v>32</v>
      </c>
      <c r="J120" s="32" t="str">
        <f>E24</f>
        <v xml:space="preserve"> </v>
      </c>
      <c r="K120" s="36"/>
      <c r="L120" s="36"/>
      <c r="M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36"/>
      <c r="J121" s="36"/>
      <c r="K121" s="36"/>
      <c r="L121" s="36"/>
      <c r="M121" s="51"/>
      <c r="S121" s="34"/>
      <c r="T121" s="34"/>
      <c r="U121" s="34"/>
      <c r="V121" s="34"/>
      <c r="W121" s="34"/>
      <c r="X121" s="34"/>
      <c r="Y121" s="34"/>
      <c r="Z121" s="34"/>
      <c r="AA121" s="34"/>
      <c r="AB121" s="34"/>
      <c r="AC121" s="34"/>
      <c r="AD121" s="34"/>
      <c r="AE121" s="34"/>
    </row>
    <row r="122" spans="1:31" s="11" customFormat="1" ht="29.25" customHeight="1">
      <c r="A122" s="160"/>
      <c r="B122" s="161"/>
      <c r="C122" s="162" t="s">
        <v>124</v>
      </c>
      <c r="D122" s="163" t="s">
        <v>59</v>
      </c>
      <c r="E122" s="163" t="s">
        <v>55</v>
      </c>
      <c r="F122" s="163" t="s">
        <v>56</v>
      </c>
      <c r="G122" s="163" t="s">
        <v>125</v>
      </c>
      <c r="H122" s="163" t="s">
        <v>126</v>
      </c>
      <c r="I122" s="163" t="s">
        <v>127</v>
      </c>
      <c r="J122" s="163" t="s">
        <v>128</v>
      </c>
      <c r="K122" s="163" t="s">
        <v>111</v>
      </c>
      <c r="L122" s="164" t="s">
        <v>129</v>
      </c>
      <c r="M122" s="165"/>
      <c r="N122" s="75" t="s">
        <v>1</v>
      </c>
      <c r="O122" s="76" t="s">
        <v>38</v>
      </c>
      <c r="P122" s="76" t="s">
        <v>130</v>
      </c>
      <c r="Q122" s="76" t="s">
        <v>131</v>
      </c>
      <c r="R122" s="76" t="s">
        <v>132</v>
      </c>
      <c r="S122" s="76" t="s">
        <v>133</v>
      </c>
      <c r="T122" s="76" t="s">
        <v>134</v>
      </c>
      <c r="U122" s="76" t="s">
        <v>135</v>
      </c>
      <c r="V122" s="76" t="s">
        <v>136</v>
      </c>
      <c r="W122" s="76" t="s">
        <v>137</v>
      </c>
      <c r="X122" s="77" t="s">
        <v>138</v>
      </c>
      <c r="Y122" s="160"/>
      <c r="Z122" s="160"/>
      <c r="AA122" s="160"/>
      <c r="AB122" s="160"/>
      <c r="AC122" s="160"/>
      <c r="AD122" s="160"/>
      <c r="AE122" s="160"/>
    </row>
    <row r="123" spans="1:63" s="2" customFormat="1" ht="22.9" customHeight="1">
      <c r="A123" s="34"/>
      <c r="B123" s="35"/>
      <c r="C123" s="82" t="s">
        <v>139</v>
      </c>
      <c r="D123" s="36"/>
      <c r="E123" s="36"/>
      <c r="F123" s="36"/>
      <c r="G123" s="36"/>
      <c r="H123" s="36"/>
      <c r="I123" s="36"/>
      <c r="J123" s="36"/>
      <c r="K123" s="166">
        <f>BK123</f>
        <v>0</v>
      </c>
      <c r="L123" s="36"/>
      <c r="M123" s="39"/>
      <c r="N123" s="78"/>
      <c r="O123" s="167"/>
      <c r="P123" s="79"/>
      <c r="Q123" s="168">
        <f>Q124</f>
        <v>0</v>
      </c>
      <c r="R123" s="168">
        <f>R124</f>
        <v>0</v>
      </c>
      <c r="S123" s="79"/>
      <c r="T123" s="169">
        <f>T124</f>
        <v>0</v>
      </c>
      <c r="U123" s="79"/>
      <c r="V123" s="169">
        <f>V124</f>
        <v>350.0061157424</v>
      </c>
      <c r="W123" s="79"/>
      <c r="X123" s="170">
        <f>X124</f>
        <v>7.1979999999999995</v>
      </c>
      <c r="Y123" s="34"/>
      <c r="Z123" s="34"/>
      <c r="AA123" s="34"/>
      <c r="AB123" s="34"/>
      <c r="AC123" s="34"/>
      <c r="AD123" s="34"/>
      <c r="AE123" s="34"/>
      <c r="AT123" s="17" t="s">
        <v>75</v>
      </c>
      <c r="AU123" s="17" t="s">
        <v>113</v>
      </c>
      <c r="BK123" s="171">
        <f>BK124</f>
        <v>0</v>
      </c>
    </row>
    <row r="124" spans="2:63" s="12" customFormat="1" ht="25.9" customHeight="1">
      <c r="B124" s="172"/>
      <c r="C124" s="173"/>
      <c r="D124" s="174" t="s">
        <v>75</v>
      </c>
      <c r="E124" s="175" t="s">
        <v>140</v>
      </c>
      <c r="F124" s="175" t="s">
        <v>141</v>
      </c>
      <c r="G124" s="173"/>
      <c r="H124" s="173"/>
      <c r="I124" s="176"/>
      <c r="J124" s="176"/>
      <c r="K124" s="177">
        <f>BK124</f>
        <v>0</v>
      </c>
      <c r="L124" s="173"/>
      <c r="M124" s="178"/>
      <c r="N124" s="179"/>
      <c r="O124" s="180"/>
      <c r="P124" s="180"/>
      <c r="Q124" s="181">
        <f>Q125+Q168+Q175+Q190+Q215+Q219</f>
        <v>0</v>
      </c>
      <c r="R124" s="181">
        <f>R125+R168+R175+R190+R215+R219</f>
        <v>0</v>
      </c>
      <c r="S124" s="180"/>
      <c r="T124" s="182">
        <f>T125+T168+T175+T190+T215+T219</f>
        <v>0</v>
      </c>
      <c r="U124" s="180"/>
      <c r="V124" s="182">
        <f>V125+V168+V175+V190+V215+V219</f>
        <v>350.0061157424</v>
      </c>
      <c r="W124" s="180"/>
      <c r="X124" s="183">
        <f>X125+X168+X175+X190+X215+X219</f>
        <v>7.1979999999999995</v>
      </c>
      <c r="AR124" s="184" t="s">
        <v>84</v>
      </c>
      <c r="AT124" s="185" t="s">
        <v>75</v>
      </c>
      <c r="AU124" s="185" t="s">
        <v>76</v>
      </c>
      <c r="AY124" s="184" t="s">
        <v>142</v>
      </c>
      <c r="BK124" s="186">
        <f>BK125+BK168+BK175+BK190+BK215+BK219</f>
        <v>0</v>
      </c>
    </row>
    <row r="125" spans="2:63" s="12" customFormat="1" ht="22.9" customHeight="1">
      <c r="B125" s="172"/>
      <c r="C125" s="173"/>
      <c r="D125" s="174" t="s">
        <v>75</v>
      </c>
      <c r="E125" s="187" t="s">
        <v>84</v>
      </c>
      <c r="F125" s="187" t="s">
        <v>143</v>
      </c>
      <c r="G125" s="173"/>
      <c r="H125" s="173"/>
      <c r="I125" s="176"/>
      <c r="J125" s="176"/>
      <c r="K125" s="188">
        <f>BK125</f>
        <v>0</v>
      </c>
      <c r="L125" s="173"/>
      <c r="M125" s="178"/>
      <c r="N125" s="179"/>
      <c r="O125" s="180"/>
      <c r="P125" s="180"/>
      <c r="Q125" s="181">
        <f>SUM(Q126:Q167)</f>
        <v>0</v>
      </c>
      <c r="R125" s="181">
        <f>SUM(R126:R167)</f>
        <v>0</v>
      </c>
      <c r="S125" s="180"/>
      <c r="T125" s="182">
        <f>SUM(T126:T167)</f>
        <v>0</v>
      </c>
      <c r="U125" s="180"/>
      <c r="V125" s="182">
        <f>SUM(V126:V167)</f>
        <v>192.34879484400003</v>
      </c>
      <c r="W125" s="180"/>
      <c r="X125" s="183">
        <f>SUM(X126:X167)</f>
        <v>7.1979999999999995</v>
      </c>
      <c r="AR125" s="184" t="s">
        <v>84</v>
      </c>
      <c r="AT125" s="185" t="s">
        <v>75</v>
      </c>
      <c r="AU125" s="185" t="s">
        <v>84</v>
      </c>
      <c r="AY125" s="184" t="s">
        <v>142</v>
      </c>
      <c r="BK125" s="186">
        <f>SUM(BK126:BK167)</f>
        <v>0</v>
      </c>
    </row>
    <row r="126" spans="1:65" s="2" customFormat="1" ht="55.5" customHeight="1">
      <c r="A126" s="34"/>
      <c r="B126" s="35"/>
      <c r="C126" s="189" t="s">
        <v>84</v>
      </c>
      <c r="D126" s="189" t="s">
        <v>145</v>
      </c>
      <c r="E126" s="190" t="s">
        <v>174</v>
      </c>
      <c r="F126" s="191" t="s">
        <v>175</v>
      </c>
      <c r="G126" s="192" t="s">
        <v>148</v>
      </c>
      <c r="H126" s="193">
        <v>8.85</v>
      </c>
      <c r="I126" s="194"/>
      <c r="J126" s="194"/>
      <c r="K126" s="195">
        <f>ROUND(P126*H126,2)</f>
        <v>0</v>
      </c>
      <c r="L126" s="191" t="s">
        <v>149</v>
      </c>
      <c r="M126" s="39"/>
      <c r="N126" s="196" t="s">
        <v>1</v>
      </c>
      <c r="O126" s="197" t="s">
        <v>39</v>
      </c>
      <c r="P126" s="198">
        <f>I126+J126</f>
        <v>0</v>
      </c>
      <c r="Q126" s="198">
        <f>ROUND(I126*H126,2)</f>
        <v>0</v>
      </c>
      <c r="R126" s="198">
        <f>ROUND(J126*H126,2)</f>
        <v>0</v>
      </c>
      <c r="S126" s="71"/>
      <c r="T126" s="199">
        <f>S126*H126</f>
        <v>0</v>
      </c>
      <c r="U126" s="199">
        <v>0</v>
      </c>
      <c r="V126" s="199">
        <f>U126*H126</f>
        <v>0</v>
      </c>
      <c r="W126" s="199">
        <v>0.44</v>
      </c>
      <c r="X126" s="200">
        <f>W126*H126</f>
        <v>3.8939999999999997</v>
      </c>
      <c r="Y126" s="34"/>
      <c r="Z126" s="34"/>
      <c r="AA126" s="34"/>
      <c r="AB126" s="34"/>
      <c r="AC126" s="34"/>
      <c r="AD126" s="34"/>
      <c r="AE126" s="34"/>
      <c r="AR126" s="201" t="s">
        <v>150</v>
      </c>
      <c r="AT126" s="201" t="s">
        <v>145</v>
      </c>
      <c r="AU126" s="201" t="s">
        <v>86</v>
      </c>
      <c r="AY126" s="17" t="s">
        <v>142</v>
      </c>
      <c r="BE126" s="202">
        <f>IF(O126="základní",K126,0)</f>
        <v>0</v>
      </c>
      <c r="BF126" s="202">
        <f>IF(O126="snížená",K126,0)</f>
        <v>0</v>
      </c>
      <c r="BG126" s="202">
        <f>IF(O126="zákl. přenesená",K126,0)</f>
        <v>0</v>
      </c>
      <c r="BH126" s="202">
        <f>IF(O126="sníž. přenesená",K126,0)</f>
        <v>0</v>
      </c>
      <c r="BI126" s="202">
        <f>IF(O126="nulová",K126,0)</f>
        <v>0</v>
      </c>
      <c r="BJ126" s="17" t="s">
        <v>84</v>
      </c>
      <c r="BK126" s="202">
        <f>ROUND(P126*H126,2)</f>
        <v>0</v>
      </c>
      <c r="BL126" s="17" t="s">
        <v>150</v>
      </c>
      <c r="BM126" s="201" t="s">
        <v>940</v>
      </c>
    </row>
    <row r="127" spans="2:51" s="13" customFormat="1" ht="12">
      <c r="B127" s="208"/>
      <c r="C127" s="209"/>
      <c r="D127" s="203" t="s">
        <v>154</v>
      </c>
      <c r="E127" s="210" t="s">
        <v>1</v>
      </c>
      <c r="F127" s="211" t="s">
        <v>941</v>
      </c>
      <c r="G127" s="209"/>
      <c r="H127" s="212">
        <v>8.85</v>
      </c>
      <c r="I127" s="213"/>
      <c r="J127" s="213"/>
      <c r="K127" s="209"/>
      <c r="L127" s="209"/>
      <c r="M127" s="214"/>
      <c r="N127" s="215"/>
      <c r="O127" s="216"/>
      <c r="P127" s="216"/>
      <c r="Q127" s="216"/>
      <c r="R127" s="216"/>
      <c r="S127" s="216"/>
      <c r="T127" s="216"/>
      <c r="U127" s="216"/>
      <c r="V127" s="216"/>
      <c r="W127" s="216"/>
      <c r="X127" s="217"/>
      <c r="AT127" s="218" t="s">
        <v>154</v>
      </c>
      <c r="AU127" s="218" t="s">
        <v>86</v>
      </c>
      <c r="AV127" s="13" t="s">
        <v>86</v>
      </c>
      <c r="AW127" s="13" t="s">
        <v>5</v>
      </c>
      <c r="AX127" s="13" t="s">
        <v>84</v>
      </c>
      <c r="AY127" s="218" t="s">
        <v>142</v>
      </c>
    </row>
    <row r="128" spans="1:65" s="2" customFormat="1" ht="48">
      <c r="A128" s="34"/>
      <c r="B128" s="35"/>
      <c r="C128" s="189" t="s">
        <v>86</v>
      </c>
      <c r="D128" s="189" t="s">
        <v>145</v>
      </c>
      <c r="E128" s="190" t="s">
        <v>180</v>
      </c>
      <c r="F128" s="191" t="s">
        <v>181</v>
      </c>
      <c r="G128" s="192" t="s">
        <v>148</v>
      </c>
      <c r="H128" s="193">
        <v>8.85</v>
      </c>
      <c r="I128" s="194"/>
      <c r="J128" s="194"/>
      <c r="K128" s="195">
        <f>ROUND(P128*H128,2)</f>
        <v>0</v>
      </c>
      <c r="L128" s="191" t="s">
        <v>149</v>
      </c>
      <c r="M128" s="39"/>
      <c r="N128" s="196" t="s">
        <v>1</v>
      </c>
      <c r="O128" s="197" t="s">
        <v>39</v>
      </c>
      <c r="P128" s="198">
        <f>I128+J128</f>
        <v>0</v>
      </c>
      <c r="Q128" s="198">
        <f>ROUND(I128*H128,2)</f>
        <v>0</v>
      </c>
      <c r="R128" s="198">
        <f>ROUND(J128*H128,2)</f>
        <v>0</v>
      </c>
      <c r="S128" s="71"/>
      <c r="T128" s="199">
        <f>S128*H128</f>
        <v>0</v>
      </c>
      <c r="U128" s="199">
        <v>0</v>
      </c>
      <c r="V128" s="199">
        <f>U128*H128</f>
        <v>0</v>
      </c>
      <c r="W128" s="199">
        <v>0.22</v>
      </c>
      <c r="X128" s="200">
        <f>W128*H128</f>
        <v>1.9469999999999998</v>
      </c>
      <c r="Y128" s="34"/>
      <c r="Z128" s="34"/>
      <c r="AA128" s="34"/>
      <c r="AB128" s="34"/>
      <c r="AC128" s="34"/>
      <c r="AD128" s="34"/>
      <c r="AE128" s="34"/>
      <c r="AR128" s="201" t="s">
        <v>150</v>
      </c>
      <c r="AT128" s="201" t="s">
        <v>145</v>
      </c>
      <c r="AU128" s="201" t="s">
        <v>86</v>
      </c>
      <c r="AY128" s="17" t="s">
        <v>142</v>
      </c>
      <c r="BE128" s="202">
        <f>IF(O128="základní",K128,0)</f>
        <v>0</v>
      </c>
      <c r="BF128" s="202">
        <f>IF(O128="snížená",K128,0)</f>
        <v>0</v>
      </c>
      <c r="BG128" s="202">
        <f>IF(O128="zákl. přenesená",K128,0)</f>
        <v>0</v>
      </c>
      <c r="BH128" s="202">
        <f>IF(O128="sníž. přenesená",K128,0)</f>
        <v>0</v>
      </c>
      <c r="BI128" s="202">
        <f>IF(O128="nulová",K128,0)</f>
        <v>0</v>
      </c>
      <c r="BJ128" s="17" t="s">
        <v>84</v>
      </c>
      <c r="BK128" s="202">
        <f>ROUND(P128*H128,2)</f>
        <v>0</v>
      </c>
      <c r="BL128" s="17" t="s">
        <v>150</v>
      </c>
      <c r="BM128" s="201" t="s">
        <v>942</v>
      </c>
    </row>
    <row r="129" spans="2:51" s="13" customFormat="1" ht="12">
      <c r="B129" s="208"/>
      <c r="C129" s="209"/>
      <c r="D129" s="203" t="s">
        <v>154</v>
      </c>
      <c r="E129" s="210" t="s">
        <v>1</v>
      </c>
      <c r="F129" s="211" t="s">
        <v>941</v>
      </c>
      <c r="G129" s="209"/>
      <c r="H129" s="212">
        <v>8.85</v>
      </c>
      <c r="I129" s="213"/>
      <c r="J129" s="213"/>
      <c r="K129" s="209"/>
      <c r="L129" s="209"/>
      <c r="M129" s="214"/>
      <c r="N129" s="215"/>
      <c r="O129" s="216"/>
      <c r="P129" s="216"/>
      <c r="Q129" s="216"/>
      <c r="R129" s="216"/>
      <c r="S129" s="216"/>
      <c r="T129" s="216"/>
      <c r="U129" s="216"/>
      <c r="V129" s="216"/>
      <c r="W129" s="216"/>
      <c r="X129" s="217"/>
      <c r="AT129" s="218" t="s">
        <v>154</v>
      </c>
      <c r="AU129" s="218" t="s">
        <v>86</v>
      </c>
      <c r="AV129" s="13" t="s">
        <v>86</v>
      </c>
      <c r="AW129" s="13" t="s">
        <v>5</v>
      </c>
      <c r="AX129" s="13" t="s">
        <v>84</v>
      </c>
      <c r="AY129" s="218" t="s">
        <v>142</v>
      </c>
    </row>
    <row r="130" spans="1:65" s="2" customFormat="1" ht="44.25" customHeight="1">
      <c r="A130" s="34"/>
      <c r="B130" s="35"/>
      <c r="C130" s="189" t="s">
        <v>156</v>
      </c>
      <c r="D130" s="189" t="s">
        <v>145</v>
      </c>
      <c r="E130" s="190" t="s">
        <v>189</v>
      </c>
      <c r="F130" s="191" t="s">
        <v>190</v>
      </c>
      <c r="G130" s="192" t="s">
        <v>148</v>
      </c>
      <c r="H130" s="193">
        <v>11.8</v>
      </c>
      <c r="I130" s="194"/>
      <c r="J130" s="194"/>
      <c r="K130" s="195">
        <f>ROUND(P130*H130,2)</f>
        <v>0</v>
      </c>
      <c r="L130" s="191" t="s">
        <v>149</v>
      </c>
      <c r="M130" s="39"/>
      <c r="N130" s="196" t="s">
        <v>1</v>
      </c>
      <c r="O130" s="197" t="s">
        <v>39</v>
      </c>
      <c r="P130" s="198">
        <f>I130+J130</f>
        <v>0</v>
      </c>
      <c r="Q130" s="198">
        <f>ROUND(I130*H130,2)</f>
        <v>0</v>
      </c>
      <c r="R130" s="198">
        <f>ROUND(J130*H130,2)</f>
        <v>0</v>
      </c>
      <c r="S130" s="71"/>
      <c r="T130" s="199">
        <f>S130*H130</f>
        <v>0</v>
      </c>
      <c r="U130" s="199">
        <v>4.058E-05</v>
      </c>
      <c r="V130" s="199">
        <f>U130*H130</f>
        <v>0.000478844</v>
      </c>
      <c r="W130" s="199">
        <v>0.115</v>
      </c>
      <c r="X130" s="200">
        <f>W130*H130</f>
        <v>1.3570000000000002</v>
      </c>
      <c r="Y130" s="34"/>
      <c r="Z130" s="34"/>
      <c r="AA130" s="34"/>
      <c r="AB130" s="34"/>
      <c r="AC130" s="34"/>
      <c r="AD130" s="34"/>
      <c r="AE130" s="34"/>
      <c r="AR130" s="201" t="s">
        <v>150</v>
      </c>
      <c r="AT130" s="201" t="s">
        <v>145</v>
      </c>
      <c r="AU130" s="201" t="s">
        <v>86</v>
      </c>
      <c r="AY130" s="17" t="s">
        <v>142</v>
      </c>
      <c r="BE130" s="202">
        <f>IF(O130="základní",K130,0)</f>
        <v>0</v>
      </c>
      <c r="BF130" s="202">
        <f>IF(O130="snížená",K130,0)</f>
        <v>0</v>
      </c>
      <c r="BG130" s="202">
        <f>IF(O130="zákl. přenesená",K130,0)</f>
        <v>0</v>
      </c>
      <c r="BH130" s="202">
        <f>IF(O130="sníž. přenesená",K130,0)</f>
        <v>0</v>
      </c>
      <c r="BI130" s="202">
        <f>IF(O130="nulová",K130,0)</f>
        <v>0</v>
      </c>
      <c r="BJ130" s="17" t="s">
        <v>84</v>
      </c>
      <c r="BK130" s="202">
        <f>ROUND(P130*H130,2)</f>
        <v>0</v>
      </c>
      <c r="BL130" s="17" t="s">
        <v>150</v>
      </c>
      <c r="BM130" s="201" t="s">
        <v>943</v>
      </c>
    </row>
    <row r="131" spans="2:51" s="13" customFormat="1" ht="12">
      <c r="B131" s="208"/>
      <c r="C131" s="209"/>
      <c r="D131" s="203" t="s">
        <v>154</v>
      </c>
      <c r="E131" s="210" t="s">
        <v>1</v>
      </c>
      <c r="F131" s="211" t="s">
        <v>944</v>
      </c>
      <c r="G131" s="209"/>
      <c r="H131" s="212">
        <v>11.8</v>
      </c>
      <c r="I131" s="213"/>
      <c r="J131" s="213"/>
      <c r="K131" s="209"/>
      <c r="L131" s="209"/>
      <c r="M131" s="214"/>
      <c r="N131" s="215"/>
      <c r="O131" s="216"/>
      <c r="P131" s="216"/>
      <c r="Q131" s="216"/>
      <c r="R131" s="216"/>
      <c r="S131" s="216"/>
      <c r="T131" s="216"/>
      <c r="U131" s="216"/>
      <c r="V131" s="216"/>
      <c r="W131" s="216"/>
      <c r="X131" s="217"/>
      <c r="AT131" s="218" t="s">
        <v>154</v>
      </c>
      <c r="AU131" s="218" t="s">
        <v>86</v>
      </c>
      <c r="AV131" s="13" t="s">
        <v>86</v>
      </c>
      <c r="AW131" s="13" t="s">
        <v>5</v>
      </c>
      <c r="AX131" s="13" t="s">
        <v>84</v>
      </c>
      <c r="AY131" s="218" t="s">
        <v>142</v>
      </c>
    </row>
    <row r="132" spans="1:65" s="2" customFormat="1" ht="24">
      <c r="A132" s="34"/>
      <c r="B132" s="35"/>
      <c r="C132" s="189" t="s">
        <v>387</v>
      </c>
      <c r="D132" s="189" t="s">
        <v>145</v>
      </c>
      <c r="E132" s="190" t="s">
        <v>945</v>
      </c>
      <c r="F132" s="191" t="s">
        <v>946</v>
      </c>
      <c r="G132" s="192" t="s">
        <v>148</v>
      </c>
      <c r="H132" s="193">
        <v>138</v>
      </c>
      <c r="I132" s="194"/>
      <c r="J132" s="194"/>
      <c r="K132" s="195">
        <f>ROUND(P132*H132,2)</f>
        <v>0</v>
      </c>
      <c r="L132" s="191" t="s">
        <v>149</v>
      </c>
      <c r="M132" s="39"/>
      <c r="N132" s="196" t="s">
        <v>1</v>
      </c>
      <c r="O132" s="197" t="s">
        <v>39</v>
      </c>
      <c r="P132" s="198">
        <f>I132+J132</f>
        <v>0</v>
      </c>
      <c r="Q132" s="198">
        <f>ROUND(I132*H132,2)</f>
        <v>0</v>
      </c>
      <c r="R132" s="198">
        <f>ROUND(J132*H132,2)</f>
        <v>0</v>
      </c>
      <c r="S132" s="71"/>
      <c r="T132" s="199">
        <f>S132*H132</f>
        <v>0</v>
      </c>
      <c r="U132" s="199">
        <v>0</v>
      </c>
      <c r="V132" s="199">
        <f>U132*H132</f>
        <v>0</v>
      </c>
      <c r="W132" s="199">
        <v>0</v>
      </c>
      <c r="X132" s="200">
        <f>W132*H132</f>
        <v>0</v>
      </c>
      <c r="Y132" s="34"/>
      <c r="Z132" s="34"/>
      <c r="AA132" s="34"/>
      <c r="AB132" s="34"/>
      <c r="AC132" s="34"/>
      <c r="AD132" s="34"/>
      <c r="AE132" s="34"/>
      <c r="AR132" s="201" t="s">
        <v>150</v>
      </c>
      <c r="AT132" s="201" t="s">
        <v>145</v>
      </c>
      <c r="AU132" s="201" t="s">
        <v>86</v>
      </c>
      <c r="AY132" s="17" t="s">
        <v>142</v>
      </c>
      <c r="BE132" s="202">
        <f>IF(O132="základní",K132,0)</f>
        <v>0</v>
      </c>
      <c r="BF132" s="202">
        <f>IF(O132="snížená",K132,0)</f>
        <v>0</v>
      </c>
      <c r="BG132" s="202">
        <f>IF(O132="zákl. přenesená",K132,0)</f>
        <v>0</v>
      </c>
      <c r="BH132" s="202">
        <f>IF(O132="sníž. přenesená",K132,0)</f>
        <v>0</v>
      </c>
      <c r="BI132" s="202">
        <f>IF(O132="nulová",K132,0)</f>
        <v>0</v>
      </c>
      <c r="BJ132" s="17" t="s">
        <v>84</v>
      </c>
      <c r="BK132" s="202">
        <f>ROUND(P132*H132,2)</f>
        <v>0</v>
      </c>
      <c r="BL132" s="17" t="s">
        <v>150</v>
      </c>
      <c r="BM132" s="201" t="s">
        <v>947</v>
      </c>
    </row>
    <row r="133" spans="1:47" s="2" customFormat="1" ht="68.25">
      <c r="A133" s="34"/>
      <c r="B133" s="35"/>
      <c r="C133" s="36"/>
      <c r="D133" s="203" t="s">
        <v>152</v>
      </c>
      <c r="E133" s="36"/>
      <c r="F133" s="204" t="s">
        <v>204</v>
      </c>
      <c r="G133" s="36"/>
      <c r="H133" s="36"/>
      <c r="I133" s="205"/>
      <c r="J133" s="205"/>
      <c r="K133" s="36"/>
      <c r="L133" s="36"/>
      <c r="M133" s="39"/>
      <c r="N133" s="206"/>
      <c r="O133" s="207"/>
      <c r="P133" s="71"/>
      <c r="Q133" s="71"/>
      <c r="R133" s="71"/>
      <c r="S133" s="71"/>
      <c r="T133" s="71"/>
      <c r="U133" s="71"/>
      <c r="V133" s="71"/>
      <c r="W133" s="71"/>
      <c r="X133" s="72"/>
      <c r="Y133" s="34"/>
      <c r="Z133" s="34"/>
      <c r="AA133" s="34"/>
      <c r="AB133" s="34"/>
      <c r="AC133" s="34"/>
      <c r="AD133" s="34"/>
      <c r="AE133" s="34"/>
      <c r="AT133" s="17" t="s">
        <v>152</v>
      </c>
      <c r="AU133" s="17" t="s">
        <v>86</v>
      </c>
    </row>
    <row r="134" spans="1:65" s="2" customFormat="1" ht="33" customHeight="1">
      <c r="A134" s="34"/>
      <c r="B134" s="35"/>
      <c r="C134" s="189" t="s">
        <v>394</v>
      </c>
      <c r="D134" s="189" t="s">
        <v>145</v>
      </c>
      <c r="E134" s="190" t="s">
        <v>885</v>
      </c>
      <c r="F134" s="191" t="s">
        <v>886</v>
      </c>
      <c r="G134" s="192" t="s">
        <v>196</v>
      </c>
      <c r="H134" s="193">
        <v>202.76</v>
      </c>
      <c r="I134" s="194"/>
      <c r="J134" s="194"/>
      <c r="K134" s="195">
        <f>ROUND(P134*H134,2)</f>
        <v>0</v>
      </c>
      <c r="L134" s="191" t="s">
        <v>149</v>
      </c>
      <c r="M134" s="39"/>
      <c r="N134" s="196" t="s">
        <v>1</v>
      </c>
      <c r="O134" s="197" t="s">
        <v>39</v>
      </c>
      <c r="P134" s="198">
        <f>I134+J134</f>
        <v>0</v>
      </c>
      <c r="Q134" s="198">
        <f>ROUND(I134*H134,2)</f>
        <v>0</v>
      </c>
      <c r="R134" s="198">
        <f>ROUND(J134*H134,2)</f>
        <v>0</v>
      </c>
      <c r="S134" s="71"/>
      <c r="T134" s="199">
        <f>S134*H134</f>
        <v>0</v>
      </c>
      <c r="U134" s="199">
        <v>0</v>
      </c>
      <c r="V134" s="199">
        <f>U134*H134</f>
        <v>0</v>
      </c>
      <c r="W134" s="199">
        <v>0</v>
      </c>
      <c r="X134" s="200">
        <f>W134*H134</f>
        <v>0</v>
      </c>
      <c r="Y134" s="34"/>
      <c r="Z134" s="34"/>
      <c r="AA134" s="34"/>
      <c r="AB134" s="34"/>
      <c r="AC134" s="34"/>
      <c r="AD134" s="34"/>
      <c r="AE134" s="34"/>
      <c r="AR134" s="201" t="s">
        <v>150</v>
      </c>
      <c r="AT134" s="201" t="s">
        <v>145</v>
      </c>
      <c r="AU134" s="201" t="s">
        <v>86</v>
      </c>
      <c r="AY134" s="17" t="s">
        <v>142</v>
      </c>
      <c r="BE134" s="202">
        <f>IF(O134="základní",K134,0)</f>
        <v>0</v>
      </c>
      <c r="BF134" s="202">
        <f>IF(O134="snížená",K134,0)</f>
        <v>0</v>
      </c>
      <c r="BG134" s="202">
        <f>IF(O134="zákl. přenesená",K134,0)</f>
        <v>0</v>
      </c>
      <c r="BH134" s="202">
        <f>IF(O134="sníž. přenesená",K134,0)</f>
        <v>0</v>
      </c>
      <c r="BI134" s="202">
        <f>IF(O134="nulová",K134,0)</f>
        <v>0</v>
      </c>
      <c r="BJ134" s="17" t="s">
        <v>84</v>
      </c>
      <c r="BK134" s="202">
        <f>ROUND(P134*H134,2)</f>
        <v>0</v>
      </c>
      <c r="BL134" s="17" t="s">
        <v>150</v>
      </c>
      <c r="BM134" s="201" t="s">
        <v>948</v>
      </c>
    </row>
    <row r="135" spans="1:47" s="2" customFormat="1" ht="29.25">
      <c r="A135" s="34"/>
      <c r="B135" s="35"/>
      <c r="C135" s="36"/>
      <c r="D135" s="203" t="s">
        <v>152</v>
      </c>
      <c r="E135" s="36"/>
      <c r="F135" s="204" t="s">
        <v>215</v>
      </c>
      <c r="G135" s="36"/>
      <c r="H135" s="36"/>
      <c r="I135" s="205"/>
      <c r="J135" s="205"/>
      <c r="K135" s="36"/>
      <c r="L135" s="36"/>
      <c r="M135" s="39"/>
      <c r="N135" s="206"/>
      <c r="O135" s="207"/>
      <c r="P135" s="71"/>
      <c r="Q135" s="71"/>
      <c r="R135" s="71"/>
      <c r="S135" s="71"/>
      <c r="T135" s="71"/>
      <c r="U135" s="71"/>
      <c r="V135" s="71"/>
      <c r="W135" s="71"/>
      <c r="X135" s="72"/>
      <c r="Y135" s="34"/>
      <c r="Z135" s="34"/>
      <c r="AA135" s="34"/>
      <c r="AB135" s="34"/>
      <c r="AC135" s="34"/>
      <c r="AD135" s="34"/>
      <c r="AE135" s="34"/>
      <c r="AT135" s="17" t="s">
        <v>152</v>
      </c>
      <c r="AU135" s="17" t="s">
        <v>86</v>
      </c>
    </row>
    <row r="136" spans="2:51" s="13" customFormat="1" ht="12">
      <c r="B136" s="208"/>
      <c r="C136" s="209"/>
      <c r="D136" s="203" t="s">
        <v>154</v>
      </c>
      <c r="E136" s="210" t="s">
        <v>1</v>
      </c>
      <c r="F136" s="211" t="s">
        <v>949</v>
      </c>
      <c r="G136" s="209"/>
      <c r="H136" s="212">
        <v>202.76</v>
      </c>
      <c r="I136" s="213"/>
      <c r="J136" s="213"/>
      <c r="K136" s="209"/>
      <c r="L136" s="209"/>
      <c r="M136" s="214"/>
      <c r="N136" s="215"/>
      <c r="O136" s="216"/>
      <c r="P136" s="216"/>
      <c r="Q136" s="216"/>
      <c r="R136" s="216"/>
      <c r="S136" s="216"/>
      <c r="T136" s="216"/>
      <c r="U136" s="216"/>
      <c r="V136" s="216"/>
      <c r="W136" s="216"/>
      <c r="X136" s="217"/>
      <c r="AT136" s="218" t="s">
        <v>154</v>
      </c>
      <c r="AU136" s="218" t="s">
        <v>86</v>
      </c>
      <c r="AV136" s="13" t="s">
        <v>86</v>
      </c>
      <c r="AW136" s="13" t="s">
        <v>5</v>
      </c>
      <c r="AX136" s="13" t="s">
        <v>84</v>
      </c>
      <c r="AY136" s="218" t="s">
        <v>142</v>
      </c>
    </row>
    <row r="137" spans="1:65" s="2" customFormat="1" ht="60">
      <c r="A137" s="34"/>
      <c r="B137" s="35"/>
      <c r="C137" s="189" t="s">
        <v>398</v>
      </c>
      <c r="D137" s="189" t="s">
        <v>145</v>
      </c>
      <c r="E137" s="190" t="s">
        <v>236</v>
      </c>
      <c r="F137" s="191" t="s">
        <v>237</v>
      </c>
      <c r="G137" s="192" t="s">
        <v>196</v>
      </c>
      <c r="H137" s="193">
        <v>244.99</v>
      </c>
      <c r="I137" s="194"/>
      <c r="J137" s="194"/>
      <c r="K137" s="195">
        <f>ROUND(P137*H137,2)</f>
        <v>0</v>
      </c>
      <c r="L137" s="191" t="s">
        <v>149</v>
      </c>
      <c r="M137" s="39"/>
      <c r="N137" s="196" t="s">
        <v>1</v>
      </c>
      <c r="O137" s="197" t="s">
        <v>39</v>
      </c>
      <c r="P137" s="198">
        <f>I137+J137</f>
        <v>0</v>
      </c>
      <c r="Q137" s="198">
        <f>ROUND(I137*H137,2)</f>
        <v>0</v>
      </c>
      <c r="R137" s="198">
        <f>ROUND(J137*H137,2)</f>
        <v>0</v>
      </c>
      <c r="S137" s="71"/>
      <c r="T137" s="199">
        <f>S137*H137</f>
        <v>0</v>
      </c>
      <c r="U137" s="199">
        <v>0</v>
      </c>
      <c r="V137" s="199">
        <f>U137*H137</f>
        <v>0</v>
      </c>
      <c r="W137" s="199">
        <v>0</v>
      </c>
      <c r="X137" s="200">
        <f>W137*H137</f>
        <v>0</v>
      </c>
      <c r="Y137" s="34"/>
      <c r="Z137" s="34"/>
      <c r="AA137" s="34"/>
      <c r="AB137" s="34"/>
      <c r="AC137" s="34"/>
      <c r="AD137" s="34"/>
      <c r="AE137" s="34"/>
      <c r="AR137" s="201" t="s">
        <v>150</v>
      </c>
      <c r="AT137" s="201" t="s">
        <v>145</v>
      </c>
      <c r="AU137" s="201" t="s">
        <v>86</v>
      </c>
      <c r="AY137" s="17" t="s">
        <v>142</v>
      </c>
      <c r="BE137" s="202">
        <f>IF(O137="základní",K137,0)</f>
        <v>0</v>
      </c>
      <c r="BF137" s="202">
        <f>IF(O137="snížená",K137,0)</f>
        <v>0</v>
      </c>
      <c r="BG137" s="202">
        <f>IF(O137="zákl. přenesená",K137,0)</f>
        <v>0</v>
      </c>
      <c r="BH137" s="202">
        <f>IF(O137="sníž. přenesená",K137,0)</f>
        <v>0</v>
      </c>
      <c r="BI137" s="202">
        <f>IF(O137="nulová",K137,0)</f>
        <v>0</v>
      </c>
      <c r="BJ137" s="17" t="s">
        <v>84</v>
      </c>
      <c r="BK137" s="202">
        <f>ROUND(P137*H137,2)</f>
        <v>0</v>
      </c>
      <c r="BL137" s="17" t="s">
        <v>150</v>
      </c>
      <c r="BM137" s="201" t="s">
        <v>950</v>
      </c>
    </row>
    <row r="138" spans="1:47" s="2" customFormat="1" ht="68.25">
      <c r="A138" s="34"/>
      <c r="B138" s="35"/>
      <c r="C138" s="36"/>
      <c r="D138" s="203" t="s">
        <v>152</v>
      </c>
      <c r="E138" s="36"/>
      <c r="F138" s="204" t="s">
        <v>239</v>
      </c>
      <c r="G138" s="36"/>
      <c r="H138" s="36"/>
      <c r="I138" s="205"/>
      <c r="J138" s="205"/>
      <c r="K138" s="36"/>
      <c r="L138" s="36"/>
      <c r="M138" s="39"/>
      <c r="N138" s="206"/>
      <c r="O138" s="207"/>
      <c r="P138" s="71"/>
      <c r="Q138" s="71"/>
      <c r="R138" s="71"/>
      <c r="S138" s="71"/>
      <c r="T138" s="71"/>
      <c r="U138" s="71"/>
      <c r="V138" s="71"/>
      <c r="W138" s="71"/>
      <c r="X138" s="72"/>
      <c r="Y138" s="34"/>
      <c r="Z138" s="34"/>
      <c r="AA138" s="34"/>
      <c r="AB138" s="34"/>
      <c r="AC138" s="34"/>
      <c r="AD138" s="34"/>
      <c r="AE138" s="34"/>
      <c r="AT138" s="17" t="s">
        <v>152</v>
      </c>
      <c r="AU138" s="17" t="s">
        <v>86</v>
      </c>
    </row>
    <row r="139" spans="2:51" s="13" customFormat="1" ht="12">
      <c r="B139" s="208"/>
      <c r="C139" s="209"/>
      <c r="D139" s="203" t="s">
        <v>154</v>
      </c>
      <c r="E139" s="210" t="s">
        <v>1</v>
      </c>
      <c r="F139" s="211" t="s">
        <v>951</v>
      </c>
      <c r="G139" s="209"/>
      <c r="H139" s="212">
        <v>244.99</v>
      </c>
      <c r="I139" s="213"/>
      <c r="J139" s="213"/>
      <c r="K139" s="209"/>
      <c r="L139" s="209"/>
      <c r="M139" s="214"/>
      <c r="N139" s="215"/>
      <c r="O139" s="216"/>
      <c r="P139" s="216"/>
      <c r="Q139" s="216"/>
      <c r="R139" s="216"/>
      <c r="S139" s="216"/>
      <c r="T139" s="216"/>
      <c r="U139" s="216"/>
      <c r="V139" s="216"/>
      <c r="W139" s="216"/>
      <c r="X139" s="217"/>
      <c r="AT139" s="218" t="s">
        <v>154</v>
      </c>
      <c r="AU139" s="218" t="s">
        <v>86</v>
      </c>
      <c r="AV139" s="13" t="s">
        <v>86</v>
      </c>
      <c r="AW139" s="13" t="s">
        <v>5</v>
      </c>
      <c r="AX139" s="13" t="s">
        <v>84</v>
      </c>
      <c r="AY139" s="218" t="s">
        <v>142</v>
      </c>
    </row>
    <row r="140" spans="1:65" s="2" customFormat="1" ht="66.75" customHeight="1">
      <c r="A140" s="34"/>
      <c r="B140" s="35"/>
      <c r="C140" s="189" t="s">
        <v>403</v>
      </c>
      <c r="D140" s="189" t="s">
        <v>145</v>
      </c>
      <c r="E140" s="190" t="s">
        <v>242</v>
      </c>
      <c r="F140" s="191" t="s">
        <v>243</v>
      </c>
      <c r="G140" s="192" t="s">
        <v>196</v>
      </c>
      <c r="H140" s="193">
        <v>244.99</v>
      </c>
      <c r="I140" s="194"/>
      <c r="J140" s="194"/>
      <c r="K140" s="195">
        <f>ROUND(P140*H140,2)</f>
        <v>0</v>
      </c>
      <c r="L140" s="191" t="s">
        <v>149</v>
      </c>
      <c r="M140" s="39"/>
      <c r="N140" s="196" t="s">
        <v>1</v>
      </c>
      <c r="O140" s="197" t="s">
        <v>39</v>
      </c>
      <c r="P140" s="198">
        <f>I140+J140</f>
        <v>0</v>
      </c>
      <c r="Q140" s="198">
        <f>ROUND(I140*H140,2)</f>
        <v>0</v>
      </c>
      <c r="R140" s="198">
        <f>ROUND(J140*H140,2)</f>
        <v>0</v>
      </c>
      <c r="S140" s="71"/>
      <c r="T140" s="199">
        <f>S140*H140</f>
        <v>0</v>
      </c>
      <c r="U140" s="199">
        <v>0</v>
      </c>
      <c r="V140" s="199">
        <f>U140*H140</f>
        <v>0</v>
      </c>
      <c r="W140" s="199">
        <v>0</v>
      </c>
      <c r="X140" s="200">
        <f>W140*H140</f>
        <v>0</v>
      </c>
      <c r="Y140" s="34"/>
      <c r="Z140" s="34"/>
      <c r="AA140" s="34"/>
      <c r="AB140" s="34"/>
      <c r="AC140" s="34"/>
      <c r="AD140" s="34"/>
      <c r="AE140" s="34"/>
      <c r="AR140" s="201" t="s">
        <v>150</v>
      </c>
      <c r="AT140" s="201" t="s">
        <v>145</v>
      </c>
      <c r="AU140" s="201" t="s">
        <v>86</v>
      </c>
      <c r="AY140" s="17" t="s">
        <v>142</v>
      </c>
      <c r="BE140" s="202">
        <f>IF(O140="základní",K140,0)</f>
        <v>0</v>
      </c>
      <c r="BF140" s="202">
        <f>IF(O140="snížená",K140,0)</f>
        <v>0</v>
      </c>
      <c r="BG140" s="202">
        <f>IF(O140="zákl. přenesená",K140,0)</f>
        <v>0</v>
      </c>
      <c r="BH140" s="202">
        <f>IF(O140="sníž. přenesená",K140,0)</f>
        <v>0</v>
      </c>
      <c r="BI140" s="202">
        <f>IF(O140="nulová",K140,0)</f>
        <v>0</v>
      </c>
      <c r="BJ140" s="17" t="s">
        <v>84</v>
      </c>
      <c r="BK140" s="202">
        <f>ROUND(P140*H140,2)</f>
        <v>0</v>
      </c>
      <c r="BL140" s="17" t="s">
        <v>150</v>
      </c>
      <c r="BM140" s="201" t="s">
        <v>952</v>
      </c>
    </row>
    <row r="141" spans="1:47" s="2" customFormat="1" ht="68.25">
      <c r="A141" s="34"/>
      <c r="B141" s="35"/>
      <c r="C141" s="36"/>
      <c r="D141" s="203" t="s">
        <v>152</v>
      </c>
      <c r="E141" s="36"/>
      <c r="F141" s="204" t="s">
        <v>239</v>
      </c>
      <c r="G141" s="36"/>
      <c r="H141" s="36"/>
      <c r="I141" s="205"/>
      <c r="J141" s="205"/>
      <c r="K141" s="36"/>
      <c r="L141" s="36"/>
      <c r="M141" s="39"/>
      <c r="N141" s="206"/>
      <c r="O141" s="207"/>
      <c r="P141" s="71"/>
      <c r="Q141" s="71"/>
      <c r="R141" s="71"/>
      <c r="S141" s="71"/>
      <c r="T141" s="71"/>
      <c r="U141" s="71"/>
      <c r="V141" s="71"/>
      <c r="W141" s="71"/>
      <c r="X141" s="72"/>
      <c r="Y141" s="34"/>
      <c r="Z141" s="34"/>
      <c r="AA141" s="34"/>
      <c r="AB141" s="34"/>
      <c r="AC141" s="34"/>
      <c r="AD141" s="34"/>
      <c r="AE141" s="34"/>
      <c r="AT141" s="17" t="s">
        <v>152</v>
      </c>
      <c r="AU141" s="17" t="s">
        <v>86</v>
      </c>
    </row>
    <row r="142" spans="2:51" s="13" customFormat="1" ht="12">
      <c r="B142" s="208"/>
      <c r="C142" s="209"/>
      <c r="D142" s="203" t="s">
        <v>154</v>
      </c>
      <c r="E142" s="210" t="s">
        <v>1</v>
      </c>
      <c r="F142" s="211" t="s">
        <v>951</v>
      </c>
      <c r="G142" s="209"/>
      <c r="H142" s="212">
        <v>244.99</v>
      </c>
      <c r="I142" s="213"/>
      <c r="J142" s="213"/>
      <c r="K142" s="209"/>
      <c r="L142" s="209"/>
      <c r="M142" s="214"/>
      <c r="N142" s="215"/>
      <c r="O142" s="216"/>
      <c r="P142" s="216"/>
      <c r="Q142" s="216"/>
      <c r="R142" s="216"/>
      <c r="S142" s="216"/>
      <c r="T142" s="216"/>
      <c r="U142" s="216"/>
      <c r="V142" s="216"/>
      <c r="W142" s="216"/>
      <c r="X142" s="217"/>
      <c r="AT142" s="218" t="s">
        <v>154</v>
      </c>
      <c r="AU142" s="218" t="s">
        <v>86</v>
      </c>
      <c r="AV142" s="13" t="s">
        <v>86</v>
      </c>
      <c r="AW142" s="13" t="s">
        <v>5</v>
      </c>
      <c r="AX142" s="13" t="s">
        <v>84</v>
      </c>
      <c r="AY142" s="218" t="s">
        <v>142</v>
      </c>
    </row>
    <row r="143" spans="1:65" s="2" customFormat="1" ht="44.25" customHeight="1">
      <c r="A143" s="34"/>
      <c r="B143" s="35"/>
      <c r="C143" s="189" t="s">
        <v>858</v>
      </c>
      <c r="D143" s="189" t="s">
        <v>145</v>
      </c>
      <c r="E143" s="190" t="s">
        <v>743</v>
      </c>
      <c r="F143" s="191" t="s">
        <v>744</v>
      </c>
      <c r="G143" s="192" t="s">
        <v>196</v>
      </c>
      <c r="H143" s="193">
        <v>12</v>
      </c>
      <c r="I143" s="194"/>
      <c r="J143" s="194"/>
      <c r="K143" s="195">
        <f>ROUND(P143*H143,2)</f>
        <v>0</v>
      </c>
      <c r="L143" s="191" t="s">
        <v>149</v>
      </c>
      <c r="M143" s="39"/>
      <c r="N143" s="196" t="s">
        <v>1</v>
      </c>
      <c r="O143" s="197" t="s">
        <v>39</v>
      </c>
      <c r="P143" s="198">
        <f>I143+J143</f>
        <v>0</v>
      </c>
      <c r="Q143" s="198">
        <f>ROUND(I143*H143,2)</f>
        <v>0</v>
      </c>
      <c r="R143" s="198">
        <f>ROUND(J143*H143,2)</f>
        <v>0</v>
      </c>
      <c r="S143" s="71"/>
      <c r="T143" s="199">
        <f>S143*H143</f>
        <v>0</v>
      </c>
      <c r="U143" s="199">
        <v>0</v>
      </c>
      <c r="V143" s="199">
        <f>U143*H143</f>
        <v>0</v>
      </c>
      <c r="W143" s="199">
        <v>0</v>
      </c>
      <c r="X143" s="200">
        <f>W143*H143</f>
        <v>0</v>
      </c>
      <c r="Y143" s="34"/>
      <c r="Z143" s="34"/>
      <c r="AA143" s="34"/>
      <c r="AB143" s="34"/>
      <c r="AC143" s="34"/>
      <c r="AD143" s="34"/>
      <c r="AE143" s="34"/>
      <c r="AR143" s="201" t="s">
        <v>150</v>
      </c>
      <c r="AT143" s="201" t="s">
        <v>145</v>
      </c>
      <c r="AU143" s="201" t="s">
        <v>86</v>
      </c>
      <c r="AY143" s="17" t="s">
        <v>142</v>
      </c>
      <c r="BE143" s="202">
        <f>IF(O143="základní",K143,0)</f>
        <v>0</v>
      </c>
      <c r="BF143" s="202">
        <f>IF(O143="snížená",K143,0)</f>
        <v>0</v>
      </c>
      <c r="BG143" s="202">
        <f>IF(O143="zákl. přenesená",K143,0)</f>
        <v>0</v>
      </c>
      <c r="BH143" s="202">
        <f>IF(O143="sníž. přenesená",K143,0)</f>
        <v>0</v>
      </c>
      <c r="BI143" s="202">
        <f>IF(O143="nulová",K143,0)</f>
        <v>0</v>
      </c>
      <c r="BJ143" s="17" t="s">
        <v>84</v>
      </c>
      <c r="BK143" s="202">
        <f>ROUND(P143*H143,2)</f>
        <v>0</v>
      </c>
      <c r="BL143" s="17" t="s">
        <v>150</v>
      </c>
      <c r="BM143" s="201" t="s">
        <v>953</v>
      </c>
    </row>
    <row r="144" spans="1:47" s="2" customFormat="1" ht="146.25">
      <c r="A144" s="34"/>
      <c r="B144" s="35"/>
      <c r="C144" s="36"/>
      <c r="D144" s="203" t="s">
        <v>152</v>
      </c>
      <c r="E144" s="36"/>
      <c r="F144" s="204" t="s">
        <v>273</v>
      </c>
      <c r="G144" s="36"/>
      <c r="H144" s="36"/>
      <c r="I144" s="205"/>
      <c r="J144" s="205"/>
      <c r="K144" s="36"/>
      <c r="L144" s="36"/>
      <c r="M144" s="39"/>
      <c r="N144" s="206"/>
      <c r="O144" s="207"/>
      <c r="P144" s="71"/>
      <c r="Q144" s="71"/>
      <c r="R144" s="71"/>
      <c r="S144" s="71"/>
      <c r="T144" s="71"/>
      <c r="U144" s="71"/>
      <c r="V144" s="71"/>
      <c r="W144" s="71"/>
      <c r="X144" s="72"/>
      <c r="Y144" s="34"/>
      <c r="Z144" s="34"/>
      <c r="AA144" s="34"/>
      <c r="AB144" s="34"/>
      <c r="AC144" s="34"/>
      <c r="AD144" s="34"/>
      <c r="AE144" s="34"/>
      <c r="AT144" s="17" t="s">
        <v>152</v>
      </c>
      <c r="AU144" s="17" t="s">
        <v>86</v>
      </c>
    </row>
    <row r="145" spans="2:51" s="13" customFormat="1" ht="12">
      <c r="B145" s="208"/>
      <c r="C145" s="209"/>
      <c r="D145" s="203" t="s">
        <v>154</v>
      </c>
      <c r="E145" s="210" t="s">
        <v>1</v>
      </c>
      <c r="F145" s="211" t="s">
        <v>552</v>
      </c>
      <c r="G145" s="209"/>
      <c r="H145" s="212">
        <v>12</v>
      </c>
      <c r="I145" s="213"/>
      <c r="J145" s="213"/>
      <c r="K145" s="209"/>
      <c r="L145" s="209"/>
      <c r="M145" s="214"/>
      <c r="N145" s="215"/>
      <c r="O145" s="216"/>
      <c r="P145" s="216"/>
      <c r="Q145" s="216"/>
      <c r="R145" s="216"/>
      <c r="S145" s="216"/>
      <c r="T145" s="216"/>
      <c r="U145" s="216"/>
      <c r="V145" s="216"/>
      <c r="W145" s="216"/>
      <c r="X145" s="217"/>
      <c r="AT145" s="218" t="s">
        <v>154</v>
      </c>
      <c r="AU145" s="218" t="s">
        <v>86</v>
      </c>
      <c r="AV145" s="13" t="s">
        <v>86</v>
      </c>
      <c r="AW145" s="13" t="s">
        <v>5</v>
      </c>
      <c r="AX145" s="13" t="s">
        <v>84</v>
      </c>
      <c r="AY145" s="218" t="s">
        <v>142</v>
      </c>
    </row>
    <row r="146" spans="1:65" s="2" customFormat="1" ht="55.5" customHeight="1">
      <c r="A146" s="34"/>
      <c r="B146" s="35"/>
      <c r="C146" s="189" t="s">
        <v>414</v>
      </c>
      <c r="D146" s="189" t="s">
        <v>145</v>
      </c>
      <c r="E146" s="190" t="s">
        <v>246</v>
      </c>
      <c r="F146" s="191" t="s">
        <v>247</v>
      </c>
      <c r="G146" s="192" t="s">
        <v>196</v>
      </c>
      <c r="H146" s="193">
        <v>73.98</v>
      </c>
      <c r="I146" s="194"/>
      <c r="J146" s="194"/>
      <c r="K146" s="195">
        <f>ROUND(P146*H146,2)</f>
        <v>0</v>
      </c>
      <c r="L146" s="191" t="s">
        <v>149</v>
      </c>
      <c r="M146" s="39"/>
      <c r="N146" s="196" t="s">
        <v>1</v>
      </c>
      <c r="O146" s="197" t="s">
        <v>39</v>
      </c>
      <c r="P146" s="198">
        <f>I146+J146</f>
        <v>0</v>
      </c>
      <c r="Q146" s="198">
        <f>ROUND(I146*H146,2)</f>
        <v>0</v>
      </c>
      <c r="R146" s="198">
        <f>ROUND(J146*H146,2)</f>
        <v>0</v>
      </c>
      <c r="S146" s="71"/>
      <c r="T146" s="199">
        <f>S146*H146</f>
        <v>0</v>
      </c>
      <c r="U146" s="199">
        <v>0</v>
      </c>
      <c r="V146" s="199">
        <f>U146*H146</f>
        <v>0</v>
      </c>
      <c r="W146" s="199">
        <v>0</v>
      </c>
      <c r="X146" s="200">
        <f>W146*H146</f>
        <v>0</v>
      </c>
      <c r="Y146" s="34"/>
      <c r="Z146" s="34"/>
      <c r="AA146" s="34"/>
      <c r="AB146" s="34"/>
      <c r="AC146" s="34"/>
      <c r="AD146" s="34"/>
      <c r="AE146" s="34"/>
      <c r="AR146" s="201" t="s">
        <v>150</v>
      </c>
      <c r="AT146" s="201" t="s">
        <v>145</v>
      </c>
      <c r="AU146" s="201" t="s">
        <v>86</v>
      </c>
      <c r="AY146" s="17" t="s">
        <v>142</v>
      </c>
      <c r="BE146" s="202">
        <f>IF(O146="základní",K146,0)</f>
        <v>0</v>
      </c>
      <c r="BF146" s="202">
        <f>IF(O146="snížená",K146,0)</f>
        <v>0</v>
      </c>
      <c r="BG146" s="202">
        <f>IF(O146="zákl. přenesená",K146,0)</f>
        <v>0</v>
      </c>
      <c r="BH146" s="202">
        <f>IF(O146="sníž. přenesená",K146,0)</f>
        <v>0</v>
      </c>
      <c r="BI146" s="202">
        <f>IF(O146="nulová",K146,0)</f>
        <v>0</v>
      </c>
      <c r="BJ146" s="17" t="s">
        <v>84</v>
      </c>
      <c r="BK146" s="202">
        <f>ROUND(P146*H146,2)</f>
        <v>0</v>
      </c>
      <c r="BL146" s="17" t="s">
        <v>150</v>
      </c>
      <c r="BM146" s="201" t="s">
        <v>954</v>
      </c>
    </row>
    <row r="147" spans="1:47" s="2" customFormat="1" ht="68.25">
      <c r="A147" s="34"/>
      <c r="B147" s="35"/>
      <c r="C147" s="36"/>
      <c r="D147" s="203" t="s">
        <v>152</v>
      </c>
      <c r="E147" s="36"/>
      <c r="F147" s="204" t="s">
        <v>249</v>
      </c>
      <c r="G147" s="36"/>
      <c r="H147" s="36"/>
      <c r="I147" s="205"/>
      <c r="J147" s="205"/>
      <c r="K147" s="36"/>
      <c r="L147" s="36"/>
      <c r="M147" s="39"/>
      <c r="N147" s="206"/>
      <c r="O147" s="207"/>
      <c r="P147" s="71"/>
      <c r="Q147" s="71"/>
      <c r="R147" s="71"/>
      <c r="S147" s="71"/>
      <c r="T147" s="71"/>
      <c r="U147" s="71"/>
      <c r="V147" s="71"/>
      <c r="W147" s="71"/>
      <c r="X147" s="72"/>
      <c r="Y147" s="34"/>
      <c r="Z147" s="34"/>
      <c r="AA147" s="34"/>
      <c r="AB147" s="34"/>
      <c r="AC147" s="34"/>
      <c r="AD147" s="34"/>
      <c r="AE147" s="34"/>
      <c r="AT147" s="17" t="s">
        <v>152</v>
      </c>
      <c r="AU147" s="17" t="s">
        <v>86</v>
      </c>
    </row>
    <row r="148" spans="2:51" s="13" customFormat="1" ht="12">
      <c r="B148" s="208"/>
      <c r="C148" s="209"/>
      <c r="D148" s="203" t="s">
        <v>154</v>
      </c>
      <c r="E148" s="210" t="s">
        <v>1</v>
      </c>
      <c r="F148" s="211" t="s">
        <v>955</v>
      </c>
      <c r="G148" s="209"/>
      <c r="H148" s="212">
        <v>73.98</v>
      </c>
      <c r="I148" s="213"/>
      <c r="J148" s="213"/>
      <c r="K148" s="209"/>
      <c r="L148" s="209"/>
      <c r="M148" s="214"/>
      <c r="N148" s="215"/>
      <c r="O148" s="216"/>
      <c r="P148" s="216"/>
      <c r="Q148" s="216"/>
      <c r="R148" s="216"/>
      <c r="S148" s="216"/>
      <c r="T148" s="216"/>
      <c r="U148" s="216"/>
      <c r="V148" s="216"/>
      <c r="W148" s="216"/>
      <c r="X148" s="217"/>
      <c r="AT148" s="218" t="s">
        <v>154</v>
      </c>
      <c r="AU148" s="218" t="s">
        <v>86</v>
      </c>
      <c r="AV148" s="13" t="s">
        <v>86</v>
      </c>
      <c r="AW148" s="13" t="s">
        <v>5</v>
      </c>
      <c r="AX148" s="13" t="s">
        <v>84</v>
      </c>
      <c r="AY148" s="218" t="s">
        <v>142</v>
      </c>
    </row>
    <row r="149" spans="1:65" s="2" customFormat="1" ht="16.5" customHeight="1">
      <c r="A149" s="34"/>
      <c r="B149" s="35"/>
      <c r="C149" s="230" t="s">
        <v>547</v>
      </c>
      <c r="D149" s="230" t="s">
        <v>251</v>
      </c>
      <c r="E149" s="231" t="s">
        <v>252</v>
      </c>
      <c r="F149" s="232" t="s">
        <v>253</v>
      </c>
      <c r="G149" s="233" t="s">
        <v>254</v>
      </c>
      <c r="H149" s="234">
        <v>192.348</v>
      </c>
      <c r="I149" s="235"/>
      <c r="J149" s="236"/>
      <c r="K149" s="237">
        <f>ROUND(P149*H149,2)</f>
        <v>0</v>
      </c>
      <c r="L149" s="232" t="s">
        <v>255</v>
      </c>
      <c r="M149" s="238"/>
      <c r="N149" s="239" t="s">
        <v>1</v>
      </c>
      <c r="O149" s="197" t="s">
        <v>39</v>
      </c>
      <c r="P149" s="198">
        <f>I149+J149</f>
        <v>0</v>
      </c>
      <c r="Q149" s="198">
        <f>ROUND(I149*H149,2)</f>
        <v>0</v>
      </c>
      <c r="R149" s="198">
        <f>ROUND(J149*H149,2)</f>
        <v>0</v>
      </c>
      <c r="S149" s="71"/>
      <c r="T149" s="199">
        <f>S149*H149</f>
        <v>0</v>
      </c>
      <c r="U149" s="199">
        <v>1</v>
      </c>
      <c r="V149" s="199">
        <f>U149*H149</f>
        <v>192.348</v>
      </c>
      <c r="W149" s="199">
        <v>0</v>
      </c>
      <c r="X149" s="200">
        <f>W149*H149</f>
        <v>0</v>
      </c>
      <c r="Y149" s="34"/>
      <c r="Z149" s="34"/>
      <c r="AA149" s="34"/>
      <c r="AB149" s="34"/>
      <c r="AC149" s="34"/>
      <c r="AD149" s="34"/>
      <c r="AE149" s="34"/>
      <c r="AR149" s="201" t="s">
        <v>188</v>
      </c>
      <c r="AT149" s="201" t="s">
        <v>251</v>
      </c>
      <c r="AU149" s="201" t="s">
        <v>86</v>
      </c>
      <c r="AY149" s="17" t="s">
        <v>142</v>
      </c>
      <c r="BE149" s="202">
        <f>IF(O149="základní",K149,0)</f>
        <v>0</v>
      </c>
      <c r="BF149" s="202">
        <f>IF(O149="snížená",K149,0)</f>
        <v>0</v>
      </c>
      <c r="BG149" s="202">
        <f>IF(O149="zákl. přenesená",K149,0)</f>
        <v>0</v>
      </c>
      <c r="BH149" s="202">
        <f>IF(O149="sníž. přenesená",K149,0)</f>
        <v>0</v>
      </c>
      <c r="BI149" s="202">
        <f>IF(O149="nulová",K149,0)</f>
        <v>0</v>
      </c>
      <c r="BJ149" s="17" t="s">
        <v>84</v>
      </c>
      <c r="BK149" s="202">
        <f>ROUND(P149*H149,2)</f>
        <v>0</v>
      </c>
      <c r="BL149" s="17" t="s">
        <v>150</v>
      </c>
      <c r="BM149" s="201" t="s">
        <v>956</v>
      </c>
    </row>
    <row r="150" spans="2:51" s="13" customFormat="1" ht="12">
      <c r="B150" s="208"/>
      <c r="C150" s="209"/>
      <c r="D150" s="203" t="s">
        <v>154</v>
      </c>
      <c r="E150" s="210" t="s">
        <v>1</v>
      </c>
      <c r="F150" s="211" t="s">
        <v>957</v>
      </c>
      <c r="G150" s="209"/>
      <c r="H150" s="212">
        <v>192.348</v>
      </c>
      <c r="I150" s="213"/>
      <c r="J150" s="213"/>
      <c r="K150" s="209"/>
      <c r="L150" s="209"/>
      <c r="M150" s="214"/>
      <c r="N150" s="215"/>
      <c r="O150" s="216"/>
      <c r="P150" s="216"/>
      <c r="Q150" s="216"/>
      <c r="R150" s="216"/>
      <c r="S150" s="216"/>
      <c r="T150" s="216"/>
      <c r="U150" s="216"/>
      <c r="V150" s="216"/>
      <c r="W150" s="216"/>
      <c r="X150" s="217"/>
      <c r="AT150" s="218" t="s">
        <v>154</v>
      </c>
      <c r="AU150" s="218" t="s">
        <v>86</v>
      </c>
      <c r="AV150" s="13" t="s">
        <v>86</v>
      </c>
      <c r="AW150" s="13" t="s">
        <v>5</v>
      </c>
      <c r="AX150" s="13" t="s">
        <v>84</v>
      </c>
      <c r="AY150" s="218" t="s">
        <v>142</v>
      </c>
    </row>
    <row r="151" spans="2:51" s="15" customFormat="1" ht="12">
      <c r="B151" s="240"/>
      <c r="C151" s="241"/>
      <c r="D151" s="203" t="s">
        <v>154</v>
      </c>
      <c r="E151" s="242" t="s">
        <v>1</v>
      </c>
      <c r="F151" s="243" t="s">
        <v>258</v>
      </c>
      <c r="G151" s="241"/>
      <c r="H151" s="242" t="s">
        <v>1</v>
      </c>
      <c r="I151" s="244"/>
      <c r="J151" s="244"/>
      <c r="K151" s="241"/>
      <c r="L151" s="241"/>
      <c r="M151" s="245"/>
      <c r="N151" s="246"/>
      <c r="O151" s="247"/>
      <c r="P151" s="247"/>
      <c r="Q151" s="247"/>
      <c r="R151" s="247"/>
      <c r="S151" s="247"/>
      <c r="T151" s="247"/>
      <c r="U151" s="247"/>
      <c r="V151" s="247"/>
      <c r="W151" s="247"/>
      <c r="X151" s="248"/>
      <c r="AT151" s="249" t="s">
        <v>154</v>
      </c>
      <c r="AU151" s="249" t="s">
        <v>86</v>
      </c>
      <c r="AV151" s="15" t="s">
        <v>84</v>
      </c>
      <c r="AW151" s="15" t="s">
        <v>5</v>
      </c>
      <c r="AX151" s="15" t="s">
        <v>76</v>
      </c>
      <c r="AY151" s="249" t="s">
        <v>142</v>
      </c>
    </row>
    <row r="152" spans="1:65" s="2" customFormat="1" ht="36">
      <c r="A152" s="34"/>
      <c r="B152" s="35"/>
      <c r="C152" s="189" t="s">
        <v>552</v>
      </c>
      <c r="D152" s="189" t="s">
        <v>145</v>
      </c>
      <c r="E152" s="190" t="s">
        <v>260</v>
      </c>
      <c r="F152" s="191" t="s">
        <v>261</v>
      </c>
      <c r="G152" s="192" t="s">
        <v>196</v>
      </c>
      <c r="H152" s="193">
        <v>244.99</v>
      </c>
      <c r="I152" s="194"/>
      <c r="J152" s="194"/>
      <c r="K152" s="195">
        <f>ROUND(P152*H152,2)</f>
        <v>0</v>
      </c>
      <c r="L152" s="191" t="s">
        <v>149</v>
      </c>
      <c r="M152" s="39"/>
      <c r="N152" s="196" t="s">
        <v>1</v>
      </c>
      <c r="O152" s="197" t="s">
        <v>39</v>
      </c>
      <c r="P152" s="198">
        <f>I152+J152</f>
        <v>0</v>
      </c>
      <c r="Q152" s="198">
        <f>ROUND(I152*H152,2)</f>
        <v>0</v>
      </c>
      <c r="R152" s="198">
        <f>ROUND(J152*H152,2)</f>
        <v>0</v>
      </c>
      <c r="S152" s="71"/>
      <c r="T152" s="199">
        <f>S152*H152</f>
        <v>0</v>
      </c>
      <c r="U152" s="199">
        <v>0</v>
      </c>
      <c r="V152" s="199">
        <f>U152*H152</f>
        <v>0</v>
      </c>
      <c r="W152" s="199">
        <v>0</v>
      </c>
      <c r="X152" s="200">
        <f>W152*H152</f>
        <v>0</v>
      </c>
      <c r="Y152" s="34"/>
      <c r="Z152" s="34"/>
      <c r="AA152" s="34"/>
      <c r="AB152" s="34"/>
      <c r="AC152" s="34"/>
      <c r="AD152" s="34"/>
      <c r="AE152" s="34"/>
      <c r="AR152" s="201" t="s">
        <v>150</v>
      </c>
      <c r="AT152" s="201" t="s">
        <v>145</v>
      </c>
      <c r="AU152" s="201" t="s">
        <v>86</v>
      </c>
      <c r="AY152" s="17" t="s">
        <v>142</v>
      </c>
      <c r="BE152" s="202">
        <f>IF(O152="základní",K152,0)</f>
        <v>0</v>
      </c>
      <c r="BF152" s="202">
        <f>IF(O152="snížená",K152,0)</f>
        <v>0</v>
      </c>
      <c r="BG152" s="202">
        <f>IF(O152="zákl. přenesená",K152,0)</f>
        <v>0</v>
      </c>
      <c r="BH152" s="202">
        <f>IF(O152="sníž. přenesená",K152,0)</f>
        <v>0</v>
      </c>
      <c r="BI152" s="202">
        <f>IF(O152="nulová",K152,0)</f>
        <v>0</v>
      </c>
      <c r="BJ152" s="17" t="s">
        <v>84</v>
      </c>
      <c r="BK152" s="202">
        <f>ROUND(P152*H152,2)</f>
        <v>0</v>
      </c>
      <c r="BL152" s="17" t="s">
        <v>150</v>
      </c>
      <c r="BM152" s="201" t="s">
        <v>958</v>
      </c>
    </row>
    <row r="153" spans="1:65" s="2" customFormat="1" ht="44.25" customHeight="1">
      <c r="A153" s="34"/>
      <c r="B153" s="35"/>
      <c r="C153" s="189" t="s">
        <v>420</v>
      </c>
      <c r="D153" s="189" t="s">
        <v>145</v>
      </c>
      <c r="E153" s="190" t="s">
        <v>265</v>
      </c>
      <c r="F153" s="191" t="s">
        <v>266</v>
      </c>
      <c r="G153" s="192" t="s">
        <v>254</v>
      </c>
      <c r="H153" s="193">
        <v>367.462</v>
      </c>
      <c r="I153" s="194"/>
      <c r="J153" s="194"/>
      <c r="K153" s="195">
        <f>ROUND(P153*H153,2)</f>
        <v>0</v>
      </c>
      <c r="L153" s="191" t="s">
        <v>149</v>
      </c>
      <c r="M153" s="39"/>
      <c r="N153" s="196" t="s">
        <v>1</v>
      </c>
      <c r="O153" s="197" t="s">
        <v>39</v>
      </c>
      <c r="P153" s="198">
        <f>I153+J153</f>
        <v>0</v>
      </c>
      <c r="Q153" s="198">
        <f>ROUND(I153*H153,2)</f>
        <v>0</v>
      </c>
      <c r="R153" s="198">
        <f>ROUND(J153*H153,2)</f>
        <v>0</v>
      </c>
      <c r="S153" s="71"/>
      <c r="T153" s="199">
        <f>S153*H153</f>
        <v>0</v>
      </c>
      <c r="U153" s="199">
        <v>0</v>
      </c>
      <c r="V153" s="199">
        <f>U153*H153</f>
        <v>0</v>
      </c>
      <c r="W153" s="199">
        <v>0</v>
      </c>
      <c r="X153" s="200">
        <f>W153*H153</f>
        <v>0</v>
      </c>
      <c r="Y153" s="34"/>
      <c r="Z153" s="34"/>
      <c r="AA153" s="34"/>
      <c r="AB153" s="34"/>
      <c r="AC153" s="34"/>
      <c r="AD153" s="34"/>
      <c r="AE153" s="34"/>
      <c r="AR153" s="201" t="s">
        <v>150</v>
      </c>
      <c r="AT153" s="201" t="s">
        <v>145</v>
      </c>
      <c r="AU153" s="201" t="s">
        <v>86</v>
      </c>
      <c r="AY153" s="17" t="s">
        <v>142</v>
      </c>
      <c r="BE153" s="202">
        <f>IF(O153="základní",K153,0)</f>
        <v>0</v>
      </c>
      <c r="BF153" s="202">
        <f>IF(O153="snížená",K153,0)</f>
        <v>0</v>
      </c>
      <c r="BG153" s="202">
        <f>IF(O153="zákl. přenesená",K153,0)</f>
        <v>0</v>
      </c>
      <c r="BH153" s="202">
        <f>IF(O153="sníž. přenesená",K153,0)</f>
        <v>0</v>
      </c>
      <c r="BI153" s="202">
        <f>IF(O153="nulová",K153,0)</f>
        <v>0</v>
      </c>
      <c r="BJ153" s="17" t="s">
        <v>84</v>
      </c>
      <c r="BK153" s="202">
        <f>ROUND(P153*H153,2)</f>
        <v>0</v>
      </c>
      <c r="BL153" s="17" t="s">
        <v>150</v>
      </c>
      <c r="BM153" s="201" t="s">
        <v>959</v>
      </c>
    </row>
    <row r="154" spans="1:47" s="2" customFormat="1" ht="39">
      <c r="A154" s="34"/>
      <c r="B154" s="35"/>
      <c r="C154" s="36"/>
      <c r="D154" s="203" t="s">
        <v>152</v>
      </c>
      <c r="E154" s="36"/>
      <c r="F154" s="204" t="s">
        <v>268</v>
      </c>
      <c r="G154" s="36"/>
      <c r="H154" s="36"/>
      <c r="I154" s="205"/>
      <c r="J154" s="205"/>
      <c r="K154" s="36"/>
      <c r="L154" s="36"/>
      <c r="M154" s="39"/>
      <c r="N154" s="206"/>
      <c r="O154" s="207"/>
      <c r="P154" s="71"/>
      <c r="Q154" s="71"/>
      <c r="R154" s="71"/>
      <c r="S154" s="71"/>
      <c r="T154" s="71"/>
      <c r="U154" s="71"/>
      <c r="V154" s="71"/>
      <c r="W154" s="71"/>
      <c r="X154" s="72"/>
      <c r="Y154" s="34"/>
      <c r="Z154" s="34"/>
      <c r="AA154" s="34"/>
      <c r="AB154" s="34"/>
      <c r="AC154" s="34"/>
      <c r="AD154" s="34"/>
      <c r="AE154" s="34"/>
      <c r="AT154" s="17" t="s">
        <v>152</v>
      </c>
      <c r="AU154" s="17" t="s">
        <v>86</v>
      </c>
    </row>
    <row r="155" spans="1:65" s="2" customFormat="1" ht="44.25" customHeight="1">
      <c r="A155" s="34"/>
      <c r="B155" s="35"/>
      <c r="C155" s="189" t="s">
        <v>559</v>
      </c>
      <c r="D155" s="189" t="s">
        <v>145</v>
      </c>
      <c r="E155" s="190" t="s">
        <v>903</v>
      </c>
      <c r="F155" s="191" t="s">
        <v>904</v>
      </c>
      <c r="G155" s="192" t="s">
        <v>196</v>
      </c>
      <c r="H155" s="193">
        <v>12</v>
      </c>
      <c r="I155" s="194"/>
      <c r="J155" s="194"/>
      <c r="K155" s="195">
        <f>ROUND(P155*H155,2)</f>
        <v>0</v>
      </c>
      <c r="L155" s="191" t="s">
        <v>149</v>
      </c>
      <c r="M155" s="39"/>
      <c r="N155" s="196" t="s">
        <v>1</v>
      </c>
      <c r="O155" s="197" t="s">
        <v>39</v>
      </c>
      <c r="P155" s="198">
        <f>I155+J155</f>
        <v>0</v>
      </c>
      <c r="Q155" s="198">
        <f>ROUND(I155*H155,2)</f>
        <v>0</v>
      </c>
      <c r="R155" s="198">
        <f>ROUND(J155*H155,2)</f>
        <v>0</v>
      </c>
      <c r="S155" s="71"/>
      <c r="T155" s="199">
        <f>S155*H155</f>
        <v>0</v>
      </c>
      <c r="U155" s="199">
        <v>0</v>
      </c>
      <c r="V155" s="199">
        <f>U155*H155</f>
        <v>0</v>
      </c>
      <c r="W155" s="199">
        <v>0</v>
      </c>
      <c r="X155" s="200">
        <f>W155*H155</f>
        <v>0</v>
      </c>
      <c r="Y155" s="34"/>
      <c r="Z155" s="34"/>
      <c r="AA155" s="34"/>
      <c r="AB155" s="34"/>
      <c r="AC155" s="34"/>
      <c r="AD155" s="34"/>
      <c r="AE155" s="34"/>
      <c r="AR155" s="201" t="s">
        <v>150</v>
      </c>
      <c r="AT155" s="201" t="s">
        <v>145</v>
      </c>
      <c r="AU155" s="201" t="s">
        <v>86</v>
      </c>
      <c r="AY155" s="17" t="s">
        <v>142</v>
      </c>
      <c r="BE155" s="202">
        <f>IF(O155="základní",K155,0)</f>
        <v>0</v>
      </c>
      <c r="BF155" s="202">
        <f>IF(O155="snížená",K155,0)</f>
        <v>0</v>
      </c>
      <c r="BG155" s="202">
        <f>IF(O155="zákl. přenesená",K155,0)</f>
        <v>0</v>
      </c>
      <c r="BH155" s="202">
        <f>IF(O155="sníž. přenesená",K155,0)</f>
        <v>0</v>
      </c>
      <c r="BI155" s="202">
        <f>IF(O155="nulová",K155,0)</f>
        <v>0</v>
      </c>
      <c r="BJ155" s="17" t="s">
        <v>84</v>
      </c>
      <c r="BK155" s="202">
        <f>ROUND(P155*H155,2)</f>
        <v>0</v>
      </c>
      <c r="BL155" s="17" t="s">
        <v>150</v>
      </c>
      <c r="BM155" s="201" t="s">
        <v>960</v>
      </c>
    </row>
    <row r="156" spans="1:65" s="2" customFormat="1" ht="36">
      <c r="A156" s="34"/>
      <c r="B156" s="35"/>
      <c r="C156" s="189" t="s">
        <v>632</v>
      </c>
      <c r="D156" s="189" t="s">
        <v>145</v>
      </c>
      <c r="E156" s="190" t="s">
        <v>617</v>
      </c>
      <c r="F156" s="191" t="s">
        <v>618</v>
      </c>
      <c r="G156" s="192" t="s">
        <v>148</v>
      </c>
      <c r="H156" s="193">
        <v>9.7</v>
      </c>
      <c r="I156" s="194"/>
      <c r="J156" s="194"/>
      <c r="K156" s="195">
        <f>ROUND(P156*H156,2)</f>
        <v>0</v>
      </c>
      <c r="L156" s="191" t="s">
        <v>149</v>
      </c>
      <c r="M156" s="39"/>
      <c r="N156" s="196" t="s">
        <v>1</v>
      </c>
      <c r="O156" s="197" t="s">
        <v>39</v>
      </c>
      <c r="P156" s="198">
        <f>I156+J156</f>
        <v>0</v>
      </c>
      <c r="Q156" s="198">
        <f>ROUND(I156*H156,2)</f>
        <v>0</v>
      </c>
      <c r="R156" s="198">
        <f>ROUND(J156*H156,2)</f>
        <v>0</v>
      </c>
      <c r="S156" s="71"/>
      <c r="T156" s="199">
        <f>S156*H156</f>
        <v>0</v>
      </c>
      <c r="U156" s="199">
        <v>0</v>
      </c>
      <c r="V156" s="199">
        <f>U156*H156</f>
        <v>0</v>
      </c>
      <c r="W156" s="199">
        <v>0</v>
      </c>
      <c r="X156" s="200">
        <f>W156*H156</f>
        <v>0</v>
      </c>
      <c r="Y156" s="34"/>
      <c r="Z156" s="34"/>
      <c r="AA156" s="34"/>
      <c r="AB156" s="34"/>
      <c r="AC156" s="34"/>
      <c r="AD156" s="34"/>
      <c r="AE156" s="34"/>
      <c r="AR156" s="201" t="s">
        <v>150</v>
      </c>
      <c r="AT156" s="201" t="s">
        <v>145</v>
      </c>
      <c r="AU156" s="201" t="s">
        <v>86</v>
      </c>
      <c r="AY156" s="17" t="s">
        <v>142</v>
      </c>
      <c r="BE156" s="202">
        <f>IF(O156="základní",K156,0)</f>
        <v>0</v>
      </c>
      <c r="BF156" s="202">
        <f>IF(O156="snížená",K156,0)</f>
        <v>0</v>
      </c>
      <c r="BG156" s="202">
        <f>IF(O156="zákl. přenesená",K156,0)</f>
        <v>0</v>
      </c>
      <c r="BH156" s="202">
        <f>IF(O156="sníž. přenesená",K156,0)</f>
        <v>0</v>
      </c>
      <c r="BI156" s="202">
        <f>IF(O156="nulová",K156,0)</f>
        <v>0</v>
      </c>
      <c r="BJ156" s="17" t="s">
        <v>84</v>
      </c>
      <c r="BK156" s="202">
        <f>ROUND(P156*H156,2)</f>
        <v>0</v>
      </c>
      <c r="BL156" s="17" t="s">
        <v>150</v>
      </c>
      <c r="BM156" s="201" t="s">
        <v>961</v>
      </c>
    </row>
    <row r="157" spans="1:47" s="2" customFormat="1" ht="48.75">
      <c r="A157" s="34"/>
      <c r="B157" s="35"/>
      <c r="C157" s="36"/>
      <c r="D157" s="203" t="s">
        <v>152</v>
      </c>
      <c r="E157" s="36"/>
      <c r="F157" s="204" t="s">
        <v>283</v>
      </c>
      <c r="G157" s="36"/>
      <c r="H157" s="36"/>
      <c r="I157" s="205"/>
      <c r="J157" s="205"/>
      <c r="K157" s="36"/>
      <c r="L157" s="36"/>
      <c r="M157" s="39"/>
      <c r="N157" s="206"/>
      <c r="O157" s="207"/>
      <c r="P157" s="71"/>
      <c r="Q157" s="71"/>
      <c r="R157" s="71"/>
      <c r="S157" s="71"/>
      <c r="T157" s="71"/>
      <c r="U157" s="71"/>
      <c r="V157" s="71"/>
      <c r="W157" s="71"/>
      <c r="X157" s="72"/>
      <c r="Y157" s="34"/>
      <c r="Z157" s="34"/>
      <c r="AA157" s="34"/>
      <c r="AB157" s="34"/>
      <c r="AC157" s="34"/>
      <c r="AD157" s="34"/>
      <c r="AE157" s="34"/>
      <c r="AT157" s="17" t="s">
        <v>152</v>
      </c>
      <c r="AU157" s="17" t="s">
        <v>86</v>
      </c>
    </row>
    <row r="158" spans="1:65" s="2" customFormat="1" ht="36">
      <c r="A158" s="34"/>
      <c r="B158" s="35"/>
      <c r="C158" s="189" t="s">
        <v>515</v>
      </c>
      <c r="D158" s="189" t="s">
        <v>145</v>
      </c>
      <c r="E158" s="190" t="s">
        <v>285</v>
      </c>
      <c r="F158" s="191" t="s">
        <v>286</v>
      </c>
      <c r="G158" s="192" t="s">
        <v>148</v>
      </c>
      <c r="H158" s="193">
        <v>12.655</v>
      </c>
      <c r="I158" s="194"/>
      <c r="J158" s="194"/>
      <c r="K158" s="195">
        <f>ROUND(P158*H158,2)</f>
        <v>0</v>
      </c>
      <c r="L158" s="191" t="s">
        <v>149</v>
      </c>
      <c r="M158" s="39"/>
      <c r="N158" s="196" t="s">
        <v>1</v>
      </c>
      <c r="O158" s="197" t="s">
        <v>39</v>
      </c>
      <c r="P158" s="198">
        <f>I158+J158</f>
        <v>0</v>
      </c>
      <c r="Q158" s="198">
        <f>ROUND(I158*H158,2)</f>
        <v>0</v>
      </c>
      <c r="R158" s="198">
        <f>ROUND(J158*H158,2)</f>
        <v>0</v>
      </c>
      <c r="S158" s="71"/>
      <c r="T158" s="199">
        <f>S158*H158</f>
        <v>0</v>
      </c>
      <c r="U158" s="199">
        <v>0</v>
      </c>
      <c r="V158" s="199">
        <f>U158*H158</f>
        <v>0</v>
      </c>
      <c r="W158" s="199">
        <v>0</v>
      </c>
      <c r="X158" s="200">
        <f>W158*H158</f>
        <v>0</v>
      </c>
      <c r="Y158" s="34"/>
      <c r="Z158" s="34"/>
      <c r="AA158" s="34"/>
      <c r="AB158" s="34"/>
      <c r="AC158" s="34"/>
      <c r="AD158" s="34"/>
      <c r="AE158" s="34"/>
      <c r="AR158" s="201" t="s">
        <v>150</v>
      </c>
      <c r="AT158" s="201" t="s">
        <v>145</v>
      </c>
      <c r="AU158" s="201" t="s">
        <v>86</v>
      </c>
      <c r="AY158" s="17" t="s">
        <v>142</v>
      </c>
      <c r="BE158" s="202">
        <f>IF(O158="základní",K158,0)</f>
        <v>0</v>
      </c>
      <c r="BF158" s="202">
        <f>IF(O158="snížená",K158,0)</f>
        <v>0</v>
      </c>
      <c r="BG158" s="202">
        <f>IF(O158="zákl. přenesená",K158,0)</f>
        <v>0</v>
      </c>
      <c r="BH158" s="202">
        <f>IF(O158="sníž. přenesená",K158,0)</f>
        <v>0</v>
      </c>
      <c r="BI158" s="202">
        <f>IF(O158="nulová",K158,0)</f>
        <v>0</v>
      </c>
      <c r="BJ158" s="17" t="s">
        <v>84</v>
      </c>
      <c r="BK158" s="202">
        <f>ROUND(P158*H158,2)</f>
        <v>0</v>
      </c>
      <c r="BL158" s="17" t="s">
        <v>150</v>
      </c>
      <c r="BM158" s="201" t="s">
        <v>962</v>
      </c>
    </row>
    <row r="159" spans="2:51" s="13" customFormat="1" ht="12">
      <c r="B159" s="208"/>
      <c r="C159" s="209"/>
      <c r="D159" s="203" t="s">
        <v>154</v>
      </c>
      <c r="E159" s="210" t="s">
        <v>1</v>
      </c>
      <c r="F159" s="211" t="s">
        <v>963</v>
      </c>
      <c r="G159" s="209"/>
      <c r="H159" s="212">
        <v>9.7</v>
      </c>
      <c r="I159" s="213"/>
      <c r="J159" s="213"/>
      <c r="K159" s="209"/>
      <c r="L159" s="209"/>
      <c r="M159" s="214"/>
      <c r="N159" s="215"/>
      <c r="O159" s="216"/>
      <c r="P159" s="216"/>
      <c r="Q159" s="216"/>
      <c r="R159" s="216"/>
      <c r="S159" s="216"/>
      <c r="T159" s="216"/>
      <c r="U159" s="216"/>
      <c r="V159" s="216"/>
      <c r="W159" s="216"/>
      <c r="X159" s="217"/>
      <c r="AT159" s="218" t="s">
        <v>154</v>
      </c>
      <c r="AU159" s="218" t="s">
        <v>86</v>
      </c>
      <c r="AV159" s="13" t="s">
        <v>86</v>
      </c>
      <c r="AW159" s="13" t="s">
        <v>5</v>
      </c>
      <c r="AX159" s="13" t="s">
        <v>76</v>
      </c>
      <c r="AY159" s="218" t="s">
        <v>142</v>
      </c>
    </row>
    <row r="160" spans="2:51" s="13" customFormat="1" ht="12">
      <c r="B160" s="208"/>
      <c r="C160" s="209"/>
      <c r="D160" s="203" t="s">
        <v>154</v>
      </c>
      <c r="E160" s="210" t="s">
        <v>1</v>
      </c>
      <c r="F160" s="211" t="s">
        <v>964</v>
      </c>
      <c r="G160" s="209"/>
      <c r="H160" s="212">
        <v>2.955</v>
      </c>
      <c r="I160" s="213"/>
      <c r="J160" s="213"/>
      <c r="K160" s="209"/>
      <c r="L160" s="209"/>
      <c r="M160" s="214"/>
      <c r="N160" s="215"/>
      <c r="O160" s="216"/>
      <c r="P160" s="216"/>
      <c r="Q160" s="216"/>
      <c r="R160" s="216"/>
      <c r="S160" s="216"/>
      <c r="T160" s="216"/>
      <c r="U160" s="216"/>
      <c r="V160" s="216"/>
      <c r="W160" s="216"/>
      <c r="X160" s="217"/>
      <c r="AT160" s="218" t="s">
        <v>154</v>
      </c>
      <c r="AU160" s="218" t="s">
        <v>86</v>
      </c>
      <c r="AV160" s="13" t="s">
        <v>86</v>
      </c>
      <c r="AW160" s="13" t="s">
        <v>5</v>
      </c>
      <c r="AX160" s="13" t="s">
        <v>76</v>
      </c>
      <c r="AY160" s="218" t="s">
        <v>142</v>
      </c>
    </row>
    <row r="161" spans="2:51" s="14" customFormat="1" ht="12">
      <c r="B161" s="219"/>
      <c r="C161" s="220"/>
      <c r="D161" s="203" t="s">
        <v>154</v>
      </c>
      <c r="E161" s="221" t="s">
        <v>1</v>
      </c>
      <c r="F161" s="222" t="s">
        <v>224</v>
      </c>
      <c r="G161" s="220"/>
      <c r="H161" s="223">
        <v>12.655</v>
      </c>
      <c r="I161" s="224"/>
      <c r="J161" s="224"/>
      <c r="K161" s="220"/>
      <c r="L161" s="220"/>
      <c r="M161" s="225"/>
      <c r="N161" s="226"/>
      <c r="O161" s="227"/>
      <c r="P161" s="227"/>
      <c r="Q161" s="227"/>
      <c r="R161" s="227"/>
      <c r="S161" s="227"/>
      <c r="T161" s="227"/>
      <c r="U161" s="227"/>
      <c r="V161" s="227"/>
      <c r="W161" s="227"/>
      <c r="X161" s="228"/>
      <c r="AT161" s="229" t="s">
        <v>154</v>
      </c>
      <c r="AU161" s="229" t="s">
        <v>86</v>
      </c>
      <c r="AV161" s="14" t="s">
        <v>150</v>
      </c>
      <c r="AW161" s="14" t="s">
        <v>5</v>
      </c>
      <c r="AX161" s="14" t="s">
        <v>84</v>
      </c>
      <c r="AY161" s="229" t="s">
        <v>142</v>
      </c>
    </row>
    <row r="162" spans="1:65" s="2" customFormat="1" ht="24.2" customHeight="1">
      <c r="A162" s="34"/>
      <c r="B162" s="35"/>
      <c r="C162" s="230" t="s">
        <v>751</v>
      </c>
      <c r="D162" s="230" t="s">
        <v>251</v>
      </c>
      <c r="E162" s="231" t="s">
        <v>293</v>
      </c>
      <c r="F162" s="232" t="s">
        <v>294</v>
      </c>
      <c r="G162" s="233" t="s">
        <v>295</v>
      </c>
      <c r="H162" s="234">
        <v>0.316</v>
      </c>
      <c r="I162" s="235"/>
      <c r="J162" s="236"/>
      <c r="K162" s="237">
        <f>ROUND(P162*H162,2)</f>
        <v>0</v>
      </c>
      <c r="L162" s="232" t="s">
        <v>149</v>
      </c>
      <c r="M162" s="238"/>
      <c r="N162" s="239" t="s">
        <v>1</v>
      </c>
      <c r="O162" s="197" t="s">
        <v>39</v>
      </c>
      <c r="P162" s="198">
        <f>I162+J162</f>
        <v>0</v>
      </c>
      <c r="Q162" s="198">
        <f>ROUND(I162*H162,2)</f>
        <v>0</v>
      </c>
      <c r="R162" s="198">
        <f>ROUND(J162*H162,2)</f>
        <v>0</v>
      </c>
      <c r="S162" s="71"/>
      <c r="T162" s="199">
        <f>S162*H162</f>
        <v>0</v>
      </c>
      <c r="U162" s="199">
        <v>0.001</v>
      </c>
      <c r="V162" s="199">
        <f>U162*H162</f>
        <v>0.000316</v>
      </c>
      <c r="W162" s="199">
        <v>0</v>
      </c>
      <c r="X162" s="200">
        <f>W162*H162</f>
        <v>0</v>
      </c>
      <c r="Y162" s="34"/>
      <c r="Z162" s="34"/>
      <c r="AA162" s="34"/>
      <c r="AB162" s="34"/>
      <c r="AC162" s="34"/>
      <c r="AD162" s="34"/>
      <c r="AE162" s="34"/>
      <c r="AR162" s="201" t="s">
        <v>188</v>
      </c>
      <c r="AT162" s="201" t="s">
        <v>251</v>
      </c>
      <c r="AU162" s="201" t="s">
        <v>86</v>
      </c>
      <c r="AY162" s="17" t="s">
        <v>142</v>
      </c>
      <c r="BE162" s="202">
        <f>IF(O162="základní",K162,0)</f>
        <v>0</v>
      </c>
      <c r="BF162" s="202">
        <f>IF(O162="snížená",K162,0)</f>
        <v>0</v>
      </c>
      <c r="BG162" s="202">
        <f>IF(O162="zákl. přenesená",K162,0)</f>
        <v>0</v>
      </c>
      <c r="BH162" s="202">
        <f>IF(O162="sníž. přenesená",K162,0)</f>
        <v>0</v>
      </c>
      <c r="BI162" s="202">
        <f>IF(O162="nulová",K162,0)</f>
        <v>0</v>
      </c>
      <c r="BJ162" s="17" t="s">
        <v>84</v>
      </c>
      <c r="BK162" s="202">
        <f>ROUND(P162*H162,2)</f>
        <v>0</v>
      </c>
      <c r="BL162" s="17" t="s">
        <v>150</v>
      </c>
      <c r="BM162" s="201" t="s">
        <v>965</v>
      </c>
    </row>
    <row r="163" spans="1:65" s="2" customFormat="1" ht="33" customHeight="1">
      <c r="A163" s="34"/>
      <c r="B163" s="35"/>
      <c r="C163" s="189" t="s">
        <v>429</v>
      </c>
      <c r="D163" s="189" t="s">
        <v>145</v>
      </c>
      <c r="E163" s="190" t="s">
        <v>626</v>
      </c>
      <c r="F163" s="191" t="s">
        <v>627</v>
      </c>
      <c r="G163" s="192" t="s">
        <v>148</v>
      </c>
      <c r="H163" s="193">
        <v>369.9</v>
      </c>
      <c r="I163" s="194"/>
      <c r="J163" s="194"/>
      <c r="K163" s="195">
        <f>ROUND(P163*H163,2)</f>
        <v>0</v>
      </c>
      <c r="L163" s="191" t="s">
        <v>149</v>
      </c>
      <c r="M163" s="39"/>
      <c r="N163" s="196" t="s">
        <v>1</v>
      </c>
      <c r="O163" s="197" t="s">
        <v>39</v>
      </c>
      <c r="P163" s="198">
        <f>I163+J163</f>
        <v>0</v>
      </c>
      <c r="Q163" s="198">
        <f>ROUND(I163*H163,2)</f>
        <v>0</v>
      </c>
      <c r="R163" s="198">
        <f>ROUND(J163*H163,2)</f>
        <v>0</v>
      </c>
      <c r="S163" s="71"/>
      <c r="T163" s="199">
        <f>S163*H163</f>
        <v>0</v>
      </c>
      <c r="U163" s="199">
        <v>0</v>
      </c>
      <c r="V163" s="199">
        <f>U163*H163</f>
        <v>0</v>
      </c>
      <c r="W163" s="199">
        <v>0</v>
      </c>
      <c r="X163" s="200">
        <f>W163*H163</f>
        <v>0</v>
      </c>
      <c r="Y163" s="34"/>
      <c r="Z163" s="34"/>
      <c r="AA163" s="34"/>
      <c r="AB163" s="34"/>
      <c r="AC163" s="34"/>
      <c r="AD163" s="34"/>
      <c r="AE163" s="34"/>
      <c r="AR163" s="201" t="s">
        <v>150</v>
      </c>
      <c r="AT163" s="201" t="s">
        <v>145</v>
      </c>
      <c r="AU163" s="201" t="s">
        <v>86</v>
      </c>
      <c r="AY163" s="17" t="s">
        <v>142</v>
      </c>
      <c r="BE163" s="202">
        <f>IF(O163="základní",K163,0)</f>
        <v>0</v>
      </c>
      <c r="BF163" s="202">
        <f>IF(O163="snížená",K163,0)</f>
        <v>0</v>
      </c>
      <c r="BG163" s="202">
        <f>IF(O163="zákl. přenesená",K163,0)</f>
        <v>0</v>
      </c>
      <c r="BH163" s="202">
        <f>IF(O163="sníž. přenesená",K163,0)</f>
        <v>0</v>
      </c>
      <c r="BI163" s="202">
        <f>IF(O163="nulová",K163,0)</f>
        <v>0</v>
      </c>
      <c r="BJ163" s="17" t="s">
        <v>84</v>
      </c>
      <c r="BK163" s="202">
        <f>ROUND(P163*H163,2)</f>
        <v>0</v>
      </c>
      <c r="BL163" s="17" t="s">
        <v>150</v>
      </c>
      <c r="BM163" s="201" t="s">
        <v>966</v>
      </c>
    </row>
    <row r="164" spans="1:47" s="2" customFormat="1" ht="117">
      <c r="A164" s="34"/>
      <c r="B164" s="35"/>
      <c r="C164" s="36"/>
      <c r="D164" s="203" t="s">
        <v>152</v>
      </c>
      <c r="E164" s="36"/>
      <c r="F164" s="204" t="s">
        <v>301</v>
      </c>
      <c r="G164" s="36"/>
      <c r="H164" s="36"/>
      <c r="I164" s="205"/>
      <c r="J164" s="205"/>
      <c r="K164" s="36"/>
      <c r="L164" s="36"/>
      <c r="M164" s="39"/>
      <c r="N164" s="206"/>
      <c r="O164" s="207"/>
      <c r="P164" s="71"/>
      <c r="Q164" s="71"/>
      <c r="R164" s="71"/>
      <c r="S164" s="71"/>
      <c r="T164" s="71"/>
      <c r="U164" s="71"/>
      <c r="V164" s="71"/>
      <c r="W164" s="71"/>
      <c r="X164" s="72"/>
      <c r="Y164" s="34"/>
      <c r="Z164" s="34"/>
      <c r="AA164" s="34"/>
      <c r="AB164" s="34"/>
      <c r="AC164" s="34"/>
      <c r="AD164" s="34"/>
      <c r="AE164" s="34"/>
      <c r="AT164" s="17" t="s">
        <v>152</v>
      </c>
      <c r="AU164" s="17" t="s">
        <v>86</v>
      </c>
    </row>
    <row r="165" spans="2:51" s="13" customFormat="1" ht="12">
      <c r="B165" s="208"/>
      <c r="C165" s="209"/>
      <c r="D165" s="203" t="s">
        <v>154</v>
      </c>
      <c r="E165" s="210" t="s">
        <v>1</v>
      </c>
      <c r="F165" s="211" t="s">
        <v>967</v>
      </c>
      <c r="G165" s="209"/>
      <c r="H165" s="212">
        <v>167.14</v>
      </c>
      <c r="I165" s="213"/>
      <c r="J165" s="213"/>
      <c r="K165" s="209"/>
      <c r="L165" s="209"/>
      <c r="M165" s="214"/>
      <c r="N165" s="215"/>
      <c r="O165" s="216"/>
      <c r="P165" s="216"/>
      <c r="Q165" s="216"/>
      <c r="R165" s="216"/>
      <c r="S165" s="216"/>
      <c r="T165" s="216"/>
      <c r="U165" s="216"/>
      <c r="V165" s="216"/>
      <c r="W165" s="216"/>
      <c r="X165" s="217"/>
      <c r="AT165" s="218" t="s">
        <v>154</v>
      </c>
      <c r="AU165" s="218" t="s">
        <v>86</v>
      </c>
      <c r="AV165" s="13" t="s">
        <v>86</v>
      </c>
      <c r="AW165" s="13" t="s">
        <v>5</v>
      </c>
      <c r="AX165" s="13" t="s">
        <v>76</v>
      </c>
      <c r="AY165" s="218" t="s">
        <v>142</v>
      </c>
    </row>
    <row r="166" spans="2:51" s="13" customFormat="1" ht="12">
      <c r="B166" s="208"/>
      <c r="C166" s="209"/>
      <c r="D166" s="203" t="s">
        <v>154</v>
      </c>
      <c r="E166" s="210" t="s">
        <v>1</v>
      </c>
      <c r="F166" s="211" t="s">
        <v>968</v>
      </c>
      <c r="G166" s="209"/>
      <c r="H166" s="212">
        <v>202.76</v>
      </c>
      <c r="I166" s="213"/>
      <c r="J166" s="213"/>
      <c r="K166" s="209"/>
      <c r="L166" s="209"/>
      <c r="M166" s="214"/>
      <c r="N166" s="215"/>
      <c r="O166" s="216"/>
      <c r="P166" s="216"/>
      <c r="Q166" s="216"/>
      <c r="R166" s="216"/>
      <c r="S166" s="216"/>
      <c r="T166" s="216"/>
      <c r="U166" s="216"/>
      <c r="V166" s="216"/>
      <c r="W166" s="216"/>
      <c r="X166" s="217"/>
      <c r="AT166" s="218" t="s">
        <v>154</v>
      </c>
      <c r="AU166" s="218" t="s">
        <v>86</v>
      </c>
      <c r="AV166" s="13" t="s">
        <v>86</v>
      </c>
      <c r="AW166" s="13" t="s">
        <v>5</v>
      </c>
      <c r="AX166" s="13" t="s">
        <v>76</v>
      </c>
      <c r="AY166" s="218" t="s">
        <v>142</v>
      </c>
    </row>
    <row r="167" spans="2:51" s="14" customFormat="1" ht="12">
      <c r="B167" s="219"/>
      <c r="C167" s="220"/>
      <c r="D167" s="203" t="s">
        <v>154</v>
      </c>
      <c r="E167" s="221" t="s">
        <v>1</v>
      </c>
      <c r="F167" s="222" t="s">
        <v>224</v>
      </c>
      <c r="G167" s="220"/>
      <c r="H167" s="223">
        <v>369.9</v>
      </c>
      <c r="I167" s="224"/>
      <c r="J167" s="224"/>
      <c r="K167" s="220"/>
      <c r="L167" s="220"/>
      <c r="M167" s="225"/>
      <c r="N167" s="226"/>
      <c r="O167" s="227"/>
      <c r="P167" s="227"/>
      <c r="Q167" s="227"/>
      <c r="R167" s="227"/>
      <c r="S167" s="227"/>
      <c r="T167" s="227"/>
      <c r="U167" s="227"/>
      <c r="V167" s="227"/>
      <c r="W167" s="227"/>
      <c r="X167" s="228"/>
      <c r="AT167" s="229" t="s">
        <v>154</v>
      </c>
      <c r="AU167" s="229" t="s">
        <v>86</v>
      </c>
      <c r="AV167" s="14" t="s">
        <v>150</v>
      </c>
      <c r="AW167" s="14" t="s">
        <v>5</v>
      </c>
      <c r="AX167" s="14" t="s">
        <v>84</v>
      </c>
      <c r="AY167" s="229" t="s">
        <v>142</v>
      </c>
    </row>
    <row r="168" spans="2:63" s="12" customFormat="1" ht="22.9" customHeight="1">
      <c r="B168" s="172"/>
      <c r="C168" s="173"/>
      <c r="D168" s="174" t="s">
        <v>75</v>
      </c>
      <c r="E168" s="187" t="s">
        <v>86</v>
      </c>
      <c r="F168" s="187" t="s">
        <v>309</v>
      </c>
      <c r="G168" s="173"/>
      <c r="H168" s="173"/>
      <c r="I168" s="176"/>
      <c r="J168" s="176"/>
      <c r="K168" s="188">
        <f>BK168</f>
        <v>0</v>
      </c>
      <c r="L168" s="173"/>
      <c r="M168" s="178"/>
      <c r="N168" s="179"/>
      <c r="O168" s="180"/>
      <c r="P168" s="180"/>
      <c r="Q168" s="181">
        <f>SUM(Q169:Q174)</f>
        <v>0</v>
      </c>
      <c r="R168" s="181">
        <f>SUM(R169:R174)</f>
        <v>0</v>
      </c>
      <c r="S168" s="180"/>
      <c r="T168" s="182">
        <f>SUM(T169:T174)</f>
        <v>0</v>
      </c>
      <c r="U168" s="180"/>
      <c r="V168" s="182">
        <f>SUM(V169:V174)</f>
        <v>0.0745143</v>
      </c>
      <c r="W168" s="180"/>
      <c r="X168" s="183">
        <f>SUM(X169:X174)</f>
        <v>0</v>
      </c>
      <c r="AR168" s="184" t="s">
        <v>84</v>
      </c>
      <c r="AT168" s="185" t="s">
        <v>75</v>
      </c>
      <c r="AU168" s="185" t="s">
        <v>84</v>
      </c>
      <c r="AY168" s="184" t="s">
        <v>142</v>
      </c>
      <c r="BK168" s="186">
        <f>SUM(BK169:BK174)</f>
        <v>0</v>
      </c>
    </row>
    <row r="169" spans="1:65" s="2" customFormat="1" ht="44.25" customHeight="1">
      <c r="A169" s="34"/>
      <c r="B169" s="35"/>
      <c r="C169" s="189" t="s">
        <v>757</v>
      </c>
      <c r="D169" s="189" t="s">
        <v>145</v>
      </c>
      <c r="E169" s="190" t="s">
        <v>328</v>
      </c>
      <c r="F169" s="191" t="s">
        <v>329</v>
      </c>
      <c r="G169" s="192" t="s">
        <v>148</v>
      </c>
      <c r="H169" s="193">
        <v>202.76</v>
      </c>
      <c r="I169" s="194"/>
      <c r="J169" s="194"/>
      <c r="K169" s="195">
        <f>ROUND(P169*H169,2)</f>
        <v>0</v>
      </c>
      <c r="L169" s="191" t="s">
        <v>149</v>
      </c>
      <c r="M169" s="39"/>
      <c r="N169" s="196" t="s">
        <v>1</v>
      </c>
      <c r="O169" s="197" t="s">
        <v>39</v>
      </c>
      <c r="P169" s="198">
        <f>I169+J169</f>
        <v>0</v>
      </c>
      <c r="Q169" s="198">
        <f>ROUND(I169*H169,2)</f>
        <v>0</v>
      </c>
      <c r="R169" s="198">
        <f>ROUND(J169*H169,2)</f>
        <v>0</v>
      </c>
      <c r="S169" s="71"/>
      <c r="T169" s="199">
        <f>S169*H169</f>
        <v>0</v>
      </c>
      <c r="U169" s="199">
        <v>0.0001375</v>
      </c>
      <c r="V169" s="199">
        <f>U169*H169</f>
        <v>0.0278795</v>
      </c>
      <c r="W169" s="199">
        <v>0</v>
      </c>
      <c r="X169" s="200">
        <f>W169*H169</f>
        <v>0</v>
      </c>
      <c r="Y169" s="34"/>
      <c r="Z169" s="34"/>
      <c r="AA169" s="34"/>
      <c r="AB169" s="34"/>
      <c r="AC169" s="34"/>
      <c r="AD169" s="34"/>
      <c r="AE169" s="34"/>
      <c r="AR169" s="201" t="s">
        <v>150</v>
      </c>
      <c r="AT169" s="201" t="s">
        <v>145</v>
      </c>
      <c r="AU169" s="201" t="s">
        <v>86</v>
      </c>
      <c r="AY169" s="17" t="s">
        <v>142</v>
      </c>
      <c r="BE169" s="202">
        <f>IF(O169="základní",K169,0)</f>
        <v>0</v>
      </c>
      <c r="BF169" s="202">
        <f>IF(O169="snížená",K169,0)</f>
        <v>0</v>
      </c>
      <c r="BG169" s="202">
        <f>IF(O169="zákl. přenesená",K169,0)</f>
        <v>0</v>
      </c>
      <c r="BH169" s="202">
        <f>IF(O169="sníž. přenesená",K169,0)</f>
        <v>0</v>
      </c>
      <c r="BI169" s="202">
        <f>IF(O169="nulová",K169,0)</f>
        <v>0</v>
      </c>
      <c r="BJ169" s="17" t="s">
        <v>84</v>
      </c>
      <c r="BK169" s="202">
        <f>ROUND(P169*H169,2)</f>
        <v>0</v>
      </c>
      <c r="BL169" s="17" t="s">
        <v>150</v>
      </c>
      <c r="BM169" s="201" t="s">
        <v>969</v>
      </c>
    </row>
    <row r="170" spans="2:51" s="13" customFormat="1" ht="12">
      <c r="B170" s="208"/>
      <c r="C170" s="209"/>
      <c r="D170" s="203" t="s">
        <v>154</v>
      </c>
      <c r="E170" s="210" t="s">
        <v>1</v>
      </c>
      <c r="F170" s="211" t="s">
        <v>949</v>
      </c>
      <c r="G170" s="209"/>
      <c r="H170" s="212">
        <v>202.76</v>
      </c>
      <c r="I170" s="213"/>
      <c r="J170" s="213"/>
      <c r="K170" s="209"/>
      <c r="L170" s="209"/>
      <c r="M170" s="214"/>
      <c r="N170" s="215"/>
      <c r="O170" s="216"/>
      <c r="P170" s="216"/>
      <c r="Q170" s="216"/>
      <c r="R170" s="216"/>
      <c r="S170" s="216"/>
      <c r="T170" s="216"/>
      <c r="U170" s="216"/>
      <c r="V170" s="216"/>
      <c r="W170" s="216"/>
      <c r="X170" s="217"/>
      <c r="AT170" s="218" t="s">
        <v>154</v>
      </c>
      <c r="AU170" s="218" t="s">
        <v>86</v>
      </c>
      <c r="AV170" s="13" t="s">
        <v>86</v>
      </c>
      <c r="AW170" s="13" t="s">
        <v>5</v>
      </c>
      <c r="AX170" s="13" t="s">
        <v>84</v>
      </c>
      <c r="AY170" s="218" t="s">
        <v>142</v>
      </c>
    </row>
    <row r="171" spans="1:65" s="2" customFormat="1" ht="24">
      <c r="A171" s="34"/>
      <c r="B171" s="35"/>
      <c r="C171" s="230" t="s">
        <v>900</v>
      </c>
      <c r="D171" s="230" t="s">
        <v>251</v>
      </c>
      <c r="E171" s="231" t="s">
        <v>922</v>
      </c>
      <c r="F171" s="232" t="s">
        <v>786</v>
      </c>
      <c r="G171" s="233" t="s">
        <v>148</v>
      </c>
      <c r="H171" s="234">
        <v>233.174</v>
      </c>
      <c r="I171" s="235"/>
      <c r="J171" s="236"/>
      <c r="K171" s="237">
        <f>ROUND(P171*H171,2)</f>
        <v>0</v>
      </c>
      <c r="L171" s="232" t="s">
        <v>255</v>
      </c>
      <c r="M171" s="238"/>
      <c r="N171" s="239" t="s">
        <v>1</v>
      </c>
      <c r="O171" s="197" t="s">
        <v>39</v>
      </c>
      <c r="P171" s="198">
        <f>I171+J171</f>
        <v>0</v>
      </c>
      <c r="Q171" s="198">
        <f>ROUND(I171*H171,2)</f>
        <v>0</v>
      </c>
      <c r="R171" s="198">
        <f>ROUND(J171*H171,2)</f>
        <v>0</v>
      </c>
      <c r="S171" s="71"/>
      <c r="T171" s="199">
        <f>S171*H171</f>
        <v>0</v>
      </c>
      <c r="U171" s="199">
        <v>0.0002</v>
      </c>
      <c r="V171" s="199">
        <f>U171*H171</f>
        <v>0.046634800000000004</v>
      </c>
      <c r="W171" s="199">
        <v>0</v>
      </c>
      <c r="X171" s="200">
        <f>W171*H171</f>
        <v>0</v>
      </c>
      <c r="Y171" s="34"/>
      <c r="Z171" s="34"/>
      <c r="AA171" s="34"/>
      <c r="AB171" s="34"/>
      <c r="AC171" s="34"/>
      <c r="AD171" s="34"/>
      <c r="AE171" s="34"/>
      <c r="AR171" s="201" t="s">
        <v>188</v>
      </c>
      <c r="AT171" s="201" t="s">
        <v>251</v>
      </c>
      <c r="AU171" s="201" t="s">
        <v>86</v>
      </c>
      <c r="AY171" s="17" t="s">
        <v>142</v>
      </c>
      <c r="BE171" s="202">
        <f>IF(O171="základní",K171,0)</f>
        <v>0</v>
      </c>
      <c r="BF171" s="202">
        <f>IF(O171="snížená",K171,0)</f>
        <v>0</v>
      </c>
      <c r="BG171" s="202">
        <f>IF(O171="zákl. přenesená",K171,0)</f>
        <v>0</v>
      </c>
      <c r="BH171" s="202">
        <f>IF(O171="sníž. přenesená",K171,0)</f>
        <v>0</v>
      </c>
      <c r="BI171" s="202">
        <f>IF(O171="nulová",K171,0)</f>
        <v>0</v>
      </c>
      <c r="BJ171" s="17" t="s">
        <v>84</v>
      </c>
      <c r="BK171" s="202">
        <f>ROUND(P171*H171,2)</f>
        <v>0</v>
      </c>
      <c r="BL171" s="17" t="s">
        <v>150</v>
      </c>
      <c r="BM171" s="201" t="s">
        <v>970</v>
      </c>
    </row>
    <row r="172" spans="1:47" s="2" customFormat="1" ht="39">
      <c r="A172" s="34"/>
      <c r="B172" s="35"/>
      <c r="C172" s="36"/>
      <c r="D172" s="203" t="s">
        <v>788</v>
      </c>
      <c r="E172" s="36"/>
      <c r="F172" s="204" t="s">
        <v>789</v>
      </c>
      <c r="G172" s="36"/>
      <c r="H172" s="36"/>
      <c r="I172" s="205"/>
      <c r="J172" s="205"/>
      <c r="K172" s="36"/>
      <c r="L172" s="36"/>
      <c r="M172" s="39"/>
      <c r="N172" s="206"/>
      <c r="O172" s="207"/>
      <c r="P172" s="71"/>
      <c r="Q172" s="71"/>
      <c r="R172" s="71"/>
      <c r="S172" s="71"/>
      <c r="T172" s="71"/>
      <c r="U172" s="71"/>
      <c r="V172" s="71"/>
      <c r="W172" s="71"/>
      <c r="X172" s="72"/>
      <c r="Y172" s="34"/>
      <c r="Z172" s="34"/>
      <c r="AA172" s="34"/>
      <c r="AB172" s="34"/>
      <c r="AC172" s="34"/>
      <c r="AD172" s="34"/>
      <c r="AE172" s="34"/>
      <c r="AT172" s="17" t="s">
        <v>788</v>
      </c>
      <c r="AU172" s="17" t="s">
        <v>86</v>
      </c>
    </row>
    <row r="173" spans="1:65" s="2" customFormat="1" ht="36">
      <c r="A173" s="34"/>
      <c r="B173" s="35"/>
      <c r="C173" s="189" t="s">
        <v>8</v>
      </c>
      <c r="D173" s="189" t="s">
        <v>145</v>
      </c>
      <c r="E173" s="190" t="s">
        <v>971</v>
      </c>
      <c r="F173" s="191" t="s">
        <v>972</v>
      </c>
      <c r="G173" s="192" t="s">
        <v>148</v>
      </c>
      <c r="H173" s="193">
        <v>99</v>
      </c>
      <c r="I173" s="194"/>
      <c r="J173" s="194"/>
      <c r="K173" s="195">
        <f>ROUND(P173*H173,2)</f>
        <v>0</v>
      </c>
      <c r="L173" s="191" t="s">
        <v>149</v>
      </c>
      <c r="M173" s="39"/>
      <c r="N173" s="196" t="s">
        <v>1</v>
      </c>
      <c r="O173" s="197" t="s">
        <v>39</v>
      </c>
      <c r="P173" s="198">
        <f>I173+J173</f>
        <v>0</v>
      </c>
      <c r="Q173" s="198">
        <f>ROUND(I173*H173,2)</f>
        <v>0</v>
      </c>
      <c r="R173" s="198">
        <f>ROUND(J173*H173,2)</f>
        <v>0</v>
      </c>
      <c r="S173" s="71"/>
      <c r="T173" s="199">
        <f>S173*H173</f>
        <v>0</v>
      </c>
      <c r="U173" s="199">
        <v>0</v>
      </c>
      <c r="V173" s="199">
        <f>U173*H173</f>
        <v>0</v>
      </c>
      <c r="W173" s="199">
        <v>0</v>
      </c>
      <c r="X173" s="200">
        <f>W173*H173</f>
        <v>0</v>
      </c>
      <c r="Y173" s="34"/>
      <c r="Z173" s="34"/>
      <c r="AA173" s="34"/>
      <c r="AB173" s="34"/>
      <c r="AC173" s="34"/>
      <c r="AD173" s="34"/>
      <c r="AE173" s="34"/>
      <c r="AR173" s="201" t="s">
        <v>150</v>
      </c>
      <c r="AT173" s="201" t="s">
        <v>145</v>
      </c>
      <c r="AU173" s="201" t="s">
        <v>86</v>
      </c>
      <c r="AY173" s="17" t="s">
        <v>142</v>
      </c>
      <c r="BE173" s="202">
        <f>IF(O173="základní",K173,0)</f>
        <v>0</v>
      </c>
      <c r="BF173" s="202">
        <f>IF(O173="snížená",K173,0)</f>
        <v>0</v>
      </c>
      <c r="BG173" s="202">
        <f>IF(O173="zákl. přenesená",K173,0)</f>
        <v>0</v>
      </c>
      <c r="BH173" s="202">
        <f>IF(O173="sníž. přenesená",K173,0)</f>
        <v>0</v>
      </c>
      <c r="BI173" s="202">
        <f>IF(O173="nulová",K173,0)</f>
        <v>0</v>
      </c>
      <c r="BJ173" s="17" t="s">
        <v>84</v>
      </c>
      <c r="BK173" s="202">
        <f>ROUND(P173*H173,2)</f>
        <v>0</v>
      </c>
      <c r="BL173" s="17" t="s">
        <v>150</v>
      </c>
      <c r="BM173" s="201" t="s">
        <v>973</v>
      </c>
    </row>
    <row r="174" spans="2:51" s="13" customFormat="1" ht="12">
      <c r="B174" s="208"/>
      <c r="C174" s="209"/>
      <c r="D174" s="203" t="s">
        <v>154</v>
      </c>
      <c r="E174" s="210" t="s">
        <v>1</v>
      </c>
      <c r="F174" s="211" t="s">
        <v>974</v>
      </c>
      <c r="G174" s="209"/>
      <c r="H174" s="212">
        <v>99</v>
      </c>
      <c r="I174" s="213"/>
      <c r="J174" s="213"/>
      <c r="K174" s="209"/>
      <c r="L174" s="209"/>
      <c r="M174" s="214"/>
      <c r="N174" s="215"/>
      <c r="O174" s="216"/>
      <c r="P174" s="216"/>
      <c r="Q174" s="216"/>
      <c r="R174" s="216"/>
      <c r="S174" s="216"/>
      <c r="T174" s="216"/>
      <c r="U174" s="216"/>
      <c r="V174" s="216"/>
      <c r="W174" s="216"/>
      <c r="X174" s="217"/>
      <c r="AT174" s="218" t="s">
        <v>154</v>
      </c>
      <c r="AU174" s="218" t="s">
        <v>86</v>
      </c>
      <c r="AV174" s="13" t="s">
        <v>86</v>
      </c>
      <c r="AW174" s="13" t="s">
        <v>5</v>
      </c>
      <c r="AX174" s="13" t="s">
        <v>84</v>
      </c>
      <c r="AY174" s="218" t="s">
        <v>142</v>
      </c>
    </row>
    <row r="175" spans="2:63" s="12" customFormat="1" ht="22.9" customHeight="1">
      <c r="B175" s="172"/>
      <c r="C175" s="173"/>
      <c r="D175" s="174" t="s">
        <v>75</v>
      </c>
      <c r="E175" s="187" t="s">
        <v>173</v>
      </c>
      <c r="F175" s="187" t="s">
        <v>342</v>
      </c>
      <c r="G175" s="173"/>
      <c r="H175" s="173"/>
      <c r="I175" s="176"/>
      <c r="J175" s="176"/>
      <c r="K175" s="188">
        <f>BK175</f>
        <v>0</v>
      </c>
      <c r="L175" s="173"/>
      <c r="M175" s="178"/>
      <c r="N175" s="179"/>
      <c r="O175" s="180"/>
      <c r="P175" s="180"/>
      <c r="Q175" s="181">
        <f>SUM(Q176:Q189)</f>
        <v>0</v>
      </c>
      <c r="R175" s="181">
        <f>SUM(R176:R189)</f>
        <v>0</v>
      </c>
      <c r="S175" s="180"/>
      <c r="T175" s="182">
        <f>SUM(T176:T189)</f>
        <v>0</v>
      </c>
      <c r="U175" s="180"/>
      <c r="V175" s="182">
        <f>SUM(V176:V189)</f>
        <v>132.5060476</v>
      </c>
      <c r="W175" s="180"/>
      <c r="X175" s="183">
        <f>SUM(X176:X189)</f>
        <v>0</v>
      </c>
      <c r="AR175" s="184" t="s">
        <v>84</v>
      </c>
      <c r="AT175" s="185" t="s">
        <v>75</v>
      </c>
      <c r="AU175" s="185" t="s">
        <v>84</v>
      </c>
      <c r="AY175" s="184" t="s">
        <v>142</v>
      </c>
      <c r="BK175" s="186">
        <f>SUM(BK176:BK189)</f>
        <v>0</v>
      </c>
    </row>
    <row r="176" spans="1:65" s="2" customFormat="1" ht="24">
      <c r="A176" s="34"/>
      <c r="B176" s="35"/>
      <c r="C176" s="189" t="s">
        <v>763</v>
      </c>
      <c r="D176" s="189" t="s">
        <v>145</v>
      </c>
      <c r="E176" s="190" t="s">
        <v>975</v>
      </c>
      <c r="F176" s="191" t="s">
        <v>976</v>
      </c>
      <c r="G176" s="192" t="s">
        <v>148</v>
      </c>
      <c r="H176" s="193">
        <v>157.55</v>
      </c>
      <c r="I176" s="194"/>
      <c r="J176" s="194"/>
      <c r="K176" s="195">
        <f>ROUND(P176*H176,2)</f>
        <v>0</v>
      </c>
      <c r="L176" s="191" t="s">
        <v>149</v>
      </c>
      <c r="M176" s="39"/>
      <c r="N176" s="196" t="s">
        <v>1</v>
      </c>
      <c r="O176" s="197" t="s">
        <v>39</v>
      </c>
      <c r="P176" s="198">
        <f>I176+J176</f>
        <v>0</v>
      </c>
      <c r="Q176" s="198">
        <f>ROUND(I176*H176,2)</f>
        <v>0</v>
      </c>
      <c r="R176" s="198">
        <f>ROUND(J176*H176,2)</f>
        <v>0</v>
      </c>
      <c r="S176" s="71"/>
      <c r="T176" s="199">
        <f>S176*H176</f>
        <v>0</v>
      </c>
      <c r="U176" s="199">
        <v>0.575</v>
      </c>
      <c r="V176" s="199">
        <f>U176*H176</f>
        <v>90.59125</v>
      </c>
      <c r="W176" s="199">
        <v>0</v>
      </c>
      <c r="X176" s="200">
        <f>W176*H176</f>
        <v>0</v>
      </c>
      <c r="Y176" s="34"/>
      <c r="Z176" s="34"/>
      <c r="AA176" s="34"/>
      <c r="AB176" s="34"/>
      <c r="AC176" s="34"/>
      <c r="AD176" s="34"/>
      <c r="AE176" s="34"/>
      <c r="AR176" s="201" t="s">
        <v>150</v>
      </c>
      <c r="AT176" s="201" t="s">
        <v>145</v>
      </c>
      <c r="AU176" s="201" t="s">
        <v>86</v>
      </c>
      <c r="AY176" s="17" t="s">
        <v>142</v>
      </c>
      <c r="BE176" s="202">
        <f>IF(O176="základní",K176,0)</f>
        <v>0</v>
      </c>
      <c r="BF176" s="202">
        <f>IF(O176="snížená",K176,0)</f>
        <v>0</v>
      </c>
      <c r="BG176" s="202">
        <f>IF(O176="zákl. přenesená",K176,0)</f>
        <v>0</v>
      </c>
      <c r="BH176" s="202">
        <f>IF(O176="sníž. přenesená",K176,0)</f>
        <v>0</v>
      </c>
      <c r="BI176" s="202">
        <f>IF(O176="nulová",K176,0)</f>
        <v>0</v>
      </c>
      <c r="BJ176" s="17" t="s">
        <v>84</v>
      </c>
      <c r="BK176" s="202">
        <f>ROUND(P176*H176,2)</f>
        <v>0</v>
      </c>
      <c r="BL176" s="17" t="s">
        <v>150</v>
      </c>
      <c r="BM176" s="201" t="s">
        <v>977</v>
      </c>
    </row>
    <row r="177" spans="2:51" s="13" customFormat="1" ht="12">
      <c r="B177" s="208"/>
      <c r="C177" s="209"/>
      <c r="D177" s="203" t="s">
        <v>154</v>
      </c>
      <c r="E177" s="210" t="s">
        <v>1</v>
      </c>
      <c r="F177" s="211" t="s">
        <v>978</v>
      </c>
      <c r="G177" s="209"/>
      <c r="H177" s="212">
        <v>157.55</v>
      </c>
      <c r="I177" s="213"/>
      <c r="J177" s="213"/>
      <c r="K177" s="209"/>
      <c r="L177" s="209"/>
      <c r="M177" s="214"/>
      <c r="N177" s="215"/>
      <c r="O177" s="216"/>
      <c r="P177" s="216"/>
      <c r="Q177" s="216"/>
      <c r="R177" s="216"/>
      <c r="S177" s="216"/>
      <c r="T177" s="216"/>
      <c r="U177" s="216"/>
      <c r="V177" s="216"/>
      <c r="W177" s="216"/>
      <c r="X177" s="217"/>
      <c r="AT177" s="218" t="s">
        <v>154</v>
      </c>
      <c r="AU177" s="218" t="s">
        <v>86</v>
      </c>
      <c r="AV177" s="13" t="s">
        <v>86</v>
      </c>
      <c r="AW177" s="13" t="s">
        <v>5</v>
      </c>
      <c r="AX177" s="13" t="s">
        <v>84</v>
      </c>
      <c r="AY177" s="218" t="s">
        <v>142</v>
      </c>
    </row>
    <row r="178" spans="1:65" s="2" customFormat="1" ht="48">
      <c r="A178" s="34"/>
      <c r="B178" s="35"/>
      <c r="C178" s="189" t="s">
        <v>765</v>
      </c>
      <c r="D178" s="189" t="s">
        <v>145</v>
      </c>
      <c r="E178" s="190" t="s">
        <v>356</v>
      </c>
      <c r="F178" s="191" t="s">
        <v>357</v>
      </c>
      <c r="G178" s="192" t="s">
        <v>148</v>
      </c>
      <c r="H178" s="193">
        <v>143.85</v>
      </c>
      <c r="I178" s="194"/>
      <c r="J178" s="194"/>
      <c r="K178" s="195">
        <f>ROUND(P178*H178,2)</f>
        <v>0</v>
      </c>
      <c r="L178" s="191" t="s">
        <v>149</v>
      </c>
      <c r="M178" s="39"/>
      <c r="N178" s="196" t="s">
        <v>1</v>
      </c>
      <c r="O178" s="197" t="s">
        <v>39</v>
      </c>
      <c r="P178" s="198">
        <f>I178+J178</f>
        <v>0</v>
      </c>
      <c r="Q178" s="198">
        <f>ROUND(I178*H178,2)</f>
        <v>0</v>
      </c>
      <c r="R178" s="198">
        <f>ROUND(J178*H178,2)</f>
        <v>0</v>
      </c>
      <c r="S178" s="71"/>
      <c r="T178" s="199">
        <f>S178*H178</f>
        <v>0</v>
      </c>
      <c r="U178" s="199">
        <v>0.18463</v>
      </c>
      <c r="V178" s="199">
        <f>U178*H178</f>
        <v>26.559025499999997</v>
      </c>
      <c r="W178" s="199">
        <v>0</v>
      </c>
      <c r="X178" s="200">
        <f>W178*H178</f>
        <v>0</v>
      </c>
      <c r="Y178" s="34"/>
      <c r="Z178" s="34"/>
      <c r="AA178" s="34"/>
      <c r="AB178" s="34"/>
      <c r="AC178" s="34"/>
      <c r="AD178" s="34"/>
      <c r="AE178" s="34"/>
      <c r="AR178" s="201" t="s">
        <v>150</v>
      </c>
      <c r="AT178" s="201" t="s">
        <v>145</v>
      </c>
      <c r="AU178" s="201" t="s">
        <v>86</v>
      </c>
      <c r="AY178" s="17" t="s">
        <v>142</v>
      </c>
      <c r="BE178" s="202">
        <f>IF(O178="základní",K178,0)</f>
        <v>0</v>
      </c>
      <c r="BF178" s="202">
        <f>IF(O178="snížená",K178,0)</f>
        <v>0</v>
      </c>
      <c r="BG178" s="202">
        <f>IF(O178="zákl. přenesená",K178,0)</f>
        <v>0</v>
      </c>
      <c r="BH178" s="202">
        <f>IF(O178="sníž. přenesená",K178,0)</f>
        <v>0</v>
      </c>
      <c r="BI178" s="202">
        <f>IF(O178="nulová",K178,0)</f>
        <v>0</v>
      </c>
      <c r="BJ178" s="17" t="s">
        <v>84</v>
      </c>
      <c r="BK178" s="202">
        <f>ROUND(P178*H178,2)</f>
        <v>0</v>
      </c>
      <c r="BL178" s="17" t="s">
        <v>150</v>
      </c>
      <c r="BM178" s="201" t="s">
        <v>979</v>
      </c>
    </row>
    <row r="179" spans="2:51" s="13" customFormat="1" ht="12">
      <c r="B179" s="208"/>
      <c r="C179" s="209"/>
      <c r="D179" s="203" t="s">
        <v>154</v>
      </c>
      <c r="E179" s="210" t="s">
        <v>1</v>
      </c>
      <c r="F179" s="211" t="s">
        <v>980</v>
      </c>
      <c r="G179" s="209"/>
      <c r="H179" s="212">
        <v>143.85</v>
      </c>
      <c r="I179" s="213"/>
      <c r="J179" s="213"/>
      <c r="K179" s="209"/>
      <c r="L179" s="209"/>
      <c r="M179" s="214"/>
      <c r="N179" s="215"/>
      <c r="O179" s="216"/>
      <c r="P179" s="216"/>
      <c r="Q179" s="216"/>
      <c r="R179" s="216"/>
      <c r="S179" s="216"/>
      <c r="T179" s="216"/>
      <c r="U179" s="216"/>
      <c r="V179" s="216"/>
      <c r="W179" s="216"/>
      <c r="X179" s="217"/>
      <c r="AT179" s="218" t="s">
        <v>154</v>
      </c>
      <c r="AU179" s="218" t="s">
        <v>86</v>
      </c>
      <c r="AV179" s="13" t="s">
        <v>86</v>
      </c>
      <c r="AW179" s="13" t="s">
        <v>5</v>
      </c>
      <c r="AX179" s="13" t="s">
        <v>84</v>
      </c>
      <c r="AY179" s="218" t="s">
        <v>142</v>
      </c>
    </row>
    <row r="180" spans="1:65" s="2" customFormat="1" ht="24">
      <c r="A180" s="34"/>
      <c r="B180" s="35"/>
      <c r="C180" s="189" t="s">
        <v>250</v>
      </c>
      <c r="D180" s="189" t="s">
        <v>145</v>
      </c>
      <c r="E180" s="190" t="s">
        <v>363</v>
      </c>
      <c r="F180" s="191" t="s">
        <v>364</v>
      </c>
      <c r="G180" s="192" t="s">
        <v>196</v>
      </c>
      <c r="H180" s="193">
        <v>2.955</v>
      </c>
      <c r="I180" s="194"/>
      <c r="J180" s="194"/>
      <c r="K180" s="195">
        <f>ROUND(P180*H180,2)</f>
        <v>0</v>
      </c>
      <c r="L180" s="191" t="s">
        <v>149</v>
      </c>
      <c r="M180" s="39"/>
      <c r="N180" s="196" t="s">
        <v>1</v>
      </c>
      <c r="O180" s="197" t="s">
        <v>39</v>
      </c>
      <c r="P180" s="198">
        <f>I180+J180</f>
        <v>0</v>
      </c>
      <c r="Q180" s="198">
        <f>ROUND(I180*H180,2)</f>
        <v>0</v>
      </c>
      <c r="R180" s="198">
        <f>ROUND(J180*H180,2)</f>
        <v>0</v>
      </c>
      <c r="S180" s="71"/>
      <c r="T180" s="199">
        <f>S180*H180</f>
        <v>0</v>
      </c>
      <c r="U180" s="199">
        <v>0</v>
      </c>
      <c r="V180" s="199">
        <f>U180*H180</f>
        <v>0</v>
      </c>
      <c r="W180" s="199">
        <v>0</v>
      </c>
      <c r="X180" s="200">
        <f>W180*H180</f>
        <v>0</v>
      </c>
      <c r="Y180" s="34"/>
      <c r="Z180" s="34"/>
      <c r="AA180" s="34"/>
      <c r="AB180" s="34"/>
      <c r="AC180" s="34"/>
      <c r="AD180" s="34"/>
      <c r="AE180" s="34"/>
      <c r="AR180" s="201" t="s">
        <v>150</v>
      </c>
      <c r="AT180" s="201" t="s">
        <v>145</v>
      </c>
      <c r="AU180" s="201" t="s">
        <v>86</v>
      </c>
      <c r="AY180" s="17" t="s">
        <v>142</v>
      </c>
      <c r="BE180" s="202">
        <f>IF(O180="základní",K180,0)</f>
        <v>0</v>
      </c>
      <c r="BF180" s="202">
        <f>IF(O180="snížená",K180,0)</f>
        <v>0</v>
      </c>
      <c r="BG180" s="202">
        <f>IF(O180="zákl. přenesená",K180,0)</f>
        <v>0</v>
      </c>
      <c r="BH180" s="202">
        <f>IF(O180="sníž. přenesená",K180,0)</f>
        <v>0</v>
      </c>
      <c r="BI180" s="202">
        <f>IF(O180="nulová",K180,0)</f>
        <v>0</v>
      </c>
      <c r="BJ180" s="17" t="s">
        <v>84</v>
      </c>
      <c r="BK180" s="202">
        <f>ROUND(P180*H180,2)</f>
        <v>0</v>
      </c>
      <c r="BL180" s="17" t="s">
        <v>150</v>
      </c>
      <c r="BM180" s="201" t="s">
        <v>981</v>
      </c>
    </row>
    <row r="181" spans="2:51" s="13" customFormat="1" ht="12">
      <c r="B181" s="208"/>
      <c r="C181" s="209"/>
      <c r="D181" s="203" t="s">
        <v>154</v>
      </c>
      <c r="E181" s="210" t="s">
        <v>1</v>
      </c>
      <c r="F181" s="211" t="s">
        <v>964</v>
      </c>
      <c r="G181" s="209"/>
      <c r="H181" s="212">
        <v>2.955</v>
      </c>
      <c r="I181" s="213"/>
      <c r="J181" s="213"/>
      <c r="K181" s="209"/>
      <c r="L181" s="209"/>
      <c r="M181" s="214"/>
      <c r="N181" s="215"/>
      <c r="O181" s="216"/>
      <c r="P181" s="216"/>
      <c r="Q181" s="216"/>
      <c r="R181" s="216"/>
      <c r="S181" s="216"/>
      <c r="T181" s="216"/>
      <c r="U181" s="216"/>
      <c r="V181" s="216"/>
      <c r="W181" s="216"/>
      <c r="X181" s="217"/>
      <c r="AT181" s="218" t="s">
        <v>154</v>
      </c>
      <c r="AU181" s="218" t="s">
        <v>86</v>
      </c>
      <c r="AV181" s="13" t="s">
        <v>86</v>
      </c>
      <c r="AW181" s="13" t="s">
        <v>5</v>
      </c>
      <c r="AX181" s="13" t="s">
        <v>84</v>
      </c>
      <c r="AY181" s="218" t="s">
        <v>142</v>
      </c>
    </row>
    <row r="182" spans="1:65" s="2" customFormat="1" ht="24">
      <c r="A182" s="34"/>
      <c r="B182" s="35"/>
      <c r="C182" s="189" t="s">
        <v>912</v>
      </c>
      <c r="D182" s="189" t="s">
        <v>145</v>
      </c>
      <c r="E182" s="190" t="s">
        <v>368</v>
      </c>
      <c r="F182" s="191" t="s">
        <v>369</v>
      </c>
      <c r="G182" s="192" t="s">
        <v>148</v>
      </c>
      <c r="H182" s="193">
        <v>146.59</v>
      </c>
      <c r="I182" s="194"/>
      <c r="J182" s="194"/>
      <c r="K182" s="195">
        <f>ROUND(P182*H182,2)</f>
        <v>0</v>
      </c>
      <c r="L182" s="191" t="s">
        <v>149</v>
      </c>
      <c r="M182" s="39"/>
      <c r="N182" s="196" t="s">
        <v>1</v>
      </c>
      <c r="O182" s="197" t="s">
        <v>39</v>
      </c>
      <c r="P182" s="198">
        <f>I182+J182</f>
        <v>0</v>
      </c>
      <c r="Q182" s="198">
        <f>ROUND(I182*H182,2)</f>
        <v>0</v>
      </c>
      <c r="R182" s="198">
        <f>ROUND(J182*H182,2)</f>
        <v>0</v>
      </c>
      <c r="S182" s="71"/>
      <c r="T182" s="199">
        <f>S182*H182</f>
        <v>0</v>
      </c>
      <c r="U182" s="199">
        <v>0.00601</v>
      </c>
      <c r="V182" s="199">
        <f>U182*H182</f>
        <v>0.8810059</v>
      </c>
      <c r="W182" s="199">
        <v>0</v>
      </c>
      <c r="X182" s="200">
        <f>W182*H182</f>
        <v>0</v>
      </c>
      <c r="Y182" s="34"/>
      <c r="Z182" s="34"/>
      <c r="AA182" s="34"/>
      <c r="AB182" s="34"/>
      <c r="AC182" s="34"/>
      <c r="AD182" s="34"/>
      <c r="AE182" s="34"/>
      <c r="AR182" s="201" t="s">
        <v>150</v>
      </c>
      <c r="AT182" s="201" t="s">
        <v>145</v>
      </c>
      <c r="AU182" s="201" t="s">
        <v>86</v>
      </c>
      <c r="AY182" s="17" t="s">
        <v>142</v>
      </c>
      <c r="BE182" s="202">
        <f>IF(O182="základní",K182,0)</f>
        <v>0</v>
      </c>
      <c r="BF182" s="202">
        <f>IF(O182="snížená",K182,0)</f>
        <v>0</v>
      </c>
      <c r="BG182" s="202">
        <f>IF(O182="zákl. přenesená",K182,0)</f>
        <v>0</v>
      </c>
      <c r="BH182" s="202">
        <f>IF(O182="sníž. přenesená",K182,0)</f>
        <v>0</v>
      </c>
      <c r="BI182" s="202">
        <f>IF(O182="nulová",K182,0)</f>
        <v>0</v>
      </c>
      <c r="BJ182" s="17" t="s">
        <v>84</v>
      </c>
      <c r="BK182" s="202">
        <f>ROUND(P182*H182,2)</f>
        <v>0</v>
      </c>
      <c r="BL182" s="17" t="s">
        <v>150</v>
      </c>
      <c r="BM182" s="201" t="s">
        <v>982</v>
      </c>
    </row>
    <row r="183" spans="2:51" s="13" customFormat="1" ht="12">
      <c r="B183" s="208"/>
      <c r="C183" s="209"/>
      <c r="D183" s="203" t="s">
        <v>154</v>
      </c>
      <c r="E183" s="210" t="s">
        <v>1</v>
      </c>
      <c r="F183" s="211" t="s">
        <v>983</v>
      </c>
      <c r="G183" s="209"/>
      <c r="H183" s="212">
        <v>146.59</v>
      </c>
      <c r="I183" s="213"/>
      <c r="J183" s="213"/>
      <c r="K183" s="209"/>
      <c r="L183" s="209"/>
      <c r="M183" s="214"/>
      <c r="N183" s="215"/>
      <c r="O183" s="216"/>
      <c r="P183" s="216"/>
      <c r="Q183" s="216"/>
      <c r="R183" s="216"/>
      <c r="S183" s="216"/>
      <c r="T183" s="216"/>
      <c r="U183" s="216"/>
      <c r="V183" s="216"/>
      <c r="W183" s="216"/>
      <c r="X183" s="217"/>
      <c r="AT183" s="218" t="s">
        <v>154</v>
      </c>
      <c r="AU183" s="218" t="s">
        <v>86</v>
      </c>
      <c r="AV183" s="13" t="s">
        <v>86</v>
      </c>
      <c r="AW183" s="13" t="s">
        <v>5</v>
      </c>
      <c r="AX183" s="13" t="s">
        <v>84</v>
      </c>
      <c r="AY183" s="218" t="s">
        <v>142</v>
      </c>
    </row>
    <row r="184" spans="1:65" s="2" customFormat="1" ht="24">
      <c r="A184" s="34"/>
      <c r="B184" s="35"/>
      <c r="C184" s="189" t="s">
        <v>259</v>
      </c>
      <c r="D184" s="189" t="s">
        <v>145</v>
      </c>
      <c r="E184" s="190" t="s">
        <v>374</v>
      </c>
      <c r="F184" s="191" t="s">
        <v>375</v>
      </c>
      <c r="G184" s="192" t="s">
        <v>148</v>
      </c>
      <c r="H184" s="193">
        <v>141.11</v>
      </c>
      <c r="I184" s="194"/>
      <c r="J184" s="194"/>
      <c r="K184" s="195">
        <f>ROUND(P184*H184,2)</f>
        <v>0</v>
      </c>
      <c r="L184" s="191" t="s">
        <v>149</v>
      </c>
      <c r="M184" s="39"/>
      <c r="N184" s="196" t="s">
        <v>1</v>
      </c>
      <c r="O184" s="197" t="s">
        <v>39</v>
      </c>
      <c r="P184" s="198">
        <f>I184+J184</f>
        <v>0</v>
      </c>
      <c r="Q184" s="198">
        <f>ROUND(I184*H184,2)</f>
        <v>0</v>
      </c>
      <c r="R184" s="198">
        <f>ROUND(J184*H184,2)</f>
        <v>0</v>
      </c>
      <c r="S184" s="71"/>
      <c r="T184" s="199">
        <f>S184*H184</f>
        <v>0</v>
      </c>
      <c r="U184" s="199">
        <v>0.00051</v>
      </c>
      <c r="V184" s="199">
        <f>U184*H184</f>
        <v>0.07196610000000002</v>
      </c>
      <c r="W184" s="199">
        <v>0</v>
      </c>
      <c r="X184" s="200">
        <f>W184*H184</f>
        <v>0</v>
      </c>
      <c r="Y184" s="34"/>
      <c r="Z184" s="34"/>
      <c r="AA184" s="34"/>
      <c r="AB184" s="34"/>
      <c r="AC184" s="34"/>
      <c r="AD184" s="34"/>
      <c r="AE184" s="34"/>
      <c r="AR184" s="201" t="s">
        <v>150</v>
      </c>
      <c r="AT184" s="201" t="s">
        <v>145</v>
      </c>
      <c r="AU184" s="201" t="s">
        <v>86</v>
      </c>
      <c r="AY184" s="17" t="s">
        <v>142</v>
      </c>
      <c r="BE184" s="202">
        <f>IF(O184="základní",K184,0)</f>
        <v>0</v>
      </c>
      <c r="BF184" s="202">
        <f>IF(O184="snížená",K184,0)</f>
        <v>0</v>
      </c>
      <c r="BG184" s="202">
        <f>IF(O184="zákl. přenesená",K184,0)</f>
        <v>0</v>
      </c>
      <c r="BH184" s="202">
        <f>IF(O184="sníž. přenesená",K184,0)</f>
        <v>0</v>
      </c>
      <c r="BI184" s="202">
        <f>IF(O184="nulová",K184,0)</f>
        <v>0</v>
      </c>
      <c r="BJ184" s="17" t="s">
        <v>84</v>
      </c>
      <c r="BK184" s="202">
        <f>ROUND(P184*H184,2)</f>
        <v>0</v>
      </c>
      <c r="BL184" s="17" t="s">
        <v>150</v>
      </c>
      <c r="BM184" s="201" t="s">
        <v>984</v>
      </c>
    </row>
    <row r="185" spans="2:51" s="13" customFormat="1" ht="12">
      <c r="B185" s="208"/>
      <c r="C185" s="209"/>
      <c r="D185" s="203" t="s">
        <v>154</v>
      </c>
      <c r="E185" s="210" t="s">
        <v>1</v>
      </c>
      <c r="F185" s="211" t="s">
        <v>985</v>
      </c>
      <c r="G185" s="209"/>
      <c r="H185" s="212">
        <v>141.11</v>
      </c>
      <c r="I185" s="213"/>
      <c r="J185" s="213"/>
      <c r="K185" s="209"/>
      <c r="L185" s="209"/>
      <c r="M185" s="214"/>
      <c r="N185" s="215"/>
      <c r="O185" s="216"/>
      <c r="P185" s="216"/>
      <c r="Q185" s="216"/>
      <c r="R185" s="216"/>
      <c r="S185" s="216"/>
      <c r="T185" s="216"/>
      <c r="U185" s="216"/>
      <c r="V185" s="216"/>
      <c r="W185" s="216"/>
      <c r="X185" s="217"/>
      <c r="AT185" s="218" t="s">
        <v>154</v>
      </c>
      <c r="AU185" s="218" t="s">
        <v>86</v>
      </c>
      <c r="AV185" s="13" t="s">
        <v>86</v>
      </c>
      <c r="AW185" s="13" t="s">
        <v>5</v>
      </c>
      <c r="AX185" s="13" t="s">
        <v>84</v>
      </c>
      <c r="AY185" s="218" t="s">
        <v>142</v>
      </c>
    </row>
    <row r="186" spans="1:65" s="2" customFormat="1" ht="48">
      <c r="A186" s="34"/>
      <c r="B186" s="35"/>
      <c r="C186" s="189" t="s">
        <v>778</v>
      </c>
      <c r="D186" s="189" t="s">
        <v>145</v>
      </c>
      <c r="E186" s="190" t="s">
        <v>986</v>
      </c>
      <c r="F186" s="191" t="s">
        <v>987</v>
      </c>
      <c r="G186" s="192" t="s">
        <v>148</v>
      </c>
      <c r="H186" s="193">
        <v>138.37</v>
      </c>
      <c r="I186" s="194"/>
      <c r="J186" s="194"/>
      <c r="K186" s="195">
        <f>ROUND(P186*H186,2)</f>
        <v>0</v>
      </c>
      <c r="L186" s="191" t="s">
        <v>149</v>
      </c>
      <c r="M186" s="39"/>
      <c r="N186" s="196" t="s">
        <v>1</v>
      </c>
      <c r="O186" s="197" t="s">
        <v>39</v>
      </c>
      <c r="P186" s="198">
        <f>I186+J186</f>
        <v>0</v>
      </c>
      <c r="Q186" s="198">
        <f>ROUND(I186*H186,2)</f>
        <v>0</v>
      </c>
      <c r="R186" s="198">
        <f>ROUND(J186*H186,2)</f>
        <v>0</v>
      </c>
      <c r="S186" s="71"/>
      <c r="T186" s="199">
        <f>S186*H186</f>
        <v>0</v>
      </c>
      <c r="U186" s="199">
        <v>0.10373</v>
      </c>
      <c r="V186" s="199">
        <f>U186*H186</f>
        <v>14.353120100000002</v>
      </c>
      <c r="W186" s="199">
        <v>0</v>
      </c>
      <c r="X186" s="200">
        <f>W186*H186</f>
        <v>0</v>
      </c>
      <c r="Y186" s="34"/>
      <c r="Z186" s="34"/>
      <c r="AA186" s="34"/>
      <c r="AB186" s="34"/>
      <c r="AC186" s="34"/>
      <c r="AD186" s="34"/>
      <c r="AE186" s="34"/>
      <c r="AR186" s="201" t="s">
        <v>150</v>
      </c>
      <c r="AT186" s="201" t="s">
        <v>145</v>
      </c>
      <c r="AU186" s="201" t="s">
        <v>86</v>
      </c>
      <c r="AY186" s="17" t="s">
        <v>142</v>
      </c>
      <c r="BE186" s="202">
        <f>IF(O186="základní",K186,0)</f>
        <v>0</v>
      </c>
      <c r="BF186" s="202">
        <f>IF(O186="snížená",K186,0)</f>
        <v>0</v>
      </c>
      <c r="BG186" s="202">
        <f>IF(O186="zákl. přenesená",K186,0)</f>
        <v>0</v>
      </c>
      <c r="BH186" s="202">
        <f>IF(O186="sníž. přenesená",K186,0)</f>
        <v>0</v>
      </c>
      <c r="BI186" s="202">
        <f>IF(O186="nulová",K186,0)</f>
        <v>0</v>
      </c>
      <c r="BJ186" s="17" t="s">
        <v>84</v>
      </c>
      <c r="BK186" s="202">
        <f>ROUND(P186*H186,2)</f>
        <v>0</v>
      </c>
      <c r="BL186" s="17" t="s">
        <v>150</v>
      </c>
      <c r="BM186" s="201" t="s">
        <v>988</v>
      </c>
    </row>
    <row r="187" spans="2:51" s="13" customFormat="1" ht="12">
      <c r="B187" s="208"/>
      <c r="C187" s="209"/>
      <c r="D187" s="203" t="s">
        <v>154</v>
      </c>
      <c r="E187" s="210" t="s">
        <v>1</v>
      </c>
      <c r="F187" s="211" t="s">
        <v>989</v>
      </c>
      <c r="G187" s="209"/>
      <c r="H187" s="212">
        <v>138.37</v>
      </c>
      <c r="I187" s="213"/>
      <c r="J187" s="213"/>
      <c r="K187" s="209"/>
      <c r="L187" s="209"/>
      <c r="M187" s="214"/>
      <c r="N187" s="215"/>
      <c r="O187" s="216"/>
      <c r="P187" s="216"/>
      <c r="Q187" s="216"/>
      <c r="R187" s="216"/>
      <c r="S187" s="216"/>
      <c r="T187" s="216"/>
      <c r="U187" s="216"/>
      <c r="V187" s="216"/>
      <c r="W187" s="216"/>
      <c r="X187" s="217"/>
      <c r="AT187" s="218" t="s">
        <v>154</v>
      </c>
      <c r="AU187" s="218" t="s">
        <v>86</v>
      </c>
      <c r="AV187" s="13" t="s">
        <v>86</v>
      </c>
      <c r="AW187" s="13" t="s">
        <v>5</v>
      </c>
      <c r="AX187" s="13" t="s">
        <v>84</v>
      </c>
      <c r="AY187" s="218" t="s">
        <v>142</v>
      </c>
    </row>
    <row r="188" spans="1:65" s="2" customFormat="1" ht="24">
      <c r="A188" s="34"/>
      <c r="B188" s="35"/>
      <c r="C188" s="189" t="s">
        <v>274</v>
      </c>
      <c r="D188" s="189" t="s">
        <v>145</v>
      </c>
      <c r="E188" s="190" t="s">
        <v>990</v>
      </c>
      <c r="F188" s="191" t="s">
        <v>991</v>
      </c>
      <c r="G188" s="192" t="s">
        <v>390</v>
      </c>
      <c r="H188" s="193">
        <v>13.8</v>
      </c>
      <c r="I188" s="194"/>
      <c r="J188" s="194"/>
      <c r="K188" s="195">
        <f>ROUND(P188*H188,2)</f>
        <v>0</v>
      </c>
      <c r="L188" s="191" t="s">
        <v>149</v>
      </c>
      <c r="M188" s="39"/>
      <c r="N188" s="196" t="s">
        <v>1</v>
      </c>
      <c r="O188" s="197" t="s">
        <v>39</v>
      </c>
      <c r="P188" s="198">
        <f>I188+J188</f>
        <v>0</v>
      </c>
      <c r="Q188" s="198">
        <f>ROUND(I188*H188,2)</f>
        <v>0</v>
      </c>
      <c r="R188" s="198">
        <f>ROUND(J188*H188,2)</f>
        <v>0</v>
      </c>
      <c r="S188" s="71"/>
      <c r="T188" s="199">
        <f>S188*H188</f>
        <v>0</v>
      </c>
      <c r="U188" s="199">
        <v>0.0036</v>
      </c>
      <c r="V188" s="199">
        <f>U188*H188</f>
        <v>0.04968</v>
      </c>
      <c r="W188" s="199">
        <v>0</v>
      </c>
      <c r="X188" s="200">
        <f>W188*H188</f>
        <v>0</v>
      </c>
      <c r="Y188" s="34"/>
      <c r="Z188" s="34"/>
      <c r="AA188" s="34"/>
      <c r="AB188" s="34"/>
      <c r="AC188" s="34"/>
      <c r="AD188" s="34"/>
      <c r="AE188" s="34"/>
      <c r="AR188" s="201" t="s">
        <v>150</v>
      </c>
      <c r="AT188" s="201" t="s">
        <v>145</v>
      </c>
      <c r="AU188" s="201" t="s">
        <v>86</v>
      </c>
      <c r="AY188" s="17" t="s">
        <v>142</v>
      </c>
      <c r="BE188" s="202">
        <f>IF(O188="základní",K188,0)</f>
        <v>0</v>
      </c>
      <c r="BF188" s="202">
        <f>IF(O188="snížená",K188,0)</f>
        <v>0</v>
      </c>
      <c r="BG188" s="202">
        <f>IF(O188="zákl. přenesená",K188,0)</f>
        <v>0</v>
      </c>
      <c r="BH188" s="202">
        <f>IF(O188="sníž. přenesená",K188,0)</f>
        <v>0</v>
      </c>
      <c r="BI188" s="202">
        <f>IF(O188="nulová",K188,0)</f>
        <v>0</v>
      </c>
      <c r="BJ188" s="17" t="s">
        <v>84</v>
      </c>
      <c r="BK188" s="202">
        <f>ROUND(P188*H188,2)</f>
        <v>0</v>
      </c>
      <c r="BL188" s="17" t="s">
        <v>150</v>
      </c>
      <c r="BM188" s="201" t="s">
        <v>992</v>
      </c>
    </row>
    <row r="189" spans="2:51" s="13" customFormat="1" ht="12">
      <c r="B189" s="208"/>
      <c r="C189" s="209"/>
      <c r="D189" s="203" t="s">
        <v>154</v>
      </c>
      <c r="E189" s="210" t="s">
        <v>1</v>
      </c>
      <c r="F189" s="211" t="s">
        <v>993</v>
      </c>
      <c r="G189" s="209"/>
      <c r="H189" s="212">
        <v>13.8</v>
      </c>
      <c r="I189" s="213"/>
      <c r="J189" s="213"/>
      <c r="K189" s="209"/>
      <c r="L189" s="209"/>
      <c r="M189" s="214"/>
      <c r="N189" s="215"/>
      <c r="O189" s="216"/>
      <c r="P189" s="216"/>
      <c r="Q189" s="216"/>
      <c r="R189" s="216"/>
      <c r="S189" s="216"/>
      <c r="T189" s="216"/>
      <c r="U189" s="216"/>
      <c r="V189" s="216"/>
      <c r="W189" s="216"/>
      <c r="X189" s="217"/>
      <c r="AT189" s="218" t="s">
        <v>154</v>
      </c>
      <c r="AU189" s="218" t="s">
        <v>86</v>
      </c>
      <c r="AV189" s="13" t="s">
        <v>86</v>
      </c>
      <c r="AW189" s="13" t="s">
        <v>5</v>
      </c>
      <c r="AX189" s="13" t="s">
        <v>84</v>
      </c>
      <c r="AY189" s="218" t="s">
        <v>142</v>
      </c>
    </row>
    <row r="190" spans="2:63" s="12" customFormat="1" ht="22.9" customHeight="1">
      <c r="B190" s="172"/>
      <c r="C190" s="173"/>
      <c r="D190" s="174" t="s">
        <v>75</v>
      </c>
      <c r="E190" s="187" t="s">
        <v>193</v>
      </c>
      <c r="F190" s="187" t="s">
        <v>386</v>
      </c>
      <c r="G190" s="173"/>
      <c r="H190" s="173"/>
      <c r="I190" s="176"/>
      <c r="J190" s="176"/>
      <c r="K190" s="188">
        <f>BK190</f>
        <v>0</v>
      </c>
      <c r="L190" s="173"/>
      <c r="M190" s="178"/>
      <c r="N190" s="179"/>
      <c r="O190" s="180"/>
      <c r="P190" s="180"/>
      <c r="Q190" s="181">
        <f>SUM(Q191:Q214)</f>
        <v>0</v>
      </c>
      <c r="R190" s="181">
        <f>SUM(R191:R214)</f>
        <v>0</v>
      </c>
      <c r="S190" s="180"/>
      <c r="T190" s="182">
        <f>SUM(T191:T214)</f>
        <v>0</v>
      </c>
      <c r="U190" s="180"/>
      <c r="V190" s="182">
        <f>SUM(V191:V214)</f>
        <v>25.076758998400003</v>
      </c>
      <c r="W190" s="180"/>
      <c r="X190" s="183">
        <f>SUM(X191:X214)</f>
        <v>0</v>
      </c>
      <c r="AR190" s="184" t="s">
        <v>84</v>
      </c>
      <c r="AT190" s="185" t="s">
        <v>75</v>
      </c>
      <c r="AU190" s="185" t="s">
        <v>84</v>
      </c>
      <c r="AY190" s="184" t="s">
        <v>142</v>
      </c>
      <c r="BK190" s="186">
        <f>SUM(BK191:BK214)</f>
        <v>0</v>
      </c>
    </row>
    <row r="191" spans="1:65" s="2" customFormat="1" ht="33" customHeight="1">
      <c r="A191" s="34"/>
      <c r="B191" s="35"/>
      <c r="C191" s="189" t="s">
        <v>783</v>
      </c>
      <c r="D191" s="189" t="s">
        <v>145</v>
      </c>
      <c r="E191" s="190" t="s">
        <v>994</v>
      </c>
      <c r="F191" s="191" t="s">
        <v>995</v>
      </c>
      <c r="G191" s="192" t="s">
        <v>159</v>
      </c>
      <c r="H191" s="193">
        <v>2</v>
      </c>
      <c r="I191" s="194"/>
      <c r="J191" s="194"/>
      <c r="K191" s="195">
        <f>ROUND(P191*H191,2)</f>
        <v>0</v>
      </c>
      <c r="L191" s="191" t="s">
        <v>149</v>
      </c>
      <c r="M191" s="39"/>
      <c r="N191" s="196" t="s">
        <v>1</v>
      </c>
      <c r="O191" s="197" t="s">
        <v>39</v>
      </c>
      <c r="P191" s="198">
        <f>I191+J191</f>
        <v>0</v>
      </c>
      <c r="Q191" s="198">
        <f>ROUND(I191*H191,2)</f>
        <v>0</v>
      </c>
      <c r="R191" s="198">
        <f>ROUND(J191*H191,2)</f>
        <v>0</v>
      </c>
      <c r="S191" s="71"/>
      <c r="T191" s="199">
        <f>S191*H191</f>
        <v>0</v>
      </c>
      <c r="U191" s="199">
        <v>0</v>
      </c>
      <c r="V191" s="199">
        <f>U191*H191</f>
        <v>0</v>
      </c>
      <c r="W191" s="199">
        <v>0</v>
      </c>
      <c r="X191" s="200">
        <f>W191*H191</f>
        <v>0</v>
      </c>
      <c r="Y191" s="34"/>
      <c r="Z191" s="34"/>
      <c r="AA191" s="34"/>
      <c r="AB191" s="34"/>
      <c r="AC191" s="34"/>
      <c r="AD191" s="34"/>
      <c r="AE191" s="34"/>
      <c r="AR191" s="201" t="s">
        <v>150</v>
      </c>
      <c r="AT191" s="201" t="s">
        <v>145</v>
      </c>
      <c r="AU191" s="201" t="s">
        <v>86</v>
      </c>
      <c r="AY191" s="17" t="s">
        <v>142</v>
      </c>
      <c r="BE191" s="202">
        <f>IF(O191="základní",K191,0)</f>
        <v>0</v>
      </c>
      <c r="BF191" s="202">
        <f>IF(O191="snížená",K191,0)</f>
        <v>0</v>
      </c>
      <c r="BG191" s="202">
        <f>IF(O191="zákl. přenesená",K191,0)</f>
        <v>0</v>
      </c>
      <c r="BH191" s="202">
        <f>IF(O191="sníž. přenesená",K191,0)</f>
        <v>0</v>
      </c>
      <c r="BI191" s="202">
        <f>IF(O191="nulová",K191,0)</f>
        <v>0</v>
      </c>
      <c r="BJ191" s="17" t="s">
        <v>84</v>
      </c>
      <c r="BK191" s="202">
        <f>ROUND(P191*H191,2)</f>
        <v>0</v>
      </c>
      <c r="BL191" s="17" t="s">
        <v>150</v>
      </c>
      <c r="BM191" s="201" t="s">
        <v>996</v>
      </c>
    </row>
    <row r="192" spans="1:65" s="2" customFormat="1" ht="24.2" customHeight="1">
      <c r="A192" s="34"/>
      <c r="B192" s="35"/>
      <c r="C192" s="230" t="s">
        <v>435</v>
      </c>
      <c r="D192" s="230" t="s">
        <v>251</v>
      </c>
      <c r="E192" s="231" t="s">
        <v>997</v>
      </c>
      <c r="F192" s="232" t="s">
        <v>998</v>
      </c>
      <c r="G192" s="233" t="s">
        <v>159</v>
      </c>
      <c r="H192" s="234">
        <v>2</v>
      </c>
      <c r="I192" s="235"/>
      <c r="J192" s="236"/>
      <c r="K192" s="237">
        <f>ROUND(P192*H192,2)</f>
        <v>0</v>
      </c>
      <c r="L192" s="232" t="s">
        <v>149</v>
      </c>
      <c r="M192" s="238"/>
      <c r="N192" s="239" t="s">
        <v>1</v>
      </c>
      <c r="O192" s="197" t="s">
        <v>39</v>
      </c>
      <c r="P192" s="198">
        <f>I192+J192</f>
        <v>0</v>
      </c>
      <c r="Q192" s="198">
        <f>ROUND(I192*H192,2)</f>
        <v>0</v>
      </c>
      <c r="R192" s="198">
        <f>ROUND(J192*H192,2)</f>
        <v>0</v>
      </c>
      <c r="S192" s="71"/>
      <c r="T192" s="199">
        <f>S192*H192</f>
        <v>0</v>
      </c>
      <c r="U192" s="199">
        <v>0.0021</v>
      </c>
      <c r="V192" s="199">
        <f>U192*H192</f>
        <v>0.0042</v>
      </c>
      <c r="W192" s="199">
        <v>0</v>
      </c>
      <c r="X192" s="200">
        <f>W192*H192</f>
        <v>0</v>
      </c>
      <c r="Y192" s="34"/>
      <c r="Z192" s="34"/>
      <c r="AA192" s="34"/>
      <c r="AB192" s="34"/>
      <c r="AC192" s="34"/>
      <c r="AD192" s="34"/>
      <c r="AE192" s="34"/>
      <c r="AR192" s="201" t="s">
        <v>188</v>
      </c>
      <c r="AT192" s="201" t="s">
        <v>251</v>
      </c>
      <c r="AU192" s="201" t="s">
        <v>86</v>
      </c>
      <c r="AY192" s="17" t="s">
        <v>142</v>
      </c>
      <c r="BE192" s="202">
        <f>IF(O192="základní",K192,0)</f>
        <v>0</v>
      </c>
      <c r="BF192" s="202">
        <f>IF(O192="snížená",K192,0)</f>
        <v>0</v>
      </c>
      <c r="BG192" s="202">
        <f>IF(O192="zákl. přenesená",K192,0)</f>
        <v>0</v>
      </c>
      <c r="BH192" s="202">
        <f>IF(O192="sníž. přenesená",K192,0)</f>
        <v>0</v>
      </c>
      <c r="BI192" s="202">
        <f>IF(O192="nulová",K192,0)</f>
        <v>0</v>
      </c>
      <c r="BJ192" s="17" t="s">
        <v>84</v>
      </c>
      <c r="BK192" s="202">
        <f>ROUND(P192*H192,2)</f>
        <v>0</v>
      </c>
      <c r="BL192" s="17" t="s">
        <v>150</v>
      </c>
      <c r="BM192" s="201" t="s">
        <v>999</v>
      </c>
    </row>
    <row r="193" spans="2:51" s="13" customFormat="1" ht="12">
      <c r="B193" s="208"/>
      <c r="C193" s="209"/>
      <c r="D193" s="203" t="s">
        <v>154</v>
      </c>
      <c r="E193" s="210" t="s">
        <v>1</v>
      </c>
      <c r="F193" s="211" t="s">
        <v>1000</v>
      </c>
      <c r="G193" s="209"/>
      <c r="H193" s="212">
        <v>2</v>
      </c>
      <c r="I193" s="213"/>
      <c r="J193" s="213"/>
      <c r="K193" s="209"/>
      <c r="L193" s="209"/>
      <c r="M193" s="214"/>
      <c r="N193" s="215"/>
      <c r="O193" s="216"/>
      <c r="P193" s="216"/>
      <c r="Q193" s="216"/>
      <c r="R193" s="216"/>
      <c r="S193" s="216"/>
      <c r="T193" s="216"/>
      <c r="U193" s="216"/>
      <c r="V193" s="216"/>
      <c r="W193" s="216"/>
      <c r="X193" s="217"/>
      <c r="AT193" s="218" t="s">
        <v>154</v>
      </c>
      <c r="AU193" s="218" t="s">
        <v>86</v>
      </c>
      <c r="AV193" s="13" t="s">
        <v>86</v>
      </c>
      <c r="AW193" s="13" t="s">
        <v>5</v>
      </c>
      <c r="AX193" s="13" t="s">
        <v>84</v>
      </c>
      <c r="AY193" s="218" t="s">
        <v>142</v>
      </c>
    </row>
    <row r="194" spans="1:65" s="2" customFormat="1" ht="55.5" customHeight="1">
      <c r="A194" s="34"/>
      <c r="B194" s="35"/>
      <c r="C194" s="189" t="s">
        <v>292</v>
      </c>
      <c r="D194" s="189" t="s">
        <v>145</v>
      </c>
      <c r="E194" s="190" t="s">
        <v>404</v>
      </c>
      <c r="F194" s="191" t="s">
        <v>405</v>
      </c>
      <c r="G194" s="192" t="s">
        <v>390</v>
      </c>
      <c r="H194" s="193">
        <v>23.6</v>
      </c>
      <c r="I194" s="194"/>
      <c r="J194" s="194"/>
      <c r="K194" s="195">
        <f>ROUND(P194*H194,2)</f>
        <v>0</v>
      </c>
      <c r="L194" s="191" t="s">
        <v>149</v>
      </c>
      <c r="M194" s="39"/>
      <c r="N194" s="196" t="s">
        <v>1</v>
      </c>
      <c r="O194" s="197" t="s">
        <v>39</v>
      </c>
      <c r="P194" s="198">
        <f>I194+J194</f>
        <v>0</v>
      </c>
      <c r="Q194" s="198">
        <f>ROUND(I194*H194,2)</f>
        <v>0</v>
      </c>
      <c r="R194" s="198">
        <f>ROUND(J194*H194,2)</f>
        <v>0</v>
      </c>
      <c r="S194" s="71"/>
      <c r="T194" s="199">
        <f>S194*H194</f>
        <v>0</v>
      </c>
      <c r="U194" s="199">
        <v>0.071904</v>
      </c>
      <c r="V194" s="199">
        <f>U194*H194</f>
        <v>1.6969344</v>
      </c>
      <c r="W194" s="199">
        <v>0</v>
      </c>
      <c r="X194" s="200">
        <f>W194*H194</f>
        <v>0</v>
      </c>
      <c r="Y194" s="34"/>
      <c r="Z194" s="34"/>
      <c r="AA194" s="34"/>
      <c r="AB194" s="34"/>
      <c r="AC194" s="34"/>
      <c r="AD194" s="34"/>
      <c r="AE194" s="34"/>
      <c r="AR194" s="201" t="s">
        <v>150</v>
      </c>
      <c r="AT194" s="201" t="s">
        <v>145</v>
      </c>
      <c r="AU194" s="201" t="s">
        <v>86</v>
      </c>
      <c r="AY194" s="17" t="s">
        <v>142</v>
      </c>
      <c r="BE194" s="202">
        <f>IF(O194="základní",K194,0)</f>
        <v>0</v>
      </c>
      <c r="BF194" s="202">
        <f>IF(O194="snížená",K194,0)</f>
        <v>0</v>
      </c>
      <c r="BG194" s="202">
        <f>IF(O194="zákl. přenesená",K194,0)</f>
        <v>0</v>
      </c>
      <c r="BH194" s="202">
        <f>IF(O194="sníž. přenesená",K194,0)</f>
        <v>0</v>
      </c>
      <c r="BI194" s="202">
        <f>IF(O194="nulová",K194,0)</f>
        <v>0</v>
      </c>
      <c r="BJ194" s="17" t="s">
        <v>84</v>
      </c>
      <c r="BK194" s="202">
        <f>ROUND(P194*H194,2)</f>
        <v>0</v>
      </c>
      <c r="BL194" s="17" t="s">
        <v>150</v>
      </c>
      <c r="BM194" s="201" t="s">
        <v>1001</v>
      </c>
    </row>
    <row r="195" spans="2:51" s="13" customFormat="1" ht="12">
      <c r="B195" s="208"/>
      <c r="C195" s="209"/>
      <c r="D195" s="203" t="s">
        <v>154</v>
      </c>
      <c r="E195" s="210" t="s">
        <v>1</v>
      </c>
      <c r="F195" s="211" t="s">
        <v>1002</v>
      </c>
      <c r="G195" s="209"/>
      <c r="H195" s="212">
        <v>23.6</v>
      </c>
      <c r="I195" s="213"/>
      <c r="J195" s="213"/>
      <c r="K195" s="209"/>
      <c r="L195" s="209"/>
      <c r="M195" s="214"/>
      <c r="N195" s="215"/>
      <c r="O195" s="216"/>
      <c r="P195" s="216"/>
      <c r="Q195" s="216"/>
      <c r="R195" s="216"/>
      <c r="S195" s="216"/>
      <c r="T195" s="216"/>
      <c r="U195" s="216"/>
      <c r="V195" s="216"/>
      <c r="W195" s="216"/>
      <c r="X195" s="217"/>
      <c r="AT195" s="218" t="s">
        <v>154</v>
      </c>
      <c r="AU195" s="218" t="s">
        <v>86</v>
      </c>
      <c r="AV195" s="13" t="s">
        <v>86</v>
      </c>
      <c r="AW195" s="13" t="s">
        <v>5</v>
      </c>
      <c r="AX195" s="13" t="s">
        <v>84</v>
      </c>
      <c r="AY195" s="218" t="s">
        <v>142</v>
      </c>
    </row>
    <row r="196" spans="1:65" s="2" customFormat="1" ht="24.2" customHeight="1">
      <c r="A196" s="34"/>
      <c r="B196" s="35"/>
      <c r="C196" s="230" t="s">
        <v>441</v>
      </c>
      <c r="D196" s="230" t="s">
        <v>251</v>
      </c>
      <c r="E196" s="231" t="s">
        <v>410</v>
      </c>
      <c r="F196" s="232" t="s">
        <v>411</v>
      </c>
      <c r="G196" s="233" t="s">
        <v>148</v>
      </c>
      <c r="H196" s="234">
        <v>2.36</v>
      </c>
      <c r="I196" s="235"/>
      <c r="J196" s="236"/>
      <c r="K196" s="237">
        <f>ROUND(P196*H196,2)</f>
        <v>0</v>
      </c>
      <c r="L196" s="232" t="s">
        <v>149</v>
      </c>
      <c r="M196" s="238"/>
      <c r="N196" s="239" t="s">
        <v>1</v>
      </c>
      <c r="O196" s="197" t="s">
        <v>39</v>
      </c>
      <c r="P196" s="198">
        <f>I196+J196</f>
        <v>0</v>
      </c>
      <c r="Q196" s="198">
        <f>ROUND(I196*H196,2)</f>
        <v>0</v>
      </c>
      <c r="R196" s="198">
        <f>ROUND(J196*H196,2)</f>
        <v>0</v>
      </c>
      <c r="S196" s="71"/>
      <c r="T196" s="199">
        <f>S196*H196</f>
        <v>0</v>
      </c>
      <c r="U196" s="199">
        <v>0.222</v>
      </c>
      <c r="V196" s="199">
        <f>U196*H196</f>
        <v>0.5239199999999999</v>
      </c>
      <c r="W196" s="199">
        <v>0</v>
      </c>
      <c r="X196" s="200">
        <f>W196*H196</f>
        <v>0</v>
      </c>
      <c r="Y196" s="34"/>
      <c r="Z196" s="34"/>
      <c r="AA196" s="34"/>
      <c r="AB196" s="34"/>
      <c r="AC196" s="34"/>
      <c r="AD196" s="34"/>
      <c r="AE196" s="34"/>
      <c r="AR196" s="201" t="s">
        <v>188</v>
      </c>
      <c r="AT196" s="201" t="s">
        <v>251</v>
      </c>
      <c r="AU196" s="201" t="s">
        <v>86</v>
      </c>
      <c r="AY196" s="17" t="s">
        <v>142</v>
      </c>
      <c r="BE196" s="202">
        <f>IF(O196="základní",K196,0)</f>
        <v>0</v>
      </c>
      <c r="BF196" s="202">
        <f>IF(O196="snížená",K196,0)</f>
        <v>0</v>
      </c>
      <c r="BG196" s="202">
        <f>IF(O196="zákl. přenesená",K196,0)</f>
        <v>0</v>
      </c>
      <c r="BH196" s="202">
        <f>IF(O196="sníž. přenesená",K196,0)</f>
        <v>0</v>
      </c>
      <c r="BI196" s="202">
        <f>IF(O196="nulová",K196,0)</f>
        <v>0</v>
      </c>
      <c r="BJ196" s="17" t="s">
        <v>84</v>
      </c>
      <c r="BK196" s="202">
        <f>ROUND(P196*H196,2)</f>
        <v>0</v>
      </c>
      <c r="BL196" s="17" t="s">
        <v>150</v>
      </c>
      <c r="BM196" s="201" t="s">
        <v>1003</v>
      </c>
    </row>
    <row r="197" spans="2:51" s="13" customFormat="1" ht="12">
      <c r="B197" s="208"/>
      <c r="C197" s="209"/>
      <c r="D197" s="203" t="s">
        <v>154</v>
      </c>
      <c r="E197" s="210" t="s">
        <v>1</v>
      </c>
      <c r="F197" s="211" t="s">
        <v>1004</v>
      </c>
      <c r="G197" s="209"/>
      <c r="H197" s="212">
        <v>2.36</v>
      </c>
      <c r="I197" s="213"/>
      <c r="J197" s="213"/>
      <c r="K197" s="209"/>
      <c r="L197" s="209"/>
      <c r="M197" s="214"/>
      <c r="N197" s="215"/>
      <c r="O197" s="216"/>
      <c r="P197" s="216"/>
      <c r="Q197" s="216"/>
      <c r="R197" s="216"/>
      <c r="S197" s="216"/>
      <c r="T197" s="216"/>
      <c r="U197" s="216"/>
      <c r="V197" s="216"/>
      <c r="W197" s="216"/>
      <c r="X197" s="217"/>
      <c r="AT197" s="218" t="s">
        <v>154</v>
      </c>
      <c r="AU197" s="218" t="s">
        <v>86</v>
      </c>
      <c r="AV197" s="13" t="s">
        <v>86</v>
      </c>
      <c r="AW197" s="13" t="s">
        <v>5</v>
      </c>
      <c r="AX197" s="13" t="s">
        <v>84</v>
      </c>
      <c r="AY197" s="218" t="s">
        <v>142</v>
      </c>
    </row>
    <row r="198" spans="1:65" s="2" customFormat="1" ht="24">
      <c r="A198" s="34"/>
      <c r="B198" s="35"/>
      <c r="C198" s="189" t="s">
        <v>303</v>
      </c>
      <c r="D198" s="189" t="s">
        <v>145</v>
      </c>
      <c r="E198" s="190" t="s">
        <v>415</v>
      </c>
      <c r="F198" s="191" t="s">
        <v>416</v>
      </c>
      <c r="G198" s="192" t="s">
        <v>196</v>
      </c>
      <c r="H198" s="193">
        <v>0.4</v>
      </c>
      <c r="I198" s="194"/>
      <c r="J198" s="194"/>
      <c r="K198" s="195">
        <f>ROUND(P198*H198,2)</f>
        <v>0</v>
      </c>
      <c r="L198" s="191" t="s">
        <v>149</v>
      </c>
      <c r="M198" s="39"/>
      <c r="N198" s="196" t="s">
        <v>1</v>
      </c>
      <c r="O198" s="197" t="s">
        <v>39</v>
      </c>
      <c r="P198" s="198">
        <f>I198+J198</f>
        <v>0</v>
      </c>
      <c r="Q198" s="198">
        <f>ROUND(I198*H198,2)</f>
        <v>0</v>
      </c>
      <c r="R198" s="198">
        <f>ROUND(J198*H198,2)</f>
        <v>0</v>
      </c>
      <c r="S198" s="71"/>
      <c r="T198" s="199">
        <f>S198*H198</f>
        <v>0</v>
      </c>
      <c r="U198" s="199">
        <v>2.60332237</v>
      </c>
      <c r="V198" s="199">
        <f>U198*H198</f>
        <v>1.041328948</v>
      </c>
      <c r="W198" s="199">
        <v>0</v>
      </c>
      <c r="X198" s="200">
        <f>W198*H198</f>
        <v>0</v>
      </c>
      <c r="Y198" s="34"/>
      <c r="Z198" s="34"/>
      <c r="AA198" s="34"/>
      <c r="AB198" s="34"/>
      <c r="AC198" s="34"/>
      <c r="AD198" s="34"/>
      <c r="AE198" s="34"/>
      <c r="AR198" s="201" t="s">
        <v>150</v>
      </c>
      <c r="AT198" s="201" t="s">
        <v>145</v>
      </c>
      <c r="AU198" s="201" t="s">
        <v>86</v>
      </c>
      <c r="AY198" s="17" t="s">
        <v>142</v>
      </c>
      <c r="BE198" s="202">
        <f>IF(O198="základní",K198,0)</f>
        <v>0</v>
      </c>
      <c r="BF198" s="202">
        <f>IF(O198="snížená",K198,0)</f>
        <v>0</v>
      </c>
      <c r="BG198" s="202">
        <f>IF(O198="zákl. přenesená",K198,0)</f>
        <v>0</v>
      </c>
      <c r="BH198" s="202">
        <f>IF(O198="sníž. přenesená",K198,0)</f>
        <v>0</v>
      </c>
      <c r="BI198" s="202">
        <f>IF(O198="nulová",K198,0)</f>
        <v>0</v>
      </c>
      <c r="BJ198" s="17" t="s">
        <v>84</v>
      </c>
      <c r="BK198" s="202">
        <f>ROUND(P198*H198,2)</f>
        <v>0</v>
      </c>
      <c r="BL198" s="17" t="s">
        <v>150</v>
      </c>
      <c r="BM198" s="201" t="s">
        <v>1005</v>
      </c>
    </row>
    <row r="199" spans="2:51" s="13" customFormat="1" ht="12">
      <c r="B199" s="208"/>
      <c r="C199" s="209"/>
      <c r="D199" s="203" t="s">
        <v>154</v>
      </c>
      <c r="E199" s="210" t="s">
        <v>1</v>
      </c>
      <c r="F199" s="211" t="s">
        <v>834</v>
      </c>
      <c r="G199" s="209"/>
      <c r="H199" s="212">
        <v>0.4</v>
      </c>
      <c r="I199" s="213"/>
      <c r="J199" s="213"/>
      <c r="K199" s="209"/>
      <c r="L199" s="209"/>
      <c r="M199" s="214"/>
      <c r="N199" s="215"/>
      <c r="O199" s="216"/>
      <c r="P199" s="216"/>
      <c r="Q199" s="216"/>
      <c r="R199" s="216"/>
      <c r="S199" s="216"/>
      <c r="T199" s="216"/>
      <c r="U199" s="216"/>
      <c r="V199" s="216"/>
      <c r="W199" s="216"/>
      <c r="X199" s="217"/>
      <c r="AT199" s="218" t="s">
        <v>154</v>
      </c>
      <c r="AU199" s="218" t="s">
        <v>86</v>
      </c>
      <c r="AV199" s="13" t="s">
        <v>86</v>
      </c>
      <c r="AW199" s="13" t="s">
        <v>5</v>
      </c>
      <c r="AX199" s="13" t="s">
        <v>84</v>
      </c>
      <c r="AY199" s="218" t="s">
        <v>142</v>
      </c>
    </row>
    <row r="200" spans="1:65" s="2" customFormat="1" ht="24">
      <c r="A200" s="34"/>
      <c r="B200" s="35"/>
      <c r="C200" s="189" t="s">
        <v>310</v>
      </c>
      <c r="D200" s="189" t="s">
        <v>145</v>
      </c>
      <c r="E200" s="190" t="s">
        <v>1006</v>
      </c>
      <c r="F200" s="191" t="s">
        <v>1007</v>
      </c>
      <c r="G200" s="192" t="s">
        <v>390</v>
      </c>
      <c r="H200" s="193">
        <v>9.8</v>
      </c>
      <c r="I200" s="194"/>
      <c r="J200" s="194"/>
      <c r="K200" s="195">
        <f>ROUND(P200*H200,2)</f>
        <v>0</v>
      </c>
      <c r="L200" s="191" t="s">
        <v>149</v>
      </c>
      <c r="M200" s="39"/>
      <c r="N200" s="196" t="s">
        <v>1</v>
      </c>
      <c r="O200" s="197" t="s">
        <v>39</v>
      </c>
      <c r="P200" s="198">
        <f>I200+J200</f>
        <v>0</v>
      </c>
      <c r="Q200" s="198">
        <f>ROUND(I200*H200,2)</f>
        <v>0</v>
      </c>
      <c r="R200" s="198">
        <f>ROUND(J200*H200,2)</f>
        <v>0</v>
      </c>
      <c r="S200" s="71"/>
      <c r="T200" s="199">
        <f>S200*H200</f>
        <v>0</v>
      </c>
      <c r="U200" s="199">
        <v>1.0456076</v>
      </c>
      <c r="V200" s="199">
        <f>U200*H200</f>
        <v>10.246954480000001</v>
      </c>
      <c r="W200" s="199">
        <v>0</v>
      </c>
      <c r="X200" s="200">
        <f>W200*H200</f>
        <v>0</v>
      </c>
      <c r="Y200" s="34"/>
      <c r="Z200" s="34"/>
      <c r="AA200" s="34"/>
      <c r="AB200" s="34"/>
      <c r="AC200" s="34"/>
      <c r="AD200" s="34"/>
      <c r="AE200" s="34"/>
      <c r="AR200" s="201" t="s">
        <v>150</v>
      </c>
      <c r="AT200" s="201" t="s">
        <v>145</v>
      </c>
      <c r="AU200" s="201" t="s">
        <v>86</v>
      </c>
      <c r="AY200" s="17" t="s">
        <v>142</v>
      </c>
      <c r="BE200" s="202">
        <f>IF(O200="základní",K200,0)</f>
        <v>0</v>
      </c>
      <c r="BF200" s="202">
        <f>IF(O200="snížená",K200,0)</f>
        <v>0</v>
      </c>
      <c r="BG200" s="202">
        <f>IF(O200="zákl. přenesená",K200,0)</f>
        <v>0</v>
      </c>
      <c r="BH200" s="202">
        <f>IF(O200="sníž. přenesená",K200,0)</f>
        <v>0</v>
      </c>
      <c r="BI200" s="202">
        <f>IF(O200="nulová",K200,0)</f>
        <v>0</v>
      </c>
      <c r="BJ200" s="17" t="s">
        <v>84</v>
      </c>
      <c r="BK200" s="202">
        <f>ROUND(P200*H200,2)</f>
        <v>0</v>
      </c>
      <c r="BL200" s="17" t="s">
        <v>150</v>
      </c>
      <c r="BM200" s="201" t="s">
        <v>1008</v>
      </c>
    </row>
    <row r="201" spans="1:65" s="2" customFormat="1" ht="21.75" customHeight="1">
      <c r="A201" s="34"/>
      <c r="B201" s="35"/>
      <c r="C201" s="230" t="s">
        <v>316</v>
      </c>
      <c r="D201" s="230" t="s">
        <v>251</v>
      </c>
      <c r="E201" s="231" t="s">
        <v>1009</v>
      </c>
      <c r="F201" s="232" t="s">
        <v>1010</v>
      </c>
      <c r="G201" s="233" t="s">
        <v>390</v>
      </c>
      <c r="H201" s="234">
        <v>9.8</v>
      </c>
      <c r="I201" s="235"/>
      <c r="J201" s="236"/>
      <c r="K201" s="237">
        <f>ROUND(P201*H201,2)</f>
        <v>0</v>
      </c>
      <c r="L201" s="232" t="s">
        <v>255</v>
      </c>
      <c r="M201" s="238"/>
      <c r="N201" s="239" t="s">
        <v>1</v>
      </c>
      <c r="O201" s="197" t="s">
        <v>39</v>
      </c>
      <c r="P201" s="198">
        <f>I201+J201</f>
        <v>0</v>
      </c>
      <c r="Q201" s="198">
        <f>ROUND(I201*H201,2)</f>
        <v>0</v>
      </c>
      <c r="R201" s="198">
        <f>ROUND(J201*H201,2)</f>
        <v>0</v>
      </c>
      <c r="S201" s="71"/>
      <c r="T201" s="199">
        <f>S201*H201</f>
        <v>0</v>
      </c>
      <c r="U201" s="199">
        <v>0.0087</v>
      </c>
      <c r="V201" s="199">
        <f>U201*H201</f>
        <v>0.08526</v>
      </c>
      <c r="W201" s="199">
        <v>0</v>
      </c>
      <c r="X201" s="200">
        <f>W201*H201</f>
        <v>0</v>
      </c>
      <c r="Y201" s="34"/>
      <c r="Z201" s="34"/>
      <c r="AA201" s="34"/>
      <c r="AB201" s="34"/>
      <c r="AC201" s="34"/>
      <c r="AD201" s="34"/>
      <c r="AE201" s="34"/>
      <c r="AR201" s="201" t="s">
        <v>188</v>
      </c>
      <c r="AT201" s="201" t="s">
        <v>251</v>
      </c>
      <c r="AU201" s="201" t="s">
        <v>86</v>
      </c>
      <c r="AY201" s="17" t="s">
        <v>142</v>
      </c>
      <c r="BE201" s="202">
        <f>IF(O201="základní",K201,0)</f>
        <v>0</v>
      </c>
      <c r="BF201" s="202">
        <f>IF(O201="snížená",K201,0)</f>
        <v>0</v>
      </c>
      <c r="BG201" s="202">
        <f>IF(O201="zákl. přenesená",K201,0)</f>
        <v>0</v>
      </c>
      <c r="BH201" s="202">
        <f>IF(O201="sníž. přenesená",K201,0)</f>
        <v>0</v>
      </c>
      <c r="BI201" s="202">
        <f>IF(O201="nulová",K201,0)</f>
        <v>0</v>
      </c>
      <c r="BJ201" s="17" t="s">
        <v>84</v>
      </c>
      <c r="BK201" s="202">
        <f>ROUND(P201*H201,2)</f>
        <v>0</v>
      </c>
      <c r="BL201" s="17" t="s">
        <v>150</v>
      </c>
      <c r="BM201" s="201" t="s">
        <v>1011</v>
      </c>
    </row>
    <row r="202" spans="1:47" s="2" customFormat="1" ht="19.5">
      <c r="A202" s="34"/>
      <c r="B202" s="35"/>
      <c r="C202" s="36"/>
      <c r="D202" s="203" t="s">
        <v>788</v>
      </c>
      <c r="E202" s="36"/>
      <c r="F202" s="204" t="s">
        <v>1012</v>
      </c>
      <c r="G202" s="36"/>
      <c r="H202" s="36"/>
      <c r="I202" s="205"/>
      <c r="J202" s="205"/>
      <c r="K202" s="36"/>
      <c r="L202" s="36"/>
      <c r="M202" s="39"/>
      <c r="N202" s="206"/>
      <c r="O202" s="207"/>
      <c r="P202" s="71"/>
      <c r="Q202" s="71"/>
      <c r="R202" s="71"/>
      <c r="S202" s="71"/>
      <c r="T202" s="71"/>
      <c r="U202" s="71"/>
      <c r="V202" s="71"/>
      <c r="W202" s="71"/>
      <c r="X202" s="72"/>
      <c r="Y202" s="34"/>
      <c r="Z202" s="34"/>
      <c r="AA202" s="34"/>
      <c r="AB202" s="34"/>
      <c r="AC202" s="34"/>
      <c r="AD202" s="34"/>
      <c r="AE202" s="34"/>
      <c r="AT202" s="17" t="s">
        <v>788</v>
      </c>
      <c r="AU202" s="17" t="s">
        <v>86</v>
      </c>
    </row>
    <row r="203" spans="1:65" s="2" customFormat="1" ht="44.25" customHeight="1">
      <c r="A203" s="34"/>
      <c r="B203" s="35"/>
      <c r="C203" s="189" t="s">
        <v>812</v>
      </c>
      <c r="D203" s="189" t="s">
        <v>145</v>
      </c>
      <c r="E203" s="190" t="s">
        <v>436</v>
      </c>
      <c r="F203" s="191" t="s">
        <v>437</v>
      </c>
      <c r="G203" s="192" t="s">
        <v>390</v>
      </c>
      <c r="H203" s="193">
        <v>13.3</v>
      </c>
      <c r="I203" s="194"/>
      <c r="J203" s="194"/>
      <c r="K203" s="195">
        <f>ROUND(P203*H203,2)</f>
        <v>0</v>
      </c>
      <c r="L203" s="191" t="s">
        <v>149</v>
      </c>
      <c r="M203" s="39"/>
      <c r="N203" s="196" t="s">
        <v>1</v>
      </c>
      <c r="O203" s="197" t="s">
        <v>39</v>
      </c>
      <c r="P203" s="198">
        <f>I203+J203</f>
        <v>0</v>
      </c>
      <c r="Q203" s="198">
        <f>ROUND(I203*H203,2)</f>
        <v>0</v>
      </c>
      <c r="R203" s="198">
        <f>ROUND(J203*H203,2)</f>
        <v>0</v>
      </c>
      <c r="S203" s="71"/>
      <c r="T203" s="199">
        <f>S203*H203</f>
        <v>0</v>
      </c>
      <c r="U203" s="199">
        <v>0</v>
      </c>
      <c r="V203" s="199">
        <f>U203*H203</f>
        <v>0</v>
      </c>
      <c r="W203" s="199">
        <v>0</v>
      </c>
      <c r="X203" s="200">
        <f>W203*H203</f>
        <v>0</v>
      </c>
      <c r="Y203" s="34"/>
      <c r="Z203" s="34"/>
      <c r="AA203" s="34"/>
      <c r="AB203" s="34"/>
      <c r="AC203" s="34"/>
      <c r="AD203" s="34"/>
      <c r="AE203" s="34"/>
      <c r="AR203" s="201" t="s">
        <v>150</v>
      </c>
      <c r="AT203" s="201" t="s">
        <v>145</v>
      </c>
      <c r="AU203" s="201" t="s">
        <v>86</v>
      </c>
      <c r="AY203" s="17" t="s">
        <v>142</v>
      </c>
      <c r="BE203" s="202">
        <f>IF(O203="základní",K203,0)</f>
        <v>0</v>
      </c>
      <c r="BF203" s="202">
        <f>IF(O203="snížená",K203,0)</f>
        <v>0</v>
      </c>
      <c r="BG203" s="202">
        <f>IF(O203="zákl. přenesená",K203,0)</f>
        <v>0</v>
      </c>
      <c r="BH203" s="202">
        <f>IF(O203="sníž. přenesená",K203,0)</f>
        <v>0</v>
      </c>
      <c r="BI203" s="202">
        <f>IF(O203="nulová",K203,0)</f>
        <v>0</v>
      </c>
      <c r="BJ203" s="17" t="s">
        <v>84</v>
      </c>
      <c r="BK203" s="202">
        <f>ROUND(P203*H203,2)</f>
        <v>0</v>
      </c>
      <c r="BL203" s="17" t="s">
        <v>150</v>
      </c>
      <c r="BM203" s="201" t="s">
        <v>1013</v>
      </c>
    </row>
    <row r="204" spans="2:51" s="13" customFormat="1" ht="12">
      <c r="B204" s="208"/>
      <c r="C204" s="209"/>
      <c r="D204" s="203" t="s">
        <v>154</v>
      </c>
      <c r="E204" s="210" t="s">
        <v>1</v>
      </c>
      <c r="F204" s="211" t="s">
        <v>1014</v>
      </c>
      <c r="G204" s="209"/>
      <c r="H204" s="212">
        <v>13.3</v>
      </c>
      <c r="I204" s="213"/>
      <c r="J204" s="213"/>
      <c r="K204" s="209"/>
      <c r="L204" s="209"/>
      <c r="M204" s="214"/>
      <c r="N204" s="215"/>
      <c r="O204" s="216"/>
      <c r="P204" s="216"/>
      <c r="Q204" s="216"/>
      <c r="R204" s="216"/>
      <c r="S204" s="216"/>
      <c r="T204" s="216"/>
      <c r="U204" s="216"/>
      <c r="V204" s="216"/>
      <c r="W204" s="216"/>
      <c r="X204" s="217"/>
      <c r="AT204" s="218" t="s">
        <v>154</v>
      </c>
      <c r="AU204" s="218" t="s">
        <v>86</v>
      </c>
      <c r="AV204" s="13" t="s">
        <v>86</v>
      </c>
      <c r="AW204" s="13" t="s">
        <v>5</v>
      </c>
      <c r="AX204" s="13" t="s">
        <v>84</v>
      </c>
      <c r="AY204" s="218" t="s">
        <v>142</v>
      </c>
    </row>
    <row r="205" spans="1:65" s="2" customFormat="1" ht="60">
      <c r="A205" s="34"/>
      <c r="B205" s="35"/>
      <c r="C205" s="189" t="s">
        <v>327</v>
      </c>
      <c r="D205" s="189" t="s">
        <v>145</v>
      </c>
      <c r="E205" s="190" t="s">
        <v>442</v>
      </c>
      <c r="F205" s="191" t="s">
        <v>443</v>
      </c>
      <c r="G205" s="192" t="s">
        <v>390</v>
      </c>
      <c r="H205" s="193">
        <v>13.8</v>
      </c>
      <c r="I205" s="194"/>
      <c r="J205" s="194"/>
      <c r="K205" s="195">
        <f>ROUND(P205*H205,2)</f>
        <v>0</v>
      </c>
      <c r="L205" s="191" t="s">
        <v>149</v>
      </c>
      <c r="M205" s="39"/>
      <c r="N205" s="196" t="s">
        <v>1</v>
      </c>
      <c r="O205" s="197" t="s">
        <v>39</v>
      </c>
      <c r="P205" s="198">
        <f>I205+J205</f>
        <v>0</v>
      </c>
      <c r="Q205" s="198">
        <f>ROUND(I205*H205,2)</f>
        <v>0</v>
      </c>
      <c r="R205" s="198">
        <f>ROUND(J205*H205,2)</f>
        <v>0</v>
      </c>
      <c r="S205" s="71"/>
      <c r="T205" s="199">
        <f>S205*H205</f>
        <v>0</v>
      </c>
      <c r="U205" s="199">
        <v>0.000605063</v>
      </c>
      <c r="V205" s="199">
        <f>U205*H205</f>
        <v>0.0083498694</v>
      </c>
      <c r="W205" s="199">
        <v>0</v>
      </c>
      <c r="X205" s="200">
        <f>W205*H205</f>
        <v>0</v>
      </c>
      <c r="Y205" s="34"/>
      <c r="Z205" s="34"/>
      <c r="AA205" s="34"/>
      <c r="AB205" s="34"/>
      <c r="AC205" s="34"/>
      <c r="AD205" s="34"/>
      <c r="AE205" s="34"/>
      <c r="AR205" s="201" t="s">
        <v>150</v>
      </c>
      <c r="AT205" s="201" t="s">
        <v>145</v>
      </c>
      <c r="AU205" s="201" t="s">
        <v>86</v>
      </c>
      <c r="AY205" s="17" t="s">
        <v>142</v>
      </c>
      <c r="BE205" s="202">
        <f>IF(O205="základní",K205,0)</f>
        <v>0</v>
      </c>
      <c r="BF205" s="202">
        <f>IF(O205="snížená",K205,0)</f>
        <v>0</v>
      </c>
      <c r="BG205" s="202">
        <f>IF(O205="zákl. přenesená",K205,0)</f>
        <v>0</v>
      </c>
      <c r="BH205" s="202">
        <f>IF(O205="sníž. přenesená",K205,0)</f>
        <v>0</v>
      </c>
      <c r="BI205" s="202">
        <f>IF(O205="nulová",K205,0)</f>
        <v>0</v>
      </c>
      <c r="BJ205" s="17" t="s">
        <v>84</v>
      </c>
      <c r="BK205" s="202">
        <f>ROUND(P205*H205,2)</f>
        <v>0</v>
      </c>
      <c r="BL205" s="17" t="s">
        <v>150</v>
      </c>
      <c r="BM205" s="201" t="s">
        <v>1015</v>
      </c>
    </row>
    <row r="206" spans="2:51" s="13" customFormat="1" ht="12">
      <c r="B206" s="208"/>
      <c r="C206" s="209"/>
      <c r="D206" s="203" t="s">
        <v>154</v>
      </c>
      <c r="E206" s="210" t="s">
        <v>1</v>
      </c>
      <c r="F206" s="211" t="s">
        <v>993</v>
      </c>
      <c r="G206" s="209"/>
      <c r="H206" s="212">
        <v>13.8</v>
      </c>
      <c r="I206" s="213"/>
      <c r="J206" s="213"/>
      <c r="K206" s="209"/>
      <c r="L206" s="209"/>
      <c r="M206" s="214"/>
      <c r="N206" s="215"/>
      <c r="O206" s="216"/>
      <c r="P206" s="216"/>
      <c r="Q206" s="216"/>
      <c r="R206" s="216"/>
      <c r="S206" s="216"/>
      <c r="T206" s="216"/>
      <c r="U206" s="216"/>
      <c r="V206" s="216"/>
      <c r="W206" s="216"/>
      <c r="X206" s="217"/>
      <c r="AT206" s="218" t="s">
        <v>154</v>
      </c>
      <c r="AU206" s="218" t="s">
        <v>86</v>
      </c>
      <c r="AV206" s="13" t="s">
        <v>86</v>
      </c>
      <c r="AW206" s="13" t="s">
        <v>5</v>
      </c>
      <c r="AX206" s="13" t="s">
        <v>84</v>
      </c>
      <c r="AY206" s="218" t="s">
        <v>142</v>
      </c>
    </row>
    <row r="207" spans="1:65" s="2" customFormat="1" ht="24">
      <c r="A207" s="34"/>
      <c r="B207" s="35"/>
      <c r="C207" s="189" t="s">
        <v>817</v>
      </c>
      <c r="D207" s="189" t="s">
        <v>145</v>
      </c>
      <c r="E207" s="190" t="s">
        <v>447</v>
      </c>
      <c r="F207" s="191" t="s">
        <v>448</v>
      </c>
      <c r="G207" s="192" t="s">
        <v>390</v>
      </c>
      <c r="H207" s="193">
        <v>13.8</v>
      </c>
      <c r="I207" s="194"/>
      <c r="J207" s="194"/>
      <c r="K207" s="195">
        <f>ROUND(P207*H207,2)</f>
        <v>0</v>
      </c>
      <c r="L207" s="191" t="s">
        <v>149</v>
      </c>
      <c r="M207" s="39"/>
      <c r="N207" s="196" t="s">
        <v>1</v>
      </c>
      <c r="O207" s="197" t="s">
        <v>39</v>
      </c>
      <c r="P207" s="198">
        <f>I207+J207</f>
        <v>0</v>
      </c>
      <c r="Q207" s="198">
        <f>ROUND(I207*H207,2)</f>
        <v>0</v>
      </c>
      <c r="R207" s="198">
        <f>ROUND(J207*H207,2)</f>
        <v>0</v>
      </c>
      <c r="S207" s="71"/>
      <c r="T207" s="199">
        <f>S207*H207</f>
        <v>0</v>
      </c>
      <c r="U207" s="199">
        <v>1.645E-06</v>
      </c>
      <c r="V207" s="199">
        <f>U207*H207</f>
        <v>2.2701000000000002E-05</v>
      </c>
      <c r="W207" s="199">
        <v>0</v>
      </c>
      <c r="X207" s="200">
        <f>W207*H207</f>
        <v>0</v>
      </c>
      <c r="Y207" s="34"/>
      <c r="Z207" s="34"/>
      <c r="AA207" s="34"/>
      <c r="AB207" s="34"/>
      <c r="AC207" s="34"/>
      <c r="AD207" s="34"/>
      <c r="AE207" s="34"/>
      <c r="AR207" s="201" t="s">
        <v>150</v>
      </c>
      <c r="AT207" s="201" t="s">
        <v>145</v>
      </c>
      <c r="AU207" s="201" t="s">
        <v>86</v>
      </c>
      <c r="AY207" s="17" t="s">
        <v>142</v>
      </c>
      <c r="BE207" s="202">
        <f>IF(O207="základní",K207,0)</f>
        <v>0</v>
      </c>
      <c r="BF207" s="202">
        <f>IF(O207="snížená",K207,0)</f>
        <v>0</v>
      </c>
      <c r="BG207" s="202">
        <f>IF(O207="zákl. přenesená",K207,0)</f>
        <v>0</v>
      </c>
      <c r="BH207" s="202">
        <f>IF(O207="sníž. přenesená",K207,0)</f>
        <v>0</v>
      </c>
      <c r="BI207" s="202">
        <f>IF(O207="nulová",K207,0)</f>
        <v>0</v>
      </c>
      <c r="BJ207" s="17" t="s">
        <v>84</v>
      </c>
      <c r="BK207" s="202">
        <f>ROUND(P207*H207,2)</f>
        <v>0</v>
      </c>
      <c r="BL207" s="17" t="s">
        <v>150</v>
      </c>
      <c r="BM207" s="201" t="s">
        <v>1016</v>
      </c>
    </row>
    <row r="208" spans="2:51" s="13" customFormat="1" ht="12">
      <c r="B208" s="208"/>
      <c r="C208" s="209"/>
      <c r="D208" s="203" t="s">
        <v>154</v>
      </c>
      <c r="E208" s="210" t="s">
        <v>1</v>
      </c>
      <c r="F208" s="211" t="s">
        <v>993</v>
      </c>
      <c r="G208" s="209"/>
      <c r="H208" s="212">
        <v>13.8</v>
      </c>
      <c r="I208" s="213"/>
      <c r="J208" s="213"/>
      <c r="K208" s="209"/>
      <c r="L208" s="209"/>
      <c r="M208" s="214"/>
      <c r="N208" s="215"/>
      <c r="O208" s="216"/>
      <c r="P208" s="216"/>
      <c r="Q208" s="216"/>
      <c r="R208" s="216"/>
      <c r="S208" s="216"/>
      <c r="T208" s="216"/>
      <c r="U208" s="216"/>
      <c r="V208" s="216"/>
      <c r="W208" s="216"/>
      <c r="X208" s="217"/>
      <c r="AT208" s="218" t="s">
        <v>154</v>
      </c>
      <c r="AU208" s="218" t="s">
        <v>86</v>
      </c>
      <c r="AV208" s="13" t="s">
        <v>86</v>
      </c>
      <c r="AW208" s="13" t="s">
        <v>5</v>
      </c>
      <c r="AX208" s="13" t="s">
        <v>84</v>
      </c>
      <c r="AY208" s="218" t="s">
        <v>142</v>
      </c>
    </row>
    <row r="209" spans="1:65" s="2" customFormat="1" ht="55.5" customHeight="1">
      <c r="A209" s="34"/>
      <c r="B209" s="35"/>
      <c r="C209" s="189" t="s">
        <v>336</v>
      </c>
      <c r="D209" s="189" t="s">
        <v>145</v>
      </c>
      <c r="E209" s="190" t="s">
        <v>453</v>
      </c>
      <c r="F209" s="191" t="s">
        <v>454</v>
      </c>
      <c r="G209" s="192" t="s">
        <v>390</v>
      </c>
      <c r="H209" s="193">
        <v>2</v>
      </c>
      <c r="I209" s="194"/>
      <c r="J209" s="194"/>
      <c r="K209" s="195">
        <f>ROUND(P209*H209,2)</f>
        <v>0</v>
      </c>
      <c r="L209" s="191" t="s">
        <v>149</v>
      </c>
      <c r="M209" s="39"/>
      <c r="N209" s="196" t="s">
        <v>1</v>
      </c>
      <c r="O209" s="197" t="s">
        <v>39</v>
      </c>
      <c r="P209" s="198">
        <f>I209+J209</f>
        <v>0</v>
      </c>
      <c r="Q209" s="198">
        <f>ROUND(I209*H209,2)</f>
        <v>0</v>
      </c>
      <c r="R209" s="198">
        <f>ROUND(J209*H209,2)</f>
        <v>0</v>
      </c>
      <c r="S209" s="71"/>
      <c r="T209" s="199">
        <f>S209*H209</f>
        <v>0</v>
      </c>
      <c r="U209" s="199">
        <v>0.1180808</v>
      </c>
      <c r="V209" s="199">
        <f>U209*H209</f>
        <v>0.2361616</v>
      </c>
      <c r="W209" s="199">
        <v>0</v>
      </c>
      <c r="X209" s="200">
        <f>W209*H209</f>
        <v>0</v>
      </c>
      <c r="Y209" s="34"/>
      <c r="Z209" s="34"/>
      <c r="AA209" s="34"/>
      <c r="AB209" s="34"/>
      <c r="AC209" s="34"/>
      <c r="AD209" s="34"/>
      <c r="AE209" s="34"/>
      <c r="AR209" s="201" t="s">
        <v>150</v>
      </c>
      <c r="AT209" s="201" t="s">
        <v>145</v>
      </c>
      <c r="AU209" s="201" t="s">
        <v>86</v>
      </c>
      <c r="AY209" s="17" t="s">
        <v>142</v>
      </c>
      <c r="BE209" s="202">
        <f>IF(O209="základní",K209,0)</f>
        <v>0</v>
      </c>
      <c r="BF209" s="202">
        <f>IF(O209="snížená",K209,0)</f>
        <v>0</v>
      </c>
      <c r="BG209" s="202">
        <f>IF(O209="zákl. přenesená",K209,0)</f>
        <v>0</v>
      </c>
      <c r="BH209" s="202">
        <f>IF(O209="sníž. přenesená",K209,0)</f>
        <v>0</v>
      </c>
      <c r="BI209" s="202">
        <f>IF(O209="nulová",K209,0)</f>
        <v>0</v>
      </c>
      <c r="BJ209" s="17" t="s">
        <v>84</v>
      </c>
      <c r="BK209" s="202">
        <f>ROUND(P209*H209,2)</f>
        <v>0</v>
      </c>
      <c r="BL209" s="17" t="s">
        <v>150</v>
      </c>
      <c r="BM209" s="201" t="s">
        <v>1017</v>
      </c>
    </row>
    <row r="210" spans="1:65" s="2" customFormat="1" ht="16.5" customHeight="1">
      <c r="A210" s="34"/>
      <c r="B210" s="35"/>
      <c r="C210" s="230" t="s">
        <v>343</v>
      </c>
      <c r="D210" s="230" t="s">
        <v>251</v>
      </c>
      <c r="E210" s="231" t="s">
        <v>458</v>
      </c>
      <c r="F210" s="232" t="s">
        <v>459</v>
      </c>
      <c r="G210" s="233" t="s">
        <v>159</v>
      </c>
      <c r="H210" s="234">
        <v>4</v>
      </c>
      <c r="I210" s="235"/>
      <c r="J210" s="236"/>
      <c r="K210" s="237">
        <f>ROUND(P210*H210,2)</f>
        <v>0</v>
      </c>
      <c r="L210" s="232" t="s">
        <v>255</v>
      </c>
      <c r="M210" s="238"/>
      <c r="N210" s="239" t="s">
        <v>1</v>
      </c>
      <c r="O210" s="197" t="s">
        <v>39</v>
      </c>
      <c r="P210" s="198">
        <f>I210+J210</f>
        <v>0</v>
      </c>
      <c r="Q210" s="198">
        <f>ROUND(I210*H210,2)</f>
        <v>0</v>
      </c>
      <c r="R210" s="198">
        <f>ROUND(J210*H210,2)</f>
        <v>0</v>
      </c>
      <c r="S210" s="71"/>
      <c r="T210" s="199">
        <f>S210*H210</f>
        <v>0</v>
      </c>
      <c r="U210" s="199">
        <v>0.058</v>
      </c>
      <c r="V210" s="199">
        <f>U210*H210</f>
        <v>0.232</v>
      </c>
      <c r="W210" s="199">
        <v>0</v>
      </c>
      <c r="X210" s="200">
        <f>W210*H210</f>
        <v>0</v>
      </c>
      <c r="Y210" s="34"/>
      <c r="Z210" s="34"/>
      <c r="AA210" s="34"/>
      <c r="AB210" s="34"/>
      <c r="AC210" s="34"/>
      <c r="AD210" s="34"/>
      <c r="AE210" s="34"/>
      <c r="AR210" s="201" t="s">
        <v>188</v>
      </c>
      <c r="AT210" s="201" t="s">
        <v>251</v>
      </c>
      <c r="AU210" s="201" t="s">
        <v>86</v>
      </c>
      <c r="AY210" s="17" t="s">
        <v>142</v>
      </c>
      <c r="BE210" s="202">
        <f>IF(O210="základní",K210,0)</f>
        <v>0</v>
      </c>
      <c r="BF210" s="202">
        <f>IF(O210="snížená",K210,0)</f>
        <v>0</v>
      </c>
      <c r="BG210" s="202">
        <f>IF(O210="zákl. přenesená",K210,0)</f>
        <v>0</v>
      </c>
      <c r="BH210" s="202">
        <f>IF(O210="sníž. přenesená",K210,0)</f>
        <v>0</v>
      </c>
      <c r="BI210" s="202">
        <f>IF(O210="nulová",K210,0)</f>
        <v>0</v>
      </c>
      <c r="BJ210" s="17" t="s">
        <v>84</v>
      </c>
      <c r="BK210" s="202">
        <f>ROUND(P210*H210,2)</f>
        <v>0</v>
      </c>
      <c r="BL210" s="17" t="s">
        <v>150</v>
      </c>
      <c r="BM210" s="201" t="s">
        <v>1018</v>
      </c>
    </row>
    <row r="211" spans="1:65" s="2" customFormat="1" ht="24">
      <c r="A211" s="34"/>
      <c r="B211" s="35"/>
      <c r="C211" s="189" t="s">
        <v>349</v>
      </c>
      <c r="D211" s="189" t="s">
        <v>145</v>
      </c>
      <c r="E211" s="190" t="s">
        <v>462</v>
      </c>
      <c r="F211" s="191" t="s">
        <v>463</v>
      </c>
      <c r="G211" s="192" t="s">
        <v>196</v>
      </c>
      <c r="H211" s="193">
        <v>5.586</v>
      </c>
      <c r="I211" s="194"/>
      <c r="J211" s="194"/>
      <c r="K211" s="195">
        <f>ROUND(P211*H211,2)</f>
        <v>0</v>
      </c>
      <c r="L211" s="191" t="s">
        <v>149</v>
      </c>
      <c r="M211" s="39"/>
      <c r="N211" s="196" t="s">
        <v>1</v>
      </c>
      <c r="O211" s="197" t="s">
        <v>39</v>
      </c>
      <c r="P211" s="198">
        <f>I211+J211</f>
        <v>0</v>
      </c>
      <c r="Q211" s="198">
        <f>ROUND(I211*H211,2)</f>
        <v>0</v>
      </c>
      <c r="R211" s="198">
        <f>ROUND(J211*H211,2)</f>
        <v>0</v>
      </c>
      <c r="S211" s="71"/>
      <c r="T211" s="199">
        <f>S211*H211</f>
        <v>0</v>
      </c>
      <c r="U211" s="199">
        <v>1.9695</v>
      </c>
      <c r="V211" s="199">
        <f>U211*H211</f>
        <v>11.001627000000001</v>
      </c>
      <c r="W211" s="199">
        <v>0</v>
      </c>
      <c r="X211" s="200">
        <f>W211*H211</f>
        <v>0</v>
      </c>
      <c r="Y211" s="34"/>
      <c r="Z211" s="34"/>
      <c r="AA211" s="34"/>
      <c r="AB211" s="34"/>
      <c r="AC211" s="34"/>
      <c r="AD211" s="34"/>
      <c r="AE211" s="34"/>
      <c r="AR211" s="201" t="s">
        <v>150</v>
      </c>
      <c r="AT211" s="201" t="s">
        <v>145</v>
      </c>
      <c r="AU211" s="201" t="s">
        <v>86</v>
      </c>
      <c r="AY211" s="17" t="s">
        <v>142</v>
      </c>
      <c r="BE211" s="202">
        <f>IF(O211="základní",K211,0)</f>
        <v>0</v>
      </c>
      <c r="BF211" s="202">
        <f>IF(O211="snížená",K211,0)</f>
        <v>0</v>
      </c>
      <c r="BG211" s="202">
        <f>IF(O211="zákl. přenesená",K211,0)</f>
        <v>0</v>
      </c>
      <c r="BH211" s="202">
        <f>IF(O211="sníž. přenesená",K211,0)</f>
        <v>0</v>
      </c>
      <c r="BI211" s="202">
        <f>IF(O211="nulová",K211,0)</f>
        <v>0</v>
      </c>
      <c r="BJ211" s="17" t="s">
        <v>84</v>
      </c>
      <c r="BK211" s="202">
        <f>ROUND(P211*H211,2)</f>
        <v>0</v>
      </c>
      <c r="BL211" s="17" t="s">
        <v>150</v>
      </c>
      <c r="BM211" s="201" t="s">
        <v>1019</v>
      </c>
    </row>
    <row r="212" spans="2:51" s="13" customFormat="1" ht="12">
      <c r="B212" s="208"/>
      <c r="C212" s="209"/>
      <c r="D212" s="203" t="s">
        <v>154</v>
      </c>
      <c r="E212" s="210" t="s">
        <v>1</v>
      </c>
      <c r="F212" s="211" t="s">
        <v>1020</v>
      </c>
      <c r="G212" s="209"/>
      <c r="H212" s="212">
        <v>1.666</v>
      </c>
      <c r="I212" s="213"/>
      <c r="J212" s="213"/>
      <c r="K212" s="209"/>
      <c r="L212" s="209"/>
      <c r="M212" s="214"/>
      <c r="N212" s="215"/>
      <c r="O212" s="216"/>
      <c r="P212" s="216"/>
      <c r="Q212" s="216"/>
      <c r="R212" s="216"/>
      <c r="S212" s="216"/>
      <c r="T212" s="216"/>
      <c r="U212" s="216"/>
      <c r="V212" s="216"/>
      <c r="W212" s="216"/>
      <c r="X212" s="217"/>
      <c r="AT212" s="218" t="s">
        <v>154</v>
      </c>
      <c r="AU212" s="218" t="s">
        <v>86</v>
      </c>
      <c r="AV212" s="13" t="s">
        <v>86</v>
      </c>
      <c r="AW212" s="13" t="s">
        <v>5</v>
      </c>
      <c r="AX212" s="13" t="s">
        <v>76</v>
      </c>
      <c r="AY212" s="218" t="s">
        <v>142</v>
      </c>
    </row>
    <row r="213" spans="2:51" s="13" customFormat="1" ht="12">
      <c r="B213" s="208"/>
      <c r="C213" s="209"/>
      <c r="D213" s="203" t="s">
        <v>154</v>
      </c>
      <c r="E213" s="210" t="s">
        <v>1</v>
      </c>
      <c r="F213" s="211" t="s">
        <v>1021</v>
      </c>
      <c r="G213" s="209"/>
      <c r="H213" s="212">
        <v>3.92</v>
      </c>
      <c r="I213" s="213"/>
      <c r="J213" s="213"/>
      <c r="K213" s="209"/>
      <c r="L213" s="209"/>
      <c r="M213" s="214"/>
      <c r="N213" s="215"/>
      <c r="O213" s="216"/>
      <c r="P213" s="216"/>
      <c r="Q213" s="216"/>
      <c r="R213" s="216"/>
      <c r="S213" s="216"/>
      <c r="T213" s="216"/>
      <c r="U213" s="216"/>
      <c r="V213" s="216"/>
      <c r="W213" s="216"/>
      <c r="X213" s="217"/>
      <c r="AT213" s="218" t="s">
        <v>154</v>
      </c>
      <c r="AU213" s="218" t="s">
        <v>86</v>
      </c>
      <c r="AV213" s="13" t="s">
        <v>86</v>
      </c>
      <c r="AW213" s="13" t="s">
        <v>5</v>
      </c>
      <c r="AX213" s="13" t="s">
        <v>76</v>
      </c>
      <c r="AY213" s="218" t="s">
        <v>142</v>
      </c>
    </row>
    <row r="214" spans="2:51" s="14" customFormat="1" ht="12">
      <c r="B214" s="219"/>
      <c r="C214" s="220"/>
      <c r="D214" s="203" t="s">
        <v>154</v>
      </c>
      <c r="E214" s="221" t="s">
        <v>1</v>
      </c>
      <c r="F214" s="222" t="s">
        <v>224</v>
      </c>
      <c r="G214" s="220"/>
      <c r="H214" s="223">
        <v>5.586</v>
      </c>
      <c r="I214" s="224"/>
      <c r="J214" s="224"/>
      <c r="K214" s="220"/>
      <c r="L214" s="220"/>
      <c r="M214" s="225"/>
      <c r="N214" s="226"/>
      <c r="O214" s="227"/>
      <c r="P214" s="227"/>
      <c r="Q214" s="227"/>
      <c r="R214" s="227"/>
      <c r="S214" s="227"/>
      <c r="T214" s="227"/>
      <c r="U214" s="227"/>
      <c r="V214" s="227"/>
      <c r="W214" s="227"/>
      <c r="X214" s="228"/>
      <c r="AT214" s="229" t="s">
        <v>154</v>
      </c>
      <c r="AU214" s="229" t="s">
        <v>86</v>
      </c>
      <c r="AV214" s="14" t="s">
        <v>150</v>
      </c>
      <c r="AW214" s="14" t="s">
        <v>5</v>
      </c>
      <c r="AX214" s="14" t="s">
        <v>84</v>
      </c>
      <c r="AY214" s="229" t="s">
        <v>142</v>
      </c>
    </row>
    <row r="215" spans="2:63" s="12" customFormat="1" ht="22.9" customHeight="1">
      <c r="B215" s="172"/>
      <c r="C215" s="173"/>
      <c r="D215" s="174" t="s">
        <v>75</v>
      </c>
      <c r="E215" s="187" t="s">
        <v>477</v>
      </c>
      <c r="F215" s="187" t="s">
        <v>478</v>
      </c>
      <c r="G215" s="173"/>
      <c r="H215" s="173"/>
      <c r="I215" s="176"/>
      <c r="J215" s="176"/>
      <c r="K215" s="188">
        <f>BK215</f>
        <v>0</v>
      </c>
      <c r="L215" s="173"/>
      <c r="M215" s="178"/>
      <c r="N215" s="179"/>
      <c r="O215" s="180"/>
      <c r="P215" s="180"/>
      <c r="Q215" s="181">
        <f>SUM(Q216:Q218)</f>
        <v>0</v>
      </c>
      <c r="R215" s="181">
        <f>SUM(R216:R218)</f>
        <v>0</v>
      </c>
      <c r="S215" s="180"/>
      <c r="T215" s="182">
        <f>SUM(T216:T218)</f>
        <v>0</v>
      </c>
      <c r="U215" s="180"/>
      <c r="V215" s="182">
        <f>SUM(V216:V218)</f>
        <v>0</v>
      </c>
      <c r="W215" s="180"/>
      <c r="X215" s="183">
        <f>SUM(X216:X218)</f>
        <v>0</v>
      </c>
      <c r="AR215" s="184" t="s">
        <v>84</v>
      </c>
      <c r="AT215" s="185" t="s">
        <v>75</v>
      </c>
      <c r="AU215" s="185" t="s">
        <v>84</v>
      </c>
      <c r="AY215" s="184" t="s">
        <v>142</v>
      </c>
      <c r="BK215" s="186">
        <f>SUM(BK216:BK218)</f>
        <v>0</v>
      </c>
    </row>
    <row r="216" spans="1:65" s="2" customFormat="1" ht="36">
      <c r="A216" s="34"/>
      <c r="B216" s="35"/>
      <c r="C216" s="189" t="s">
        <v>355</v>
      </c>
      <c r="D216" s="189" t="s">
        <v>145</v>
      </c>
      <c r="E216" s="190" t="s">
        <v>480</v>
      </c>
      <c r="F216" s="191" t="s">
        <v>481</v>
      </c>
      <c r="G216" s="192" t="s">
        <v>254</v>
      </c>
      <c r="H216" s="193">
        <v>7.351</v>
      </c>
      <c r="I216" s="194"/>
      <c r="J216" s="194"/>
      <c r="K216" s="195">
        <f>ROUND(P216*H216,2)</f>
        <v>0</v>
      </c>
      <c r="L216" s="191" t="s">
        <v>149</v>
      </c>
      <c r="M216" s="39"/>
      <c r="N216" s="196" t="s">
        <v>1</v>
      </c>
      <c r="O216" s="197" t="s">
        <v>39</v>
      </c>
      <c r="P216" s="198">
        <f>I216+J216</f>
        <v>0</v>
      </c>
      <c r="Q216" s="198">
        <f>ROUND(I216*H216,2)</f>
        <v>0</v>
      </c>
      <c r="R216" s="198">
        <f>ROUND(J216*H216,2)</f>
        <v>0</v>
      </c>
      <c r="S216" s="71"/>
      <c r="T216" s="199">
        <f>S216*H216</f>
        <v>0</v>
      </c>
      <c r="U216" s="199">
        <v>0</v>
      </c>
      <c r="V216" s="199">
        <f>U216*H216</f>
        <v>0</v>
      </c>
      <c r="W216" s="199">
        <v>0</v>
      </c>
      <c r="X216" s="200">
        <f>W216*H216</f>
        <v>0</v>
      </c>
      <c r="Y216" s="34"/>
      <c r="Z216" s="34"/>
      <c r="AA216" s="34"/>
      <c r="AB216" s="34"/>
      <c r="AC216" s="34"/>
      <c r="AD216" s="34"/>
      <c r="AE216" s="34"/>
      <c r="AR216" s="201" t="s">
        <v>150</v>
      </c>
      <c r="AT216" s="201" t="s">
        <v>145</v>
      </c>
      <c r="AU216" s="201" t="s">
        <v>86</v>
      </c>
      <c r="AY216" s="17" t="s">
        <v>142</v>
      </c>
      <c r="BE216" s="202">
        <f>IF(O216="základní",K216,0)</f>
        <v>0</v>
      </c>
      <c r="BF216" s="202">
        <f>IF(O216="snížená",K216,0)</f>
        <v>0</v>
      </c>
      <c r="BG216" s="202">
        <f>IF(O216="zákl. přenesená",K216,0)</f>
        <v>0</v>
      </c>
      <c r="BH216" s="202">
        <f>IF(O216="sníž. přenesená",K216,0)</f>
        <v>0</v>
      </c>
      <c r="BI216" s="202">
        <f>IF(O216="nulová",K216,0)</f>
        <v>0</v>
      </c>
      <c r="BJ216" s="17" t="s">
        <v>84</v>
      </c>
      <c r="BK216" s="202">
        <f>ROUND(P216*H216,2)</f>
        <v>0</v>
      </c>
      <c r="BL216" s="17" t="s">
        <v>150</v>
      </c>
      <c r="BM216" s="201" t="s">
        <v>1022</v>
      </c>
    </row>
    <row r="217" spans="1:65" s="2" customFormat="1" ht="36">
      <c r="A217" s="34"/>
      <c r="B217" s="35"/>
      <c r="C217" s="189" t="s">
        <v>362</v>
      </c>
      <c r="D217" s="189" t="s">
        <v>145</v>
      </c>
      <c r="E217" s="190" t="s">
        <v>485</v>
      </c>
      <c r="F217" s="191" t="s">
        <v>486</v>
      </c>
      <c r="G217" s="192" t="s">
        <v>254</v>
      </c>
      <c r="H217" s="193">
        <v>7.351</v>
      </c>
      <c r="I217" s="194"/>
      <c r="J217" s="194"/>
      <c r="K217" s="195">
        <f>ROUND(P217*H217,2)</f>
        <v>0</v>
      </c>
      <c r="L217" s="191" t="s">
        <v>149</v>
      </c>
      <c r="M217" s="39"/>
      <c r="N217" s="196" t="s">
        <v>1</v>
      </c>
      <c r="O217" s="197" t="s">
        <v>39</v>
      </c>
      <c r="P217" s="198">
        <f>I217+J217</f>
        <v>0</v>
      </c>
      <c r="Q217" s="198">
        <f>ROUND(I217*H217,2)</f>
        <v>0</v>
      </c>
      <c r="R217" s="198">
        <f>ROUND(J217*H217,2)</f>
        <v>0</v>
      </c>
      <c r="S217" s="71"/>
      <c r="T217" s="199">
        <f>S217*H217</f>
        <v>0</v>
      </c>
      <c r="U217" s="199">
        <v>0</v>
      </c>
      <c r="V217" s="199">
        <f>U217*H217</f>
        <v>0</v>
      </c>
      <c r="W217" s="199">
        <v>0</v>
      </c>
      <c r="X217" s="200">
        <f>W217*H217</f>
        <v>0</v>
      </c>
      <c r="Y217" s="34"/>
      <c r="Z217" s="34"/>
      <c r="AA217" s="34"/>
      <c r="AB217" s="34"/>
      <c r="AC217" s="34"/>
      <c r="AD217" s="34"/>
      <c r="AE217" s="34"/>
      <c r="AR217" s="201" t="s">
        <v>150</v>
      </c>
      <c r="AT217" s="201" t="s">
        <v>145</v>
      </c>
      <c r="AU217" s="201" t="s">
        <v>86</v>
      </c>
      <c r="AY217" s="17" t="s">
        <v>142</v>
      </c>
      <c r="BE217" s="202">
        <f>IF(O217="základní",K217,0)</f>
        <v>0</v>
      </c>
      <c r="BF217" s="202">
        <f>IF(O217="snížená",K217,0)</f>
        <v>0</v>
      </c>
      <c r="BG217" s="202">
        <f>IF(O217="zákl. přenesená",K217,0)</f>
        <v>0</v>
      </c>
      <c r="BH217" s="202">
        <f>IF(O217="sníž. přenesená",K217,0)</f>
        <v>0</v>
      </c>
      <c r="BI217" s="202">
        <f>IF(O217="nulová",K217,0)</f>
        <v>0</v>
      </c>
      <c r="BJ217" s="17" t="s">
        <v>84</v>
      </c>
      <c r="BK217" s="202">
        <f>ROUND(P217*H217,2)</f>
        <v>0</v>
      </c>
      <c r="BL217" s="17" t="s">
        <v>150</v>
      </c>
      <c r="BM217" s="201" t="s">
        <v>1023</v>
      </c>
    </row>
    <row r="218" spans="1:65" s="2" customFormat="1" ht="24">
      <c r="A218" s="34"/>
      <c r="B218" s="35"/>
      <c r="C218" s="189" t="s">
        <v>367</v>
      </c>
      <c r="D218" s="189" t="s">
        <v>145</v>
      </c>
      <c r="E218" s="190" t="s">
        <v>489</v>
      </c>
      <c r="F218" s="191" t="s">
        <v>490</v>
      </c>
      <c r="G218" s="192" t="s">
        <v>254</v>
      </c>
      <c r="H218" s="193">
        <v>7.351</v>
      </c>
      <c r="I218" s="194"/>
      <c r="J218" s="194"/>
      <c r="K218" s="195">
        <f>ROUND(P218*H218,2)</f>
        <v>0</v>
      </c>
      <c r="L218" s="191" t="s">
        <v>149</v>
      </c>
      <c r="M218" s="39"/>
      <c r="N218" s="196" t="s">
        <v>1</v>
      </c>
      <c r="O218" s="197" t="s">
        <v>39</v>
      </c>
      <c r="P218" s="198">
        <f>I218+J218</f>
        <v>0</v>
      </c>
      <c r="Q218" s="198">
        <f>ROUND(I218*H218,2)</f>
        <v>0</v>
      </c>
      <c r="R218" s="198">
        <f>ROUND(J218*H218,2)</f>
        <v>0</v>
      </c>
      <c r="S218" s="71"/>
      <c r="T218" s="199">
        <f>S218*H218</f>
        <v>0</v>
      </c>
      <c r="U218" s="199">
        <v>0</v>
      </c>
      <c r="V218" s="199">
        <f>U218*H218</f>
        <v>0</v>
      </c>
      <c r="W218" s="199">
        <v>0</v>
      </c>
      <c r="X218" s="200">
        <f>W218*H218</f>
        <v>0</v>
      </c>
      <c r="Y218" s="34"/>
      <c r="Z218" s="34"/>
      <c r="AA218" s="34"/>
      <c r="AB218" s="34"/>
      <c r="AC218" s="34"/>
      <c r="AD218" s="34"/>
      <c r="AE218" s="34"/>
      <c r="AR218" s="201" t="s">
        <v>150</v>
      </c>
      <c r="AT218" s="201" t="s">
        <v>145</v>
      </c>
      <c r="AU218" s="201" t="s">
        <v>86</v>
      </c>
      <c r="AY218" s="17" t="s">
        <v>142</v>
      </c>
      <c r="BE218" s="202">
        <f>IF(O218="základní",K218,0)</f>
        <v>0</v>
      </c>
      <c r="BF218" s="202">
        <f>IF(O218="snížená",K218,0)</f>
        <v>0</v>
      </c>
      <c r="BG218" s="202">
        <f>IF(O218="zákl. přenesená",K218,0)</f>
        <v>0</v>
      </c>
      <c r="BH218" s="202">
        <f>IF(O218="sníž. přenesená",K218,0)</f>
        <v>0</v>
      </c>
      <c r="BI218" s="202">
        <f>IF(O218="nulová",K218,0)</f>
        <v>0</v>
      </c>
      <c r="BJ218" s="17" t="s">
        <v>84</v>
      </c>
      <c r="BK218" s="202">
        <f>ROUND(P218*H218,2)</f>
        <v>0</v>
      </c>
      <c r="BL218" s="17" t="s">
        <v>150</v>
      </c>
      <c r="BM218" s="201" t="s">
        <v>1024</v>
      </c>
    </row>
    <row r="219" spans="2:63" s="12" customFormat="1" ht="22.9" customHeight="1">
      <c r="B219" s="172"/>
      <c r="C219" s="173"/>
      <c r="D219" s="174" t="s">
        <v>75</v>
      </c>
      <c r="E219" s="187" t="s">
        <v>497</v>
      </c>
      <c r="F219" s="187" t="s">
        <v>498</v>
      </c>
      <c r="G219" s="173"/>
      <c r="H219" s="173"/>
      <c r="I219" s="176"/>
      <c r="J219" s="176"/>
      <c r="K219" s="188">
        <f>BK219</f>
        <v>0</v>
      </c>
      <c r="L219" s="173"/>
      <c r="M219" s="178"/>
      <c r="N219" s="179"/>
      <c r="O219" s="180"/>
      <c r="P219" s="180"/>
      <c r="Q219" s="181">
        <f>SUM(Q220:Q221)</f>
        <v>0</v>
      </c>
      <c r="R219" s="181">
        <f>SUM(R220:R221)</f>
        <v>0</v>
      </c>
      <c r="S219" s="180"/>
      <c r="T219" s="182">
        <f>SUM(T220:T221)</f>
        <v>0</v>
      </c>
      <c r="U219" s="180"/>
      <c r="V219" s="182">
        <f>SUM(V220:V221)</f>
        <v>0</v>
      </c>
      <c r="W219" s="180"/>
      <c r="X219" s="183">
        <f>SUM(X220:X221)</f>
        <v>0</v>
      </c>
      <c r="AR219" s="184" t="s">
        <v>84</v>
      </c>
      <c r="AT219" s="185" t="s">
        <v>75</v>
      </c>
      <c r="AU219" s="185" t="s">
        <v>84</v>
      </c>
      <c r="AY219" s="184" t="s">
        <v>142</v>
      </c>
      <c r="BK219" s="186">
        <f>SUM(BK220:BK221)</f>
        <v>0</v>
      </c>
    </row>
    <row r="220" spans="1:65" s="2" customFormat="1" ht="44.25" customHeight="1">
      <c r="A220" s="34"/>
      <c r="B220" s="35"/>
      <c r="C220" s="189" t="s">
        <v>373</v>
      </c>
      <c r="D220" s="189" t="s">
        <v>145</v>
      </c>
      <c r="E220" s="190" t="s">
        <v>500</v>
      </c>
      <c r="F220" s="191" t="s">
        <v>501</v>
      </c>
      <c r="G220" s="192" t="s">
        <v>254</v>
      </c>
      <c r="H220" s="193">
        <v>217.711</v>
      </c>
      <c r="I220" s="194"/>
      <c r="J220" s="194"/>
      <c r="K220" s="195">
        <f>ROUND(P220*H220,2)</f>
        <v>0</v>
      </c>
      <c r="L220" s="191" t="s">
        <v>149</v>
      </c>
      <c r="M220" s="39"/>
      <c r="N220" s="196" t="s">
        <v>1</v>
      </c>
      <c r="O220" s="197" t="s">
        <v>39</v>
      </c>
      <c r="P220" s="198">
        <f>I220+J220</f>
        <v>0</v>
      </c>
      <c r="Q220" s="198">
        <f>ROUND(I220*H220,2)</f>
        <v>0</v>
      </c>
      <c r="R220" s="198">
        <f>ROUND(J220*H220,2)</f>
        <v>0</v>
      </c>
      <c r="S220" s="71"/>
      <c r="T220" s="199">
        <f>S220*H220</f>
        <v>0</v>
      </c>
      <c r="U220" s="199">
        <v>0</v>
      </c>
      <c r="V220" s="199">
        <f>U220*H220</f>
        <v>0</v>
      </c>
      <c r="W220" s="199">
        <v>0</v>
      </c>
      <c r="X220" s="200">
        <f>W220*H220</f>
        <v>0</v>
      </c>
      <c r="Y220" s="34"/>
      <c r="Z220" s="34"/>
      <c r="AA220" s="34"/>
      <c r="AB220" s="34"/>
      <c r="AC220" s="34"/>
      <c r="AD220" s="34"/>
      <c r="AE220" s="34"/>
      <c r="AR220" s="201" t="s">
        <v>150</v>
      </c>
      <c r="AT220" s="201" t="s">
        <v>145</v>
      </c>
      <c r="AU220" s="201" t="s">
        <v>86</v>
      </c>
      <c r="AY220" s="17" t="s">
        <v>142</v>
      </c>
      <c r="BE220" s="202">
        <f>IF(O220="základní",K220,0)</f>
        <v>0</v>
      </c>
      <c r="BF220" s="202">
        <f>IF(O220="snížená",K220,0)</f>
        <v>0</v>
      </c>
      <c r="BG220" s="202">
        <f>IF(O220="zákl. přenesená",K220,0)</f>
        <v>0</v>
      </c>
      <c r="BH220" s="202">
        <f>IF(O220="sníž. přenesená",K220,0)</f>
        <v>0</v>
      </c>
      <c r="BI220" s="202">
        <f>IF(O220="nulová",K220,0)</f>
        <v>0</v>
      </c>
      <c r="BJ220" s="17" t="s">
        <v>84</v>
      </c>
      <c r="BK220" s="202">
        <f>ROUND(P220*H220,2)</f>
        <v>0</v>
      </c>
      <c r="BL220" s="17" t="s">
        <v>150</v>
      </c>
      <c r="BM220" s="201" t="s">
        <v>1025</v>
      </c>
    </row>
    <row r="221" spans="1:65" s="2" customFormat="1" ht="55.5" customHeight="1">
      <c r="A221" s="34"/>
      <c r="B221" s="35"/>
      <c r="C221" s="189" t="s">
        <v>379</v>
      </c>
      <c r="D221" s="189" t="s">
        <v>145</v>
      </c>
      <c r="E221" s="190" t="s">
        <v>505</v>
      </c>
      <c r="F221" s="191" t="s">
        <v>506</v>
      </c>
      <c r="G221" s="192" t="s">
        <v>254</v>
      </c>
      <c r="H221" s="193">
        <v>217.711</v>
      </c>
      <c r="I221" s="194"/>
      <c r="J221" s="194"/>
      <c r="K221" s="195">
        <f>ROUND(P221*H221,2)</f>
        <v>0</v>
      </c>
      <c r="L221" s="191" t="s">
        <v>149</v>
      </c>
      <c r="M221" s="39"/>
      <c r="N221" s="253" t="s">
        <v>1</v>
      </c>
      <c r="O221" s="254" t="s">
        <v>39</v>
      </c>
      <c r="P221" s="255">
        <f>I221+J221</f>
        <v>0</v>
      </c>
      <c r="Q221" s="255">
        <f>ROUND(I221*H221,2)</f>
        <v>0</v>
      </c>
      <c r="R221" s="255">
        <f>ROUND(J221*H221,2)</f>
        <v>0</v>
      </c>
      <c r="S221" s="256"/>
      <c r="T221" s="257">
        <f>S221*H221</f>
        <v>0</v>
      </c>
      <c r="U221" s="257">
        <v>0</v>
      </c>
      <c r="V221" s="257">
        <f>U221*H221</f>
        <v>0</v>
      </c>
      <c r="W221" s="257">
        <v>0</v>
      </c>
      <c r="X221" s="258">
        <f>W221*H221</f>
        <v>0</v>
      </c>
      <c r="Y221" s="34"/>
      <c r="Z221" s="34"/>
      <c r="AA221" s="34"/>
      <c r="AB221" s="34"/>
      <c r="AC221" s="34"/>
      <c r="AD221" s="34"/>
      <c r="AE221" s="34"/>
      <c r="AR221" s="201" t="s">
        <v>150</v>
      </c>
      <c r="AT221" s="201" t="s">
        <v>145</v>
      </c>
      <c r="AU221" s="201" t="s">
        <v>86</v>
      </c>
      <c r="AY221" s="17" t="s">
        <v>142</v>
      </c>
      <c r="BE221" s="202">
        <f>IF(O221="základní",K221,0)</f>
        <v>0</v>
      </c>
      <c r="BF221" s="202">
        <f>IF(O221="snížená",K221,0)</f>
        <v>0</v>
      </c>
      <c r="BG221" s="202">
        <f>IF(O221="zákl. přenesená",K221,0)</f>
        <v>0</v>
      </c>
      <c r="BH221" s="202">
        <f>IF(O221="sníž. přenesená",K221,0)</f>
        <v>0</v>
      </c>
      <c r="BI221" s="202">
        <f>IF(O221="nulová",K221,0)</f>
        <v>0</v>
      </c>
      <c r="BJ221" s="17" t="s">
        <v>84</v>
      </c>
      <c r="BK221" s="202">
        <f>ROUND(P221*H221,2)</f>
        <v>0</v>
      </c>
      <c r="BL221" s="17" t="s">
        <v>150</v>
      </c>
      <c r="BM221" s="201" t="s">
        <v>1026</v>
      </c>
    </row>
    <row r="222" spans="1:31" s="2" customFormat="1" ht="6.95" customHeight="1">
      <c r="A222" s="34"/>
      <c r="B222" s="54"/>
      <c r="C222" s="55"/>
      <c r="D222" s="55"/>
      <c r="E222" s="55"/>
      <c r="F222" s="55"/>
      <c r="G222" s="55"/>
      <c r="H222" s="55"/>
      <c r="I222" s="55"/>
      <c r="J222" s="55"/>
      <c r="K222" s="55"/>
      <c r="L222" s="55"/>
      <c r="M222" s="39"/>
      <c r="N222" s="34"/>
      <c r="P222" s="34"/>
      <c r="Q222" s="34"/>
      <c r="R222" s="34"/>
      <c r="S222" s="34"/>
      <c r="T222" s="34"/>
      <c r="U222" s="34"/>
      <c r="V222" s="34"/>
      <c r="W222" s="34"/>
      <c r="X222" s="34"/>
      <c r="Y222" s="34"/>
      <c r="Z222" s="34"/>
      <c r="AA222" s="34"/>
      <c r="AB222" s="34"/>
      <c r="AC222" s="34"/>
      <c r="AD222" s="34"/>
      <c r="AE222" s="34"/>
    </row>
  </sheetData>
  <sheetProtection algorithmName="SHA-512" hashValue="U+Zyfp3+AJY/mymIJpc/teNSMLJ6nCvR9nLIdImbYz9njbkLNnBLWzgyGvaYqb6VR/NOJfUi2L4NaPrVPwrnRA==" saltValue="73eD6TKbcuT8Z9Ghm1rAJ5cNJqKVHD6FZoO8wWeFh0LkFqksiZKerpOv8aGmcCWXHnq8UFkwObMGoHhiaU8s7Q==" spinCount="100000" sheet="1" objects="1" scenarios="1" formatColumns="0" formatRows="0" autoFilter="0"/>
  <autoFilter ref="C122:L221"/>
  <mergeCells count="9">
    <mergeCell ref="E87:H87"/>
    <mergeCell ref="E113:H113"/>
    <mergeCell ref="E115:H115"/>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15"/>
  <sheetViews>
    <sheetView showGridLines="0" workbookViewId="0" topLeftCell="A1">
      <selection activeCell="J122" sqref="J12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259"/>
      <c r="N2" s="259"/>
      <c r="O2" s="259"/>
      <c r="P2" s="259"/>
      <c r="Q2" s="259"/>
      <c r="R2" s="259"/>
      <c r="S2" s="259"/>
      <c r="T2" s="259"/>
      <c r="U2" s="259"/>
      <c r="V2" s="259"/>
      <c r="W2" s="259"/>
      <c r="X2" s="259"/>
      <c r="Y2" s="259"/>
      <c r="Z2" s="259"/>
      <c r="AT2" s="17" t="s">
        <v>101</v>
      </c>
    </row>
    <row r="3" spans="2:46" s="1" customFormat="1" ht="6.95" customHeight="1" hidden="1">
      <c r="B3" s="109"/>
      <c r="C3" s="110"/>
      <c r="D3" s="110"/>
      <c r="E3" s="110"/>
      <c r="F3" s="110"/>
      <c r="G3" s="110"/>
      <c r="H3" s="110"/>
      <c r="I3" s="110"/>
      <c r="J3" s="110"/>
      <c r="K3" s="110"/>
      <c r="L3" s="110"/>
      <c r="M3" s="20"/>
      <c r="AT3" s="17" t="s">
        <v>86</v>
      </c>
    </row>
    <row r="4" spans="2:46" s="1" customFormat="1" ht="24.95" customHeight="1" hidden="1">
      <c r="B4" s="20"/>
      <c r="D4" s="111" t="s">
        <v>102</v>
      </c>
      <c r="M4" s="20"/>
      <c r="N4" s="112" t="s">
        <v>11</v>
      </c>
      <c r="AT4" s="17" t="s">
        <v>4</v>
      </c>
    </row>
    <row r="5" spans="2:13" s="1" customFormat="1" ht="6.95" customHeight="1" hidden="1">
      <c r="B5" s="20"/>
      <c r="M5" s="20"/>
    </row>
    <row r="6" spans="2:13" s="1" customFormat="1" ht="12" customHeight="1" hidden="1">
      <c r="B6" s="20"/>
      <c r="D6" s="113" t="s">
        <v>17</v>
      </c>
      <c r="M6" s="20"/>
    </row>
    <row r="7" spans="2:13" s="1" customFormat="1" ht="16.5" customHeight="1" hidden="1">
      <c r="B7" s="20"/>
      <c r="E7" s="303" t="str">
        <f>'Rekapitulace stavby'!K6</f>
        <v xml:space="preserve"> Realizace SZ navržených v KoPÚ Suchdol nad Odrou - 1.etapa</v>
      </c>
      <c r="F7" s="304"/>
      <c r="G7" s="304"/>
      <c r="H7" s="304"/>
      <c r="M7" s="20"/>
    </row>
    <row r="8" spans="1:31" s="2" customFormat="1" ht="12" customHeight="1" hidden="1">
      <c r="A8" s="34"/>
      <c r="B8" s="39"/>
      <c r="C8" s="34"/>
      <c r="D8" s="113" t="s">
        <v>103</v>
      </c>
      <c r="E8" s="34"/>
      <c r="F8" s="34"/>
      <c r="G8" s="34"/>
      <c r="H8" s="34"/>
      <c r="I8" s="34"/>
      <c r="J8" s="34"/>
      <c r="K8" s="34"/>
      <c r="L8" s="34"/>
      <c r="M8" s="51"/>
      <c r="S8" s="34"/>
      <c r="T8" s="34"/>
      <c r="U8" s="34"/>
      <c r="V8" s="34"/>
      <c r="W8" s="34"/>
      <c r="X8" s="34"/>
      <c r="Y8" s="34"/>
      <c r="Z8" s="34"/>
      <c r="AA8" s="34"/>
      <c r="AB8" s="34"/>
      <c r="AC8" s="34"/>
      <c r="AD8" s="34"/>
      <c r="AE8" s="34"/>
    </row>
    <row r="9" spans="1:31" s="2" customFormat="1" ht="16.5" customHeight="1" hidden="1">
      <c r="A9" s="34"/>
      <c r="B9" s="39"/>
      <c r="C9" s="34"/>
      <c r="D9" s="34"/>
      <c r="E9" s="305" t="s">
        <v>1027</v>
      </c>
      <c r="F9" s="306"/>
      <c r="G9" s="306"/>
      <c r="H9" s="306"/>
      <c r="I9" s="34"/>
      <c r="J9" s="34"/>
      <c r="K9" s="34"/>
      <c r="L9" s="34"/>
      <c r="M9" s="51"/>
      <c r="S9" s="34"/>
      <c r="T9" s="34"/>
      <c r="U9" s="34"/>
      <c r="V9" s="34"/>
      <c r="W9" s="34"/>
      <c r="X9" s="34"/>
      <c r="Y9" s="34"/>
      <c r="Z9" s="34"/>
      <c r="AA9" s="34"/>
      <c r="AB9" s="34"/>
      <c r="AC9" s="34"/>
      <c r="AD9" s="34"/>
      <c r="AE9" s="34"/>
    </row>
    <row r="10" spans="1:31" s="2" customFormat="1" ht="12" hidden="1">
      <c r="A10" s="34"/>
      <c r="B10" s="39"/>
      <c r="C10" s="34"/>
      <c r="D10" s="34"/>
      <c r="E10" s="34"/>
      <c r="F10" s="34"/>
      <c r="G10" s="34"/>
      <c r="H10" s="34"/>
      <c r="I10" s="34"/>
      <c r="J10" s="34"/>
      <c r="K10" s="34"/>
      <c r="L10" s="34"/>
      <c r="M10" s="51"/>
      <c r="S10" s="34"/>
      <c r="T10" s="34"/>
      <c r="U10" s="34"/>
      <c r="V10" s="34"/>
      <c r="W10" s="34"/>
      <c r="X10" s="34"/>
      <c r="Y10" s="34"/>
      <c r="Z10" s="34"/>
      <c r="AA10" s="34"/>
      <c r="AB10" s="34"/>
      <c r="AC10" s="34"/>
      <c r="AD10" s="34"/>
      <c r="AE10" s="34"/>
    </row>
    <row r="11" spans="1:31" s="2" customFormat="1" ht="12" customHeight="1" hidden="1">
      <c r="A11" s="34"/>
      <c r="B11" s="39"/>
      <c r="C11" s="34"/>
      <c r="D11" s="113" t="s">
        <v>19</v>
      </c>
      <c r="E11" s="34"/>
      <c r="F11" s="114" t="s">
        <v>1</v>
      </c>
      <c r="G11" s="34"/>
      <c r="H11" s="34"/>
      <c r="I11" s="113" t="s">
        <v>20</v>
      </c>
      <c r="J11" s="114" t="s">
        <v>1</v>
      </c>
      <c r="K11" s="34"/>
      <c r="L11" s="34"/>
      <c r="M11" s="51"/>
      <c r="S11" s="34"/>
      <c r="T11" s="34"/>
      <c r="U11" s="34"/>
      <c r="V11" s="34"/>
      <c r="W11" s="34"/>
      <c r="X11" s="34"/>
      <c r="Y11" s="34"/>
      <c r="Z11" s="34"/>
      <c r="AA11" s="34"/>
      <c r="AB11" s="34"/>
      <c r="AC11" s="34"/>
      <c r="AD11" s="34"/>
      <c r="AE11" s="34"/>
    </row>
    <row r="12" spans="1:31" s="2" customFormat="1" ht="12" customHeight="1" hidden="1">
      <c r="A12" s="34"/>
      <c r="B12" s="39"/>
      <c r="C12" s="34"/>
      <c r="D12" s="113" t="s">
        <v>21</v>
      </c>
      <c r="E12" s="34"/>
      <c r="F12" s="114" t="s">
        <v>22</v>
      </c>
      <c r="G12" s="34"/>
      <c r="H12" s="34"/>
      <c r="I12" s="113" t="s">
        <v>23</v>
      </c>
      <c r="J12" s="115" t="str">
        <f>'Rekapitulace stavby'!AN8</f>
        <v>1. 9. 2017</v>
      </c>
      <c r="K12" s="34"/>
      <c r="L12" s="34"/>
      <c r="M12" s="51"/>
      <c r="S12" s="34"/>
      <c r="T12" s="34"/>
      <c r="U12" s="34"/>
      <c r="V12" s="34"/>
      <c r="W12" s="34"/>
      <c r="X12" s="34"/>
      <c r="Y12" s="34"/>
      <c r="Z12" s="34"/>
      <c r="AA12" s="34"/>
      <c r="AB12" s="34"/>
      <c r="AC12" s="34"/>
      <c r="AD12" s="34"/>
      <c r="AE12" s="34"/>
    </row>
    <row r="13" spans="1:31" s="2" customFormat="1" ht="10.9" customHeight="1" hidden="1">
      <c r="A13" s="34"/>
      <c r="B13" s="39"/>
      <c r="C13" s="34"/>
      <c r="D13" s="34"/>
      <c r="E13" s="34"/>
      <c r="F13" s="34"/>
      <c r="G13" s="34"/>
      <c r="H13" s="34"/>
      <c r="I13" s="34"/>
      <c r="J13" s="34"/>
      <c r="K13" s="34"/>
      <c r="L13" s="34"/>
      <c r="M13" s="51"/>
      <c r="S13" s="34"/>
      <c r="T13" s="34"/>
      <c r="U13" s="34"/>
      <c r="V13" s="34"/>
      <c r="W13" s="34"/>
      <c r="X13" s="34"/>
      <c r="Y13" s="34"/>
      <c r="Z13" s="34"/>
      <c r="AA13" s="34"/>
      <c r="AB13" s="34"/>
      <c r="AC13" s="34"/>
      <c r="AD13" s="34"/>
      <c r="AE13" s="34"/>
    </row>
    <row r="14" spans="1:31" s="2" customFormat="1" ht="12" customHeight="1" hidden="1">
      <c r="A14" s="34"/>
      <c r="B14" s="39"/>
      <c r="C14" s="34"/>
      <c r="D14" s="113" t="s">
        <v>25</v>
      </c>
      <c r="E14" s="34"/>
      <c r="F14" s="34"/>
      <c r="G14" s="34"/>
      <c r="H14" s="34"/>
      <c r="I14" s="113" t="s">
        <v>26</v>
      </c>
      <c r="J14" s="114" t="s">
        <v>1</v>
      </c>
      <c r="K14" s="34"/>
      <c r="L14" s="34"/>
      <c r="M14" s="51"/>
      <c r="S14" s="34"/>
      <c r="T14" s="34"/>
      <c r="U14" s="34"/>
      <c r="V14" s="34"/>
      <c r="W14" s="34"/>
      <c r="X14" s="34"/>
      <c r="Y14" s="34"/>
      <c r="Z14" s="34"/>
      <c r="AA14" s="34"/>
      <c r="AB14" s="34"/>
      <c r="AC14" s="34"/>
      <c r="AD14" s="34"/>
      <c r="AE14" s="34"/>
    </row>
    <row r="15" spans="1:31" s="2" customFormat="1" ht="18" customHeight="1" hidden="1">
      <c r="A15" s="34"/>
      <c r="B15" s="39"/>
      <c r="C15" s="34"/>
      <c r="D15" s="34"/>
      <c r="E15" s="114" t="s">
        <v>27</v>
      </c>
      <c r="F15" s="34"/>
      <c r="G15" s="34"/>
      <c r="H15" s="34"/>
      <c r="I15" s="113" t="s">
        <v>28</v>
      </c>
      <c r="J15" s="114" t="s">
        <v>1</v>
      </c>
      <c r="K15" s="34"/>
      <c r="L15" s="34"/>
      <c r="M15" s="51"/>
      <c r="S15" s="34"/>
      <c r="T15" s="34"/>
      <c r="U15" s="34"/>
      <c r="V15" s="34"/>
      <c r="W15" s="34"/>
      <c r="X15" s="34"/>
      <c r="Y15" s="34"/>
      <c r="Z15" s="34"/>
      <c r="AA15" s="34"/>
      <c r="AB15" s="34"/>
      <c r="AC15" s="34"/>
      <c r="AD15" s="34"/>
      <c r="AE15" s="34"/>
    </row>
    <row r="16" spans="1:31" s="2" customFormat="1" ht="6.95" customHeight="1" hidden="1">
      <c r="A16" s="34"/>
      <c r="B16" s="39"/>
      <c r="C16" s="34"/>
      <c r="D16" s="34"/>
      <c r="E16" s="34"/>
      <c r="F16" s="34"/>
      <c r="G16" s="34"/>
      <c r="H16" s="34"/>
      <c r="I16" s="34"/>
      <c r="J16" s="34"/>
      <c r="K16" s="34"/>
      <c r="L16" s="34"/>
      <c r="M16" s="51"/>
      <c r="S16" s="34"/>
      <c r="T16" s="34"/>
      <c r="U16" s="34"/>
      <c r="V16" s="34"/>
      <c r="W16" s="34"/>
      <c r="X16" s="34"/>
      <c r="Y16" s="34"/>
      <c r="Z16" s="34"/>
      <c r="AA16" s="34"/>
      <c r="AB16" s="34"/>
      <c r="AC16" s="34"/>
      <c r="AD16" s="34"/>
      <c r="AE16" s="34"/>
    </row>
    <row r="17" spans="1:31" s="2" customFormat="1" ht="12" customHeight="1" hidden="1">
      <c r="A17" s="34"/>
      <c r="B17" s="39"/>
      <c r="C17" s="34"/>
      <c r="D17" s="113" t="s">
        <v>29</v>
      </c>
      <c r="E17" s="34"/>
      <c r="F17" s="34"/>
      <c r="G17" s="34"/>
      <c r="H17" s="34"/>
      <c r="I17" s="113" t="s">
        <v>26</v>
      </c>
      <c r="J17" s="30" t="str">
        <f>'Rekapitulace stavby'!AN13</f>
        <v>Vyplň údaj</v>
      </c>
      <c r="K17" s="34"/>
      <c r="L17" s="34"/>
      <c r="M17" s="51"/>
      <c r="S17" s="34"/>
      <c r="T17" s="34"/>
      <c r="U17" s="34"/>
      <c r="V17" s="34"/>
      <c r="W17" s="34"/>
      <c r="X17" s="34"/>
      <c r="Y17" s="34"/>
      <c r="Z17" s="34"/>
      <c r="AA17" s="34"/>
      <c r="AB17" s="34"/>
      <c r="AC17" s="34"/>
      <c r="AD17" s="34"/>
      <c r="AE17" s="34"/>
    </row>
    <row r="18" spans="1:31" s="2" customFormat="1" ht="18" customHeight="1" hidden="1">
      <c r="A18" s="34"/>
      <c r="B18" s="39"/>
      <c r="C18" s="34"/>
      <c r="D18" s="34"/>
      <c r="E18" s="307" t="str">
        <f>'Rekapitulace stavby'!E14</f>
        <v>Vyplň údaj</v>
      </c>
      <c r="F18" s="308"/>
      <c r="G18" s="308"/>
      <c r="H18" s="308"/>
      <c r="I18" s="113" t="s">
        <v>28</v>
      </c>
      <c r="J18" s="30" t="str">
        <f>'Rekapitulace stavby'!AN14</f>
        <v>Vyplň údaj</v>
      </c>
      <c r="K18" s="34"/>
      <c r="L18" s="34"/>
      <c r="M18" s="51"/>
      <c r="S18" s="34"/>
      <c r="T18" s="34"/>
      <c r="U18" s="34"/>
      <c r="V18" s="34"/>
      <c r="W18" s="34"/>
      <c r="X18" s="34"/>
      <c r="Y18" s="34"/>
      <c r="Z18" s="34"/>
      <c r="AA18" s="34"/>
      <c r="AB18" s="34"/>
      <c r="AC18" s="34"/>
      <c r="AD18" s="34"/>
      <c r="AE18" s="34"/>
    </row>
    <row r="19" spans="1:31" s="2" customFormat="1" ht="6.95" customHeight="1" hidden="1">
      <c r="A19" s="34"/>
      <c r="B19" s="39"/>
      <c r="C19" s="34"/>
      <c r="D19" s="34"/>
      <c r="E19" s="34"/>
      <c r="F19" s="34"/>
      <c r="G19" s="34"/>
      <c r="H19" s="34"/>
      <c r="I19" s="34"/>
      <c r="J19" s="34"/>
      <c r="K19" s="34"/>
      <c r="L19" s="34"/>
      <c r="M19" s="51"/>
      <c r="S19" s="34"/>
      <c r="T19" s="34"/>
      <c r="U19" s="34"/>
      <c r="V19" s="34"/>
      <c r="W19" s="34"/>
      <c r="X19" s="34"/>
      <c r="Y19" s="34"/>
      <c r="Z19" s="34"/>
      <c r="AA19" s="34"/>
      <c r="AB19" s="34"/>
      <c r="AC19" s="34"/>
      <c r="AD19" s="34"/>
      <c r="AE19" s="34"/>
    </row>
    <row r="20" spans="1:31" s="2" customFormat="1" ht="12" customHeight="1" hidden="1">
      <c r="A20" s="34"/>
      <c r="B20" s="39"/>
      <c r="C20" s="34"/>
      <c r="D20" s="113" t="s">
        <v>31</v>
      </c>
      <c r="E20" s="34"/>
      <c r="F20" s="34"/>
      <c r="G20" s="34"/>
      <c r="H20" s="34"/>
      <c r="I20" s="113" t="s">
        <v>26</v>
      </c>
      <c r="J20" s="114" t="s">
        <v>1</v>
      </c>
      <c r="K20" s="34"/>
      <c r="L20" s="34"/>
      <c r="M20" s="51"/>
      <c r="S20" s="34"/>
      <c r="T20" s="34"/>
      <c r="U20" s="34"/>
      <c r="V20" s="34"/>
      <c r="W20" s="34"/>
      <c r="X20" s="34"/>
      <c r="Y20" s="34"/>
      <c r="Z20" s="34"/>
      <c r="AA20" s="34"/>
      <c r="AB20" s="34"/>
      <c r="AC20" s="34"/>
      <c r="AD20" s="34"/>
      <c r="AE20" s="34"/>
    </row>
    <row r="21" spans="1:31" s="2" customFormat="1" ht="18" customHeight="1" hidden="1">
      <c r="A21" s="34"/>
      <c r="B21" s="39"/>
      <c r="C21" s="34"/>
      <c r="D21" s="34"/>
      <c r="E21" s="114" t="s">
        <v>27</v>
      </c>
      <c r="F21" s="34"/>
      <c r="G21" s="34"/>
      <c r="H21" s="34"/>
      <c r="I21" s="113" t="s">
        <v>28</v>
      </c>
      <c r="J21" s="114" t="s">
        <v>1</v>
      </c>
      <c r="K21" s="34"/>
      <c r="L21" s="34"/>
      <c r="M21" s="51"/>
      <c r="S21" s="34"/>
      <c r="T21" s="34"/>
      <c r="U21" s="34"/>
      <c r="V21" s="34"/>
      <c r="W21" s="34"/>
      <c r="X21" s="34"/>
      <c r="Y21" s="34"/>
      <c r="Z21" s="34"/>
      <c r="AA21" s="34"/>
      <c r="AB21" s="34"/>
      <c r="AC21" s="34"/>
      <c r="AD21" s="34"/>
      <c r="AE21" s="34"/>
    </row>
    <row r="22" spans="1:31" s="2" customFormat="1" ht="6.95" customHeight="1" hidden="1">
      <c r="A22" s="34"/>
      <c r="B22" s="39"/>
      <c r="C22" s="34"/>
      <c r="D22" s="34"/>
      <c r="E22" s="34"/>
      <c r="F22" s="34"/>
      <c r="G22" s="34"/>
      <c r="H22" s="34"/>
      <c r="I22" s="34"/>
      <c r="J22" s="34"/>
      <c r="K22" s="34"/>
      <c r="L22" s="34"/>
      <c r="M22" s="51"/>
      <c r="S22" s="34"/>
      <c r="T22" s="34"/>
      <c r="U22" s="34"/>
      <c r="V22" s="34"/>
      <c r="W22" s="34"/>
      <c r="X22" s="34"/>
      <c r="Y22" s="34"/>
      <c r="Z22" s="34"/>
      <c r="AA22" s="34"/>
      <c r="AB22" s="34"/>
      <c r="AC22" s="34"/>
      <c r="AD22" s="34"/>
      <c r="AE22" s="34"/>
    </row>
    <row r="23" spans="1:31" s="2" customFormat="1" ht="12" customHeight="1" hidden="1">
      <c r="A23" s="34"/>
      <c r="B23" s="39"/>
      <c r="C23" s="34"/>
      <c r="D23" s="113" t="s">
        <v>32</v>
      </c>
      <c r="E23" s="34"/>
      <c r="F23" s="34"/>
      <c r="G23" s="34"/>
      <c r="H23" s="34"/>
      <c r="I23" s="113" t="s">
        <v>26</v>
      </c>
      <c r="J23" s="114" t="s">
        <v>1</v>
      </c>
      <c r="K23" s="34"/>
      <c r="L23" s="34"/>
      <c r="M23" s="51"/>
      <c r="S23" s="34"/>
      <c r="T23" s="34"/>
      <c r="U23" s="34"/>
      <c r="V23" s="34"/>
      <c r="W23" s="34"/>
      <c r="X23" s="34"/>
      <c r="Y23" s="34"/>
      <c r="Z23" s="34"/>
      <c r="AA23" s="34"/>
      <c r="AB23" s="34"/>
      <c r="AC23" s="34"/>
      <c r="AD23" s="34"/>
      <c r="AE23" s="34"/>
    </row>
    <row r="24" spans="1:31" s="2" customFormat="1" ht="18" customHeight="1" hidden="1">
      <c r="A24" s="34"/>
      <c r="B24" s="39"/>
      <c r="C24" s="34"/>
      <c r="D24" s="34"/>
      <c r="E24" s="114" t="s">
        <v>27</v>
      </c>
      <c r="F24" s="34"/>
      <c r="G24" s="34"/>
      <c r="H24" s="34"/>
      <c r="I24" s="113" t="s">
        <v>28</v>
      </c>
      <c r="J24" s="114" t="s">
        <v>1</v>
      </c>
      <c r="K24" s="34"/>
      <c r="L24" s="34"/>
      <c r="M24" s="51"/>
      <c r="S24" s="34"/>
      <c r="T24" s="34"/>
      <c r="U24" s="34"/>
      <c r="V24" s="34"/>
      <c r="W24" s="34"/>
      <c r="X24" s="34"/>
      <c r="Y24" s="34"/>
      <c r="Z24" s="34"/>
      <c r="AA24" s="34"/>
      <c r="AB24" s="34"/>
      <c r="AC24" s="34"/>
      <c r="AD24" s="34"/>
      <c r="AE24" s="34"/>
    </row>
    <row r="25" spans="1:31" s="2" customFormat="1" ht="6.95" customHeight="1" hidden="1">
      <c r="A25" s="34"/>
      <c r="B25" s="39"/>
      <c r="C25" s="34"/>
      <c r="D25" s="34"/>
      <c r="E25" s="34"/>
      <c r="F25" s="34"/>
      <c r="G25" s="34"/>
      <c r="H25" s="34"/>
      <c r="I25" s="34"/>
      <c r="J25" s="34"/>
      <c r="K25" s="34"/>
      <c r="L25" s="34"/>
      <c r="M25" s="51"/>
      <c r="S25" s="34"/>
      <c r="T25" s="34"/>
      <c r="U25" s="34"/>
      <c r="V25" s="34"/>
      <c r="W25" s="34"/>
      <c r="X25" s="34"/>
      <c r="Y25" s="34"/>
      <c r="Z25" s="34"/>
      <c r="AA25" s="34"/>
      <c r="AB25" s="34"/>
      <c r="AC25" s="34"/>
      <c r="AD25" s="34"/>
      <c r="AE25" s="34"/>
    </row>
    <row r="26" spans="1:31" s="2" customFormat="1" ht="12" customHeight="1" hidden="1">
      <c r="A26" s="34"/>
      <c r="B26" s="39"/>
      <c r="C26" s="34"/>
      <c r="D26" s="113" t="s">
        <v>33</v>
      </c>
      <c r="E26" s="34"/>
      <c r="F26" s="34"/>
      <c r="G26" s="34"/>
      <c r="H26" s="34"/>
      <c r="I26" s="34"/>
      <c r="J26" s="34"/>
      <c r="K26" s="34"/>
      <c r="L26" s="34"/>
      <c r="M26" s="51"/>
      <c r="S26" s="34"/>
      <c r="T26" s="34"/>
      <c r="U26" s="34"/>
      <c r="V26" s="34"/>
      <c r="W26" s="34"/>
      <c r="X26" s="34"/>
      <c r="Y26" s="34"/>
      <c r="Z26" s="34"/>
      <c r="AA26" s="34"/>
      <c r="AB26" s="34"/>
      <c r="AC26" s="34"/>
      <c r="AD26" s="34"/>
      <c r="AE26" s="34"/>
    </row>
    <row r="27" spans="1:31" s="8" customFormat="1" ht="16.5" customHeight="1" hidden="1">
      <c r="A27" s="116"/>
      <c r="B27" s="117"/>
      <c r="C27" s="116"/>
      <c r="D27" s="116"/>
      <c r="E27" s="309" t="s">
        <v>1</v>
      </c>
      <c r="F27" s="309"/>
      <c r="G27" s="309"/>
      <c r="H27" s="309"/>
      <c r="I27" s="116"/>
      <c r="J27" s="116"/>
      <c r="K27" s="116"/>
      <c r="L27" s="116"/>
      <c r="M27" s="118"/>
      <c r="S27" s="116"/>
      <c r="T27" s="116"/>
      <c r="U27" s="116"/>
      <c r="V27" s="116"/>
      <c r="W27" s="116"/>
      <c r="X27" s="116"/>
      <c r="Y27" s="116"/>
      <c r="Z27" s="116"/>
      <c r="AA27" s="116"/>
      <c r="AB27" s="116"/>
      <c r="AC27" s="116"/>
      <c r="AD27" s="116"/>
      <c r="AE27" s="116"/>
    </row>
    <row r="28" spans="1:31" s="2" customFormat="1" ht="6.95" customHeight="1" hidden="1">
      <c r="A28" s="34"/>
      <c r="B28" s="39"/>
      <c r="C28" s="34"/>
      <c r="D28" s="34"/>
      <c r="E28" s="34"/>
      <c r="F28" s="34"/>
      <c r="G28" s="34"/>
      <c r="H28" s="34"/>
      <c r="I28" s="34"/>
      <c r="J28" s="34"/>
      <c r="K28" s="34"/>
      <c r="L28" s="34"/>
      <c r="M28" s="51"/>
      <c r="S28" s="34"/>
      <c r="T28" s="34"/>
      <c r="U28" s="34"/>
      <c r="V28" s="34"/>
      <c r="W28" s="34"/>
      <c r="X28" s="34"/>
      <c r="Y28" s="34"/>
      <c r="Z28" s="34"/>
      <c r="AA28" s="34"/>
      <c r="AB28" s="34"/>
      <c r="AC28" s="34"/>
      <c r="AD28" s="34"/>
      <c r="AE28" s="34"/>
    </row>
    <row r="29" spans="1:31" s="2" customFormat="1" ht="6.95" customHeight="1" hidden="1">
      <c r="A29" s="34"/>
      <c r="B29" s="39"/>
      <c r="C29" s="34"/>
      <c r="D29" s="119"/>
      <c r="E29" s="119"/>
      <c r="F29" s="119"/>
      <c r="G29" s="119"/>
      <c r="H29" s="119"/>
      <c r="I29" s="119"/>
      <c r="J29" s="119"/>
      <c r="K29" s="119"/>
      <c r="L29" s="119"/>
      <c r="M29" s="51"/>
      <c r="S29" s="34"/>
      <c r="T29" s="34"/>
      <c r="U29" s="34"/>
      <c r="V29" s="34"/>
      <c r="W29" s="34"/>
      <c r="X29" s="34"/>
      <c r="Y29" s="34"/>
      <c r="Z29" s="34"/>
      <c r="AA29" s="34"/>
      <c r="AB29" s="34"/>
      <c r="AC29" s="34"/>
      <c r="AD29" s="34"/>
      <c r="AE29" s="34"/>
    </row>
    <row r="30" spans="1:31" s="2" customFormat="1" ht="12.75" hidden="1">
      <c r="A30" s="34"/>
      <c r="B30" s="39"/>
      <c r="C30" s="34"/>
      <c r="D30" s="34"/>
      <c r="E30" s="113" t="s">
        <v>105</v>
      </c>
      <c r="F30" s="34"/>
      <c r="G30" s="34"/>
      <c r="H30" s="34"/>
      <c r="I30" s="34"/>
      <c r="J30" s="34"/>
      <c r="K30" s="120">
        <f>I96</f>
        <v>0</v>
      </c>
      <c r="L30" s="34"/>
      <c r="M30" s="51"/>
      <c r="S30" s="34"/>
      <c r="T30" s="34"/>
      <c r="U30" s="34"/>
      <c r="V30" s="34"/>
      <c r="W30" s="34"/>
      <c r="X30" s="34"/>
      <c r="Y30" s="34"/>
      <c r="Z30" s="34"/>
      <c r="AA30" s="34"/>
      <c r="AB30" s="34"/>
      <c r="AC30" s="34"/>
      <c r="AD30" s="34"/>
      <c r="AE30" s="34"/>
    </row>
    <row r="31" spans="1:31" s="2" customFormat="1" ht="12.75" hidden="1">
      <c r="A31" s="34"/>
      <c r="B31" s="39"/>
      <c r="C31" s="34"/>
      <c r="D31" s="34"/>
      <c r="E31" s="113" t="s">
        <v>106</v>
      </c>
      <c r="F31" s="34"/>
      <c r="G31" s="34"/>
      <c r="H31" s="34"/>
      <c r="I31" s="34"/>
      <c r="J31" s="34"/>
      <c r="K31" s="120">
        <f>J96</f>
        <v>0</v>
      </c>
      <c r="L31" s="34"/>
      <c r="M31" s="51"/>
      <c r="S31" s="34"/>
      <c r="T31" s="34"/>
      <c r="U31" s="34"/>
      <c r="V31" s="34"/>
      <c r="W31" s="34"/>
      <c r="X31" s="34"/>
      <c r="Y31" s="34"/>
      <c r="Z31" s="34"/>
      <c r="AA31" s="34"/>
      <c r="AB31" s="34"/>
      <c r="AC31" s="34"/>
      <c r="AD31" s="34"/>
      <c r="AE31" s="34"/>
    </row>
    <row r="32" spans="1:31" s="2" customFormat="1" ht="25.35" customHeight="1" hidden="1">
      <c r="A32" s="34"/>
      <c r="B32" s="39"/>
      <c r="C32" s="34"/>
      <c r="D32" s="121" t="s">
        <v>34</v>
      </c>
      <c r="E32" s="34"/>
      <c r="F32" s="34"/>
      <c r="G32" s="34"/>
      <c r="H32" s="34"/>
      <c r="I32" s="34"/>
      <c r="J32" s="34"/>
      <c r="K32" s="122">
        <f>ROUND(K123,2)</f>
        <v>0</v>
      </c>
      <c r="L32" s="34"/>
      <c r="M32" s="51"/>
      <c r="S32" s="34"/>
      <c r="T32" s="34"/>
      <c r="U32" s="34"/>
      <c r="V32" s="34"/>
      <c r="W32" s="34"/>
      <c r="X32" s="34"/>
      <c r="Y32" s="34"/>
      <c r="Z32" s="34"/>
      <c r="AA32" s="34"/>
      <c r="AB32" s="34"/>
      <c r="AC32" s="34"/>
      <c r="AD32" s="34"/>
      <c r="AE32" s="34"/>
    </row>
    <row r="33" spans="1:31" s="2" customFormat="1" ht="6.95" customHeight="1" hidden="1">
      <c r="A33" s="34"/>
      <c r="B33" s="39"/>
      <c r="C33" s="34"/>
      <c r="D33" s="119"/>
      <c r="E33" s="119"/>
      <c r="F33" s="119"/>
      <c r="G33" s="119"/>
      <c r="H33" s="119"/>
      <c r="I33" s="119"/>
      <c r="J33" s="119"/>
      <c r="K33" s="119"/>
      <c r="L33" s="119"/>
      <c r="M33" s="51"/>
      <c r="S33" s="34"/>
      <c r="T33" s="34"/>
      <c r="U33" s="34"/>
      <c r="V33" s="34"/>
      <c r="W33" s="34"/>
      <c r="X33" s="34"/>
      <c r="Y33" s="34"/>
      <c r="Z33" s="34"/>
      <c r="AA33" s="34"/>
      <c r="AB33" s="34"/>
      <c r="AC33" s="34"/>
      <c r="AD33" s="34"/>
      <c r="AE33" s="34"/>
    </row>
    <row r="34" spans="1:31" s="2" customFormat="1" ht="14.45" customHeight="1" hidden="1">
      <c r="A34" s="34"/>
      <c r="B34" s="39"/>
      <c r="C34" s="34"/>
      <c r="D34" s="34"/>
      <c r="E34" s="34"/>
      <c r="F34" s="123" t="s">
        <v>36</v>
      </c>
      <c r="G34" s="34"/>
      <c r="H34" s="34"/>
      <c r="I34" s="123" t="s">
        <v>35</v>
      </c>
      <c r="J34" s="34"/>
      <c r="K34" s="123" t="s">
        <v>37</v>
      </c>
      <c r="L34" s="34"/>
      <c r="M34" s="51"/>
      <c r="S34" s="34"/>
      <c r="T34" s="34"/>
      <c r="U34" s="34"/>
      <c r="V34" s="34"/>
      <c r="W34" s="34"/>
      <c r="X34" s="34"/>
      <c r="Y34" s="34"/>
      <c r="Z34" s="34"/>
      <c r="AA34" s="34"/>
      <c r="AB34" s="34"/>
      <c r="AC34" s="34"/>
      <c r="AD34" s="34"/>
      <c r="AE34" s="34"/>
    </row>
    <row r="35" spans="1:31" s="2" customFormat="1" ht="14.45" customHeight="1" hidden="1">
      <c r="A35" s="34"/>
      <c r="B35" s="39"/>
      <c r="C35" s="34"/>
      <c r="D35" s="124" t="s">
        <v>38</v>
      </c>
      <c r="E35" s="113" t="s">
        <v>39</v>
      </c>
      <c r="F35" s="120">
        <f>ROUND((SUM(BE123:BE214)),2)</f>
        <v>0</v>
      </c>
      <c r="G35" s="34"/>
      <c r="H35" s="34"/>
      <c r="I35" s="125">
        <v>0.21</v>
      </c>
      <c r="J35" s="34"/>
      <c r="K35" s="120">
        <f>ROUND(((SUM(BE123:BE214))*I35),2)</f>
        <v>0</v>
      </c>
      <c r="L35" s="34"/>
      <c r="M35" s="51"/>
      <c r="S35" s="34"/>
      <c r="T35" s="34"/>
      <c r="U35" s="34"/>
      <c r="V35" s="34"/>
      <c r="W35" s="34"/>
      <c r="X35" s="34"/>
      <c r="Y35" s="34"/>
      <c r="Z35" s="34"/>
      <c r="AA35" s="34"/>
      <c r="AB35" s="34"/>
      <c r="AC35" s="34"/>
      <c r="AD35" s="34"/>
      <c r="AE35" s="34"/>
    </row>
    <row r="36" spans="1:31" s="2" customFormat="1" ht="14.45" customHeight="1" hidden="1">
      <c r="A36" s="34"/>
      <c r="B36" s="39"/>
      <c r="C36" s="34"/>
      <c r="D36" s="34"/>
      <c r="E36" s="113" t="s">
        <v>40</v>
      </c>
      <c r="F36" s="120">
        <f>ROUND((SUM(BF123:BF214)),2)</f>
        <v>0</v>
      </c>
      <c r="G36" s="34"/>
      <c r="H36" s="34"/>
      <c r="I36" s="125">
        <v>0.15</v>
      </c>
      <c r="J36" s="34"/>
      <c r="K36" s="120">
        <f>ROUND(((SUM(BF123:BF214))*I36),2)</f>
        <v>0</v>
      </c>
      <c r="L36" s="34"/>
      <c r="M36" s="51"/>
      <c r="S36" s="34"/>
      <c r="T36" s="34"/>
      <c r="U36" s="34"/>
      <c r="V36" s="34"/>
      <c r="W36" s="34"/>
      <c r="X36" s="34"/>
      <c r="Y36" s="34"/>
      <c r="Z36" s="34"/>
      <c r="AA36" s="34"/>
      <c r="AB36" s="34"/>
      <c r="AC36" s="34"/>
      <c r="AD36" s="34"/>
      <c r="AE36" s="34"/>
    </row>
    <row r="37" spans="1:31" s="2" customFormat="1" ht="14.45" customHeight="1" hidden="1">
      <c r="A37" s="34"/>
      <c r="B37" s="39"/>
      <c r="C37" s="34"/>
      <c r="D37" s="34"/>
      <c r="E37" s="113" t="s">
        <v>41</v>
      </c>
      <c r="F37" s="120">
        <f>ROUND((SUM(BG123:BG214)),2)</f>
        <v>0</v>
      </c>
      <c r="G37" s="34"/>
      <c r="H37" s="34"/>
      <c r="I37" s="125">
        <v>0.21</v>
      </c>
      <c r="J37" s="34"/>
      <c r="K37" s="120">
        <f>0</f>
        <v>0</v>
      </c>
      <c r="L37" s="34"/>
      <c r="M37" s="51"/>
      <c r="S37" s="34"/>
      <c r="T37" s="34"/>
      <c r="U37" s="34"/>
      <c r="V37" s="34"/>
      <c r="W37" s="34"/>
      <c r="X37" s="34"/>
      <c r="Y37" s="34"/>
      <c r="Z37" s="34"/>
      <c r="AA37" s="34"/>
      <c r="AB37" s="34"/>
      <c r="AC37" s="34"/>
      <c r="AD37" s="34"/>
      <c r="AE37" s="34"/>
    </row>
    <row r="38" spans="1:31" s="2" customFormat="1" ht="14.45" customHeight="1" hidden="1">
      <c r="A38" s="34"/>
      <c r="B38" s="39"/>
      <c r="C38" s="34"/>
      <c r="D38" s="34"/>
      <c r="E38" s="113" t="s">
        <v>42</v>
      </c>
      <c r="F38" s="120">
        <f>ROUND((SUM(BH123:BH214)),2)</f>
        <v>0</v>
      </c>
      <c r="G38" s="34"/>
      <c r="H38" s="34"/>
      <c r="I38" s="125">
        <v>0.15</v>
      </c>
      <c r="J38" s="34"/>
      <c r="K38" s="120">
        <f>0</f>
        <v>0</v>
      </c>
      <c r="L38" s="34"/>
      <c r="M38" s="51"/>
      <c r="S38" s="34"/>
      <c r="T38" s="34"/>
      <c r="U38" s="34"/>
      <c r="V38" s="34"/>
      <c r="W38" s="34"/>
      <c r="X38" s="34"/>
      <c r="Y38" s="34"/>
      <c r="Z38" s="34"/>
      <c r="AA38" s="34"/>
      <c r="AB38" s="34"/>
      <c r="AC38" s="34"/>
      <c r="AD38" s="34"/>
      <c r="AE38" s="34"/>
    </row>
    <row r="39" spans="1:31" s="2" customFormat="1" ht="14.45" customHeight="1" hidden="1">
      <c r="A39" s="34"/>
      <c r="B39" s="39"/>
      <c r="C39" s="34"/>
      <c r="D39" s="34"/>
      <c r="E39" s="113" t="s">
        <v>43</v>
      </c>
      <c r="F39" s="120">
        <f>ROUND((SUM(BI123:BI214)),2)</f>
        <v>0</v>
      </c>
      <c r="G39" s="34"/>
      <c r="H39" s="34"/>
      <c r="I39" s="125">
        <v>0</v>
      </c>
      <c r="J39" s="34"/>
      <c r="K39" s="120">
        <f>0</f>
        <v>0</v>
      </c>
      <c r="L39" s="34"/>
      <c r="M39" s="51"/>
      <c r="S39" s="34"/>
      <c r="T39" s="34"/>
      <c r="U39" s="34"/>
      <c r="V39" s="34"/>
      <c r="W39" s="34"/>
      <c r="X39" s="34"/>
      <c r="Y39" s="34"/>
      <c r="Z39" s="34"/>
      <c r="AA39" s="34"/>
      <c r="AB39" s="34"/>
      <c r="AC39" s="34"/>
      <c r="AD39" s="34"/>
      <c r="AE39" s="34"/>
    </row>
    <row r="40" spans="1:31" s="2" customFormat="1" ht="6.95" customHeight="1" hidden="1">
      <c r="A40" s="34"/>
      <c r="B40" s="39"/>
      <c r="C40" s="34"/>
      <c r="D40" s="34"/>
      <c r="E40" s="34"/>
      <c r="F40" s="34"/>
      <c r="G40" s="34"/>
      <c r="H40" s="34"/>
      <c r="I40" s="34"/>
      <c r="J40" s="34"/>
      <c r="K40" s="34"/>
      <c r="L40" s="34"/>
      <c r="M40" s="51"/>
      <c r="S40" s="34"/>
      <c r="T40" s="34"/>
      <c r="U40" s="34"/>
      <c r="V40" s="34"/>
      <c r="W40" s="34"/>
      <c r="X40" s="34"/>
      <c r="Y40" s="34"/>
      <c r="Z40" s="34"/>
      <c r="AA40" s="34"/>
      <c r="AB40" s="34"/>
      <c r="AC40" s="34"/>
      <c r="AD40" s="34"/>
      <c r="AE40" s="34"/>
    </row>
    <row r="41" spans="1:31" s="2" customFormat="1" ht="25.35" customHeight="1" hidden="1">
      <c r="A41" s="34"/>
      <c r="B41" s="39"/>
      <c r="C41" s="126"/>
      <c r="D41" s="127" t="s">
        <v>44</v>
      </c>
      <c r="E41" s="128"/>
      <c r="F41" s="128"/>
      <c r="G41" s="129" t="s">
        <v>45</v>
      </c>
      <c r="H41" s="130" t="s">
        <v>46</v>
      </c>
      <c r="I41" s="128"/>
      <c r="J41" s="128"/>
      <c r="K41" s="131">
        <f>SUM(K32:K39)</f>
        <v>0</v>
      </c>
      <c r="L41" s="132"/>
      <c r="M41" s="51"/>
      <c r="S41" s="34"/>
      <c r="T41" s="34"/>
      <c r="U41" s="34"/>
      <c r="V41" s="34"/>
      <c r="W41" s="34"/>
      <c r="X41" s="34"/>
      <c r="Y41" s="34"/>
      <c r="Z41" s="34"/>
      <c r="AA41" s="34"/>
      <c r="AB41" s="34"/>
      <c r="AC41" s="34"/>
      <c r="AD41" s="34"/>
      <c r="AE41" s="34"/>
    </row>
    <row r="42" spans="1:31" s="2" customFormat="1" ht="14.45" customHeight="1" hidden="1">
      <c r="A42" s="34"/>
      <c r="B42" s="39"/>
      <c r="C42" s="34"/>
      <c r="D42" s="34"/>
      <c r="E42" s="34"/>
      <c r="F42" s="34"/>
      <c r="G42" s="34"/>
      <c r="H42" s="34"/>
      <c r="I42" s="34"/>
      <c r="J42" s="34"/>
      <c r="K42" s="34"/>
      <c r="L42" s="34"/>
      <c r="M42" s="51"/>
      <c r="S42" s="34"/>
      <c r="T42" s="34"/>
      <c r="U42" s="34"/>
      <c r="V42" s="34"/>
      <c r="W42" s="34"/>
      <c r="X42" s="34"/>
      <c r="Y42" s="34"/>
      <c r="Z42" s="34"/>
      <c r="AA42" s="34"/>
      <c r="AB42" s="34"/>
      <c r="AC42" s="34"/>
      <c r="AD42" s="34"/>
      <c r="AE42" s="34"/>
    </row>
    <row r="43" spans="2:13" s="1" customFormat="1" ht="14.45" customHeight="1" hidden="1">
      <c r="B43" s="20"/>
      <c r="M43" s="20"/>
    </row>
    <row r="44" spans="2:13" s="1" customFormat="1" ht="14.45" customHeight="1" hidden="1">
      <c r="B44" s="20"/>
      <c r="M44" s="20"/>
    </row>
    <row r="45" spans="2:13" s="1" customFormat="1" ht="14.45" customHeight="1" hidden="1">
      <c r="B45" s="20"/>
      <c r="M45" s="20"/>
    </row>
    <row r="46" spans="2:13" s="1" customFormat="1" ht="14.45" customHeight="1" hidden="1">
      <c r="B46" s="20"/>
      <c r="M46" s="20"/>
    </row>
    <row r="47" spans="2:13" s="1" customFormat="1" ht="14.45" customHeight="1" hidden="1">
      <c r="B47" s="20"/>
      <c r="M47" s="20"/>
    </row>
    <row r="48" spans="2:13" s="1" customFormat="1" ht="14.45" customHeight="1" hidden="1">
      <c r="B48" s="20"/>
      <c r="M48" s="20"/>
    </row>
    <row r="49" spans="2:13" s="1" customFormat="1" ht="14.45" customHeight="1" hidden="1">
      <c r="B49" s="20"/>
      <c r="M49" s="20"/>
    </row>
    <row r="50" spans="2:13" s="2" customFormat="1" ht="14.45" customHeight="1" hidden="1">
      <c r="B50" s="51"/>
      <c r="D50" s="133" t="s">
        <v>47</v>
      </c>
      <c r="E50" s="134"/>
      <c r="F50" s="134"/>
      <c r="G50" s="133" t="s">
        <v>48</v>
      </c>
      <c r="H50" s="134"/>
      <c r="I50" s="134"/>
      <c r="J50" s="134"/>
      <c r="K50" s="134"/>
      <c r="L50" s="134"/>
      <c r="M50" s="51"/>
    </row>
    <row r="51" spans="2:13" ht="12" hidden="1">
      <c r="B51" s="20"/>
      <c r="M51" s="20"/>
    </row>
    <row r="52" spans="2:13" ht="12" hidden="1">
      <c r="B52" s="20"/>
      <c r="M52" s="20"/>
    </row>
    <row r="53" spans="2:13" ht="12" hidden="1">
      <c r="B53" s="20"/>
      <c r="M53" s="20"/>
    </row>
    <row r="54" spans="2:13" ht="12" hidden="1">
      <c r="B54" s="20"/>
      <c r="M54" s="20"/>
    </row>
    <row r="55" spans="2:13" ht="12" hidden="1">
      <c r="B55" s="20"/>
      <c r="M55" s="20"/>
    </row>
    <row r="56" spans="2:13" ht="12" hidden="1">
      <c r="B56" s="20"/>
      <c r="M56" s="20"/>
    </row>
    <row r="57" spans="2:13" ht="12" hidden="1">
      <c r="B57" s="20"/>
      <c r="M57" s="20"/>
    </row>
    <row r="58" spans="2:13" ht="12" hidden="1">
      <c r="B58" s="20"/>
      <c r="M58" s="20"/>
    </row>
    <row r="59" spans="2:13" ht="12" hidden="1">
      <c r="B59" s="20"/>
      <c r="M59" s="20"/>
    </row>
    <row r="60" spans="2:13" ht="12" hidden="1">
      <c r="B60" s="20"/>
      <c r="M60" s="20"/>
    </row>
    <row r="61" spans="1:31" s="2" customFormat="1" ht="12.75" hidden="1">
      <c r="A61" s="34"/>
      <c r="B61" s="39"/>
      <c r="C61" s="34"/>
      <c r="D61" s="135" t="s">
        <v>49</v>
      </c>
      <c r="E61" s="136"/>
      <c r="F61" s="137" t="s">
        <v>50</v>
      </c>
      <c r="G61" s="135" t="s">
        <v>49</v>
      </c>
      <c r="H61" s="136"/>
      <c r="I61" s="136"/>
      <c r="J61" s="138" t="s">
        <v>50</v>
      </c>
      <c r="K61" s="136"/>
      <c r="L61" s="136"/>
      <c r="M61" s="51"/>
      <c r="S61" s="34"/>
      <c r="T61" s="34"/>
      <c r="U61" s="34"/>
      <c r="V61" s="34"/>
      <c r="W61" s="34"/>
      <c r="X61" s="34"/>
      <c r="Y61" s="34"/>
      <c r="Z61" s="34"/>
      <c r="AA61" s="34"/>
      <c r="AB61" s="34"/>
      <c r="AC61" s="34"/>
      <c r="AD61" s="34"/>
      <c r="AE61" s="34"/>
    </row>
    <row r="62" spans="2:13" ht="12" hidden="1">
      <c r="B62" s="20"/>
      <c r="M62" s="20"/>
    </row>
    <row r="63" spans="2:13" ht="12" hidden="1">
      <c r="B63" s="20"/>
      <c r="M63" s="20"/>
    </row>
    <row r="64" spans="2:13" ht="12" hidden="1">
      <c r="B64" s="20"/>
      <c r="M64" s="20"/>
    </row>
    <row r="65" spans="1:31" s="2" customFormat="1" ht="12.75" hidden="1">
      <c r="A65" s="34"/>
      <c r="B65" s="39"/>
      <c r="C65" s="34"/>
      <c r="D65" s="133" t="s">
        <v>51</v>
      </c>
      <c r="E65" s="139"/>
      <c r="F65" s="139"/>
      <c r="G65" s="133" t="s">
        <v>52</v>
      </c>
      <c r="H65" s="139"/>
      <c r="I65" s="139"/>
      <c r="J65" s="139"/>
      <c r="K65" s="139"/>
      <c r="L65" s="139"/>
      <c r="M65" s="51"/>
      <c r="S65" s="34"/>
      <c r="T65" s="34"/>
      <c r="U65" s="34"/>
      <c r="V65" s="34"/>
      <c r="W65" s="34"/>
      <c r="X65" s="34"/>
      <c r="Y65" s="34"/>
      <c r="Z65" s="34"/>
      <c r="AA65" s="34"/>
      <c r="AB65" s="34"/>
      <c r="AC65" s="34"/>
      <c r="AD65" s="34"/>
      <c r="AE65" s="34"/>
    </row>
    <row r="66" spans="2:13" ht="12" hidden="1">
      <c r="B66" s="20"/>
      <c r="M66" s="20"/>
    </row>
    <row r="67" spans="2:13" ht="12" hidden="1">
      <c r="B67" s="20"/>
      <c r="M67" s="20"/>
    </row>
    <row r="68" spans="2:13" ht="12" hidden="1">
      <c r="B68" s="20"/>
      <c r="M68" s="20"/>
    </row>
    <row r="69" spans="2:13" ht="12" hidden="1">
      <c r="B69" s="20"/>
      <c r="M69" s="20"/>
    </row>
    <row r="70" spans="2:13" ht="12" hidden="1">
      <c r="B70" s="20"/>
      <c r="M70" s="20"/>
    </row>
    <row r="71" spans="2:13" ht="12" hidden="1">
      <c r="B71" s="20"/>
      <c r="M71" s="20"/>
    </row>
    <row r="72" spans="2:13" ht="12" hidden="1">
      <c r="B72" s="20"/>
      <c r="M72" s="20"/>
    </row>
    <row r="73" spans="2:13" ht="12" hidden="1">
      <c r="B73" s="20"/>
      <c r="M73" s="20"/>
    </row>
    <row r="74" spans="2:13" ht="12" hidden="1">
      <c r="B74" s="20"/>
      <c r="M74" s="20"/>
    </row>
    <row r="75" spans="2:13" ht="12" hidden="1">
      <c r="B75" s="20"/>
      <c r="M75" s="20"/>
    </row>
    <row r="76" spans="1:31" s="2" customFormat="1" ht="12.75" hidden="1">
      <c r="A76" s="34"/>
      <c r="B76" s="39"/>
      <c r="C76" s="34"/>
      <c r="D76" s="135" t="s">
        <v>49</v>
      </c>
      <c r="E76" s="136"/>
      <c r="F76" s="137" t="s">
        <v>50</v>
      </c>
      <c r="G76" s="135" t="s">
        <v>49</v>
      </c>
      <c r="H76" s="136"/>
      <c r="I76" s="136"/>
      <c r="J76" s="138" t="s">
        <v>50</v>
      </c>
      <c r="K76" s="136"/>
      <c r="L76" s="136"/>
      <c r="M76" s="51"/>
      <c r="S76" s="34"/>
      <c r="T76" s="34"/>
      <c r="U76" s="34"/>
      <c r="V76" s="34"/>
      <c r="W76" s="34"/>
      <c r="X76" s="34"/>
      <c r="Y76" s="34"/>
      <c r="Z76" s="34"/>
      <c r="AA76" s="34"/>
      <c r="AB76" s="34"/>
      <c r="AC76" s="34"/>
      <c r="AD76" s="34"/>
      <c r="AE76" s="34"/>
    </row>
    <row r="77" spans="1:31" s="2" customFormat="1" ht="14.45" customHeight="1" hidden="1">
      <c r="A77" s="34"/>
      <c r="B77" s="140"/>
      <c r="C77" s="141"/>
      <c r="D77" s="141"/>
      <c r="E77" s="141"/>
      <c r="F77" s="141"/>
      <c r="G77" s="141"/>
      <c r="H77" s="141"/>
      <c r="I77" s="141"/>
      <c r="J77" s="141"/>
      <c r="K77" s="141"/>
      <c r="L77" s="141"/>
      <c r="M77" s="51"/>
      <c r="S77" s="34"/>
      <c r="T77" s="34"/>
      <c r="U77" s="34"/>
      <c r="V77" s="34"/>
      <c r="W77" s="34"/>
      <c r="X77" s="34"/>
      <c r="Y77" s="34"/>
      <c r="Z77" s="34"/>
      <c r="AA77" s="34"/>
      <c r="AB77" s="34"/>
      <c r="AC77" s="34"/>
      <c r="AD77" s="34"/>
      <c r="AE77" s="34"/>
    </row>
    <row r="78" ht="12" hidden="1"/>
    <row r="79" ht="12" hidden="1"/>
    <row r="80" ht="12" hidden="1"/>
    <row r="81" spans="1:31" s="2" customFormat="1" ht="6.95" customHeight="1">
      <c r="A81" s="34"/>
      <c r="B81" s="142"/>
      <c r="C81" s="143"/>
      <c r="D81" s="143"/>
      <c r="E81" s="143"/>
      <c r="F81" s="143"/>
      <c r="G81" s="143"/>
      <c r="H81" s="143"/>
      <c r="I81" s="143"/>
      <c r="J81" s="143"/>
      <c r="K81" s="143"/>
      <c r="L81" s="143"/>
      <c r="M81" s="51"/>
      <c r="S81" s="34"/>
      <c r="T81" s="34"/>
      <c r="U81" s="34"/>
      <c r="V81" s="34"/>
      <c r="W81" s="34"/>
      <c r="X81" s="34"/>
      <c r="Y81" s="34"/>
      <c r="Z81" s="34"/>
      <c r="AA81" s="34"/>
      <c r="AB81" s="34"/>
      <c r="AC81" s="34"/>
      <c r="AD81" s="34"/>
      <c r="AE81" s="34"/>
    </row>
    <row r="82" spans="1:31" s="2" customFormat="1" ht="24.95" customHeight="1">
      <c r="A82" s="34"/>
      <c r="B82" s="35"/>
      <c r="C82" s="23" t="s">
        <v>107</v>
      </c>
      <c r="D82" s="36"/>
      <c r="E82" s="36"/>
      <c r="F82" s="36"/>
      <c r="G82" s="36"/>
      <c r="H82" s="36"/>
      <c r="I82" s="36"/>
      <c r="J82" s="36"/>
      <c r="K82" s="36"/>
      <c r="L82" s="36"/>
      <c r="M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36"/>
      <c r="M83" s="51"/>
      <c r="S83" s="34"/>
      <c r="T83" s="34"/>
      <c r="U83" s="34"/>
      <c r="V83" s="34"/>
      <c r="W83" s="34"/>
      <c r="X83" s="34"/>
      <c r="Y83" s="34"/>
      <c r="Z83" s="34"/>
      <c r="AA83" s="34"/>
      <c r="AB83" s="34"/>
      <c r="AC83" s="34"/>
      <c r="AD83" s="34"/>
      <c r="AE83" s="34"/>
    </row>
    <row r="84" spans="1:31" s="2" customFormat="1" ht="12" customHeight="1">
      <c r="A84" s="34"/>
      <c r="B84" s="35"/>
      <c r="C84" s="29" t="s">
        <v>17</v>
      </c>
      <c r="D84" s="36"/>
      <c r="E84" s="36"/>
      <c r="F84" s="36"/>
      <c r="G84" s="36"/>
      <c r="H84" s="36"/>
      <c r="I84" s="36"/>
      <c r="J84" s="36"/>
      <c r="K84" s="36"/>
      <c r="L84" s="36"/>
      <c r="M84" s="51"/>
      <c r="S84" s="34"/>
      <c r="T84" s="34"/>
      <c r="U84" s="34"/>
      <c r="V84" s="34"/>
      <c r="W84" s="34"/>
      <c r="X84" s="34"/>
      <c r="Y84" s="34"/>
      <c r="Z84" s="34"/>
      <c r="AA84" s="34"/>
      <c r="AB84" s="34"/>
      <c r="AC84" s="34"/>
      <c r="AD84" s="34"/>
      <c r="AE84" s="34"/>
    </row>
    <row r="85" spans="1:31" s="2" customFormat="1" ht="16.5" customHeight="1">
      <c r="A85" s="34"/>
      <c r="B85" s="35"/>
      <c r="C85" s="36"/>
      <c r="D85" s="36"/>
      <c r="E85" s="301" t="str">
        <f>E7</f>
        <v xml:space="preserve"> Realizace SZ navržených v KoPÚ Suchdol nad Odrou - 1.etapa</v>
      </c>
      <c r="F85" s="302"/>
      <c r="G85" s="302"/>
      <c r="H85" s="302"/>
      <c r="I85" s="36"/>
      <c r="J85" s="36"/>
      <c r="K85" s="36"/>
      <c r="L85" s="36"/>
      <c r="M85" s="51"/>
      <c r="S85" s="34"/>
      <c r="T85" s="34"/>
      <c r="U85" s="34"/>
      <c r="V85" s="34"/>
      <c r="W85" s="34"/>
      <c r="X85" s="34"/>
      <c r="Y85" s="34"/>
      <c r="Z85" s="34"/>
      <c r="AA85" s="34"/>
      <c r="AB85" s="34"/>
      <c r="AC85" s="34"/>
      <c r="AD85" s="34"/>
      <c r="AE85" s="34"/>
    </row>
    <row r="86" spans="1:31" s="2" customFormat="1" ht="12" customHeight="1">
      <c r="A86" s="34"/>
      <c r="B86" s="35"/>
      <c r="C86" s="29" t="s">
        <v>103</v>
      </c>
      <c r="D86" s="36"/>
      <c r="E86" s="36"/>
      <c r="F86" s="36"/>
      <c r="G86" s="36"/>
      <c r="H86" s="36"/>
      <c r="I86" s="36"/>
      <c r="J86" s="36"/>
      <c r="K86" s="36"/>
      <c r="L86" s="36"/>
      <c r="M86" s="51"/>
      <c r="S86" s="34"/>
      <c r="T86" s="34"/>
      <c r="U86" s="34"/>
      <c r="V86" s="34"/>
      <c r="W86" s="34"/>
      <c r="X86" s="34"/>
      <c r="Y86" s="34"/>
      <c r="Z86" s="34"/>
      <c r="AA86" s="34"/>
      <c r="AB86" s="34"/>
      <c r="AC86" s="34"/>
      <c r="AD86" s="34"/>
      <c r="AE86" s="34"/>
    </row>
    <row r="87" spans="1:31" s="2" customFormat="1" ht="16.5" customHeight="1">
      <c r="A87" s="34"/>
      <c r="B87" s="35"/>
      <c r="C87" s="36"/>
      <c r="D87" s="36"/>
      <c r="E87" s="289" t="str">
        <f>E9</f>
        <v>SO 132 - Hospodářský sjezd HS10</v>
      </c>
      <c r="F87" s="300"/>
      <c r="G87" s="300"/>
      <c r="H87" s="300"/>
      <c r="I87" s="36"/>
      <c r="J87" s="36"/>
      <c r="K87" s="36"/>
      <c r="L87" s="36"/>
      <c r="M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36"/>
      <c r="M88" s="51"/>
      <c r="S88" s="34"/>
      <c r="T88" s="34"/>
      <c r="U88" s="34"/>
      <c r="V88" s="34"/>
      <c r="W88" s="34"/>
      <c r="X88" s="34"/>
      <c r="Y88" s="34"/>
      <c r="Z88" s="34"/>
      <c r="AA88" s="34"/>
      <c r="AB88" s="34"/>
      <c r="AC88" s="34"/>
      <c r="AD88" s="34"/>
      <c r="AE88" s="34"/>
    </row>
    <row r="89" spans="1:31" s="2" customFormat="1" ht="12" customHeight="1">
      <c r="A89" s="34"/>
      <c r="B89" s="35"/>
      <c r="C89" s="29" t="s">
        <v>21</v>
      </c>
      <c r="D89" s="36"/>
      <c r="E89" s="36"/>
      <c r="F89" s="27" t="str">
        <f>F12</f>
        <v>Suchdol nad Odrou</v>
      </c>
      <c r="G89" s="36"/>
      <c r="H89" s="36"/>
      <c r="I89" s="29" t="s">
        <v>23</v>
      </c>
      <c r="J89" s="66" t="str">
        <f>IF(J12="","",J12)</f>
        <v>1. 9. 2017</v>
      </c>
      <c r="K89" s="36"/>
      <c r="L89" s="36"/>
      <c r="M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36"/>
      <c r="M90" s="51"/>
      <c r="S90" s="34"/>
      <c r="T90" s="34"/>
      <c r="U90" s="34"/>
      <c r="V90" s="34"/>
      <c r="W90" s="34"/>
      <c r="X90" s="34"/>
      <c r="Y90" s="34"/>
      <c r="Z90" s="34"/>
      <c r="AA90" s="34"/>
      <c r="AB90" s="34"/>
      <c r="AC90" s="34"/>
      <c r="AD90" s="34"/>
      <c r="AE90" s="34"/>
    </row>
    <row r="91" spans="1:31" s="2" customFormat="1" ht="15.2" customHeight="1">
      <c r="A91" s="34"/>
      <c r="B91" s="35"/>
      <c r="C91" s="29" t="s">
        <v>25</v>
      </c>
      <c r="D91" s="36"/>
      <c r="E91" s="36"/>
      <c r="F91" s="27" t="str">
        <f>E15</f>
        <v xml:space="preserve"> </v>
      </c>
      <c r="G91" s="36"/>
      <c r="H91" s="36"/>
      <c r="I91" s="29" t="s">
        <v>31</v>
      </c>
      <c r="J91" s="32" t="str">
        <f>E21</f>
        <v xml:space="preserve"> </v>
      </c>
      <c r="K91" s="36"/>
      <c r="L91" s="36"/>
      <c r="M91" s="51"/>
      <c r="S91" s="34"/>
      <c r="T91" s="34"/>
      <c r="U91" s="34"/>
      <c r="V91" s="34"/>
      <c r="W91" s="34"/>
      <c r="X91" s="34"/>
      <c r="Y91" s="34"/>
      <c r="Z91" s="34"/>
      <c r="AA91" s="34"/>
      <c r="AB91" s="34"/>
      <c r="AC91" s="34"/>
      <c r="AD91" s="34"/>
      <c r="AE91" s="34"/>
    </row>
    <row r="92" spans="1:31" s="2" customFormat="1" ht="15.2" customHeight="1">
      <c r="A92" s="34"/>
      <c r="B92" s="35"/>
      <c r="C92" s="29" t="s">
        <v>29</v>
      </c>
      <c r="D92" s="36"/>
      <c r="E92" s="36"/>
      <c r="F92" s="27" t="str">
        <f>IF(E18="","",E18)</f>
        <v>Vyplň údaj</v>
      </c>
      <c r="G92" s="36"/>
      <c r="H92" s="36"/>
      <c r="I92" s="29" t="s">
        <v>32</v>
      </c>
      <c r="J92" s="32" t="str">
        <f>E24</f>
        <v xml:space="preserve"> </v>
      </c>
      <c r="K92" s="36"/>
      <c r="L92" s="36"/>
      <c r="M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36"/>
      <c r="M93" s="51"/>
      <c r="S93" s="34"/>
      <c r="T93" s="34"/>
      <c r="U93" s="34"/>
      <c r="V93" s="34"/>
      <c r="W93" s="34"/>
      <c r="X93" s="34"/>
      <c r="Y93" s="34"/>
      <c r="Z93" s="34"/>
      <c r="AA93" s="34"/>
      <c r="AB93" s="34"/>
      <c r="AC93" s="34"/>
      <c r="AD93" s="34"/>
      <c r="AE93" s="34"/>
    </row>
    <row r="94" spans="1:31" s="2" customFormat="1" ht="29.25" customHeight="1">
      <c r="A94" s="34"/>
      <c r="B94" s="35"/>
      <c r="C94" s="144" t="s">
        <v>108</v>
      </c>
      <c r="D94" s="145"/>
      <c r="E94" s="145"/>
      <c r="F94" s="145"/>
      <c r="G94" s="145"/>
      <c r="H94" s="145"/>
      <c r="I94" s="146" t="s">
        <v>109</v>
      </c>
      <c r="J94" s="146" t="s">
        <v>110</v>
      </c>
      <c r="K94" s="146" t="s">
        <v>111</v>
      </c>
      <c r="L94" s="145"/>
      <c r="M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36"/>
      <c r="M95" s="51"/>
      <c r="S95" s="34"/>
      <c r="T95" s="34"/>
      <c r="U95" s="34"/>
      <c r="V95" s="34"/>
      <c r="W95" s="34"/>
      <c r="X95" s="34"/>
      <c r="Y95" s="34"/>
      <c r="Z95" s="34"/>
      <c r="AA95" s="34"/>
      <c r="AB95" s="34"/>
      <c r="AC95" s="34"/>
      <c r="AD95" s="34"/>
      <c r="AE95" s="34"/>
    </row>
    <row r="96" spans="1:47" s="2" customFormat="1" ht="22.9" customHeight="1">
      <c r="A96" s="34"/>
      <c r="B96" s="35"/>
      <c r="C96" s="147" t="s">
        <v>112</v>
      </c>
      <c r="D96" s="36"/>
      <c r="E96" s="36"/>
      <c r="F96" s="36"/>
      <c r="G96" s="36"/>
      <c r="H96" s="36"/>
      <c r="I96" s="84">
        <f aca="true" t="shared" si="0" ref="I96:J98">Q123</f>
        <v>0</v>
      </c>
      <c r="J96" s="84">
        <f t="shared" si="0"/>
        <v>0</v>
      </c>
      <c r="K96" s="84">
        <f>K123</f>
        <v>0</v>
      </c>
      <c r="L96" s="36"/>
      <c r="M96" s="51"/>
      <c r="S96" s="34"/>
      <c r="T96" s="34"/>
      <c r="U96" s="34"/>
      <c r="V96" s="34"/>
      <c r="W96" s="34"/>
      <c r="X96" s="34"/>
      <c r="Y96" s="34"/>
      <c r="Z96" s="34"/>
      <c r="AA96" s="34"/>
      <c r="AB96" s="34"/>
      <c r="AC96" s="34"/>
      <c r="AD96" s="34"/>
      <c r="AE96" s="34"/>
      <c r="AU96" s="17" t="s">
        <v>113</v>
      </c>
    </row>
    <row r="97" spans="2:13" s="9" customFormat="1" ht="24.95" customHeight="1">
      <c r="B97" s="148"/>
      <c r="C97" s="149"/>
      <c r="D97" s="150" t="s">
        <v>114</v>
      </c>
      <c r="E97" s="151"/>
      <c r="F97" s="151"/>
      <c r="G97" s="151"/>
      <c r="H97" s="151"/>
      <c r="I97" s="152">
        <f t="shared" si="0"/>
        <v>0</v>
      </c>
      <c r="J97" s="152">
        <f t="shared" si="0"/>
        <v>0</v>
      </c>
      <c r="K97" s="152">
        <f>K124</f>
        <v>0</v>
      </c>
      <c r="L97" s="149"/>
      <c r="M97" s="153"/>
    </row>
    <row r="98" spans="2:13" s="10" customFormat="1" ht="19.9" customHeight="1">
      <c r="B98" s="154"/>
      <c r="C98" s="155"/>
      <c r="D98" s="156" t="s">
        <v>115</v>
      </c>
      <c r="E98" s="157"/>
      <c r="F98" s="157"/>
      <c r="G98" s="157"/>
      <c r="H98" s="157"/>
      <c r="I98" s="158">
        <f t="shared" si="0"/>
        <v>0</v>
      </c>
      <c r="J98" s="158">
        <f t="shared" si="0"/>
        <v>0</v>
      </c>
      <c r="K98" s="158">
        <f>K125</f>
        <v>0</v>
      </c>
      <c r="L98" s="155"/>
      <c r="M98" s="159"/>
    </row>
    <row r="99" spans="2:13" s="10" customFormat="1" ht="19.9" customHeight="1">
      <c r="B99" s="154"/>
      <c r="C99" s="155"/>
      <c r="D99" s="156" t="s">
        <v>116</v>
      </c>
      <c r="E99" s="157"/>
      <c r="F99" s="157"/>
      <c r="G99" s="157"/>
      <c r="H99" s="157"/>
      <c r="I99" s="158">
        <f>Q171</f>
        <v>0</v>
      </c>
      <c r="J99" s="158">
        <f>R171</f>
        <v>0</v>
      </c>
      <c r="K99" s="158">
        <f>K171</f>
        <v>0</v>
      </c>
      <c r="L99" s="155"/>
      <c r="M99" s="159"/>
    </row>
    <row r="100" spans="2:13" s="10" customFormat="1" ht="19.9" customHeight="1">
      <c r="B100" s="154"/>
      <c r="C100" s="155"/>
      <c r="D100" s="156" t="s">
        <v>117</v>
      </c>
      <c r="E100" s="157"/>
      <c r="F100" s="157"/>
      <c r="G100" s="157"/>
      <c r="H100" s="157"/>
      <c r="I100" s="158">
        <f>Q178</f>
        <v>0</v>
      </c>
      <c r="J100" s="158">
        <f>R178</f>
        <v>0</v>
      </c>
      <c r="K100" s="158">
        <f>K178</f>
        <v>0</v>
      </c>
      <c r="L100" s="155"/>
      <c r="M100" s="159"/>
    </row>
    <row r="101" spans="2:13" s="10" customFormat="1" ht="19.9" customHeight="1">
      <c r="B101" s="154"/>
      <c r="C101" s="155"/>
      <c r="D101" s="156" t="s">
        <v>118</v>
      </c>
      <c r="E101" s="157"/>
      <c r="F101" s="157"/>
      <c r="G101" s="157"/>
      <c r="H101" s="157"/>
      <c r="I101" s="158">
        <f>Q193</f>
        <v>0</v>
      </c>
      <c r="J101" s="158">
        <f>R193</f>
        <v>0</v>
      </c>
      <c r="K101" s="158">
        <f>K193</f>
        <v>0</v>
      </c>
      <c r="L101" s="155"/>
      <c r="M101" s="159"/>
    </row>
    <row r="102" spans="2:13" s="10" customFormat="1" ht="19.9" customHeight="1">
      <c r="B102" s="154"/>
      <c r="C102" s="155"/>
      <c r="D102" s="156" t="s">
        <v>119</v>
      </c>
      <c r="E102" s="157"/>
      <c r="F102" s="157"/>
      <c r="G102" s="157"/>
      <c r="H102" s="157"/>
      <c r="I102" s="158">
        <f>Q208</f>
        <v>0</v>
      </c>
      <c r="J102" s="158">
        <f>R208</f>
        <v>0</v>
      </c>
      <c r="K102" s="158">
        <f>K208</f>
        <v>0</v>
      </c>
      <c r="L102" s="155"/>
      <c r="M102" s="159"/>
    </row>
    <row r="103" spans="2:13" s="10" customFormat="1" ht="19.9" customHeight="1">
      <c r="B103" s="154"/>
      <c r="C103" s="155"/>
      <c r="D103" s="156" t="s">
        <v>120</v>
      </c>
      <c r="E103" s="157"/>
      <c r="F103" s="157"/>
      <c r="G103" s="157"/>
      <c r="H103" s="157"/>
      <c r="I103" s="158">
        <f>Q212</f>
        <v>0</v>
      </c>
      <c r="J103" s="158">
        <f>R212</f>
        <v>0</v>
      </c>
      <c r="K103" s="158">
        <f>K212</f>
        <v>0</v>
      </c>
      <c r="L103" s="155"/>
      <c r="M103" s="159"/>
    </row>
    <row r="104" spans="1:31" s="2" customFormat="1" ht="21.75" customHeight="1">
      <c r="A104" s="34"/>
      <c r="B104" s="35"/>
      <c r="C104" s="36"/>
      <c r="D104" s="36"/>
      <c r="E104" s="36"/>
      <c r="F104" s="36"/>
      <c r="G104" s="36"/>
      <c r="H104" s="36"/>
      <c r="I104" s="36"/>
      <c r="J104" s="36"/>
      <c r="K104" s="36"/>
      <c r="L104" s="36"/>
      <c r="M104" s="51"/>
      <c r="S104" s="34"/>
      <c r="T104" s="34"/>
      <c r="U104" s="34"/>
      <c r="V104" s="34"/>
      <c r="W104" s="34"/>
      <c r="X104" s="34"/>
      <c r="Y104" s="34"/>
      <c r="Z104" s="34"/>
      <c r="AA104" s="34"/>
      <c r="AB104" s="34"/>
      <c r="AC104" s="34"/>
      <c r="AD104" s="34"/>
      <c r="AE104" s="34"/>
    </row>
    <row r="105" spans="1:31" s="2" customFormat="1" ht="6.95" customHeight="1">
      <c r="A105" s="34"/>
      <c r="B105" s="54"/>
      <c r="C105" s="55"/>
      <c r="D105" s="55"/>
      <c r="E105" s="55"/>
      <c r="F105" s="55"/>
      <c r="G105" s="55"/>
      <c r="H105" s="55"/>
      <c r="I105" s="55"/>
      <c r="J105" s="55"/>
      <c r="K105" s="55"/>
      <c r="L105" s="55"/>
      <c r="M105" s="51"/>
      <c r="S105" s="34"/>
      <c r="T105" s="34"/>
      <c r="U105" s="34"/>
      <c r="V105" s="34"/>
      <c r="W105" s="34"/>
      <c r="X105" s="34"/>
      <c r="Y105" s="34"/>
      <c r="Z105" s="34"/>
      <c r="AA105" s="34"/>
      <c r="AB105" s="34"/>
      <c r="AC105" s="34"/>
      <c r="AD105" s="34"/>
      <c r="AE105" s="34"/>
    </row>
    <row r="109" spans="1:31" s="2" customFormat="1" ht="6.95" customHeight="1">
      <c r="A109" s="34"/>
      <c r="B109" s="56"/>
      <c r="C109" s="57"/>
      <c r="D109" s="57"/>
      <c r="E109" s="57"/>
      <c r="F109" s="57"/>
      <c r="G109" s="57"/>
      <c r="H109" s="57"/>
      <c r="I109" s="57"/>
      <c r="J109" s="57"/>
      <c r="K109" s="57"/>
      <c r="L109" s="57"/>
      <c r="M109" s="51"/>
      <c r="S109" s="34"/>
      <c r="T109" s="34"/>
      <c r="U109" s="34"/>
      <c r="V109" s="34"/>
      <c r="W109" s="34"/>
      <c r="X109" s="34"/>
      <c r="Y109" s="34"/>
      <c r="Z109" s="34"/>
      <c r="AA109" s="34"/>
      <c r="AB109" s="34"/>
      <c r="AC109" s="34"/>
      <c r="AD109" s="34"/>
      <c r="AE109" s="34"/>
    </row>
    <row r="110" spans="1:31" s="2" customFormat="1" ht="24.95" customHeight="1">
      <c r="A110" s="34"/>
      <c r="B110" s="35"/>
      <c r="C110" s="23" t="s">
        <v>123</v>
      </c>
      <c r="D110" s="36"/>
      <c r="E110" s="36"/>
      <c r="F110" s="36"/>
      <c r="G110" s="36"/>
      <c r="H110" s="36"/>
      <c r="I110" s="36"/>
      <c r="J110" s="36"/>
      <c r="K110" s="36"/>
      <c r="L110" s="36"/>
      <c r="M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36"/>
      <c r="J111" s="36"/>
      <c r="K111" s="36"/>
      <c r="L111" s="36"/>
      <c r="M111" s="51"/>
      <c r="S111" s="34"/>
      <c r="T111" s="34"/>
      <c r="U111" s="34"/>
      <c r="V111" s="34"/>
      <c r="W111" s="34"/>
      <c r="X111" s="34"/>
      <c r="Y111" s="34"/>
      <c r="Z111" s="34"/>
      <c r="AA111" s="34"/>
      <c r="AB111" s="34"/>
      <c r="AC111" s="34"/>
      <c r="AD111" s="34"/>
      <c r="AE111" s="34"/>
    </row>
    <row r="112" spans="1:31" s="2" customFormat="1" ht="12" customHeight="1">
      <c r="A112" s="34"/>
      <c r="B112" s="35"/>
      <c r="C112" s="29" t="s">
        <v>17</v>
      </c>
      <c r="D112" s="36"/>
      <c r="E112" s="36"/>
      <c r="F112" s="36"/>
      <c r="G112" s="36"/>
      <c r="H112" s="36"/>
      <c r="I112" s="36"/>
      <c r="J112" s="36"/>
      <c r="K112" s="36"/>
      <c r="L112" s="36"/>
      <c r="M112" s="51"/>
      <c r="S112" s="34"/>
      <c r="T112" s="34"/>
      <c r="U112" s="34"/>
      <c r="V112" s="34"/>
      <c r="W112" s="34"/>
      <c r="X112" s="34"/>
      <c r="Y112" s="34"/>
      <c r="Z112" s="34"/>
      <c r="AA112" s="34"/>
      <c r="AB112" s="34"/>
      <c r="AC112" s="34"/>
      <c r="AD112" s="34"/>
      <c r="AE112" s="34"/>
    </row>
    <row r="113" spans="1:31" s="2" customFormat="1" ht="16.5" customHeight="1">
      <c r="A113" s="34"/>
      <c r="B113" s="35"/>
      <c r="C113" s="36"/>
      <c r="D113" s="36"/>
      <c r="E113" s="301" t="str">
        <f>E7</f>
        <v xml:space="preserve"> Realizace SZ navržených v KoPÚ Suchdol nad Odrou - 1.etapa</v>
      </c>
      <c r="F113" s="302"/>
      <c r="G113" s="302"/>
      <c r="H113" s="302"/>
      <c r="I113" s="36"/>
      <c r="J113" s="36"/>
      <c r="K113" s="36"/>
      <c r="L113" s="36"/>
      <c r="M113" s="51"/>
      <c r="S113" s="34"/>
      <c r="T113" s="34"/>
      <c r="U113" s="34"/>
      <c r="V113" s="34"/>
      <c r="W113" s="34"/>
      <c r="X113" s="34"/>
      <c r="Y113" s="34"/>
      <c r="Z113" s="34"/>
      <c r="AA113" s="34"/>
      <c r="AB113" s="34"/>
      <c r="AC113" s="34"/>
      <c r="AD113" s="34"/>
      <c r="AE113" s="34"/>
    </row>
    <row r="114" spans="1:31" s="2" customFormat="1" ht="12" customHeight="1">
      <c r="A114" s="34"/>
      <c r="B114" s="35"/>
      <c r="C114" s="29" t="s">
        <v>103</v>
      </c>
      <c r="D114" s="36"/>
      <c r="E114" s="36"/>
      <c r="F114" s="36"/>
      <c r="G114" s="36"/>
      <c r="H114" s="36"/>
      <c r="I114" s="36"/>
      <c r="J114" s="36"/>
      <c r="K114" s="36"/>
      <c r="L114" s="36"/>
      <c r="M114" s="51"/>
      <c r="S114" s="34"/>
      <c r="T114" s="34"/>
      <c r="U114" s="34"/>
      <c r="V114" s="34"/>
      <c r="W114" s="34"/>
      <c r="X114" s="34"/>
      <c r="Y114" s="34"/>
      <c r="Z114" s="34"/>
      <c r="AA114" s="34"/>
      <c r="AB114" s="34"/>
      <c r="AC114" s="34"/>
      <c r="AD114" s="34"/>
      <c r="AE114" s="34"/>
    </row>
    <row r="115" spans="1:31" s="2" customFormat="1" ht="16.5" customHeight="1">
      <c r="A115" s="34"/>
      <c r="B115" s="35"/>
      <c r="C115" s="36"/>
      <c r="D115" s="36"/>
      <c r="E115" s="289" t="str">
        <f>E9</f>
        <v>SO 132 - Hospodářský sjezd HS10</v>
      </c>
      <c r="F115" s="300"/>
      <c r="G115" s="300"/>
      <c r="H115" s="300"/>
      <c r="I115" s="36"/>
      <c r="J115" s="36"/>
      <c r="K115" s="36"/>
      <c r="L115" s="36"/>
      <c r="M115" s="51"/>
      <c r="S115" s="34"/>
      <c r="T115" s="34"/>
      <c r="U115" s="34"/>
      <c r="V115" s="34"/>
      <c r="W115" s="34"/>
      <c r="X115" s="34"/>
      <c r="Y115" s="34"/>
      <c r="Z115" s="34"/>
      <c r="AA115" s="34"/>
      <c r="AB115" s="34"/>
      <c r="AC115" s="34"/>
      <c r="AD115" s="34"/>
      <c r="AE115" s="34"/>
    </row>
    <row r="116" spans="1:31" s="2" customFormat="1" ht="6.95" customHeight="1">
      <c r="A116" s="34"/>
      <c r="B116" s="35"/>
      <c r="C116" s="36"/>
      <c r="D116" s="36"/>
      <c r="E116" s="36"/>
      <c r="F116" s="36"/>
      <c r="G116" s="36"/>
      <c r="H116" s="36"/>
      <c r="I116" s="36"/>
      <c r="J116" s="36"/>
      <c r="K116" s="36"/>
      <c r="L116" s="36"/>
      <c r="M116" s="51"/>
      <c r="S116" s="34"/>
      <c r="T116" s="34"/>
      <c r="U116" s="34"/>
      <c r="V116" s="34"/>
      <c r="W116" s="34"/>
      <c r="X116" s="34"/>
      <c r="Y116" s="34"/>
      <c r="Z116" s="34"/>
      <c r="AA116" s="34"/>
      <c r="AB116" s="34"/>
      <c r="AC116" s="34"/>
      <c r="AD116" s="34"/>
      <c r="AE116" s="34"/>
    </row>
    <row r="117" spans="1:31" s="2" customFormat="1" ht="12" customHeight="1">
      <c r="A117" s="34"/>
      <c r="B117" s="35"/>
      <c r="C117" s="29" t="s">
        <v>21</v>
      </c>
      <c r="D117" s="36"/>
      <c r="E117" s="36"/>
      <c r="F117" s="27" t="str">
        <f>F12</f>
        <v>Suchdol nad Odrou</v>
      </c>
      <c r="G117" s="36"/>
      <c r="H117" s="36"/>
      <c r="I117" s="29" t="s">
        <v>23</v>
      </c>
      <c r="J117" s="66" t="str">
        <f>IF(J12="","",J12)</f>
        <v>1. 9. 2017</v>
      </c>
      <c r="K117" s="36"/>
      <c r="L117" s="36"/>
      <c r="M117" s="51"/>
      <c r="S117" s="34"/>
      <c r="T117" s="34"/>
      <c r="U117" s="34"/>
      <c r="V117" s="34"/>
      <c r="W117" s="34"/>
      <c r="X117" s="34"/>
      <c r="Y117" s="34"/>
      <c r="Z117" s="34"/>
      <c r="AA117" s="34"/>
      <c r="AB117" s="34"/>
      <c r="AC117" s="34"/>
      <c r="AD117" s="34"/>
      <c r="AE117" s="34"/>
    </row>
    <row r="118" spans="1:31" s="2" customFormat="1" ht="6.95" customHeight="1">
      <c r="A118" s="34"/>
      <c r="B118" s="35"/>
      <c r="C118" s="36"/>
      <c r="D118" s="36"/>
      <c r="E118" s="36"/>
      <c r="F118" s="36"/>
      <c r="G118" s="36"/>
      <c r="H118" s="36"/>
      <c r="I118" s="36"/>
      <c r="J118" s="36"/>
      <c r="K118" s="36"/>
      <c r="L118" s="36"/>
      <c r="M118" s="51"/>
      <c r="S118" s="34"/>
      <c r="T118" s="34"/>
      <c r="U118" s="34"/>
      <c r="V118" s="34"/>
      <c r="W118" s="34"/>
      <c r="X118" s="34"/>
      <c r="Y118" s="34"/>
      <c r="Z118" s="34"/>
      <c r="AA118" s="34"/>
      <c r="AB118" s="34"/>
      <c r="AC118" s="34"/>
      <c r="AD118" s="34"/>
      <c r="AE118" s="34"/>
    </row>
    <row r="119" spans="1:31" s="2" customFormat="1" ht="15.2" customHeight="1">
      <c r="A119" s="34"/>
      <c r="B119" s="35"/>
      <c r="C119" s="29" t="s">
        <v>25</v>
      </c>
      <c r="D119" s="36"/>
      <c r="E119" s="36"/>
      <c r="F119" s="27" t="str">
        <f>E15</f>
        <v xml:space="preserve"> </v>
      </c>
      <c r="G119" s="36"/>
      <c r="H119" s="36"/>
      <c r="I119" s="29" t="s">
        <v>31</v>
      </c>
      <c r="J119" s="32" t="str">
        <f>E21</f>
        <v xml:space="preserve"> </v>
      </c>
      <c r="K119" s="36"/>
      <c r="L119" s="36"/>
      <c r="M119" s="51"/>
      <c r="S119" s="34"/>
      <c r="T119" s="34"/>
      <c r="U119" s="34"/>
      <c r="V119" s="34"/>
      <c r="W119" s="34"/>
      <c r="X119" s="34"/>
      <c r="Y119" s="34"/>
      <c r="Z119" s="34"/>
      <c r="AA119" s="34"/>
      <c r="AB119" s="34"/>
      <c r="AC119" s="34"/>
      <c r="AD119" s="34"/>
      <c r="AE119" s="34"/>
    </row>
    <row r="120" spans="1:31" s="2" customFormat="1" ht="15.2" customHeight="1">
      <c r="A120" s="34"/>
      <c r="B120" s="35"/>
      <c r="C120" s="29" t="s">
        <v>29</v>
      </c>
      <c r="D120" s="36"/>
      <c r="E120" s="36"/>
      <c r="F120" s="27" t="str">
        <f>IF(E18="","",E18)</f>
        <v>Vyplň údaj</v>
      </c>
      <c r="G120" s="36"/>
      <c r="H120" s="36"/>
      <c r="I120" s="29" t="s">
        <v>32</v>
      </c>
      <c r="J120" s="32" t="str">
        <f>E24</f>
        <v xml:space="preserve"> </v>
      </c>
      <c r="K120" s="36"/>
      <c r="L120" s="36"/>
      <c r="M120" s="51"/>
      <c r="S120" s="34"/>
      <c r="T120" s="34"/>
      <c r="U120" s="34"/>
      <c r="V120" s="34"/>
      <c r="W120" s="34"/>
      <c r="X120" s="34"/>
      <c r="Y120" s="34"/>
      <c r="Z120" s="34"/>
      <c r="AA120" s="34"/>
      <c r="AB120" s="34"/>
      <c r="AC120" s="34"/>
      <c r="AD120" s="34"/>
      <c r="AE120" s="34"/>
    </row>
    <row r="121" spans="1:31" s="2" customFormat="1" ht="10.35" customHeight="1">
      <c r="A121" s="34"/>
      <c r="B121" s="35"/>
      <c r="C121" s="36"/>
      <c r="D121" s="36"/>
      <c r="E121" s="36"/>
      <c r="F121" s="36"/>
      <c r="G121" s="36"/>
      <c r="H121" s="36"/>
      <c r="I121" s="36"/>
      <c r="J121" s="36"/>
      <c r="K121" s="36"/>
      <c r="L121" s="36"/>
      <c r="M121" s="51"/>
      <c r="S121" s="34"/>
      <c r="T121" s="34"/>
      <c r="U121" s="34"/>
      <c r="V121" s="34"/>
      <c r="W121" s="34"/>
      <c r="X121" s="34"/>
      <c r="Y121" s="34"/>
      <c r="Z121" s="34"/>
      <c r="AA121" s="34"/>
      <c r="AB121" s="34"/>
      <c r="AC121" s="34"/>
      <c r="AD121" s="34"/>
      <c r="AE121" s="34"/>
    </row>
    <row r="122" spans="1:31" s="11" customFormat="1" ht="29.25" customHeight="1">
      <c r="A122" s="160"/>
      <c r="B122" s="161"/>
      <c r="C122" s="162" t="s">
        <v>124</v>
      </c>
      <c r="D122" s="163" t="s">
        <v>59</v>
      </c>
      <c r="E122" s="163" t="s">
        <v>55</v>
      </c>
      <c r="F122" s="163" t="s">
        <v>56</v>
      </c>
      <c r="G122" s="163" t="s">
        <v>125</v>
      </c>
      <c r="H122" s="163" t="s">
        <v>126</v>
      </c>
      <c r="I122" s="163" t="s">
        <v>127</v>
      </c>
      <c r="J122" s="163" t="s">
        <v>128</v>
      </c>
      <c r="K122" s="163" t="s">
        <v>111</v>
      </c>
      <c r="L122" s="164" t="s">
        <v>129</v>
      </c>
      <c r="M122" s="165"/>
      <c r="N122" s="75" t="s">
        <v>1</v>
      </c>
      <c r="O122" s="76" t="s">
        <v>38</v>
      </c>
      <c r="P122" s="76" t="s">
        <v>130</v>
      </c>
      <c r="Q122" s="76" t="s">
        <v>131</v>
      </c>
      <c r="R122" s="76" t="s">
        <v>132</v>
      </c>
      <c r="S122" s="76" t="s">
        <v>133</v>
      </c>
      <c r="T122" s="76" t="s">
        <v>134</v>
      </c>
      <c r="U122" s="76" t="s">
        <v>135</v>
      </c>
      <c r="V122" s="76" t="s">
        <v>136</v>
      </c>
      <c r="W122" s="76" t="s">
        <v>137</v>
      </c>
      <c r="X122" s="77" t="s">
        <v>138</v>
      </c>
      <c r="Y122" s="160"/>
      <c r="Z122" s="160"/>
      <c r="AA122" s="160"/>
      <c r="AB122" s="160"/>
      <c r="AC122" s="160"/>
      <c r="AD122" s="160"/>
      <c r="AE122" s="160"/>
    </row>
    <row r="123" spans="1:63" s="2" customFormat="1" ht="22.9" customHeight="1">
      <c r="A123" s="34"/>
      <c r="B123" s="35"/>
      <c r="C123" s="82" t="s">
        <v>139</v>
      </c>
      <c r="D123" s="36"/>
      <c r="E123" s="36"/>
      <c r="F123" s="36"/>
      <c r="G123" s="36"/>
      <c r="H123" s="36"/>
      <c r="I123" s="36"/>
      <c r="J123" s="36"/>
      <c r="K123" s="166">
        <f>BK123</f>
        <v>0</v>
      </c>
      <c r="L123" s="36"/>
      <c r="M123" s="39"/>
      <c r="N123" s="78"/>
      <c r="O123" s="167"/>
      <c r="P123" s="79"/>
      <c r="Q123" s="168">
        <f>Q124</f>
        <v>0</v>
      </c>
      <c r="R123" s="168">
        <f>R124</f>
        <v>0</v>
      </c>
      <c r="S123" s="79"/>
      <c r="T123" s="169">
        <f>T124</f>
        <v>0</v>
      </c>
      <c r="U123" s="79"/>
      <c r="V123" s="169">
        <f>V124</f>
        <v>397.1809400892</v>
      </c>
      <c r="W123" s="79"/>
      <c r="X123" s="170">
        <f>X124</f>
        <v>10.905999999999999</v>
      </c>
      <c r="Y123" s="34"/>
      <c r="Z123" s="34"/>
      <c r="AA123" s="34"/>
      <c r="AB123" s="34"/>
      <c r="AC123" s="34"/>
      <c r="AD123" s="34"/>
      <c r="AE123" s="34"/>
      <c r="AT123" s="17" t="s">
        <v>75</v>
      </c>
      <c r="AU123" s="17" t="s">
        <v>113</v>
      </c>
      <c r="BK123" s="171">
        <f>BK124</f>
        <v>0</v>
      </c>
    </row>
    <row r="124" spans="2:63" s="12" customFormat="1" ht="25.9" customHeight="1">
      <c r="B124" s="172"/>
      <c r="C124" s="173"/>
      <c r="D124" s="174" t="s">
        <v>75</v>
      </c>
      <c r="E124" s="175" t="s">
        <v>140</v>
      </c>
      <c r="F124" s="175" t="s">
        <v>141</v>
      </c>
      <c r="G124" s="173"/>
      <c r="H124" s="173"/>
      <c r="I124" s="176"/>
      <c r="J124" s="176"/>
      <c r="K124" s="177">
        <f>BK124</f>
        <v>0</v>
      </c>
      <c r="L124" s="173"/>
      <c r="M124" s="178"/>
      <c r="N124" s="179"/>
      <c r="O124" s="180"/>
      <c r="P124" s="180"/>
      <c r="Q124" s="181">
        <f>Q125+Q171+Q178+Q193+Q208+Q212</f>
        <v>0</v>
      </c>
      <c r="R124" s="181">
        <f>R125+R171+R178+R193+R208+R212</f>
        <v>0</v>
      </c>
      <c r="S124" s="180"/>
      <c r="T124" s="182">
        <f>T125+T171+T178+T193+T208+T212</f>
        <v>0</v>
      </c>
      <c r="U124" s="180"/>
      <c r="V124" s="182">
        <f>V125+V171+V178+V193+V208+V212</f>
        <v>397.1809400892</v>
      </c>
      <c r="W124" s="180"/>
      <c r="X124" s="183">
        <f>X125+X171+X178+X193+X208+X212</f>
        <v>10.905999999999999</v>
      </c>
      <c r="AR124" s="184" t="s">
        <v>84</v>
      </c>
      <c r="AT124" s="185" t="s">
        <v>75</v>
      </c>
      <c r="AU124" s="185" t="s">
        <v>76</v>
      </c>
      <c r="AY124" s="184" t="s">
        <v>142</v>
      </c>
      <c r="BK124" s="186">
        <f>BK125+BK171+BK178+BK193+BK208+BK212</f>
        <v>0</v>
      </c>
    </row>
    <row r="125" spans="2:63" s="12" customFormat="1" ht="22.9" customHeight="1">
      <c r="B125" s="172"/>
      <c r="C125" s="173"/>
      <c r="D125" s="174" t="s">
        <v>75</v>
      </c>
      <c r="E125" s="187" t="s">
        <v>84</v>
      </c>
      <c r="F125" s="187" t="s">
        <v>143</v>
      </c>
      <c r="G125" s="173"/>
      <c r="H125" s="173"/>
      <c r="I125" s="176"/>
      <c r="J125" s="176"/>
      <c r="K125" s="188">
        <f>BK125</f>
        <v>0</v>
      </c>
      <c r="L125" s="173"/>
      <c r="M125" s="178"/>
      <c r="N125" s="179"/>
      <c r="O125" s="180"/>
      <c r="P125" s="180"/>
      <c r="Q125" s="181">
        <f>SUM(Q126:Q170)</f>
        <v>0</v>
      </c>
      <c r="R125" s="181">
        <f>SUM(R126:R170)</f>
        <v>0</v>
      </c>
      <c r="S125" s="180"/>
      <c r="T125" s="182">
        <f>SUM(T126:T170)</f>
        <v>0</v>
      </c>
      <c r="U125" s="180"/>
      <c r="V125" s="182">
        <f>SUM(V126:V170)</f>
        <v>235.374849512</v>
      </c>
      <c r="W125" s="180"/>
      <c r="X125" s="183">
        <f>SUM(X126:X170)</f>
        <v>10.905999999999999</v>
      </c>
      <c r="AR125" s="184" t="s">
        <v>84</v>
      </c>
      <c r="AT125" s="185" t="s">
        <v>75</v>
      </c>
      <c r="AU125" s="185" t="s">
        <v>84</v>
      </c>
      <c r="AY125" s="184" t="s">
        <v>142</v>
      </c>
      <c r="BK125" s="186">
        <f>SUM(BK126:BK170)</f>
        <v>0</v>
      </c>
    </row>
    <row r="126" spans="1:65" s="2" customFormat="1" ht="55.5" customHeight="1">
      <c r="A126" s="34"/>
      <c r="B126" s="35"/>
      <c r="C126" s="189" t="s">
        <v>84</v>
      </c>
      <c r="D126" s="189" t="s">
        <v>145</v>
      </c>
      <c r="E126" s="190" t="s">
        <v>174</v>
      </c>
      <c r="F126" s="191" t="s">
        <v>175</v>
      </c>
      <c r="G126" s="192" t="s">
        <v>148</v>
      </c>
      <c r="H126" s="193">
        <v>12.3</v>
      </c>
      <c r="I126" s="194"/>
      <c r="J126" s="194"/>
      <c r="K126" s="195">
        <f>ROUND(P126*H126,2)</f>
        <v>0</v>
      </c>
      <c r="L126" s="191" t="s">
        <v>149</v>
      </c>
      <c r="M126" s="39"/>
      <c r="N126" s="196" t="s">
        <v>1</v>
      </c>
      <c r="O126" s="197" t="s">
        <v>39</v>
      </c>
      <c r="P126" s="198">
        <f>I126+J126</f>
        <v>0</v>
      </c>
      <c r="Q126" s="198">
        <f>ROUND(I126*H126,2)</f>
        <v>0</v>
      </c>
      <c r="R126" s="198">
        <f>ROUND(J126*H126,2)</f>
        <v>0</v>
      </c>
      <c r="S126" s="71"/>
      <c r="T126" s="199">
        <f>S126*H126</f>
        <v>0</v>
      </c>
      <c r="U126" s="199">
        <v>0</v>
      </c>
      <c r="V126" s="199">
        <f>U126*H126</f>
        <v>0</v>
      </c>
      <c r="W126" s="199">
        <v>0.44</v>
      </c>
      <c r="X126" s="200">
        <f>W126*H126</f>
        <v>5.412</v>
      </c>
      <c r="Y126" s="34"/>
      <c r="Z126" s="34"/>
      <c r="AA126" s="34"/>
      <c r="AB126" s="34"/>
      <c r="AC126" s="34"/>
      <c r="AD126" s="34"/>
      <c r="AE126" s="34"/>
      <c r="AR126" s="201" t="s">
        <v>150</v>
      </c>
      <c r="AT126" s="201" t="s">
        <v>145</v>
      </c>
      <c r="AU126" s="201" t="s">
        <v>86</v>
      </c>
      <c r="AY126" s="17" t="s">
        <v>142</v>
      </c>
      <c r="BE126" s="202">
        <f>IF(O126="základní",K126,0)</f>
        <v>0</v>
      </c>
      <c r="BF126" s="202">
        <f>IF(O126="snížená",K126,0)</f>
        <v>0</v>
      </c>
      <c r="BG126" s="202">
        <f>IF(O126="zákl. přenesená",K126,0)</f>
        <v>0</v>
      </c>
      <c r="BH126" s="202">
        <f>IF(O126="sníž. přenesená",K126,0)</f>
        <v>0</v>
      </c>
      <c r="BI126" s="202">
        <f>IF(O126="nulová",K126,0)</f>
        <v>0</v>
      </c>
      <c r="BJ126" s="17" t="s">
        <v>84</v>
      </c>
      <c r="BK126" s="202">
        <f>ROUND(P126*H126,2)</f>
        <v>0</v>
      </c>
      <c r="BL126" s="17" t="s">
        <v>150</v>
      </c>
      <c r="BM126" s="201" t="s">
        <v>1028</v>
      </c>
    </row>
    <row r="127" spans="2:51" s="13" customFormat="1" ht="12">
      <c r="B127" s="208"/>
      <c r="C127" s="209"/>
      <c r="D127" s="203" t="s">
        <v>154</v>
      </c>
      <c r="E127" s="210" t="s">
        <v>1</v>
      </c>
      <c r="F127" s="211" t="s">
        <v>1029</v>
      </c>
      <c r="G127" s="209"/>
      <c r="H127" s="212">
        <v>12.3</v>
      </c>
      <c r="I127" s="213"/>
      <c r="J127" s="213"/>
      <c r="K127" s="209"/>
      <c r="L127" s="209"/>
      <c r="M127" s="214"/>
      <c r="N127" s="215"/>
      <c r="O127" s="216"/>
      <c r="P127" s="216"/>
      <c r="Q127" s="216"/>
      <c r="R127" s="216"/>
      <c r="S127" s="216"/>
      <c r="T127" s="216"/>
      <c r="U127" s="216"/>
      <c r="V127" s="216"/>
      <c r="W127" s="216"/>
      <c r="X127" s="217"/>
      <c r="AT127" s="218" t="s">
        <v>154</v>
      </c>
      <c r="AU127" s="218" t="s">
        <v>86</v>
      </c>
      <c r="AV127" s="13" t="s">
        <v>86</v>
      </c>
      <c r="AW127" s="13" t="s">
        <v>5</v>
      </c>
      <c r="AX127" s="13" t="s">
        <v>84</v>
      </c>
      <c r="AY127" s="218" t="s">
        <v>142</v>
      </c>
    </row>
    <row r="128" spans="1:65" s="2" customFormat="1" ht="48">
      <c r="A128" s="34"/>
      <c r="B128" s="35"/>
      <c r="C128" s="189" t="s">
        <v>86</v>
      </c>
      <c r="D128" s="189" t="s">
        <v>145</v>
      </c>
      <c r="E128" s="190" t="s">
        <v>180</v>
      </c>
      <c r="F128" s="191" t="s">
        <v>181</v>
      </c>
      <c r="G128" s="192" t="s">
        <v>148</v>
      </c>
      <c r="H128" s="193">
        <v>16.4</v>
      </c>
      <c r="I128" s="194"/>
      <c r="J128" s="194"/>
      <c r="K128" s="195">
        <f>ROUND(P128*H128,2)</f>
        <v>0</v>
      </c>
      <c r="L128" s="191" t="s">
        <v>149</v>
      </c>
      <c r="M128" s="39"/>
      <c r="N128" s="196" t="s">
        <v>1</v>
      </c>
      <c r="O128" s="197" t="s">
        <v>39</v>
      </c>
      <c r="P128" s="198">
        <f>I128+J128</f>
        <v>0</v>
      </c>
      <c r="Q128" s="198">
        <f>ROUND(I128*H128,2)</f>
        <v>0</v>
      </c>
      <c r="R128" s="198">
        <f>ROUND(J128*H128,2)</f>
        <v>0</v>
      </c>
      <c r="S128" s="71"/>
      <c r="T128" s="199">
        <f>S128*H128</f>
        <v>0</v>
      </c>
      <c r="U128" s="199">
        <v>0</v>
      </c>
      <c r="V128" s="199">
        <f>U128*H128</f>
        <v>0</v>
      </c>
      <c r="W128" s="199">
        <v>0.22</v>
      </c>
      <c r="X128" s="200">
        <f>W128*H128</f>
        <v>3.6079999999999997</v>
      </c>
      <c r="Y128" s="34"/>
      <c r="Z128" s="34"/>
      <c r="AA128" s="34"/>
      <c r="AB128" s="34"/>
      <c r="AC128" s="34"/>
      <c r="AD128" s="34"/>
      <c r="AE128" s="34"/>
      <c r="AR128" s="201" t="s">
        <v>150</v>
      </c>
      <c r="AT128" s="201" t="s">
        <v>145</v>
      </c>
      <c r="AU128" s="201" t="s">
        <v>86</v>
      </c>
      <c r="AY128" s="17" t="s">
        <v>142</v>
      </c>
      <c r="BE128" s="202">
        <f>IF(O128="základní",K128,0)</f>
        <v>0</v>
      </c>
      <c r="BF128" s="202">
        <f>IF(O128="snížená",K128,0)</f>
        <v>0</v>
      </c>
      <c r="BG128" s="202">
        <f>IF(O128="zákl. přenesená",K128,0)</f>
        <v>0</v>
      </c>
      <c r="BH128" s="202">
        <f>IF(O128="sníž. přenesená",K128,0)</f>
        <v>0</v>
      </c>
      <c r="BI128" s="202">
        <f>IF(O128="nulová",K128,0)</f>
        <v>0</v>
      </c>
      <c r="BJ128" s="17" t="s">
        <v>84</v>
      </c>
      <c r="BK128" s="202">
        <f>ROUND(P128*H128,2)</f>
        <v>0</v>
      </c>
      <c r="BL128" s="17" t="s">
        <v>150</v>
      </c>
      <c r="BM128" s="201" t="s">
        <v>1030</v>
      </c>
    </row>
    <row r="129" spans="2:51" s="13" customFormat="1" ht="12">
      <c r="B129" s="208"/>
      <c r="C129" s="209"/>
      <c r="D129" s="203" t="s">
        <v>154</v>
      </c>
      <c r="E129" s="210" t="s">
        <v>1</v>
      </c>
      <c r="F129" s="211" t="s">
        <v>1031</v>
      </c>
      <c r="G129" s="209"/>
      <c r="H129" s="212">
        <v>16.4</v>
      </c>
      <c r="I129" s="213"/>
      <c r="J129" s="213"/>
      <c r="K129" s="209"/>
      <c r="L129" s="209"/>
      <c r="M129" s="214"/>
      <c r="N129" s="215"/>
      <c r="O129" s="216"/>
      <c r="P129" s="216"/>
      <c r="Q129" s="216"/>
      <c r="R129" s="216"/>
      <c r="S129" s="216"/>
      <c r="T129" s="216"/>
      <c r="U129" s="216"/>
      <c r="V129" s="216"/>
      <c r="W129" s="216"/>
      <c r="X129" s="217"/>
      <c r="AT129" s="218" t="s">
        <v>154</v>
      </c>
      <c r="AU129" s="218" t="s">
        <v>86</v>
      </c>
      <c r="AV129" s="13" t="s">
        <v>86</v>
      </c>
      <c r="AW129" s="13" t="s">
        <v>5</v>
      </c>
      <c r="AX129" s="13" t="s">
        <v>84</v>
      </c>
      <c r="AY129" s="218" t="s">
        <v>142</v>
      </c>
    </row>
    <row r="130" spans="1:65" s="2" customFormat="1" ht="44.25" customHeight="1">
      <c r="A130" s="34"/>
      <c r="B130" s="35"/>
      <c r="C130" s="189" t="s">
        <v>156</v>
      </c>
      <c r="D130" s="189" t="s">
        <v>145</v>
      </c>
      <c r="E130" s="190" t="s">
        <v>189</v>
      </c>
      <c r="F130" s="191" t="s">
        <v>190</v>
      </c>
      <c r="G130" s="192" t="s">
        <v>148</v>
      </c>
      <c r="H130" s="193">
        <v>16.4</v>
      </c>
      <c r="I130" s="194"/>
      <c r="J130" s="194"/>
      <c r="K130" s="195">
        <f>ROUND(P130*H130,2)</f>
        <v>0</v>
      </c>
      <c r="L130" s="191" t="s">
        <v>149</v>
      </c>
      <c r="M130" s="39"/>
      <c r="N130" s="196" t="s">
        <v>1</v>
      </c>
      <c r="O130" s="197" t="s">
        <v>39</v>
      </c>
      <c r="P130" s="198">
        <f>I130+J130</f>
        <v>0</v>
      </c>
      <c r="Q130" s="198">
        <f>ROUND(I130*H130,2)</f>
        <v>0</v>
      </c>
      <c r="R130" s="198">
        <f>ROUND(J130*H130,2)</f>
        <v>0</v>
      </c>
      <c r="S130" s="71"/>
      <c r="T130" s="199">
        <f>S130*H130</f>
        <v>0</v>
      </c>
      <c r="U130" s="199">
        <v>4.058E-05</v>
      </c>
      <c r="V130" s="199">
        <f>U130*H130</f>
        <v>0.0006655119999999999</v>
      </c>
      <c r="W130" s="199">
        <v>0.115</v>
      </c>
      <c r="X130" s="200">
        <f>W130*H130</f>
        <v>1.886</v>
      </c>
      <c r="Y130" s="34"/>
      <c r="Z130" s="34"/>
      <c r="AA130" s="34"/>
      <c r="AB130" s="34"/>
      <c r="AC130" s="34"/>
      <c r="AD130" s="34"/>
      <c r="AE130" s="34"/>
      <c r="AR130" s="201" t="s">
        <v>150</v>
      </c>
      <c r="AT130" s="201" t="s">
        <v>145</v>
      </c>
      <c r="AU130" s="201" t="s">
        <v>86</v>
      </c>
      <c r="AY130" s="17" t="s">
        <v>142</v>
      </c>
      <c r="BE130" s="202">
        <f>IF(O130="základní",K130,0)</f>
        <v>0</v>
      </c>
      <c r="BF130" s="202">
        <f>IF(O130="snížená",K130,0)</f>
        <v>0</v>
      </c>
      <c r="BG130" s="202">
        <f>IF(O130="zákl. přenesená",K130,0)</f>
        <v>0</v>
      </c>
      <c r="BH130" s="202">
        <f>IF(O130="sníž. přenesená",K130,0)</f>
        <v>0</v>
      </c>
      <c r="BI130" s="202">
        <f>IF(O130="nulová",K130,0)</f>
        <v>0</v>
      </c>
      <c r="BJ130" s="17" t="s">
        <v>84</v>
      </c>
      <c r="BK130" s="202">
        <f>ROUND(P130*H130,2)</f>
        <v>0</v>
      </c>
      <c r="BL130" s="17" t="s">
        <v>150</v>
      </c>
      <c r="BM130" s="201" t="s">
        <v>1032</v>
      </c>
    </row>
    <row r="131" spans="2:51" s="13" customFormat="1" ht="12">
      <c r="B131" s="208"/>
      <c r="C131" s="209"/>
      <c r="D131" s="203" t="s">
        <v>154</v>
      </c>
      <c r="E131" s="210" t="s">
        <v>1</v>
      </c>
      <c r="F131" s="211" t="s">
        <v>1031</v>
      </c>
      <c r="G131" s="209"/>
      <c r="H131" s="212">
        <v>16.4</v>
      </c>
      <c r="I131" s="213"/>
      <c r="J131" s="213"/>
      <c r="K131" s="209"/>
      <c r="L131" s="209"/>
      <c r="M131" s="214"/>
      <c r="N131" s="215"/>
      <c r="O131" s="216"/>
      <c r="P131" s="216"/>
      <c r="Q131" s="216"/>
      <c r="R131" s="216"/>
      <c r="S131" s="216"/>
      <c r="T131" s="216"/>
      <c r="U131" s="216"/>
      <c r="V131" s="216"/>
      <c r="W131" s="216"/>
      <c r="X131" s="217"/>
      <c r="AT131" s="218" t="s">
        <v>154</v>
      </c>
      <c r="AU131" s="218" t="s">
        <v>86</v>
      </c>
      <c r="AV131" s="13" t="s">
        <v>86</v>
      </c>
      <c r="AW131" s="13" t="s">
        <v>5</v>
      </c>
      <c r="AX131" s="13" t="s">
        <v>84</v>
      </c>
      <c r="AY131" s="218" t="s">
        <v>142</v>
      </c>
    </row>
    <row r="132" spans="1:65" s="2" customFormat="1" ht="24">
      <c r="A132" s="34"/>
      <c r="B132" s="35"/>
      <c r="C132" s="189" t="s">
        <v>420</v>
      </c>
      <c r="D132" s="189" t="s">
        <v>145</v>
      </c>
      <c r="E132" s="190" t="s">
        <v>1033</v>
      </c>
      <c r="F132" s="191" t="s">
        <v>1034</v>
      </c>
      <c r="G132" s="192" t="s">
        <v>148</v>
      </c>
      <c r="H132" s="193">
        <v>210</v>
      </c>
      <c r="I132" s="194"/>
      <c r="J132" s="194"/>
      <c r="K132" s="195">
        <f>ROUND(P132*H132,2)</f>
        <v>0</v>
      </c>
      <c r="L132" s="191" t="s">
        <v>149</v>
      </c>
      <c r="M132" s="39"/>
      <c r="N132" s="196" t="s">
        <v>1</v>
      </c>
      <c r="O132" s="197" t="s">
        <v>39</v>
      </c>
      <c r="P132" s="198">
        <f>I132+J132</f>
        <v>0</v>
      </c>
      <c r="Q132" s="198">
        <f>ROUND(I132*H132,2)</f>
        <v>0</v>
      </c>
      <c r="R132" s="198">
        <f>ROUND(J132*H132,2)</f>
        <v>0</v>
      </c>
      <c r="S132" s="71"/>
      <c r="T132" s="199">
        <f>S132*H132</f>
        <v>0</v>
      </c>
      <c r="U132" s="199">
        <v>0</v>
      </c>
      <c r="V132" s="199">
        <f>U132*H132</f>
        <v>0</v>
      </c>
      <c r="W132" s="199">
        <v>0</v>
      </c>
      <c r="X132" s="200">
        <f>W132*H132</f>
        <v>0</v>
      </c>
      <c r="Y132" s="34"/>
      <c r="Z132" s="34"/>
      <c r="AA132" s="34"/>
      <c r="AB132" s="34"/>
      <c r="AC132" s="34"/>
      <c r="AD132" s="34"/>
      <c r="AE132" s="34"/>
      <c r="AR132" s="201" t="s">
        <v>150</v>
      </c>
      <c r="AT132" s="201" t="s">
        <v>145</v>
      </c>
      <c r="AU132" s="201" t="s">
        <v>86</v>
      </c>
      <c r="AY132" s="17" t="s">
        <v>142</v>
      </c>
      <c r="BE132" s="202">
        <f>IF(O132="základní",K132,0)</f>
        <v>0</v>
      </c>
      <c r="BF132" s="202">
        <f>IF(O132="snížená",K132,0)</f>
        <v>0</v>
      </c>
      <c r="BG132" s="202">
        <f>IF(O132="zákl. přenesená",K132,0)</f>
        <v>0</v>
      </c>
      <c r="BH132" s="202">
        <f>IF(O132="sníž. přenesená",K132,0)</f>
        <v>0</v>
      </c>
      <c r="BI132" s="202">
        <f>IF(O132="nulová",K132,0)</f>
        <v>0</v>
      </c>
      <c r="BJ132" s="17" t="s">
        <v>84</v>
      </c>
      <c r="BK132" s="202">
        <f>ROUND(P132*H132,2)</f>
        <v>0</v>
      </c>
      <c r="BL132" s="17" t="s">
        <v>150</v>
      </c>
      <c r="BM132" s="201" t="s">
        <v>1035</v>
      </c>
    </row>
    <row r="133" spans="1:47" s="2" customFormat="1" ht="68.25">
      <c r="A133" s="34"/>
      <c r="B133" s="35"/>
      <c r="C133" s="36"/>
      <c r="D133" s="203" t="s">
        <v>152</v>
      </c>
      <c r="E133" s="36"/>
      <c r="F133" s="204" t="s">
        <v>204</v>
      </c>
      <c r="G133" s="36"/>
      <c r="H133" s="36"/>
      <c r="I133" s="205"/>
      <c r="J133" s="205"/>
      <c r="K133" s="36"/>
      <c r="L133" s="36"/>
      <c r="M133" s="39"/>
      <c r="N133" s="206"/>
      <c r="O133" s="207"/>
      <c r="P133" s="71"/>
      <c r="Q133" s="71"/>
      <c r="R133" s="71"/>
      <c r="S133" s="71"/>
      <c r="T133" s="71"/>
      <c r="U133" s="71"/>
      <c r="V133" s="71"/>
      <c r="W133" s="71"/>
      <c r="X133" s="72"/>
      <c r="Y133" s="34"/>
      <c r="Z133" s="34"/>
      <c r="AA133" s="34"/>
      <c r="AB133" s="34"/>
      <c r="AC133" s="34"/>
      <c r="AD133" s="34"/>
      <c r="AE133" s="34"/>
      <c r="AT133" s="17" t="s">
        <v>152</v>
      </c>
      <c r="AU133" s="17" t="s">
        <v>86</v>
      </c>
    </row>
    <row r="134" spans="2:51" s="13" customFormat="1" ht="12">
      <c r="B134" s="208"/>
      <c r="C134" s="209"/>
      <c r="D134" s="203" t="s">
        <v>154</v>
      </c>
      <c r="E134" s="210" t="s">
        <v>1</v>
      </c>
      <c r="F134" s="211" t="s">
        <v>1036</v>
      </c>
      <c r="G134" s="209"/>
      <c r="H134" s="212">
        <v>210</v>
      </c>
      <c r="I134" s="213"/>
      <c r="J134" s="213"/>
      <c r="K134" s="209"/>
      <c r="L134" s="209"/>
      <c r="M134" s="214"/>
      <c r="N134" s="215"/>
      <c r="O134" s="216"/>
      <c r="P134" s="216"/>
      <c r="Q134" s="216"/>
      <c r="R134" s="216"/>
      <c r="S134" s="216"/>
      <c r="T134" s="216"/>
      <c r="U134" s="216"/>
      <c r="V134" s="216"/>
      <c r="W134" s="216"/>
      <c r="X134" s="217"/>
      <c r="AT134" s="218" t="s">
        <v>154</v>
      </c>
      <c r="AU134" s="218" t="s">
        <v>86</v>
      </c>
      <c r="AV134" s="13" t="s">
        <v>86</v>
      </c>
      <c r="AW134" s="13" t="s">
        <v>5</v>
      </c>
      <c r="AX134" s="13" t="s">
        <v>84</v>
      </c>
      <c r="AY134" s="218" t="s">
        <v>142</v>
      </c>
    </row>
    <row r="135" spans="1:65" s="2" customFormat="1" ht="33" customHeight="1">
      <c r="A135" s="34"/>
      <c r="B135" s="35"/>
      <c r="C135" s="189" t="s">
        <v>362</v>
      </c>
      <c r="D135" s="189" t="s">
        <v>145</v>
      </c>
      <c r="E135" s="190" t="s">
        <v>1037</v>
      </c>
      <c r="F135" s="191" t="s">
        <v>1038</v>
      </c>
      <c r="G135" s="192" t="s">
        <v>196</v>
      </c>
      <c r="H135" s="193">
        <v>84</v>
      </c>
      <c r="I135" s="194"/>
      <c r="J135" s="194"/>
      <c r="K135" s="195">
        <f>ROUND(P135*H135,2)</f>
        <v>0</v>
      </c>
      <c r="L135" s="191" t="s">
        <v>149</v>
      </c>
      <c r="M135" s="39"/>
      <c r="N135" s="196" t="s">
        <v>1</v>
      </c>
      <c r="O135" s="197" t="s">
        <v>39</v>
      </c>
      <c r="P135" s="198">
        <f>I135+J135</f>
        <v>0</v>
      </c>
      <c r="Q135" s="198">
        <f>ROUND(I135*H135,2)</f>
        <v>0</v>
      </c>
      <c r="R135" s="198">
        <f>ROUND(J135*H135,2)</f>
        <v>0</v>
      </c>
      <c r="S135" s="71"/>
      <c r="T135" s="199">
        <f>S135*H135</f>
        <v>0</v>
      </c>
      <c r="U135" s="199">
        <v>0</v>
      </c>
      <c r="V135" s="199">
        <f>U135*H135</f>
        <v>0</v>
      </c>
      <c r="W135" s="199">
        <v>0</v>
      </c>
      <c r="X135" s="200">
        <f>W135*H135</f>
        <v>0</v>
      </c>
      <c r="Y135" s="34"/>
      <c r="Z135" s="34"/>
      <c r="AA135" s="34"/>
      <c r="AB135" s="34"/>
      <c r="AC135" s="34"/>
      <c r="AD135" s="34"/>
      <c r="AE135" s="34"/>
      <c r="AR135" s="201" t="s">
        <v>150</v>
      </c>
      <c r="AT135" s="201" t="s">
        <v>145</v>
      </c>
      <c r="AU135" s="201" t="s">
        <v>86</v>
      </c>
      <c r="AY135" s="17" t="s">
        <v>142</v>
      </c>
      <c r="BE135" s="202">
        <f>IF(O135="základní",K135,0)</f>
        <v>0</v>
      </c>
      <c r="BF135" s="202">
        <f>IF(O135="snížená",K135,0)</f>
        <v>0</v>
      </c>
      <c r="BG135" s="202">
        <f>IF(O135="zákl. přenesená",K135,0)</f>
        <v>0</v>
      </c>
      <c r="BH135" s="202">
        <f>IF(O135="sníž. přenesená",K135,0)</f>
        <v>0</v>
      </c>
      <c r="BI135" s="202">
        <f>IF(O135="nulová",K135,0)</f>
        <v>0</v>
      </c>
      <c r="BJ135" s="17" t="s">
        <v>84</v>
      </c>
      <c r="BK135" s="202">
        <f>ROUND(P135*H135,2)</f>
        <v>0</v>
      </c>
      <c r="BL135" s="17" t="s">
        <v>150</v>
      </c>
      <c r="BM135" s="201" t="s">
        <v>1039</v>
      </c>
    </row>
    <row r="136" spans="1:47" s="2" customFormat="1" ht="29.25">
      <c r="A136" s="34"/>
      <c r="B136" s="35"/>
      <c r="C136" s="36"/>
      <c r="D136" s="203" t="s">
        <v>152</v>
      </c>
      <c r="E136" s="36"/>
      <c r="F136" s="204" t="s">
        <v>215</v>
      </c>
      <c r="G136" s="36"/>
      <c r="H136" s="36"/>
      <c r="I136" s="205"/>
      <c r="J136" s="205"/>
      <c r="K136" s="36"/>
      <c r="L136" s="36"/>
      <c r="M136" s="39"/>
      <c r="N136" s="206"/>
      <c r="O136" s="207"/>
      <c r="P136" s="71"/>
      <c r="Q136" s="71"/>
      <c r="R136" s="71"/>
      <c r="S136" s="71"/>
      <c r="T136" s="71"/>
      <c r="U136" s="71"/>
      <c r="V136" s="71"/>
      <c r="W136" s="71"/>
      <c r="X136" s="72"/>
      <c r="Y136" s="34"/>
      <c r="Z136" s="34"/>
      <c r="AA136" s="34"/>
      <c r="AB136" s="34"/>
      <c r="AC136" s="34"/>
      <c r="AD136" s="34"/>
      <c r="AE136" s="34"/>
      <c r="AT136" s="17" t="s">
        <v>152</v>
      </c>
      <c r="AU136" s="17" t="s">
        <v>86</v>
      </c>
    </row>
    <row r="137" spans="2:51" s="13" customFormat="1" ht="12">
      <c r="B137" s="208"/>
      <c r="C137" s="209"/>
      <c r="D137" s="203" t="s">
        <v>154</v>
      </c>
      <c r="E137" s="210" t="s">
        <v>1</v>
      </c>
      <c r="F137" s="211" t="s">
        <v>1040</v>
      </c>
      <c r="G137" s="209"/>
      <c r="H137" s="212">
        <v>84</v>
      </c>
      <c r="I137" s="213"/>
      <c r="J137" s="213"/>
      <c r="K137" s="209"/>
      <c r="L137" s="209"/>
      <c r="M137" s="214"/>
      <c r="N137" s="215"/>
      <c r="O137" s="216"/>
      <c r="P137" s="216"/>
      <c r="Q137" s="216"/>
      <c r="R137" s="216"/>
      <c r="S137" s="216"/>
      <c r="T137" s="216"/>
      <c r="U137" s="216"/>
      <c r="V137" s="216"/>
      <c r="W137" s="216"/>
      <c r="X137" s="217"/>
      <c r="AT137" s="218" t="s">
        <v>154</v>
      </c>
      <c r="AU137" s="218" t="s">
        <v>86</v>
      </c>
      <c r="AV137" s="13" t="s">
        <v>86</v>
      </c>
      <c r="AW137" s="13" t="s">
        <v>5</v>
      </c>
      <c r="AX137" s="13" t="s">
        <v>84</v>
      </c>
      <c r="AY137" s="218" t="s">
        <v>142</v>
      </c>
    </row>
    <row r="138" spans="1:65" s="2" customFormat="1" ht="60">
      <c r="A138" s="34"/>
      <c r="B138" s="35"/>
      <c r="C138" s="189" t="s">
        <v>367</v>
      </c>
      <c r="D138" s="189" t="s">
        <v>145</v>
      </c>
      <c r="E138" s="190" t="s">
        <v>236</v>
      </c>
      <c r="F138" s="191" t="s">
        <v>237</v>
      </c>
      <c r="G138" s="192" t="s">
        <v>196</v>
      </c>
      <c r="H138" s="193">
        <v>112.76</v>
      </c>
      <c r="I138" s="194"/>
      <c r="J138" s="194"/>
      <c r="K138" s="195">
        <f>ROUND(P138*H138,2)</f>
        <v>0</v>
      </c>
      <c r="L138" s="191" t="s">
        <v>149</v>
      </c>
      <c r="M138" s="39"/>
      <c r="N138" s="196" t="s">
        <v>1</v>
      </c>
      <c r="O138" s="197" t="s">
        <v>39</v>
      </c>
      <c r="P138" s="198">
        <f>I138+J138</f>
        <v>0</v>
      </c>
      <c r="Q138" s="198">
        <f>ROUND(I138*H138,2)</f>
        <v>0</v>
      </c>
      <c r="R138" s="198">
        <f>ROUND(J138*H138,2)</f>
        <v>0</v>
      </c>
      <c r="S138" s="71"/>
      <c r="T138" s="199">
        <f>S138*H138</f>
        <v>0</v>
      </c>
      <c r="U138" s="199">
        <v>0</v>
      </c>
      <c r="V138" s="199">
        <f>U138*H138</f>
        <v>0</v>
      </c>
      <c r="W138" s="199">
        <v>0</v>
      </c>
      <c r="X138" s="200">
        <f>W138*H138</f>
        <v>0</v>
      </c>
      <c r="Y138" s="34"/>
      <c r="Z138" s="34"/>
      <c r="AA138" s="34"/>
      <c r="AB138" s="34"/>
      <c r="AC138" s="34"/>
      <c r="AD138" s="34"/>
      <c r="AE138" s="34"/>
      <c r="AR138" s="201" t="s">
        <v>150</v>
      </c>
      <c r="AT138" s="201" t="s">
        <v>145</v>
      </c>
      <c r="AU138" s="201" t="s">
        <v>86</v>
      </c>
      <c r="AY138" s="17" t="s">
        <v>142</v>
      </c>
      <c r="BE138" s="202">
        <f>IF(O138="základní",K138,0)</f>
        <v>0</v>
      </c>
      <c r="BF138" s="202">
        <f>IF(O138="snížená",K138,0)</f>
        <v>0</v>
      </c>
      <c r="BG138" s="202">
        <f>IF(O138="zákl. přenesená",K138,0)</f>
        <v>0</v>
      </c>
      <c r="BH138" s="202">
        <f>IF(O138="sníž. přenesená",K138,0)</f>
        <v>0</v>
      </c>
      <c r="BI138" s="202">
        <f>IF(O138="nulová",K138,0)</f>
        <v>0</v>
      </c>
      <c r="BJ138" s="17" t="s">
        <v>84</v>
      </c>
      <c r="BK138" s="202">
        <f>ROUND(P138*H138,2)</f>
        <v>0</v>
      </c>
      <c r="BL138" s="17" t="s">
        <v>150</v>
      </c>
      <c r="BM138" s="201" t="s">
        <v>1041</v>
      </c>
    </row>
    <row r="139" spans="1:47" s="2" customFormat="1" ht="68.25">
      <c r="A139" s="34"/>
      <c r="B139" s="35"/>
      <c r="C139" s="36"/>
      <c r="D139" s="203" t="s">
        <v>152</v>
      </c>
      <c r="E139" s="36"/>
      <c r="F139" s="204" t="s">
        <v>239</v>
      </c>
      <c r="G139" s="36"/>
      <c r="H139" s="36"/>
      <c r="I139" s="205"/>
      <c r="J139" s="205"/>
      <c r="K139" s="36"/>
      <c r="L139" s="36"/>
      <c r="M139" s="39"/>
      <c r="N139" s="206"/>
      <c r="O139" s="207"/>
      <c r="P139" s="71"/>
      <c r="Q139" s="71"/>
      <c r="R139" s="71"/>
      <c r="S139" s="71"/>
      <c r="T139" s="71"/>
      <c r="U139" s="71"/>
      <c r="V139" s="71"/>
      <c r="W139" s="71"/>
      <c r="X139" s="72"/>
      <c r="Y139" s="34"/>
      <c r="Z139" s="34"/>
      <c r="AA139" s="34"/>
      <c r="AB139" s="34"/>
      <c r="AC139" s="34"/>
      <c r="AD139" s="34"/>
      <c r="AE139" s="34"/>
      <c r="AT139" s="17" t="s">
        <v>152</v>
      </c>
      <c r="AU139" s="17" t="s">
        <v>86</v>
      </c>
    </row>
    <row r="140" spans="2:51" s="13" customFormat="1" ht="12">
      <c r="B140" s="208"/>
      <c r="C140" s="209"/>
      <c r="D140" s="203" t="s">
        <v>154</v>
      </c>
      <c r="E140" s="210" t="s">
        <v>1</v>
      </c>
      <c r="F140" s="211" t="s">
        <v>1042</v>
      </c>
      <c r="G140" s="209"/>
      <c r="H140" s="212">
        <v>112.76</v>
      </c>
      <c r="I140" s="213"/>
      <c r="J140" s="213"/>
      <c r="K140" s="209"/>
      <c r="L140" s="209"/>
      <c r="M140" s="214"/>
      <c r="N140" s="215"/>
      <c r="O140" s="216"/>
      <c r="P140" s="216"/>
      <c r="Q140" s="216"/>
      <c r="R140" s="216"/>
      <c r="S140" s="216"/>
      <c r="T140" s="216"/>
      <c r="U140" s="216"/>
      <c r="V140" s="216"/>
      <c r="W140" s="216"/>
      <c r="X140" s="217"/>
      <c r="AT140" s="218" t="s">
        <v>154</v>
      </c>
      <c r="AU140" s="218" t="s">
        <v>86</v>
      </c>
      <c r="AV140" s="13" t="s">
        <v>86</v>
      </c>
      <c r="AW140" s="13" t="s">
        <v>5</v>
      </c>
      <c r="AX140" s="13" t="s">
        <v>84</v>
      </c>
      <c r="AY140" s="218" t="s">
        <v>142</v>
      </c>
    </row>
    <row r="141" spans="1:65" s="2" customFormat="1" ht="66.75" customHeight="1">
      <c r="A141" s="34"/>
      <c r="B141" s="35"/>
      <c r="C141" s="189" t="s">
        <v>373</v>
      </c>
      <c r="D141" s="189" t="s">
        <v>145</v>
      </c>
      <c r="E141" s="190" t="s">
        <v>242</v>
      </c>
      <c r="F141" s="191" t="s">
        <v>243</v>
      </c>
      <c r="G141" s="192" t="s">
        <v>196</v>
      </c>
      <c r="H141" s="193">
        <v>112.76</v>
      </c>
      <c r="I141" s="194"/>
      <c r="J141" s="194"/>
      <c r="K141" s="195">
        <f>ROUND(P141*H141,2)</f>
        <v>0</v>
      </c>
      <c r="L141" s="191" t="s">
        <v>149</v>
      </c>
      <c r="M141" s="39"/>
      <c r="N141" s="196" t="s">
        <v>1</v>
      </c>
      <c r="O141" s="197" t="s">
        <v>39</v>
      </c>
      <c r="P141" s="198">
        <f>I141+J141</f>
        <v>0</v>
      </c>
      <c r="Q141" s="198">
        <f>ROUND(I141*H141,2)</f>
        <v>0</v>
      </c>
      <c r="R141" s="198">
        <f>ROUND(J141*H141,2)</f>
        <v>0</v>
      </c>
      <c r="S141" s="71"/>
      <c r="T141" s="199">
        <f>S141*H141</f>
        <v>0</v>
      </c>
      <c r="U141" s="199">
        <v>0</v>
      </c>
      <c r="V141" s="199">
        <f>U141*H141</f>
        <v>0</v>
      </c>
      <c r="W141" s="199">
        <v>0</v>
      </c>
      <c r="X141" s="200">
        <f>W141*H141</f>
        <v>0</v>
      </c>
      <c r="Y141" s="34"/>
      <c r="Z141" s="34"/>
      <c r="AA141" s="34"/>
      <c r="AB141" s="34"/>
      <c r="AC141" s="34"/>
      <c r="AD141" s="34"/>
      <c r="AE141" s="34"/>
      <c r="AR141" s="201" t="s">
        <v>150</v>
      </c>
      <c r="AT141" s="201" t="s">
        <v>145</v>
      </c>
      <c r="AU141" s="201" t="s">
        <v>86</v>
      </c>
      <c r="AY141" s="17" t="s">
        <v>142</v>
      </c>
      <c r="BE141" s="202">
        <f>IF(O141="základní",K141,0)</f>
        <v>0</v>
      </c>
      <c r="BF141" s="202">
        <f>IF(O141="snížená",K141,0)</f>
        <v>0</v>
      </c>
      <c r="BG141" s="202">
        <f>IF(O141="zákl. přenesená",K141,0)</f>
        <v>0</v>
      </c>
      <c r="BH141" s="202">
        <f>IF(O141="sníž. přenesená",K141,0)</f>
        <v>0</v>
      </c>
      <c r="BI141" s="202">
        <f>IF(O141="nulová",K141,0)</f>
        <v>0</v>
      </c>
      <c r="BJ141" s="17" t="s">
        <v>84</v>
      </c>
      <c r="BK141" s="202">
        <f>ROUND(P141*H141,2)</f>
        <v>0</v>
      </c>
      <c r="BL141" s="17" t="s">
        <v>150</v>
      </c>
      <c r="BM141" s="201" t="s">
        <v>1043</v>
      </c>
    </row>
    <row r="142" spans="1:47" s="2" customFormat="1" ht="68.25">
      <c r="A142" s="34"/>
      <c r="B142" s="35"/>
      <c r="C142" s="36"/>
      <c r="D142" s="203" t="s">
        <v>152</v>
      </c>
      <c r="E142" s="36"/>
      <c r="F142" s="204" t="s">
        <v>239</v>
      </c>
      <c r="G142" s="36"/>
      <c r="H142" s="36"/>
      <c r="I142" s="205"/>
      <c r="J142" s="205"/>
      <c r="K142" s="36"/>
      <c r="L142" s="36"/>
      <c r="M142" s="39"/>
      <c r="N142" s="206"/>
      <c r="O142" s="207"/>
      <c r="P142" s="71"/>
      <c r="Q142" s="71"/>
      <c r="R142" s="71"/>
      <c r="S142" s="71"/>
      <c r="T142" s="71"/>
      <c r="U142" s="71"/>
      <c r="V142" s="71"/>
      <c r="W142" s="71"/>
      <c r="X142" s="72"/>
      <c r="Y142" s="34"/>
      <c r="Z142" s="34"/>
      <c r="AA142" s="34"/>
      <c r="AB142" s="34"/>
      <c r="AC142" s="34"/>
      <c r="AD142" s="34"/>
      <c r="AE142" s="34"/>
      <c r="AT142" s="17" t="s">
        <v>152</v>
      </c>
      <c r="AU142" s="17" t="s">
        <v>86</v>
      </c>
    </row>
    <row r="143" spans="2:51" s="13" customFormat="1" ht="12">
      <c r="B143" s="208"/>
      <c r="C143" s="209"/>
      <c r="D143" s="203" t="s">
        <v>154</v>
      </c>
      <c r="E143" s="210" t="s">
        <v>1</v>
      </c>
      <c r="F143" s="211" t="s">
        <v>1042</v>
      </c>
      <c r="G143" s="209"/>
      <c r="H143" s="212">
        <v>112.76</v>
      </c>
      <c r="I143" s="213"/>
      <c r="J143" s="213"/>
      <c r="K143" s="209"/>
      <c r="L143" s="209"/>
      <c r="M143" s="214"/>
      <c r="N143" s="215"/>
      <c r="O143" s="216"/>
      <c r="P143" s="216"/>
      <c r="Q143" s="216"/>
      <c r="R143" s="216"/>
      <c r="S143" s="216"/>
      <c r="T143" s="216"/>
      <c r="U143" s="216"/>
      <c r="V143" s="216"/>
      <c r="W143" s="216"/>
      <c r="X143" s="217"/>
      <c r="AT143" s="218" t="s">
        <v>154</v>
      </c>
      <c r="AU143" s="218" t="s">
        <v>86</v>
      </c>
      <c r="AV143" s="13" t="s">
        <v>86</v>
      </c>
      <c r="AW143" s="13" t="s">
        <v>5</v>
      </c>
      <c r="AX143" s="13" t="s">
        <v>84</v>
      </c>
      <c r="AY143" s="218" t="s">
        <v>142</v>
      </c>
    </row>
    <row r="144" spans="1:65" s="2" customFormat="1" ht="44.25" customHeight="1">
      <c r="A144" s="34"/>
      <c r="B144" s="35"/>
      <c r="C144" s="189" t="s">
        <v>379</v>
      </c>
      <c r="D144" s="189" t="s">
        <v>145</v>
      </c>
      <c r="E144" s="190" t="s">
        <v>743</v>
      </c>
      <c r="F144" s="191" t="s">
        <v>744</v>
      </c>
      <c r="G144" s="192" t="s">
        <v>196</v>
      </c>
      <c r="H144" s="193">
        <v>12</v>
      </c>
      <c r="I144" s="194"/>
      <c r="J144" s="194"/>
      <c r="K144" s="195">
        <f>ROUND(P144*H144,2)</f>
        <v>0</v>
      </c>
      <c r="L144" s="191" t="s">
        <v>149</v>
      </c>
      <c r="M144" s="39"/>
      <c r="N144" s="196" t="s">
        <v>1</v>
      </c>
      <c r="O144" s="197" t="s">
        <v>39</v>
      </c>
      <c r="P144" s="198">
        <f>I144+J144</f>
        <v>0</v>
      </c>
      <c r="Q144" s="198">
        <f>ROUND(I144*H144,2)</f>
        <v>0</v>
      </c>
      <c r="R144" s="198">
        <f>ROUND(J144*H144,2)</f>
        <v>0</v>
      </c>
      <c r="S144" s="71"/>
      <c r="T144" s="199">
        <f>S144*H144</f>
        <v>0</v>
      </c>
      <c r="U144" s="199">
        <v>0</v>
      </c>
      <c r="V144" s="199">
        <f>U144*H144</f>
        <v>0</v>
      </c>
      <c r="W144" s="199">
        <v>0</v>
      </c>
      <c r="X144" s="200">
        <f>W144*H144</f>
        <v>0</v>
      </c>
      <c r="Y144" s="34"/>
      <c r="Z144" s="34"/>
      <c r="AA144" s="34"/>
      <c r="AB144" s="34"/>
      <c r="AC144" s="34"/>
      <c r="AD144" s="34"/>
      <c r="AE144" s="34"/>
      <c r="AR144" s="201" t="s">
        <v>150</v>
      </c>
      <c r="AT144" s="201" t="s">
        <v>145</v>
      </c>
      <c r="AU144" s="201" t="s">
        <v>86</v>
      </c>
      <c r="AY144" s="17" t="s">
        <v>142</v>
      </c>
      <c r="BE144" s="202">
        <f>IF(O144="základní",K144,0)</f>
        <v>0</v>
      </c>
      <c r="BF144" s="202">
        <f>IF(O144="snížená",K144,0)</f>
        <v>0</v>
      </c>
      <c r="BG144" s="202">
        <f>IF(O144="zákl. přenesená",K144,0)</f>
        <v>0</v>
      </c>
      <c r="BH144" s="202">
        <f>IF(O144="sníž. přenesená",K144,0)</f>
        <v>0</v>
      </c>
      <c r="BI144" s="202">
        <f>IF(O144="nulová",K144,0)</f>
        <v>0</v>
      </c>
      <c r="BJ144" s="17" t="s">
        <v>84</v>
      </c>
      <c r="BK144" s="202">
        <f>ROUND(P144*H144,2)</f>
        <v>0</v>
      </c>
      <c r="BL144" s="17" t="s">
        <v>150</v>
      </c>
      <c r="BM144" s="201" t="s">
        <v>1044</v>
      </c>
    </row>
    <row r="145" spans="1:47" s="2" customFormat="1" ht="146.25">
      <c r="A145" s="34"/>
      <c r="B145" s="35"/>
      <c r="C145" s="36"/>
      <c r="D145" s="203" t="s">
        <v>152</v>
      </c>
      <c r="E145" s="36"/>
      <c r="F145" s="204" t="s">
        <v>273</v>
      </c>
      <c r="G145" s="36"/>
      <c r="H145" s="36"/>
      <c r="I145" s="205"/>
      <c r="J145" s="205"/>
      <c r="K145" s="36"/>
      <c r="L145" s="36"/>
      <c r="M145" s="39"/>
      <c r="N145" s="206"/>
      <c r="O145" s="207"/>
      <c r="P145" s="71"/>
      <c r="Q145" s="71"/>
      <c r="R145" s="71"/>
      <c r="S145" s="71"/>
      <c r="T145" s="71"/>
      <c r="U145" s="71"/>
      <c r="V145" s="71"/>
      <c r="W145" s="71"/>
      <c r="X145" s="72"/>
      <c r="Y145" s="34"/>
      <c r="Z145" s="34"/>
      <c r="AA145" s="34"/>
      <c r="AB145" s="34"/>
      <c r="AC145" s="34"/>
      <c r="AD145" s="34"/>
      <c r="AE145" s="34"/>
      <c r="AT145" s="17" t="s">
        <v>152</v>
      </c>
      <c r="AU145" s="17" t="s">
        <v>86</v>
      </c>
    </row>
    <row r="146" spans="2:51" s="13" customFormat="1" ht="12">
      <c r="B146" s="208"/>
      <c r="C146" s="209"/>
      <c r="D146" s="203" t="s">
        <v>154</v>
      </c>
      <c r="E146" s="210" t="s">
        <v>1</v>
      </c>
      <c r="F146" s="211" t="s">
        <v>1045</v>
      </c>
      <c r="G146" s="209"/>
      <c r="H146" s="212">
        <v>12</v>
      </c>
      <c r="I146" s="213"/>
      <c r="J146" s="213"/>
      <c r="K146" s="209"/>
      <c r="L146" s="209"/>
      <c r="M146" s="214"/>
      <c r="N146" s="215"/>
      <c r="O146" s="216"/>
      <c r="P146" s="216"/>
      <c r="Q146" s="216"/>
      <c r="R146" s="216"/>
      <c r="S146" s="216"/>
      <c r="T146" s="216"/>
      <c r="U146" s="216"/>
      <c r="V146" s="216"/>
      <c r="W146" s="216"/>
      <c r="X146" s="217"/>
      <c r="AT146" s="218" t="s">
        <v>154</v>
      </c>
      <c r="AU146" s="218" t="s">
        <v>86</v>
      </c>
      <c r="AV146" s="13" t="s">
        <v>86</v>
      </c>
      <c r="AW146" s="13" t="s">
        <v>5</v>
      </c>
      <c r="AX146" s="13" t="s">
        <v>84</v>
      </c>
      <c r="AY146" s="218" t="s">
        <v>142</v>
      </c>
    </row>
    <row r="147" spans="1:65" s="2" customFormat="1" ht="55.5" customHeight="1">
      <c r="A147" s="34"/>
      <c r="B147" s="35"/>
      <c r="C147" s="189" t="s">
        <v>387</v>
      </c>
      <c r="D147" s="189" t="s">
        <v>145</v>
      </c>
      <c r="E147" s="190" t="s">
        <v>246</v>
      </c>
      <c r="F147" s="191" t="s">
        <v>247</v>
      </c>
      <c r="G147" s="192" t="s">
        <v>196</v>
      </c>
      <c r="H147" s="193">
        <v>90.528</v>
      </c>
      <c r="I147" s="194"/>
      <c r="J147" s="194"/>
      <c r="K147" s="195">
        <f>ROUND(P147*H147,2)</f>
        <v>0</v>
      </c>
      <c r="L147" s="191" t="s">
        <v>149</v>
      </c>
      <c r="M147" s="39"/>
      <c r="N147" s="196" t="s">
        <v>1</v>
      </c>
      <c r="O147" s="197" t="s">
        <v>39</v>
      </c>
      <c r="P147" s="198">
        <f>I147+J147</f>
        <v>0</v>
      </c>
      <c r="Q147" s="198">
        <f>ROUND(I147*H147,2)</f>
        <v>0</v>
      </c>
      <c r="R147" s="198">
        <f>ROUND(J147*H147,2)</f>
        <v>0</v>
      </c>
      <c r="S147" s="71"/>
      <c r="T147" s="199">
        <f>S147*H147</f>
        <v>0</v>
      </c>
      <c r="U147" s="199">
        <v>0</v>
      </c>
      <c r="V147" s="199">
        <f>U147*H147</f>
        <v>0</v>
      </c>
      <c r="W147" s="199">
        <v>0</v>
      </c>
      <c r="X147" s="200">
        <f>W147*H147</f>
        <v>0</v>
      </c>
      <c r="Y147" s="34"/>
      <c r="Z147" s="34"/>
      <c r="AA147" s="34"/>
      <c r="AB147" s="34"/>
      <c r="AC147" s="34"/>
      <c r="AD147" s="34"/>
      <c r="AE147" s="34"/>
      <c r="AR147" s="201" t="s">
        <v>150</v>
      </c>
      <c r="AT147" s="201" t="s">
        <v>145</v>
      </c>
      <c r="AU147" s="201" t="s">
        <v>86</v>
      </c>
      <c r="AY147" s="17" t="s">
        <v>142</v>
      </c>
      <c r="BE147" s="202">
        <f>IF(O147="základní",K147,0)</f>
        <v>0</v>
      </c>
      <c r="BF147" s="202">
        <f>IF(O147="snížená",K147,0)</f>
        <v>0</v>
      </c>
      <c r="BG147" s="202">
        <f>IF(O147="zákl. přenesená",K147,0)</f>
        <v>0</v>
      </c>
      <c r="BH147" s="202">
        <f>IF(O147="sníž. přenesená",K147,0)</f>
        <v>0</v>
      </c>
      <c r="BI147" s="202">
        <f>IF(O147="nulová",K147,0)</f>
        <v>0</v>
      </c>
      <c r="BJ147" s="17" t="s">
        <v>84</v>
      </c>
      <c r="BK147" s="202">
        <f>ROUND(P147*H147,2)</f>
        <v>0</v>
      </c>
      <c r="BL147" s="17" t="s">
        <v>150</v>
      </c>
      <c r="BM147" s="201" t="s">
        <v>1046</v>
      </c>
    </row>
    <row r="148" spans="1:47" s="2" customFormat="1" ht="68.25">
      <c r="A148" s="34"/>
      <c r="B148" s="35"/>
      <c r="C148" s="36"/>
      <c r="D148" s="203" t="s">
        <v>152</v>
      </c>
      <c r="E148" s="36"/>
      <c r="F148" s="204" t="s">
        <v>249</v>
      </c>
      <c r="G148" s="36"/>
      <c r="H148" s="36"/>
      <c r="I148" s="205"/>
      <c r="J148" s="205"/>
      <c r="K148" s="36"/>
      <c r="L148" s="36"/>
      <c r="M148" s="39"/>
      <c r="N148" s="206"/>
      <c r="O148" s="207"/>
      <c r="P148" s="71"/>
      <c r="Q148" s="71"/>
      <c r="R148" s="71"/>
      <c r="S148" s="71"/>
      <c r="T148" s="71"/>
      <c r="U148" s="71"/>
      <c r="V148" s="71"/>
      <c r="W148" s="71"/>
      <c r="X148" s="72"/>
      <c r="Y148" s="34"/>
      <c r="Z148" s="34"/>
      <c r="AA148" s="34"/>
      <c r="AB148" s="34"/>
      <c r="AC148" s="34"/>
      <c r="AD148" s="34"/>
      <c r="AE148" s="34"/>
      <c r="AT148" s="17" t="s">
        <v>152</v>
      </c>
      <c r="AU148" s="17" t="s">
        <v>86</v>
      </c>
    </row>
    <row r="149" spans="2:51" s="13" customFormat="1" ht="12">
      <c r="B149" s="208"/>
      <c r="C149" s="209"/>
      <c r="D149" s="203" t="s">
        <v>154</v>
      </c>
      <c r="E149" s="210" t="s">
        <v>1</v>
      </c>
      <c r="F149" s="211" t="s">
        <v>1047</v>
      </c>
      <c r="G149" s="209"/>
      <c r="H149" s="212">
        <v>90.528</v>
      </c>
      <c r="I149" s="213"/>
      <c r="J149" s="213"/>
      <c r="K149" s="209"/>
      <c r="L149" s="209"/>
      <c r="M149" s="214"/>
      <c r="N149" s="215"/>
      <c r="O149" s="216"/>
      <c r="P149" s="216"/>
      <c r="Q149" s="216"/>
      <c r="R149" s="216"/>
      <c r="S149" s="216"/>
      <c r="T149" s="216"/>
      <c r="U149" s="216"/>
      <c r="V149" s="216"/>
      <c r="W149" s="216"/>
      <c r="X149" s="217"/>
      <c r="AT149" s="218" t="s">
        <v>154</v>
      </c>
      <c r="AU149" s="218" t="s">
        <v>86</v>
      </c>
      <c r="AV149" s="13" t="s">
        <v>86</v>
      </c>
      <c r="AW149" s="13" t="s">
        <v>5</v>
      </c>
      <c r="AX149" s="13" t="s">
        <v>84</v>
      </c>
      <c r="AY149" s="218" t="s">
        <v>142</v>
      </c>
    </row>
    <row r="150" spans="1:65" s="2" customFormat="1" ht="16.5" customHeight="1">
      <c r="A150" s="34"/>
      <c r="B150" s="35"/>
      <c r="C150" s="230" t="s">
        <v>547</v>
      </c>
      <c r="D150" s="230" t="s">
        <v>251</v>
      </c>
      <c r="E150" s="231" t="s">
        <v>252</v>
      </c>
      <c r="F150" s="232" t="s">
        <v>253</v>
      </c>
      <c r="G150" s="233" t="s">
        <v>254</v>
      </c>
      <c r="H150" s="234">
        <v>235.373</v>
      </c>
      <c r="I150" s="235"/>
      <c r="J150" s="236"/>
      <c r="K150" s="237">
        <f>ROUND(P150*H150,2)</f>
        <v>0</v>
      </c>
      <c r="L150" s="232" t="s">
        <v>255</v>
      </c>
      <c r="M150" s="238"/>
      <c r="N150" s="239" t="s">
        <v>1</v>
      </c>
      <c r="O150" s="197" t="s">
        <v>39</v>
      </c>
      <c r="P150" s="198">
        <f>I150+J150</f>
        <v>0</v>
      </c>
      <c r="Q150" s="198">
        <f>ROUND(I150*H150,2)</f>
        <v>0</v>
      </c>
      <c r="R150" s="198">
        <f>ROUND(J150*H150,2)</f>
        <v>0</v>
      </c>
      <c r="S150" s="71"/>
      <c r="T150" s="199">
        <f>S150*H150</f>
        <v>0</v>
      </c>
      <c r="U150" s="199">
        <v>1</v>
      </c>
      <c r="V150" s="199">
        <f>U150*H150</f>
        <v>235.373</v>
      </c>
      <c r="W150" s="199">
        <v>0</v>
      </c>
      <c r="X150" s="200">
        <f>W150*H150</f>
        <v>0</v>
      </c>
      <c r="Y150" s="34"/>
      <c r="Z150" s="34"/>
      <c r="AA150" s="34"/>
      <c r="AB150" s="34"/>
      <c r="AC150" s="34"/>
      <c r="AD150" s="34"/>
      <c r="AE150" s="34"/>
      <c r="AR150" s="201" t="s">
        <v>188</v>
      </c>
      <c r="AT150" s="201" t="s">
        <v>251</v>
      </c>
      <c r="AU150" s="201" t="s">
        <v>86</v>
      </c>
      <c r="AY150" s="17" t="s">
        <v>142</v>
      </c>
      <c r="BE150" s="202">
        <f>IF(O150="základní",K150,0)</f>
        <v>0</v>
      </c>
      <c r="BF150" s="202">
        <f>IF(O150="snížená",K150,0)</f>
        <v>0</v>
      </c>
      <c r="BG150" s="202">
        <f>IF(O150="zákl. přenesená",K150,0)</f>
        <v>0</v>
      </c>
      <c r="BH150" s="202">
        <f>IF(O150="sníž. přenesená",K150,0)</f>
        <v>0</v>
      </c>
      <c r="BI150" s="202">
        <f>IF(O150="nulová",K150,0)</f>
        <v>0</v>
      </c>
      <c r="BJ150" s="17" t="s">
        <v>84</v>
      </c>
      <c r="BK150" s="202">
        <f>ROUND(P150*H150,2)</f>
        <v>0</v>
      </c>
      <c r="BL150" s="17" t="s">
        <v>150</v>
      </c>
      <c r="BM150" s="201" t="s">
        <v>1048</v>
      </c>
    </row>
    <row r="151" spans="2:51" s="13" customFormat="1" ht="12">
      <c r="B151" s="208"/>
      <c r="C151" s="209"/>
      <c r="D151" s="203" t="s">
        <v>154</v>
      </c>
      <c r="E151" s="210" t="s">
        <v>1</v>
      </c>
      <c r="F151" s="211" t="s">
        <v>1049</v>
      </c>
      <c r="G151" s="209"/>
      <c r="H151" s="212">
        <v>235.373</v>
      </c>
      <c r="I151" s="213"/>
      <c r="J151" s="213"/>
      <c r="K151" s="209"/>
      <c r="L151" s="209"/>
      <c r="M151" s="214"/>
      <c r="N151" s="215"/>
      <c r="O151" s="216"/>
      <c r="P151" s="216"/>
      <c r="Q151" s="216"/>
      <c r="R151" s="216"/>
      <c r="S151" s="216"/>
      <c r="T151" s="216"/>
      <c r="U151" s="216"/>
      <c r="V151" s="216"/>
      <c r="W151" s="216"/>
      <c r="X151" s="217"/>
      <c r="AT151" s="218" t="s">
        <v>154</v>
      </c>
      <c r="AU151" s="218" t="s">
        <v>86</v>
      </c>
      <c r="AV151" s="13" t="s">
        <v>86</v>
      </c>
      <c r="AW151" s="13" t="s">
        <v>5</v>
      </c>
      <c r="AX151" s="13" t="s">
        <v>84</v>
      </c>
      <c r="AY151" s="218" t="s">
        <v>142</v>
      </c>
    </row>
    <row r="152" spans="2:51" s="15" customFormat="1" ht="12">
      <c r="B152" s="240"/>
      <c r="C152" s="241"/>
      <c r="D152" s="203" t="s">
        <v>154</v>
      </c>
      <c r="E152" s="242" t="s">
        <v>1</v>
      </c>
      <c r="F152" s="243" t="s">
        <v>258</v>
      </c>
      <c r="G152" s="241"/>
      <c r="H152" s="242" t="s">
        <v>1</v>
      </c>
      <c r="I152" s="244"/>
      <c r="J152" s="244"/>
      <c r="K152" s="241"/>
      <c r="L152" s="241"/>
      <c r="M152" s="245"/>
      <c r="N152" s="246"/>
      <c r="O152" s="247"/>
      <c r="P152" s="247"/>
      <c r="Q152" s="247"/>
      <c r="R152" s="247"/>
      <c r="S152" s="247"/>
      <c r="T152" s="247"/>
      <c r="U152" s="247"/>
      <c r="V152" s="247"/>
      <c r="W152" s="247"/>
      <c r="X152" s="248"/>
      <c r="AT152" s="249" t="s">
        <v>154</v>
      </c>
      <c r="AU152" s="249" t="s">
        <v>86</v>
      </c>
      <c r="AV152" s="15" t="s">
        <v>84</v>
      </c>
      <c r="AW152" s="15" t="s">
        <v>5</v>
      </c>
      <c r="AX152" s="15" t="s">
        <v>76</v>
      </c>
      <c r="AY152" s="249" t="s">
        <v>142</v>
      </c>
    </row>
    <row r="153" spans="1:65" s="2" customFormat="1" ht="36">
      <c r="A153" s="34"/>
      <c r="B153" s="35"/>
      <c r="C153" s="189" t="s">
        <v>552</v>
      </c>
      <c r="D153" s="189" t="s">
        <v>145</v>
      </c>
      <c r="E153" s="190" t="s">
        <v>260</v>
      </c>
      <c r="F153" s="191" t="s">
        <v>261</v>
      </c>
      <c r="G153" s="192" t="s">
        <v>196</v>
      </c>
      <c r="H153" s="193">
        <v>112.76</v>
      </c>
      <c r="I153" s="194"/>
      <c r="J153" s="194"/>
      <c r="K153" s="195">
        <f>ROUND(P153*H153,2)</f>
        <v>0</v>
      </c>
      <c r="L153" s="191" t="s">
        <v>149</v>
      </c>
      <c r="M153" s="39"/>
      <c r="N153" s="196" t="s">
        <v>1</v>
      </c>
      <c r="O153" s="197" t="s">
        <v>39</v>
      </c>
      <c r="P153" s="198">
        <f>I153+J153</f>
        <v>0</v>
      </c>
      <c r="Q153" s="198">
        <f>ROUND(I153*H153,2)</f>
        <v>0</v>
      </c>
      <c r="R153" s="198">
        <f>ROUND(J153*H153,2)</f>
        <v>0</v>
      </c>
      <c r="S153" s="71"/>
      <c r="T153" s="199">
        <f>S153*H153</f>
        <v>0</v>
      </c>
      <c r="U153" s="199">
        <v>0</v>
      </c>
      <c r="V153" s="199">
        <f>U153*H153</f>
        <v>0</v>
      </c>
      <c r="W153" s="199">
        <v>0</v>
      </c>
      <c r="X153" s="200">
        <f>W153*H153</f>
        <v>0</v>
      </c>
      <c r="Y153" s="34"/>
      <c r="Z153" s="34"/>
      <c r="AA153" s="34"/>
      <c r="AB153" s="34"/>
      <c r="AC153" s="34"/>
      <c r="AD153" s="34"/>
      <c r="AE153" s="34"/>
      <c r="AR153" s="201" t="s">
        <v>150</v>
      </c>
      <c r="AT153" s="201" t="s">
        <v>145</v>
      </c>
      <c r="AU153" s="201" t="s">
        <v>86</v>
      </c>
      <c r="AY153" s="17" t="s">
        <v>142</v>
      </c>
      <c r="BE153" s="202">
        <f>IF(O153="základní",K153,0)</f>
        <v>0</v>
      </c>
      <c r="BF153" s="202">
        <f>IF(O153="snížená",K153,0)</f>
        <v>0</v>
      </c>
      <c r="BG153" s="202">
        <f>IF(O153="zákl. přenesená",K153,0)</f>
        <v>0</v>
      </c>
      <c r="BH153" s="202">
        <f>IF(O153="sníž. přenesená",K153,0)</f>
        <v>0</v>
      </c>
      <c r="BI153" s="202">
        <f>IF(O153="nulová",K153,0)</f>
        <v>0</v>
      </c>
      <c r="BJ153" s="17" t="s">
        <v>84</v>
      </c>
      <c r="BK153" s="202">
        <f>ROUND(P153*H153,2)</f>
        <v>0</v>
      </c>
      <c r="BL153" s="17" t="s">
        <v>150</v>
      </c>
      <c r="BM153" s="201" t="s">
        <v>1050</v>
      </c>
    </row>
    <row r="154" spans="1:65" s="2" customFormat="1" ht="44.25" customHeight="1">
      <c r="A154" s="34"/>
      <c r="B154" s="35"/>
      <c r="C154" s="189" t="s">
        <v>394</v>
      </c>
      <c r="D154" s="189" t="s">
        <v>145</v>
      </c>
      <c r="E154" s="190" t="s">
        <v>265</v>
      </c>
      <c r="F154" s="191" t="s">
        <v>266</v>
      </c>
      <c r="G154" s="192" t="s">
        <v>254</v>
      </c>
      <c r="H154" s="193">
        <v>1088.259</v>
      </c>
      <c r="I154" s="194"/>
      <c r="J154" s="194"/>
      <c r="K154" s="195">
        <f>ROUND(P154*H154,2)</f>
        <v>0</v>
      </c>
      <c r="L154" s="191" t="s">
        <v>149</v>
      </c>
      <c r="M154" s="39"/>
      <c r="N154" s="196" t="s">
        <v>1</v>
      </c>
      <c r="O154" s="197" t="s">
        <v>39</v>
      </c>
      <c r="P154" s="198">
        <f>I154+J154</f>
        <v>0</v>
      </c>
      <c r="Q154" s="198">
        <f>ROUND(I154*H154,2)</f>
        <v>0</v>
      </c>
      <c r="R154" s="198">
        <f>ROUND(J154*H154,2)</f>
        <v>0</v>
      </c>
      <c r="S154" s="71"/>
      <c r="T154" s="199">
        <f>S154*H154</f>
        <v>0</v>
      </c>
      <c r="U154" s="199">
        <v>0</v>
      </c>
      <c r="V154" s="199">
        <f>U154*H154</f>
        <v>0</v>
      </c>
      <c r="W154" s="199">
        <v>0</v>
      </c>
      <c r="X154" s="200">
        <f>W154*H154</f>
        <v>0</v>
      </c>
      <c r="Y154" s="34"/>
      <c r="Z154" s="34"/>
      <c r="AA154" s="34"/>
      <c r="AB154" s="34"/>
      <c r="AC154" s="34"/>
      <c r="AD154" s="34"/>
      <c r="AE154" s="34"/>
      <c r="AR154" s="201" t="s">
        <v>150</v>
      </c>
      <c r="AT154" s="201" t="s">
        <v>145</v>
      </c>
      <c r="AU154" s="201" t="s">
        <v>86</v>
      </c>
      <c r="AY154" s="17" t="s">
        <v>142</v>
      </c>
      <c r="BE154" s="202">
        <f>IF(O154="základní",K154,0)</f>
        <v>0</v>
      </c>
      <c r="BF154" s="202">
        <f>IF(O154="snížená",K154,0)</f>
        <v>0</v>
      </c>
      <c r="BG154" s="202">
        <f>IF(O154="zákl. přenesená",K154,0)</f>
        <v>0</v>
      </c>
      <c r="BH154" s="202">
        <f>IF(O154="sníž. přenesená",K154,0)</f>
        <v>0</v>
      </c>
      <c r="BI154" s="202">
        <f>IF(O154="nulová",K154,0)</f>
        <v>0</v>
      </c>
      <c r="BJ154" s="17" t="s">
        <v>84</v>
      </c>
      <c r="BK154" s="202">
        <f>ROUND(P154*H154,2)</f>
        <v>0</v>
      </c>
      <c r="BL154" s="17" t="s">
        <v>150</v>
      </c>
      <c r="BM154" s="201" t="s">
        <v>1051</v>
      </c>
    </row>
    <row r="155" spans="1:47" s="2" customFormat="1" ht="39">
      <c r="A155" s="34"/>
      <c r="B155" s="35"/>
      <c r="C155" s="36"/>
      <c r="D155" s="203" t="s">
        <v>152</v>
      </c>
      <c r="E155" s="36"/>
      <c r="F155" s="204" t="s">
        <v>268</v>
      </c>
      <c r="G155" s="36"/>
      <c r="H155" s="36"/>
      <c r="I155" s="205"/>
      <c r="J155" s="205"/>
      <c r="K155" s="36"/>
      <c r="L155" s="36"/>
      <c r="M155" s="39"/>
      <c r="N155" s="206"/>
      <c r="O155" s="207"/>
      <c r="P155" s="71"/>
      <c r="Q155" s="71"/>
      <c r="R155" s="71"/>
      <c r="S155" s="71"/>
      <c r="T155" s="71"/>
      <c r="U155" s="71"/>
      <c r="V155" s="71"/>
      <c r="W155" s="71"/>
      <c r="X155" s="72"/>
      <c r="Y155" s="34"/>
      <c r="Z155" s="34"/>
      <c r="AA155" s="34"/>
      <c r="AB155" s="34"/>
      <c r="AC155" s="34"/>
      <c r="AD155" s="34"/>
      <c r="AE155" s="34"/>
      <c r="AT155" s="17" t="s">
        <v>152</v>
      </c>
      <c r="AU155" s="17" t="s">
        <v>86</v>
      </c>
    </row>
    <row r="156" spans="1:65" s="2" customFormat="1" ht="44.25" customHeight="1">
      <c r="A156" s="34"/>
      <c r="B156" s="35"/>
      <c r="C156" s="189" t="s">
        <v>559</v>
      </c>
      <c r="D156" s="189" t="s">
        <v>145</v>
      </c>
      <c r="E156" s="190" t="s">
        <v>903</v>
      </c>
      <c r="F156" s="191" t="s">
        <v>904</v>
      </c>
      <c r="G156" s="192" t="s">
        <v>196</v>
      </c>
      <c r="H156" s="193">
        <v>38.84</v>
      </c>
      <c r="I156" s="194"/>
      <c r="J156" s="194"/>
      <c r="K156" s="195">
        <f>ROUND(P156*H156,2)</f>
        <v>0</v>
      </c>
      <c r="L156" s="191" t="s">
        <v>149</v>
      </c>
      <c r="M156" s="39"/>
      <c r="N156" s="196" t="s">
        <v>1</v>
      </c>
      <c r="O156" s="197" t="s">
        <v>39</v>
      </c>
      <c r="P156" s="198">
        <f>I156+J156</f>
        <v>0</v>
      </c>
      <c r="Q156" s="198">
        <f>ROUND(I156*H156,2)</f>
        <v>0</v>
      </c>
      <c r="R156" s="198">
        <f>ROUND(J156*H156,2)</f>
        <v>0</v>
      </c>
      <c r="S156" s="71"/>
      <c r="T156" s="199">
        <f>S156*H156</f>
        <v>0</v>
      </c>
      <c r="U156" s="199">
        <v>0</v>
      </c>
      <c r="V156" s="199">
        <f>U156*H156</f>
        <v>0</v>
      </c>
      <c r="W156" s="199">
        <v>0</v>
      </c>
      <c r="X156" s="200">
        <f>W156*H156</f>
        <v>0</v>
      </c>
      <c r="Y156" s="34"/>
      <c r="Z156" s="34"/>
      <c r="AA156" s="34"/>
      <c r="AB156" s="34"/>
      <c r="AC156" s="34"/>
      <c r="AD156" s="34"/>
      <c r="AE156" s="34"/>
      <c r="AR156" s="201" t="s">
        <v>150</v>
      </c>
      <c r="AT156" s="201" t="s">
        <v>145</v>
      </c>
      <c r="AU156" s="201" t="s">
        <v>86</v>
      </c>
      <c r="AY156" s="17" t="s">
        <v>142</v>
      </c>
      <c r="BE156" s="202">
        <f>IF(O156="základní",K156,0)</f>
        <v>0</v>
      </c>
      <c r="BF156" s="202">
        <f>IF(O156="snížená",K156,0)</f>
        <v>0</v>
      </c>
      <c r="BG156" s="202">
        <f>IF(O156="zákl. přenesená",K156,0)</f>
        <v>0</v>
      </c>
      <c r="BH156" s="202">
        <f>IF(O156="sníž. přenesená",K156,0)</f>
        <v>0</v>
      </c>
      <c r="BI156" s="202">
        <f>IF(O156="nulová",K156,0)</f>
        <v>0</v>
      </c>
      <c r="BJ156" s="17" t="s">
        <v>84</v>
      </c>
      <c r="BK156" s="202">
        <f>ROUND(P156*H156,2)</f>
        <v>0</v>
      </c>
      <c r="BL156" s="17" t="s">
        <v>150</v>
      </c>
      <c r="BM156" s="201" t="s">
        <v>1052</v>
      </c>
    </row>
    <row r="157" spans="2:51" s="13" customFormat="1" ht="12">
      <c r="B157" s="208"/>
      <c r="C157" s="209"/>
      <c r="D157" s="203" t="s">
        <v>154</v>
      </c>
      <c r="E157" s="210" t="s">
        <v>1</v>
      </c>
      <c r="F157" s="211" t="s">
        <v>1053</v>
      </c>
      <c r="G157" s="209"/>
      <c r="H157" s="212">
        <v>38.84</v>
      </c>
      <c r="I157" s="213"/>
      <c r="J157" s="213"/>
      <c r="K157" s="209"/>
      <c r="L157" s="209"/>
      <c r="M157" s="214"/>
      <c r="N157" s="215"/>
      <c r="O157" s="216"/>
      <c r="P157" s="216"/>
      <c r="Q157" s="216"/>
      <c r="R157" s="216"/>
      <c r="S157" s="216"/>
      <c r="T157" s="216"/>
      <c r="U157" s="216"/>
      <c r="V157" s="216"/>
      <c r="W157" s="216"/>
      <c r="X157" s="217"/>
      <c r="AT157" s="218" t="s">
        <v>154</v>
      </c>
      <c r="AU157" s="218" t="s">
        <v>86</v>
      </c>
      <c r="AV157" s="13" t="s">
        <v>86</v>
      </c>
      <c r="AW157" s="13" t="s">
        <v>5</v>
      </c>
      <c r="AX157" s="13" t="s">
        <v>84</v>
      </c>
      <c r="AY157" s="218" t="s">
        <v>142</v>
      </c>
    </row>
    <row r="158" spans="1:65" s="2" customFormat="1" ht="36">
      <c r="A158" s="34"/>
      <c r="B158" s="35"/>
      <c r="C158" s="189" t="s">
        <v>398</v>
      </c>
      <c r="D158" s="189" t="s">
        <v>145</v>
      </c>
      <c r="E158" s="190" t="s">
        <v>617</v>
      </c>
      <c r="F158" s="191" t="s">
        <v>618</v>
      </c>
      <c r="G158" s="192" t="s">
        <v>148</v>
      </c>
      <c r="H158" s="193">
        <v>44</v>
      </c>
      <c r="I158" s="194"/>
      <c r="J158" s="194"/>
      <c r="K158" s="195">
        <f>ROUND(P158*H158,2)</f>
        <v>0</v>
      </c>
      <c r="L158" s="191" t="s">
        <v>149</v>
      </c>
      <c r="M158" s="39"/>
      <c r="N158" s="196" t="s">
        <v>1</v>
      </c>
      <c r="O158" s="197" t="s">
        <v>39</v>
      </c>
      <c r="P158" s="198">
        <f>I158+J158</f>
        <v>0</v>
      </c>
      <c r="Q158" s="198">
        <f>ROUND(I158*H158,2)</f>
        <v>0</v>
      </c>
      <c r="R158" s="198">
        <f>ROUND(J158*H158,2)</f>
        <v>0</v>
      </c>
      <c r="S158" s="71"/>
      <c r="T158" s="199">
        <f>S158*H158</f>
        <v>0</v>
      </c>
      <c r="U158" s="199">
        <v>0</v>
      </c>
      <c r="V158" s="199">
        <f>U158*H158</f>
        <v>0</v>
      </c>
      <c r="W158" s="199">
        <v>0</v>
      </c>
      <c r="X158" s="200">
        <f>W158*H158</f>
        <v>0</v>
      </c>
      <c r="Y158" s="34"/>
      <c r="Z158" s="34"/>
      <c r="AA158" s="34"/>
      <c r="AB158" s="34"/>
      <c r="AC158" s="34"/>
      <c r="AD158" s="34"/>
      <c r="AE158" s="34"/>
      <c r="AR158" s="201" t="s">
        <v>150</v>
      </c>
      <c r="AT158" s="201" t="s">
        <v>145</v>
      </c>
      <c r="AU158" s="201" t="s">
        <v>86</v>
      </c>
      <c r="AY158" s="17" t="s">
        <v>142</v>
      </c>
      <c r="BE158" s="202">
        <f>IF(O158="základní",K158,0)</f>
        <v>0</v>
      </c>
      <c r="BF158" s="202">
        <f>IF(O158="snížená",K158,0)</f>
        <v>0</v>
      </c>
      <c r="BG158" s="202">
        <f>IF(O158="zákl. přenesená",K158,0)</f>
        <v>0</v>
      </c>
      <c r="BH158" s="202">
        <f>IF(O158="sníž. přenesená",K158,0)</f>
        <v>0</v>
      </c>
      <c r="BI158" s="202">
        <f>IF(O158="nulová",K158,0)</f>
        <v>0</v>
      </c>
      <c r="BJ158" s="17" t="s">
        <v>84</v>
      </c>
      <c r="BK158" s="202">
        <f>ROUND(P158*H158,2)</f>
        <v>0</v>
      </c>
      <c r="BL158" s="17" t="s">
        <v>150</v>
      </c>
      <c r="BM158" s="201" t="s">
        <v>1054</v>
      </c>
    </row>
    <row r="159" spans="1:47" s="2" customFormat="1" ht="48.75">
      <c r="A159" s="34"/>
      <c r="B159" s="35"/>
      <c r="C159" s="36"/>
      <c r="D159" s="203" t="s">
        <v>152</v>
      </c>
      <c r="E159" s="36"/>
      <c r="F159" s="204" t="s">
        <v>283</v>
      </c>
      <c r="G159" s="36"/>
      <c r="H159" s="36"/>
      <c r="I159" s="205"/>
      <c r="J159" s="205"/>
      <c r="K159" s="36"/>
      <c r="L159" s="36"/>
      <c r="M159" s="39"/>
      <c r="N159" s="206"/>
      <c r="O159" s="207"/>
      <c r="P159" s="71"/>
      <c r="Q159" s="71"/>
      <c r="R159" s="71"/>
      <c r="S159" s="71"/>
      <c r="T159" s="71"/>
      <c r="U159" s="71"/>
      <c r="V159" s="71"/>
      <c r="W159" s="71"/>
      <c r="X159" s="72"/>
      <c r="Y159" s="34"/>
      <c r="Z159" s="34"/>
      <c r="AA159" s="34"/>
      <c r="AB159" s="34"/>
      <c r="AC159" s="34"/>
      <c r="AD159" s="34"/>
      <c r="AE159" s="34"/>
      <c r="AT159" s="17" t="s">
        <v>152</v>
      </c>
      <c r="AU159" s="17" t="s">
        <v>86</v>
      </c>
    </row>
    <row r="160" spans="2:51" s="13" customFormat="1" ht="12">
      <c r="B160" s="208"/>
      <c r="C160" s="209"/>
      <c r="D160" s="203" t="s">
        <v>154</v>
      </c>
      <c r="E160" s="210" t="s">
        <v>1</v>
      </c>
      <c r="F160" s="211" t="s">
        <v>1055</v>
      </c>
      <c r="G160" s="209"/>
      <c r="H160" s="212">
        <v>44</v>
      </c>
      <c r="I160" s="213"/>
      <c r="J160" s="213"/>
      <c r="K160" s="209"/>
      <c r="L160" s="209"/>
      <c r="M160" s="214"/>
      <c r="N160" s="215"/>
      <c r="O160" s="216"/>
      <c r="P160" s="216"/>
      <c r="Q160" s="216"/>
      <c r="R160" s="216"/>
      <c r="S160" s="216"/>
      <c r="T160" s="216"/>
      <c r="U160" s="216"/>
      <c r="V160" s="216"/>
      <c r="W160" s="216"/>
      <c r="X160" s="217"/>
      <c r="AT160" s="218" t="s">
        <v>154</v>
      </c>
      <c r="AU160" s="218" t="s">
        <v>86</v>
      </c>
      <c r="AV160" s="13" t="s">
        <v>86</v>
      </c>
      <c r="AW160" s="13" t="s">
        <v>5</v>
      </c>
      <c r="AX160" s="13" t="s">
        <v>84</v>
      </c>
      <c r="AY160" s="218" t="s">
        <v>142</v>
      </c>
    </row>
    <row r="161" spans="1:65" s="2" customFormat="1" ht="36">
      <c r="A161" s="34"/>
      <c r="B161" s="35"/>
      <c r="C161" s="189" t="s">
        <v>515</v>
      </c>
      <c r="D161" s="189" t="s">
        <v>145</v>
      </c>
      <c r="E161" s="190" t="s">
        <v>285</v>
      </c>
      <c r="F161" s="191" t="s">
        <v>286</v>
      </c>
      <c r="G161" s="192" t="s">
        <v>148</v>
      </c>
      <c r="H161" s="193">
        <v>47.35</v>
      </c>
      <c r="I161" s="194"/>
      <c r="J161" s="194"/>
      <c r="K161" s="195">
        <f>ROUND(P161*H161,2)</f>
        <v>0</v>
      </c>
      <c r="L161" s="191" t="s">
        <v>149</v>
      </c>
      <c r="M161" s="39"/>
      <c r="N161" s="196" t="s">
        <v>1</v>
      </c>
      <c r="O161" s="197" t="s">
        <v>39</v>
      </c>
      <c r="P161" s="198">
        <f>I161+J161</f>
        <v>0</v>
      </c>
      <c r="Q161" s="198">
        <f>ROUND(I161*H161,2)</f>
        <v>0</v>
      </c>
      <c r="R161" s="198">
        <f>ROUND(J161*H161,2)</f>
        <v>0</v>
      </c>
      <c r="S161" s="71"/>
      <c r="T161" s="199">
        <f>S161*H161</f>
        <v>0</v>
      </c>
      <c r="U161" s="199">
        <v>0</v>
      </c>
      <c r="V161" s="199">
        <f>U161*H161</f>
        <v>0</v>
      </c>
      <c r="W161" s="199">
        <v>0</v>
      </c>
      <c r="X161" s="200">
        <f>W161*H161</f>
        <v>0</v>
      </c>
      <c r="Y161" s="34"/>
      <c r="Z161" s="34"/>
      <c r="AA161" s="34"/>
      <c r="AB161" s="34"/>
      <c r="AC161" s="34"/>
      <c r="AD161" s="34"/>
      <c r="AE161" s="34"/>
      <c r="AR161" s="201" t="s">
        <v>150</v>
      </c>
      <c r="AT161" s="201" t="s">
        <v>145</v>
      </c>
      <c r="AU161" s="201" t="s">
        <v>86</v>
      </c>
      <c r="AY161" s="17" t="s">
        <v>142</v>
      </c>
      <c r="BE161" s="202">
        <f>IF(O161="základní",K161,0)</f>
        <v>0</v>
      </c>
      <c r="BF161" s="202">
        <f>IF(O161="snížená",K161,0)</f>
        <v>0</v>
      </c>
      <c r="BG161" s="202">
        <f>IF(O161="zákl. přenesená",K161,0)</f>
        <v>0</v>
      </c>
      <c r="BH161" s="202">
        <f>IF(O161="sníž. přenesená",K161,0)</f>
        <v>0</v>
      </c>
      <c r="BI161" s="202">
        <f>IF(O161="nulová",K161,0)</f>
        <v>0</v>
      </c>
      <c r="BJ161" s="17" t="s">
        <v>84</v>
      </c>
      <c r="BK161" s="202">
        <f>ROUND(P161*H161,2)</f>
        <v>0</v>
      </c>
      <c r="BL161" s="17" t="s">
        <v>150</v>
      </c>
      <c r="BM161" s="201" t="s">
        <v>1056</v>
      </c>
    </row>
    <row r="162" spans="2:51" s="13" customFormat="1" ht="12">
      <c r="B162" s="208"/>
      <c r="C162" s="209"/>
      <c r="D162" s="203" t="s">
        <v>154</v>
      </c>
      <c r="E162" s="210" t="s">
        <v>1</v>
      </c>
      <c r="F162" s="211" t="s">
        <v>1055</v>
      </c>
      <c r="G162" s="209"/>
      <c r="H162" s="212">
        <v>44</v>
      </c>
      <c r="I162" s="213"/>
      <c r="J162" s="213"/>
      <c r="K162" s="209"/>
      <c r="L162" s="209"/>
      <c r="M162" s="214"/>
      <c r="N162" s="215"/>
      <c r="O162" s="216"/>
      <c r="P162" s="216"/>
      <c r="Q162" s="216"/>
      <c r="R162" s="216"/>
      <c r="S162" s="216"/>
      <c r="T162" s="216"/>
      <c r="U162" s="216"/>
      <c r="V162" s="216"/>
      <c r="W162" s="216"/>
      <c r="X162" s="217"/>
      <c r="AT162" s="218" t="s">
        <v>154</v>
      </c>
      <c r="AU162" s="218" t="s">
        <v>86</v>
      </c>
      <c r="AV162" s="13" t="s">
        <v>86</v>
      </c>
      <c r="AW162" s="13" t="s">
        <v>5</v>
      </c>
      <c r="AX162" s="13" t="s">
        <v>76</v>
      </c>
      <c r="AY162" s="218" t="s">
        <v>142</v>
      </c>
    </row>
    <row r="163" spans="2:51" s="13" customFormat="1" ht="12">
      <c r="B163" s="208"/>
      <c r="C163" s="209"/>
      <c r="D163" s="203" t="s">
        <v>154</v>
      </c>
      <c r="E163" s="210" t="s">
        <v>1</v>
      </c>
      <c r="F163" s="211" t="s">
        <v>1057</v>
      </c>
      <c r="G163" s="209"/>
      <c r="H163" s="212">
        <v>3.35</v>
      </c>
      <c r="I163" s="213"/>
      <c r="J163" s="213"/>
      <c r="K163" s="209"/>
      <c r="L163" s="209"/>
      <c r="M163" s="214"/>
      <c r="N163" s="215"/>
      <c r="O163" s="216"/>
      <c r="P163" s="216"/>
      <c r="Q163" s="216"/>
      <c r="R163" s="216"/>
      <c r="S163" s="216"/>
      <c r="T163" s="216"/>
      <c r="U163" s="216"/>
      <c r="V163" s="216"/>
      <c r="W163" s="216"/>
      <c r="X163" s="217"/>
      <c r="AT163" s="218" t="s">
        <v>154</v>
      </c>
      <c r="AU163" s="218" t="s">
        <v>86</v>
      </c>
      <c r="AV163" s="13" t="s">
        <v>86</v>
      </c>
      <c r="AW163" s="13" t="s">
        <v>5</v>
      </c>
      <c r="AX163" s="13" t="s">
        <v>76</v>
      </c>
      <c r="AY163" s="218" t="s">
        <v>142</v>
      </c>
    </row>
    <row r="164" spans="2:51" s="14" customFormat="1" ht="12">
      <c r="B164" s="219"/>
      <c r="C164" s="220"/>
      <c r="D164" s="203" t="s">
        <v>154</v>
      </c>
      <c r="E164" s="221" t="s">
        <v>1</v>
      </c>
      <c r="F164" s="222" t="s">
        <v>224</v>
      </c>
      <c r="G164" s="220"/>
      <c r="H164" s="223">
        <v>47.35</v>
      </c>
      <c r="I164" s="224"/>
      <c r="J164" s="224"/>
      <c r="K164" s="220"/>
      <c r="L164" s="220"/>
      <c r="M164" s="225"/>
      <c r="N164" s="226"/>
      <c r="O164" s="227"/>
      <c r="P164" s="227"/>
      <c r="Q164" s="227"/>
      <c r="R164" s="227"/>
      <c r="S164" s="227"/>
      <c r="T164" s="227"/>
      <c r="U164" s="227"/>
      <c r="V164" s="227"/>
      <c r="W164" s="227"/>
      <c r="X164" s="228"/>
      <c r="AT164" s="229" t="s">
        <v>154</v>
      </c>
      <c r="AU164" s="229" t="s">
        <v>86</v>
      </c>
      <c r="AV164" s="14" t="s">
        <v>150</v>
      </c>
      <c r="AW164" s="14" t="s">
        <v>5</v>
      </c>
      <c r="AX164" s="14" t="s">
        <v>84</v>
      </c>
      <c r="AY164" s="229" t="s">
        <v>142</v>
      </c>
    </row>
    <row r="165" spans="1:65" s="2" customFormat="1" ht="24.2" customHeight="1">
      <c r="A165" s="34"/>
      <c r="B165" s="35"/>
      <c r="C165" s="230" t="s">
        <v>751</v>
      </c>
      <c r="D165" s="230" t="s">
        <v>251</v>
      </c>
      <c r="E165" s="231" t="s">
        <v>293</v>
      </c>
      <c r="F165" s="232" t="s">
        <v>294</v>
      </c>
      <c r="G165" s="233" t="s">
        <v>295</v>
      </c>
      <c r="H165" s="234">
        <v>1.184</v>
      </c>
      <c r="I165" s="235"/>
      <c r="J165" s="236"/>
      <c r="K165" s="237">
        <f>ROUND(P165*H165,2)</f>
        <v>0</v>
      </c>
      <c r="L165" s="232" t="s">
        <v>149</v>
      </c>
      <c r="M165" s="238"/>
      <c r="N165" s="239" t="s">
        <v>1</v>
      </c>
      <c r="O165" s="197" t="s">
        <v>39</v>
      </c>
      <c r="P165" s="198">
        <f>I165+J165</f>
        <v>0</v>
      </c>
      <c r="Q165" s="198">
        <f>ROUND(I165*H165,2)</f>
        <v>0</v>
      </c>
      <c r="R165" s="198">
        <f>ROUND(J165*H165,2)</f>
        <v>0</v>
      </c>
      <c r="S165" s="71"/>
      <c r="T165" s="199">
        <f>S165*H165</f>
        <v>0</v>
      </c>
      <c r="U165" s="199">
        <v>0.001</v>
      </c>
      <c r="V165" s="199">
        <f>U165*H165</f>
        <v>0.001184</v>
      </c>
      <c r="W165" s="199">
        <v>0</v>
      </c>
      <c r="X165" s="200">
        <f>W165*H165</f>
        <v>0</v>
      </c>
      <c r="Y165" s="34"/>
      <c r="Z165" s="34"/>
      <c r="AA165" s="34"/>
      <c r="AB165" s="34"/>
      <c r="AC165" s="34"/>
      <c r="AD165" s="34"/>
      <c r="AE165" s="34"/>
      <c r="AR165" s="201" t="s">
        <v>188</v>
      </c>
      <c r="AT165" s="201" t="s">
        <v>251</v>
      </c>
      <c r="AU165" s="201" t="s">
        <v>86</v>
      </c>
      <c r="AY165" s="17" t="s">
        <v>142</v>
      </c>
      <c r="BE165" s="202">
        <f>IF(O165="základní",K165,0)</f>
        <v>0</v>
      </c>
      <c r="BF165" s="202">
        <f>IF(O165="snížená",K165,0)</f>
        <v>0</v>
      </c>
      <c r="BG165" s="202">
        <f>IF(O165="zákl. přenesená",K165,0)</f>
        <v>0</v>
      </c>
      <c r="BH165" s="202">
        <f>IF(O165="sníž. přenesená",K165,0)</f>
        <v>0</v>
      </c>
      <c r="BI165" s="202">
        <f>IF(O165="nulová",K165,0)</f>
        <v>0</v>
      </c>
      <c r="BJ165" s="17" t="s">
        <v>84</v>
      </c>
      <c r="BK165" s="202">
        <f>ROUND(P165*H165,2)</f>
        <v>0</v>
      </c>
      <c r="BL165" s="17" t="s">
        <v>150</v>
      </c>
      <c r="BM165" s="201" t="s">
        <v>1058</v>
      </c>
    </row>
    <row r="166" spans="1:65" s="2" customFormat="1" ht="33" customHeight="1">
      <c r="A166" s="34"/>
      <c r="B166" s="35"/>
      <c r="C166" s="189" t="s">
        <v>403</v>
      </c>
      <c r="D166" s="189" t="s">
        <v>145</v>
      </c>
      <c r="E166" s="190" t="s">
        <v>626</v>
      </c>
      <c r="F166" s="191" t="s">
        <v>627</v>
      </c>
      <c r="G166" s="192" t="s">
        <v>148</v>
      </c>
      <c r="H166" s="193">
        <v>420.58</v>
      </c>
      <c r="I166" s="194"/>
      <c r="J166" s="194"/>
      <c r="K166" s="195">
        <f>ROUND(P166*H166,2)</f>
        <v>0</v>
      </c>
      <c r="L166" s="191" t="s">
        <v>149</v>
      </c>
      <c r="M166" s="39"/>
      <c r="N166" s="196" t="s">
        <v>1</v>
      </c>
      <c r="O166" s="197" t="s">
        <v>39</v>
      </c>
      <c r="P166" s="198">
        <f>I166+J166</f>
        <v>0</v>
      </c>
      <c r="Q166" s="198">
        <f>ROUND(I166*H166,2)</f>
        <v>0</v>
      </c>
      <c r="R166" s="198">
        <f>ROUND(J166*H166,2)</f>
        <v>0</v>
      </c>
      <c r="S166" s="71"/>
      <c r="T166" s="199">
        <f>S166*H166</f>
        <v>0</v>
      </c>
      <c r="U166" s="199">
        <v>0</v>
      </c>
      <c r="V166" s="199">
        <f>U166*H166</f>
        <v>0</v>
      </c>
      <c r="W166" s="199">
        <v>0</v>
      </c>
      <c r="X166" s="200">
        <f>W166*H166</f>
        <v>0</v>
      </c>
      <c r="Y166" s="34"/>
      <c r="Z166" s="34"/>
      <c r="AA166" s="34"/>
      <c r="AB166" s="34"/>
      <c r="AC166" s="34"/>
      <c r="AD166" s="34"/>
      <c r="AE166" s="34"/>
      <c r="AR166" s="201" t="s">
        <v>150</v>
      </c>
      <c r="AT166" s="201" t="s">
        <v>145</v>
      </c>
      <c r="AU166" s="201" t="s">
        <v>86</v>
      </c>
      <c r="AY166" s="17" t="s">
        <v>142</v>
      </c>
      <c r="BE166" s="202">
        <f>IF(O166="základní",K166,0)</f>
        <v>0</v>
      </c>
      <c r="BF166" s="202">
        <f>IF(O166="snížená",K166,0)</f>
        <v>0</v>
      </c>
      <c r="BG166" s="202">
        <f>IF(O166="zákl. přenesená",K166,0)</f>
        <v>0</v>
      </c>
      <c r="BH166" s="202">
        <f>IF(O166="sníž. přenesená",K166,0)</f>
        <v>0</v>
      </c>
      <c r="BI166" s="202">
        <f>IF(O166="nulová",K166,0)</f>
        <v>0</v>
      </c>
      <c r="BJ166" s="17" t="s">
        <v>84</v>
      </c>
      <c r="BK166" s="202">
        <f>ROUND(P166*H166,2)</f>
        <v>0</v>
      </c>
      <c r="BL166" s="17" t="s">
        <v>150</v>
      </c>
      <c r="BM166" s="201" t="s">
        <v>1059</v>
      </c>
    </row>
    <row r="167" spans="1:47" s="2" customFormat="1" ht="117">
      <c r="A167" s="34"/>
      <c r="B167" s="35"/>
      <c r="C167" s="36"/>
      <c r="D167" s="203" t="s">
        <v>152</v>
      </c>
      <c r="E167" s="36"/>
      <c r="F167" s="204" t="s">
        <v>301</v>
      </c>
      <c r="G167" s="36"/>
      <c r="H167" s="36"/>
      <c r="I167" s="205"/>
      <c r="J167" s="205"/>
      <c r="K167" s="36"/>
      <c r="L167" s="36"/>
      <c r="M167" s="39"/>
      <c r="N167" s="206"/>
      <c r="O167" s="207"/>
      <c r="P167" s="71"/>
      <c r="Q167" s="71"/>
      <c r="R167" s="71"/>
      <c r="S167" s="71"/>
      <c r="T167" s="71"/>
      <c r="U167" s="71"/>
      <c r="V167" s="71"/>
      <c r="W167" s="71"/>
      <c r="X167" s="72"/>
      <c r="Y167" s="34"/>
      <c r="Z167" s="34"/>
      <c r="AA167" s="34"/>
      <c r="AB167" s="34"/>
      <c r="AC167" s="34"/>
      <c r="AD167" s="34"/>
      <c r="AE167" s="34"/>
      <c r="AT167" s="17" t="s">
        <v>152</v>
      </c>
      <c r="AU167" s="17" t="s">
        <v>86</v>
      </c>
    </row>
    <row r="168" spans="2:51" s="13" customFormat="1" ht="12">
      <c r="B168" s="208"/>
      <c r="C168" s="209"/>
      <c r="D168" s="203" t="s">
        <v>154</v>
      </c>
      <c r="E168" s="210" t="s">
        <v>1</v>
      </c>
      <c r="F168" s="211" t="s">
        <v>1060</v>
      </c>
      <c r="G168" s="209"/>
      <c r="H168" s="212">
        <v>200.08</v>
      </c>
      <c r="I168" s="213"/>
      <c r="J168" s="213"/>
      <c r="K168" s="209"/>
      <c r="L168" s="209"/>
      <c r="M168" s="214"/>
      <c r="N168" s="215"/>
      <c r="O168" s="216"/>
      <c r="P168" s="216"/>
      <c r="Q168" s="216"/>
      <c r="R168" s="216"/>
      <c r="S168" s="216"/>
      <c r="T168" s="216"/>
      <c r="U168" s="216"/>
      <c r="V168" s="216"/>
      <c r="W168" s="216"/>
      <c r="X168" s="217"/>
      <c r="AT168" s="218" t="s">
        <v>154</v>
      </c>
      <c r="AU168" s="218" t="s">
        <v>86</v>
      </c>
      <c r="AV168" s="13" t="s">
        <v>86</v>
      </c>
      <c r="AW168" s="13" t="s">
        <v>5</v>
      </c>
      <c r="AX168" s="13" t="s">
        <v>76</v>
      </c>
      <c r="AY168" s="218" t="s">
        <v>142</v>
      </c>
    </row>
    <row r="169" spans="2:51" s="13" customFormat="1" ht="12">
      <c r="B169" s="208"/>
      <c r="C169" s="209"/>
      <c r="D169" s="203" t="s">
        <v>154</v>
      </c>
      <c r="E169" s="210" t="s">
        <v>1</v>
      </c>
      <c r="F169" s="211" t="s">
        <v>1061</v>
      </c>
      <c r="G169" s="209"/>
      <c r="H169" s="212">
        <v>220.5</v>
      </c>
      <c r="I169" s="213"/>
      <c r="J169" s="213"/>
      <c r="K169" s="209"/>
      <c r="L169" s="209"/>
      <c r="M169" s="214"/>
      <c r="N169" s="215"/>
      <c r="O169" s="216"/>
      <c r="P169" s="216"/>
      <c r="Q169" s="216"/>
      <c r="R169" s="216"/>
      <c r="S169" s="216"/>
      <c r="T169" s="216"/>
      <c r="U169" s="216"/>
      <c r="V169" s="216"/>
      <c r="W169" s="216"/>
      <c r="X169" s="217"/>
      <c r="AT169" s="218" t="s">
        <v>154</v>
      </c>
      <c r="AU169" s="218" t="s">
        <v>86</v>
      </c>
      <c r="AV169" s="13" t="s">
        <v>86</v>
      </c>
      <c r="AW169" s="13" t="s">
        <v>5</v>
      </c>
      <c r="AX169" s="13" t="s">
        <v>76</v>
      </c>
      <c r="AY169" s="218" t="s">
        <v>142</v>
      </c>
    </row>
    <row r="170" spans="2:51" s="14" customFormat="1" ht="12">
      <c r="B170" s="219"/>
      <c r="C170" s="220"/>
      <c r="D170" s="203" t="s">
        <v>154</v>
      </c>
      <c r="E170" s="221" t="s">
        <v>1</v>
      </c>
      <c r="F170" s="222" t="s">
        <v>224</v>
      </c>
      <c r="G170" s="220"/>
      <c r="H170" s="223">
        <v>420.58000000000004</v>
      </c>
      <c r="I170" s="224"/>
      <c r="J170" s="224"/>
      <c r="K170" s="220"/>
      <c r="L170" s="220"/>
      <c r="M170" s="225"/>
      <c r="N170" s="226"/>
      <c r="O170" s="227"/>
      <c r="P170" s="227"/>
      <c r="Q170" s="227"/>
      <c r="R170" s="227"/>
      <c r="S170" s="227"/>
      <c r="T170" s="227"/>
      <c r="U170" s="227"/>
      <c r="V170" s="227"/>
      <c r="W170" s="227"/>
      <c r="X170" s="228"/>
      <c r="AT170" s="229" t="s">
        <v>154</v>
      </c>
      <c r="AU170" s="229" t="s">
        <v>86</v>
      </c>
      <c r="AV170" s="14" t="s">
        <v>150</v>
      </c>
      <c r="AW170" s="14" t="s">
        <v>5</v>
      </c>
      <c r="AX170" s="14" t="s">
        <v>84</v>
      </c>
      <c r="AY170" s="229" t="s">
        <v>142</v>
      </c>
    </row>
    <row r="171" spans="2:63" s="12" customFormat="1" ht="22.9" customHeight="1">
      <c r="B171" s="172"/>
      <c r="C171" s="173"/>
      <c r="D171" s="174" t="s">
        <v>75</v>
      </c>
      <c r="E171" s="187" t="s">
        <v>86</v>
      </c>
      <c r="F171" s="187" t="s">
        <v>309</v>
      </c>
      <c r="G171" s="173"/>
      <c r="H171" s="173"/>
      <c r="I171" s="176"/>
      <c r="J171" s="176"/>
      <c r="K171" s="188">
        <f>BK171</f>
        <v>0</v>
      </c>
      <c r="L171" s="173"/>
      <c r="M171" s="178"/>
      <c r="N171" s="179"/>
      <c r="O171" s="180"/>
      <c r="P171" s="180"/>
      <c r="Q171" s="181">
        <f>SUM(Q172:Q177)</f>
        <v>0</v>
      </c>
      <c r="R171" s="181">
        <f>SUM(R172:R177)</f>
        <v>0</v>
      </c>
      <c r="S171" s="180"/>
      <c r="T171" s="182">
        <f>SUM(T172:T177)</f>
        <v>0</v>
      </c>
      <c r="U171" s="180"/>
      <c r="V171" s="182">
        <f>SUM(V172:V177)</f>
        <v>0.07441875</v>
      </c>
      <c r="W171" s="180"/>
      <c r="X171" s="183">
        <f>SUM(X172:X177)</f>
        <v>0</v>
      </c>
      <c r="AR171" s="184" t="s">
        <v>84</v>
      </c>
      <c r="AT171" s="185" t="s">
        <v>75</v>
      </c>
      <c r="AU171" s="185" t="s">
        <v>84</v>
      </c>
      <c r="AY171" s="184" t="s">
        <v>142</v>
      </c>
      <c r="BK171" s="186">
        <f>SUM(BK172:BK177)</f>
        <v>0</v>
      </c>
    </row>
    <row r="172" spans="1:65" s="2" customFormat="1" ht="44.25" customHeight="1">
      <c r="A172" s="34"/>
      <c r="B172" s="35"/>
      <c r="C172" s="189" t="s">
        <v>757</v>
      </c>
      <c r="D172" s="189" t="s">
        <v>145</v>
      </c>
      <c r="E172" s="190" t="s">
        <v>328</v>
      </c>
      <c r="F172" s="191" t="s">
        <v>329</v>
      </c>
      <c r="G172" s="192" t="s">
        <v>148</v>
      </c>
      <c r="H172" s="193">
        <v>220.5</v>
      </c>
      <c r="I172" s="194"/>
      <c r="J172" s="194"/>
      <c r="K172" s="195">
        <f>ROUND(P172*H172,2)</f>
        <v>0</v>
      </c>
      <c r="L172" s="191" t="s">
        <v>149</v>
      </c>
      <c r="M172" s="39"/>
      <c r="N172" s="196" t="s">
        <v>1</v>
      </c>
      <c r="O172" s="197" t="s">
        <v>39</v>
      </c>
      <c r="P172" s="198">
        <f>I172+J172</f>
        <v>0</v>
      </c>
      <c r="Q172" s="198">
        <f>ROUND(I172*H172,2)</f>
        <v>0</v>
      </c>
      <c r="R172" s="198">
        <f>ROUND(J172*H172,2)</f>
        <v>0</v>
      </c>
      <c r="S172" s="71"/>
      <c r="T172" s="199">
        <f>S172*H172</f>
        <v>0</v>
      </c>
      <c r="U172" s="199">
        <v>0.0001375</v>
      </c>
      <c r="V172" s="199">
        <f>U172*H172</f>
        <v>0.030318750000000002</v>
      </c>
      <c r="W172" s="199">
        <v>0</v>
      </c>
      <c r="X172" s="200">
        <f>W172*H172</f>
        <v>0</v>
      </c>
      <c r="Y172" s="34"/>
      <c r="Z172" s="34"/>
      <c r="AA172" s="34"/>
      <c r="AB172" s="34"/>
      <c r="AC172" s="34"/>
      <c r="AD172" s="34"/>
      <c r="AE172" s="34"/>
      <c r="AR172" s="201" t="s">
        <v>150</v>
      </c>
      <c r="AT172" s="201" t="s">
        <v>145</v>
      </c>
      <c r="AU172" s="201" t="s">
        <v>86</v>
      </c>
      <c r="AY172" s="17" t="s">
        <v>142</v>
      </c>
      <c r="BE172" s="202">
        <f>IF(O172="základní",K172,0)</f>
        <v>0</v>
      </c>
      <c r="BF172" s="202">
        <f>IF(O172="snížená",K172,0)</f>
        <v>0</v>
      </c>
      <c r="BG172" s="202">
        <f>IF(O172="zákl. přenesená",K172,0)</f>
        <v>0</v>
      </c>
      <c r="BH172" s="202">
        <f>IF(O172="sníž. přenesená",K172,0)</f>
        <v>0</v>
      </c>
      <c r="BI172" s="202">
        <f>IF(O172="nulová",K172,0)</f>
        <v>0</v>
      </c>
      <c r="BJ172" s="17" t="s">
        <v>84</v>
      </c>
      <c r="BK172" s="202">
        <f>ROUND(P172*H172,2)</f>
        <v>0</v>
      </c>
      <c r="BL172" s="17" t="s">
        <v>150</v>
      </c>
      <c r="BM172" s="201" t="s">
        <v>1062</v>
      </c>
    </row>
    <row r="173" spans="2:51" s="13" customFormat="1" ht="12">
      <c r="B173" s="208"/>
      <c r="C173" s="209"/>
      <c r="D173" s="203" t="s">
        <v>154</v>
      </c>
      <c r="E173" s="210" t="s">
        <v>1</v>
      </c>
      <c r="F173" s="211" t="s">
        <v>1063</v>
      </c>
      <c r="G173" s="209"/>
      <c r="H173" s="212">
        <v>220.5</v>
      </c>
      <c r="I173" s="213"/>
      <c r="J173" s="213"/>
      <c r="K173" s="209"/>
      <c r="L173" s="209"/>
      <c r="M173" s="214"/>
      <c r="N173" s="215"/>
      <c r="O173" s="216"/>
      <c r="P173" s="216"/>
      <c r="Q173" s="216"/>
      <c r="R173" s="216"/>
      <c r="S173" s="216"/>
      <c r="T173" s="216"/>
      <c r="U173" s="216"/>
      <c r="V173" s="216"/>
      <c r="W173" s="216"/>
      <c r="X173" s="217"/>
      <c r="AT173" s="218" t="s">
        <v>154</v>
      </c>
      <c r="AU173" s="218" t="s">
        <v>86</v>
      </c>
      <c r="AV173" s="13" t="s">
        <v>86</v>
      </c>
      <c r="AW173" s="13" t="s">
        <v>5</v>
      </c>
      <c r="AX173" s="13" t="s">
        <v>84</v>
      </c>
      <c r="AY173" s="218" t="s">
        <v>142</v>
      </c>
    </row>
    <row r="174" spans="1:65" s="2" customFormat="1" ht="24">
      <c r="A174" s="34"/>
      <c r="B174" s="35"/>
      <c r="C174" s="230" t="s">
        <v>900</v>
      </c>
      <c r="D174" s="230" t="s">
        <v>251</v>
      </c>
      <c r="E174" s="231" t="s">
        <v>922</v>
      </c>
      <c r="F174" s="232" t="s">
        <v>786</v>
      </c>
      <c r="G174" s="233" t="s">
        <v>148</v>
      </c>
      <c r="H174" s="234">
        <v>220.5</v>
      </c>
      <c r="I174" s="235"/>
      <c r="J174" s="236"/>
      <c r="K174" s="237">
        <f>ROUND(P174*H174,2)</f>
        <v>0</v>
      </c>
      <c r="L174" s="232" t="s">
        <v>255</v>
      </c>
      <c r="M174" s="238"/>
      <c r="N174" s="239" t="s">
        <v>1</v>
      </c>
      <c r="O174" s="197" t="s">
        <v>39</v>
      </c>
      <c r="P174" s="198">
        <f>I174+J174</f>
        <v>0</v>
      </c>
      <c r="Q174" s="198">
        <f>ROUND(I174*H174,2)</f>
        <v>0</v>
      </c>
      <c r="R174" s="198">
        <f>ROUND(J174*H174,2)</f>
        <v>0</v>
      </c>
      <c r="S174" s="71"/>
      <c r="T174" s="199">
        <f>S174*H174</f>
        <v>0</v>
      </c>
      <c r="U174" s="199">
        <v>0.0002</v>
      </c>
      <c r="V174" s="199">
        <f>U174*H174</f>
        <v>0.0441</v>
      </c>
      <c r="W174" s="199">
        <v>0</v>
      </c>
      <c r="X174" s="200">
        <f>W174*H174</f>
        <v>0</v>
      </c>
      <c r="Y174" s="34"/>
      <c r="Z174" s="34"/>
      <c r="AA174" s="34"/>
      <c r="AB174" s="34"/>
      <c r="AC174" s="34"/>
      <c r="AD174" s="34"/>
      <c r="AE174" s="34"/>
      <c r="AR174" s="201" t="s">
        <v>188</v>
      </c>
      <c r="AT174" s="201" t="s">
        <v>251</v>
      </c>
      <c r="AU174" s="201" t="s">
        <v>86</v>
      </c>
      <c r="AY174" s="17" t="s">
        <v>142</v>
      </c>
      <c r="BE174" s="202">
        <f>IF(O174="základní",K174,0)</f>
        <v>0</v>
      </c>
      <c r="BF174" s="202">
        <f>IF(O174="snížená",K174,0)</f>
        <v>0</v>
      </c>
      <c r="BG174" s="202">
        <f>IF(O174="zákl. přenesená",K174,0)</f>
        <v>0</v>
      </c>
      <c r="BH174" s="202">
        <f>IF(O174="sníž. přenesená",K174,0)</f>
        <v>0</v>
      </c>
      <c r="BI174" s="202">
        <f>IF(O174="nulová",K174,0)</f>
        <v>0</v>
      </c>
      <c r="BJ174" s="17" t="s">
        <v>84</v>
      </c>
      <c r="BK174" s="202">
        <f>ROUND(P174*H174,2)</f>
        <v>0</v>
      </c>
      <c r="BL174" s="17" t="s">
        <v>150</v>
      </c>
      <c r="BM174" s="201" t="s">
        <v>1064</v>
      </c>
    </row>
    <row r="175" spans="1:47" s="2" customFormat="1" ht="39">
      <c r="A175" s="34"/>
      <c r="B175" s="35"/>
      <c r="C175" s="36"/>
      <c r="D175" s="203" t="s">
        <v>788</v>
      </c>
      <c r="E175" s="36"/>
      <c r="F175" s="204" t="s">
        <v>789</v>
      </c>
      <c r="G175" s="36"/>
      <c r="H175" s="36"/>
      <c r="I175" s="205"/>
      <c r="J175" s="205"/>
      <c r="K175" s="36"/>
      <c r="L175" s="36"/>
      <c r="M175" s="39"/>
      <c r="N175" s="206"/>
      <c r="O175" s="207"/>
      <c r="P175" s="71"/>
      <c r="Q175" s="71"/>
      <c r="R175" s="71"/>
      <c r="S175" s="71"/>
      <c r="T175" s="71"/>
      <c r="U175" s="71"/>
      <c r="V175" s="71"/>
      <c r="W175" s="71"/>
      <c r="X175" s="72"/>
      <c r="Y175" s="34"/>
      <c r="Z175" s="34"/>
      <c r="AA175" s="34"/>
      <c r="AB175" s="34"/>
      <c r="AC175" s="34"/>
      <c r="AD175" s="34"/>
      <c r="AE175" s="34"/>
      <c r="AT175" s="17" t="s">
        <v>788</v>
      </c>
      <c r="AU175" s="17" t="s">
        <v>86</v>
      </c>
    </row>
    <row r="176" spans="1:65" s="2" customFormat="1" ht="36">
      <c r="A176" s="34"/>
      <c r="B176" s="35"/>
      <c r="C176" s="189" t="s">
        <v>8</v>
      </c>
      <c r="D176" s="189" t="s">
        <v>145</v>
      </c>
      <c r="E176" s="190" t="s">
        <v>971</v>
      </c>
      <c r="F176" s="191" t="s">
        <v>972</v>
      </c>
      <c r="G176" s="192" t="s">
        <v>148</v>
      </c>
      <c r="H176" s="193">
        <v>220.5</v>
      </c>
      <c r="I176" s="194"/>
      <c r="J176" s="194"/>
      <c r="K176" s="195">
        <f>ROUND(P176*H176,2)</f>
        <v>0</v>
      </c>
      <c r="L176" s="191" t="s">
        <v>149</v>
      </c>
      <c r="M176" s="39"/>
      <c r="N176" s="196" t="s">
        <v>1</v>
      </c>
      <c r="O176" s="197" t="s">
        <v>39</v>
      </c>
      <c r="P176" s="198">
        <f>I176+J176</f>
        <v>0</v>
      </c>
      <c r="Q176" s="198">
        <f>ROUND(I176*H176,2)</f>
        <v>0</v>
      </c>
      <c r="R176" s="198">
        <f>ROUND(J176*H176,2)</f>
        <v>0</v>
      </c>
      <c r="S176" s="71"/>
      <c r="T176" s="199">
        <f>S176*H176</f>
        <v>0</v>
      </c>
      <c r="U176" s="199">
        <v>0</v>
      </c>
      <c r="V176" s="199">
        <f>U176*H176</f>
        <v>0</v>
      </c>
      <c r="W176" s="199">
        <v>0</v>
      </c>
      <c r="X176" s="200">
        <f>W176*H176</f>
        <v>0</v>
      </c>
      <c r="Y176" s="34"/>
      <c r="Z176" s="34"/>
      <c r="AA176" s="34"/>
      <c r="AB176" s="34"/>
      <c r="AC176" s="34"/>
      <c r="AD176" s="34"/>
      <c r="AE176" s="34"/>
      <c r="AR176" s="201" t="s">
        <v>150</v>
      </c>
      <c r="AT176" s="201" t="s">
        <v>145</v>
      </c>
      <c r="AU176" s="201" t="s">
        <v>86</v>
      </c>
      <c r="AY176" s="17" t="s">
        <v>142</v>
      </c>
      <c r="BE176" s="202">
        <f>IF(O176="základní",K176,0)</f>
        <v>0</v>
      </c>
      <c r="BF176" s="202">
        <f>IF(O176="snížená",K176,0)</f>
        <v>0</v>
      </c>
      <c r="BG176" s="202">
        <f>IF(O176="zákl. přenesená",K176,0)</f>
        <v>0</v>
      </c>
      <c r="BH176" s="202">
        <f>IF(O176="sníž. přenesená",K176,0)</f>
        <v>0</v>
      </c>
      <c r="BI176" s="202">
        <f>IF(O176="nulová",K176,0)</f>
        <v>0</v>
      </c>
      <c r="BJ176" s="17" t="s">
        <v>84</v>
      </c>
      <c r="BK176" s="202">
        <f>ROUND(P176*H176,2)</f>
        <v>0</v>
      </c>
      <c r="BL176" s="17" t="s">
        <v>150</v>
      </c>
      <c r="BM176" s="201" t="s">
        <v>1065</v>
      </c>
    </row>
    <row r="177" spans="2:51" s="13" customFormat="1" ht="12">
      <c r="B177" s="208"/>
      <c r="C177" s="209"/>
      <c r="D177" s="203" t="s">
        <v>154</v>
      </c>
      <c r="E177" s="210" t="s">
        <v>1</v>
      </c>
      <c r="F177" s="211" t="s">
        <v>1063</v>
      </c>
      <c r="G177" s="209"/>
      <c r="H177" s="212">
        <v>220.5</v>
      </c>
      <c r="I177" s="213"/>
      <c r="J177" s="213"/>
      <c r="K177" s="209"/>
      <c r="L177" s="209"/>
      <c r="M177" s="214"/>
      <c r="N177" s="215"/>
      <c r="O177" s="216"/>
      <c r="P177" s="216"/>
      <c r="Q177" s="216"/>
      <c r="R177" s="216"/>
      <c r="S177" s="216"/>
      <c r="T177" s="216"/>
      <c r="U177" s="216"/>
      <c r="V177" s="216"/>
      <c r="W177" s="216"/>
      <c r="X177" s="217"/>
      <c r="AT177" s="218" t="s">
        <v>154</v>
      </c>
      <c r="AU177" s="218" t="s">
        <v>86</v>
      </c>
      <c r="AV177" s="13" t="s">
        <v>86</v>
      </c>
      <c r="AW177" s="13" t="s">
        <v>5</v>
      </c>
      <c r="AX177" s="13" t="s">
        <v>84</v>
      </c>
      <c r="AY177" s="218" t="s">
        <v>142</v>
      </c>
    </row>
    <row r="178" spans="2:63" s="12" customFormat="1" ht="22.9" customHeight="1">
      <c r="B178" s="172"/>
      <c r="C178" s="173"/>
      <c r="D178" s="174" t="s">
        <v>75</v>
      </c>
      <c r="E178" s="187" t="s">
        <v>173</v>
      </c>
      <c r="F178" s="187" t="s">
        <v>342</v>
      </c>
      <c r="G178" s="173"/>
      <c r="H178" s="173"/>
      <c r="I178" s="176"/>
      <c r="J178" s="176"/>
      <c r="K178" s="188">
        <f>BK178</f>
        <v>0</v>
      </c>
      <c r="L178" s="173"/>
      <c r="M178" s="178"/>
      <c r="N178" s="179"/>
      <c r="O178" s="180"/>
      <c r="P178" s="180"/>
      <c r="Q178" s="181">
        <f>SUM(Q179:Q192)</f>
        <v>0</v>
      </c>
      <c r="R178" s="181">
        <f>SUM(R179:R192)</f>
        <v>0</v>
      </c>
      <c r="S178" s="180"/>
      <c r="T178" s="182">
        <f>SUM(T179:T192)</f>
        <v>0</v>
      </c>
      <c r="U178" s="180"/>
      <c r="V178" s="182">
        <f>SUM(V179:V192)</f>
        <v>158.62714719999997</v>
      </c>
      <c r="W178" s="180"/>
      <c r="X178" s="183">
        <f>SUM(X179:X192)</f>
        <v>0</v>
      </c>
      <c r="AR178" s="184" t="s">
        <v>84</v>
      </c>
      <c r="AT178" s="185" t="s">
        <v>75</v>
      </c>
      <c r="AU178" s="185" t="s">
        <v>84</v>
      </c>
      <c r="AY178" s="184" t="s">
        <v>142</v>
      </c>
      <c r="BK178" s="186">
        <f>SUM(BK179:BK192)</f>
        <v>0</v>
      </c>
    </row>
    <row r="179" spans="1:65" s="2" customFormat="1" ht="24">
      <c r="A179" s="34"/>
      <c r="B179" s="35"/>
      <c r="C179" s="189" t="s">
        <v>763</v>
      </c>
      <c r="D179" s="189" t="s">
        <v>145</v>
      </c>
      <c r="E179" s="190" t="s">
        <v>975</v>
      </c>
      <c r="F179" s="191" t="s">
        <v>976</v>
      </c>
      <c r="G179" s="192" t="s">
        <v>148</v>
      </c>
      <c r="H179" s="193">
        <v>188.6</v>
      </c>
      <c r="I179" s="194"/>
      <c r="J179" s="194"/>
      <c r="K179" s="195">
        <f>ROUND(P179*H179,2)</f>
        <v>0</v>
      </c>
      <c r="L179" s="191" t="s">
        <v>149</v>
      </c>
      <c r="M179" s="39"/>
      <c r="N179" s="196" t="s">
        <v>1</v>
      </c>
      <c r="O179" s="197" t="s">
        <v>39</v>
      </c>
      <c r="P179" s="198">
        <f>I179+J179</f>
        <v>0</v>
      </c>
      <c r="Q179" s="198">
        <f>ROUND(I179*H179,2)</f>
        <v>0</v>
      </c>
      <c r="R179" s="198">
        <f>ROUND(J179*H179,2)</f>
        <v>0</v>
      </c>
      <c r="S179" s="71"/>
      <c r="T179" s="199">
        <f>S179*H179</f>
        <v>0</v>
      </c>
      <c r="U179" s="199">
        <v>0.575</v>
      </c>
      <c r="V179" s="199">
        <f>U179*H179</f>
        <v>108.445</v>
      </c>
      <c r="W179" s="199">
        <v>0</v>
      </c>
      <c r="X179" s="200">
        <f>W179*H179</f>
        <v>0</v>
      </c>
      <c r="Y179" s="34"/>
      <c r="Z179" s="34"/>
      <c r="AA179" s="34"/>
      <c r="AB179" s="34"/>
      <c r="AC179" s="34"/>
      <c r="AD179" s="34"/>
      <c r="AE179" s="34"/>
      <c r="AR179" s="201" t="s">
        <v>150</v>
      </c>
      <c r="AT179" s="201" t="s">
        <v>145</v>
      </c>
      <c r="AU179" s="201" t="s">
        <v>86</v>
      </c>
      <c r="AY179" s="17" t="s">
        <v>142</v>
      </c>
      <c r="BE179" s="202">
        <f>IF(O179="základní",K179,0)</f>
        <v>0</v>
      </c>
      <c r="BF179" s="202">
        <f>IF(O179="snížená",K179,0)</f>
        <v>0</v>
      </c>
      <c r="BG179" s="202">
        <f>IF(O179="zákl. přenesená",K179,0)</f>
        <v>0</v>
      </c>
      <c r="BH179" s="202">
        <f>IF(O179="sníž. přenesená",K179,0)</f>
        <v>0</v>
      </c>
      <c r="BI179" s="202">
        <f>IF(O179="nulová",K179,0)</f>
        <v>0</v>
      </c>
      <c r="BJ179" s="17" t="s">
        <v>84</v>
      </c>
      <c r="BK179" s="202">
        <f>ROUND(P179*H179,2)</f>
        <v>0</v>
      </c>
      <c r="BL179" s="17" t="s">
        <v>150</v>
      </c>
      <c r="BM179" s="201" t="s">
        <v>1066</v>
      </c>
    </row>
    <row r="180" spans="2:51" s="13" customFormat="1" ht="12">
      <c r="B180" s="208"/>
      <c r="C180" s="209"/>
      <c r="D180" s="203" t="s">
        <v>154</v>
      </c>
      <c r="E180" s="210" t="s">
        <v>1</v>
      </c>
      <c r="F180" s="211" t="s">
        <v>1067</v>
      </c>
      <c r="G180" s="209"/>
      <c r="H180" s="212">
        <v>188.6</v>
      </c>
      <c r="I180" s="213"/>
      <c r="J180" s="213"/>
      <c r="K180" s="209"/>
      <c r="L180" s="209"/>
      <c r="M180" s="214"/>
      <c r="N180" s="215"/>
      <c r="O180" s="216"/>
      <c r="P180" s="216"/>
      <c r="Q180" s="216"/>
      <c r="R180" s="216"/>
      <c r="S180" s="216"/>
      <c r="T180" s="216"/>
      <c r="U180" s="216"/>
      <c r="V180" s="216"/>
      <c r="W180" s="216"/>
      <c r="X180" s="217"/>
      <c r="AT180" s="218" t="s">
        <v>154</v>
      </c>
      <c r="AU180" s="218" t="s">
        <v>86</v>
      </c>
      <c r="AV180" s="13" t="s">
        <v>86</v>
      </c>
      <c r="AW180" s="13" t="s">
        <v>5</v>
      </c>
      <c r="AX180" s="13" t="s">
        <v>84</v>
      </c>
      <c r="AY180" s="218" t="s">
        <v>142</v>
      </c>
    </row>
    <row r="181" spans="1:65" s="2" customFormat="1" ht="48">
      <c r="A181" s="34"/>
      <c r="B181" s="35"/>
      <c r="C181" s="189" t="s">
        <v>765</v>
      </c>
      <c r="D181" s="189" t="s">
        <v>145</v>
      </c>
      <c r="E181" s="190" t="s">
        <v>356</v>
      </c>
      <c r="F181" s="191" t="s">
        <v>357</v>
      </c>
      <c r="G181" s="192" t="s">
        <v>148</v>
      </c>
      <c r="H181" s="193">
        <v>172.2</v>
      </c>
      <c r="I181" s="194"/>
      <c r="J181" s="194"/>
      <c r="K181" s="195">
        <f>ROUND(P181*H181,2)</f>
        <v>0</v>
      </c>
      <c r="L181" s="191" t="s">
        <v>149</v>
      </c>
      <c r="M181" s="39"/>
      <c r="N181" s="196" t="s">
        <v>1</v>
      </c>
      <c r="O181" s="197" t="s">
        <v>39</v>
      </c>
      <c r="P181" s="198">
        <f>I181+J181</f>
        <v>0</v>
      </c>
      <c r="Q181" s="198">
        <f>ROUND(I181*H181,2)</f>
        <v>0</v>
      </c>
      <c r="R181" s="198">
        <f>ROUND(J181*H181,2)</f>
        <v>0</v>
      </c>
      <c r="S181" s="71"/>
      <c r="T181" s="199">
        <f>S181*H181</f>
        <v>0</v>
      </c>
      <c r="U181" s="199">
        <v>0.18463</v>
      </c>
      <c r="V181" s="199">
        <f>U181*H181</f>
        <v>31.793285999999995</v>
      </c>
      <c r="W181" s="199">
        <v>0</v>
      </c>
      <c r="X181" s="200">
        <f>W181*H181</f>
        <v>0</v>
      </c>
      <c r="Y181" s="34"/>
      <c r="Z181" s="34"/>
      <c r="AA181" s="34"/>
      <c r="AB181" s="34"/>
      <c r="AC181" s="34"/>
      <c r="AD181" s="34"/>
      <c r="AE181" s="34"/>
      <c r="AR181" s="201" t="s">
        <v>150</v>
      </c>
      <c r="AT181" s="201" t="s">
        <v>145</v>
      </c>
      <c r="AU181" s="201" t="s">
        <v>86</v>
      </c>
      <c r="AY181" s="17" t="s">
        <v>142</v>
      </c>
      <c r="BE181" s="202">
        <f>IF(O181="základní",K181,0)</f>
        <v>0</v>
      </c>
      <c r="BF181" s="202">
        <f>IF(O181="snížená",K181,0)</f>
        <v>0</v>
      </c>
      <c r="BG181" s="202">
        <f>IF(O181="zákl. přenesená",K181,0)</f>
        <v>0</v>
      </c>
      <c r="BH181" s="202">
        <f>IF(O181="sníž. přenesená",K181,0)</f>
        <v>0</v>
      </c>
      <c r="BI181" s="202">
        <f>IF(O181="nulová",K181,0)</f>
        <v>0</v>
      </c>
      <c r="BJ181" s="17" t="s">
        <v>84</v>
      </c>
      <c r="BK181" s="202">
        <f>ROUND(P181*H181,2)</f>
        <v>0</v>
      </c>
      <c r="BL181" s="17" t="s">
        <v>150</v>
      </c>
      <c r="BM181" s="201" t="s">
        <v>1068</v>
      </c>
    </row>
    <row r="182" spans="2:51" s="13" customFormat="1" ht="12">
      <c r="B182" s="208"/>
      <c r="C182" s="209"/>
      <c r="D182" s="203" t="s">
        <v>154</v>
      </c>
      <c r="E182" s="210" t="s">
        <v>1</v>
      </c>
      <c r="F182" s="211" t="s">
        <v>1069</v>
      </c>
      <c r="G182" s="209"/>
      <c r="H182" s="212">
        <v>172.2</v>
      </c>
      <c r="I182" s="213"/>
      <c r="J182" s="213"/>
      <c r="K182" s="209"/>
      <c r="L182" s="209"/>
      <c r="M182" s="214"/>
      <c r="N182" s="215"/>
      <c r="O182" s="216"/>
      <c r="P182" s="216"/>
      <c r="Q182" s="216"/>
      <c r="R182" s="216"/>
      <c r="S182" s="216"/>
      <c r="T182" s="216"/>
      <c r="U182" s="216"/>
      <c r="V182" s="216"/>
      <c r="W182" s="216"/>
      <c r="X182" s="217"/>
      <c r="AT182" s="218" t="s">
        <v>154</v>
      </c>
      <c r="AU182" s="218" t="s">
        <v>86</v>
      </c>
      <c r="AV182" s="13" t="s">
        <v>86</v>
      </c>
      <c r="AW182" s="13" t="s">
        <v>5</v>
      </c>
      <c r="AX182" s="13" t="s">
        <v>84</v>
      </c>
      <c r="AY182" s="218" t="s">
        <v>142</v>
      </c>
    </row>
    <row r="183" spans="1:65" s="2" customFormat="1" ht="24">
      <c r="A183" s="34"/>
      <c r="B183" s="35"/>
      <c r="C183" s="189" t="s">
        <v>250</v>
      </c>
      <c r="D183" s="189" t="s">
        <v>145</v>
      </c>
      <c r="E183" s="190" t="s">
        <v>363</v>
      </c>
      <c r="F183" s="191" t="s">
        <v>364</v>
      </c>
      <c r="G183" s="192" t="s">
        <v>196</v>
      </c>
      <c r="H183" s="193">
        <v>3.35</v>
      </c>
      <c r="I183" s="194"/>
      <c r="J183" s="194"/>
      <c r="K183" s="195">
        <f>ROUND(P183*H183,2)</f>
        <v>0</v>
      </c>
      <c r="L183" s="191" t="s">
        <v>149</v>
      </c>
      <c r="M183" s="39"/>
      <c r="N183" s="196" t="s">
        <v>1</v>
      </c>
      <c r="O183" s="197" t="s">
        <v>39</v>
      </c>
      <c r="P183" s="198">
        <f>I183+J183</f>
        <v>0</v>
      </c>
      <c r="Q183" s="198">
        <f>ROUND(I183*H183,2)</f>
        <v>0</v>
      </c>
      <c r="R183" s="198">
        <f>ROUND(J183*H183,2)</f>
        <v>0</v>
      </c>
      <c r="S183" s="71"/>
      <c r="T183" s="199">
        <f>S183*H183</f>
        <v>0</v>
      </c>
      <c r="U183" s="199">
        <v>0</v>
      </c>
      <c r="V183" s="199">
        <f>U183*H183</f>
        <v>0</v>
      </c>
      <c r="W183" s="199">
        <v>0</v>
      </c>
      <c r="X183" s="200">
        <f>W183*H183</f>
        <v>0</v>
      </c>
      <c r="Y183" s="34"/>
      <c r="Z183" s="34"/>
      <c r="AA183" s="34"/>
      <c r="AB183" s="34"/>
      <c r="AC183" s="34"/>
      <c r="AD183" s="34"/>
      <c r="AE183" s="34"/>
      <c r="AR183" s="201" t="s">
        <v>150</v>
      </c>
      <c r="AT183" s="201" t="s">
        <v>145</v>
      </c>
      <c r="AU183" s="201" t="s">
        <v>86</v>
      </c>
      <c r="AY183" s="17" t="s">
        <v>142</v>
      </c>
      <c r="BE183" s="202">
        <f>IF(O183="základní",K183,0)</f>
        <v>0</v>
      </c>
      <c r="BF183" s="202">
        <f>IF(O183="snížená",K183,0)</f>
        <v>0</v>
      </c>
      <c r="BG183" s="202">
        <f>IF(O183="zákl. přenesená",K183,0)</f>
        <v>0</v>
      </c>
      <c r="BH183" s="202">
        <f>IF(O183="sníž. přenesená",K183,0)</f>
        <v>0</v>
      </c>
      <c r="BI183" s="202">
        <f>IF(O183="nulová",K183,0)</f>
        <v>0</v>
      </c>
      <c r="BJ183" s="17" t="s">
        <v>84</v>
      </c>
      <c r="BK183" s="202">
        <f>ROUND(P183*H183,2)</f>
        <v>0</v>
      </c>
      <c r="BL183" s="17" t="s">
        <v>150</v>
      </c>
      <c r="BM183" s="201" t="s">
        <v>1070</v>
      </c>
    </row>
    <row r="184" spans="2:51" s="13" customFormat="1" ht="12">
      <c r="B184" s="208"/>
      <c r="C184" s="209"/>
      <c r="D184" s="203" t="s">
        <v>154</v>
      </c>
      <c r="E184" s="210" t="s">
        <v>1</v>
      </c>
      <c r="F184" s="211" t="s">
        <v>1057</v>
      </c>
      <c r="G184" s="209"/>
      <c r="H184" s="212">
        <v>3.35</v>
      </c>
      <c r="I184" s="213"/>
      <c r="J184" s="213"/>
      <c r="K184" s="209"/>
      <c r="L184" s="209"/>
      <c r="M184" s="214"/>
      <c r="N184" s="215"/>
      <c r="O184" s="216"/>
      <c r="P184" s="216"/>
      <c r="Q184" s="216"/>
      <c r="R184" s="216"/>
      <c r="S184" s="216"/>
      <c r="T184" s="216"/>
      <c r="U184" s="216"/>
      <c r="V184" s="216"/>
      <c r="W184" s="216"/>
      <c r="X184" s="217"/>
      <c r="AT184" s="218" t="s">
        <v>154</v>
      </c>
      <c r="AU184" s="218" t="s">
        <v>86</v>
      </c>
      <c r="AV184" s="13" t="s">
        <v>86</v>
      </c>
      <c r="AW184" s="13" t="s">
        <v>5</v>
      </c>
      <c r="AX184" s="13" t="s">
        <v>84</v>
      </c>
      <c r="AY184" s="218" t="s">
        <v>142</v>
      </c>
    </row>
    <row r="185" spans="1:65" s="2" customFormat="1" ht="24">
      <c r="A185" s="34"/>
      <c r="B185" s="35"/>
      <c r="C185" s="189" t="s">
        <v>912</v>
      </c>
      <c r="D185" s="189" t="s">
        <v>145</v>
      </c>
      <c r="E185" s="190" t="s">
        <v>368</v>
      </c>
      <c r="F185" s="191" t="s">
        <v>369</v>
      </c>
      <c r="G185" s="192" t="s">
        <v>148</v>
      </c>
      <c r="H185" s="193">
        <v>175.48</v>
      </c>
      <c r="I185" s="194"/>
      <c r="J185" s="194"/>
      <c r="K185" s="195">
        <f>ROUND(P185*H185,2)</f>
        <v>0</v>
      </c>
      <c r="L185" s="191" t="s">
        <v>149</v>
      </c>
      <c r="M185" s="39"/>
      <c r="N185" s="196" t="s">
        <v>1</v>
      </c>
      <c r="O185" s="197" t="s">
        <v>39</v>
      </c>
      <c r="P185" s="198">
        <f>I185+J185</f>
        <v>0</v>
      </c>
      <c r="Q185" s="198">
        <f>ROUND(I185*H185,2)</f>
        <v>0</v>
      </c>
      <c r="R185" s="198">
        <f>ROUND(J185*H185,2)</f>
        <v>0</v>
      </c>
      <c r="S185" s="71"/>
      <c r="T185" s="199">
        <f>S185*H185</f>
        <v>0</v>
      </c>
      <c r="U185" s="199">
        <v>0.00601</v>
      </c>
      <c r="V185" s="199">
        <f>U185*H185</f>
        <v>1.0546347999999999</v>
      </c>
      <c r="W185" s="199">
        <v>0</v>
      </c>
      <c r="X185" s="200">
        <f>W185*H185</f>
        <v>0</v>
      </c>
      <c r="Y185" s="34"/>
      <c r="Z185" s="34"/>
      <c r="AA185" s="34"/>
      <c r="AB185" s="34"/>
      <c r="AC185" s="34"/>
      <c r="AD185" s="34"/>
      <c r="AE185" s="34"/>
      <c r="AR185" s="201" t="s">
        <v>150</v>
      </c>
      <c r="AT185" s="201" t="s">
        <v>145</v>
      </c>
      <c r="AU185" s="201" t="s">
        <v>86</v>
      </c>
      <c r="AY185" s="17" t="s">
        <v>142</v>
      </c>
      <c r="BE185" s="202">
        <f>IF(O185="základní",K185,0)</f>
        <v>0</v>
      </c>
      <c r="BF185" s="202">
        <f>IF(O185="snížená",K185,0)</f>
        <v>0</v>
      </c>
      <c r="BG185" s="202">
        <f>IF(O185="zákl. přenesená",K185,0)</f>
        <v>0</v>
      </c>
      <c r="BH185" s="202">
        <f>IF(O185="sníž. přenesená",K185,0)</f>
        <v>0</v>
      </c>
      <c r="BI185" s="202">
        <f>IF(O185="nulová",K185,0)</f>
        <v>0</v>
      </c>
      <c r="BJ185" s="17" t="s">
        <v>84</v>
      </c>
      <c r="BK185" s="202">
        <f>ROUND(P185*H185,2)</f>
        <v>0</v>
      </c>
      <c r="BL185" s="17" t="s">
        <v>150</v>
      </c>
      <c r="BM185" s="201" t="s">
        <v>1071</v>
      </c>
    </row>
    <row r="186" spans="2:51" s="13" customFormat="1" ht="12">
      <c r="B186" s="208"/>
      <c r="C186" s="209"/>
      <c r="D186" s="203" t="s">
        <v>154</v>
      </c>
      <c r="E186" s="210" t="s">
        <v>1</v>
      </c>
      <c r="F186" s="211" t="s">
        <v>1072</v>
      </c>
      <c r="G186" s="209"/>
      <c r="H186" s="212">
        <v>175.48</v>
      </c>
      <c r="I186" s="213"/>
      <c r="J186" s="213"/>
      <c r="K186" s="209"/>
      <c r="L186" s="209"/>
      <c r="M186" s="214"/>
      <c r="N186" s="215"/>
      <c r="O186" s="216"/>
      <c r="P186" s="216"/>
      <c r="Q186" s="216"/>
      <c r="R186" s="216"/>
      <c r="S186" s="216"/>
      <c r="T186" s="216"/>
      <c r="U186" s="216"/>
      <c r="V186" s="216"/>
      <c r="W186" s="216"/>
      <c r="X186" s="217"/>
      <c r="AT186" s="218" t="s">
        <v>154</v>
      </c>
      <c r="AU186" s="218" t="s">
        <v>86</v>
      </c>
      <c r="AV186" s="13" t="s">
        <v>86</v>
      </c>
      <c r="AW186" s="13" t="s">
        <v>5</v>
      </c>
      <c r="AX186" s="13" t="s">
        <v>84</v>
      </c>
      <c r="AY186" s="218" t="s">
        <v>142</v>
      </c>
    </row>
    <row r="187" spans="1:65" s="2" customFormat="1" ht="24">
      <c r="A187" s="34"/>
      <c r="B187" s="35"/>
      <c r="C187" s="189" t="s">
        <v>259</v>
      </c>
      <c r="D187" s="189" t="s">
        <v>145</v>
      </c>
      <c r="E187" s="190" t="s">
        <v>374</v>
      </c>
      <c r="F187" s="191" t="s">
        <v>375</v>
      </c>
      <c r="G187" s="192" t="s">
        <v>148</v>
      </c>
      <c r="H187" s="193">
        <v>168.92</v>
      </c>
      <c r="I187" s="194"/>
      <c r="J187" s="194"/>
      <c r="K187" s="195">
        <f>ROUND(P187*H187,2)</f>
        <v>0</v>
      </c>
      <c r="L187" s="191" t="s">
        <v>149</v>
      </c>
      <c r="M187" s="39"/>
      <c r="N187" s="196" t="s">
        <v>1</v>
      </c>
      <c r="O187" s="197" t="s">
        <v>39</v>
      </c>
      <c r="P187" s="198">
        <f>I187+J187</f>
        <v>0</v>
      </c>
      <c r="Q187" s="198">
        <f>ROUND(I187*H187,2)</f>
        <v>0</v>
      </c>
      <c r="R187" s="198">
        <f>ROUND(J187*H187,2)</f>
        <v>0</v>
      </c>
      <c r="S187" s="71"/>
      <c r="T187" s="199">
        <f>S187*H187</f>
        <v>0</v>
      </c>
      <c r="U187" s="199">
        <v>0.00051</v>
      </c>
      <c r="V187" s="199">
        <f>U187*H187</f>
        <v>0.0861492</v>
      </c>
      <c r="W187" s="199">
        <v>0</v>
      </c>
      <c r="X187" s="200">
        <f>W187*H187</f>
        <v>0</v>
      </c>
      <c r="Y187" s="34"/>
      <c r="Z187" s="34"/>
      <c r="AA187" s="34"/>
      <c r="AB187" s="34"/>
      <c r="AC187" s="34"/>
      <c r="AD187" s="34"/>
      <c r="AE187" s="34"/>
      <c r="AR187" s="201" t="s">
        <v>150</v>
      </c>
      <c r="AT187" s="201" t="s">
        <v>145</v>
      </c>
      <c r="AU187" s="201" t="s">
        <v>86</v>
      </c>
      <c r="AY187" s="17" t="s">
        <v>142</v>
      </c>
      <c r="BE187" s="202">
        <f>IF(O187="základní",K187,0)</f>
        <v>0</v>
      </c>
      <c r="BF187" s="202">
        <f>IF(O187="snížená",K187,0)</f>
        <v>0</v>
      </c>
      <c r="BG187" s="202">
        <f>IF(O187="zákl. přenesená",K187,0)</f>
        <v>0</v>
      </c>
      <c r="BH187" s="202">
        <f>IF(O187="sníž. přenesená",K187,0)</f>
        <v>0</v>
      </c>
      <c r="BI187" s="202">
        <f>IF(O187="nulová",K187,0)</f>
        <v>0</v>
      </c>
      <c r="BJ187" s="17" t="s">
        <v>84</v>
      </c>
      <c r="BK187" s="202">
        <f>ROUND(P187*H187,2)</f>
        <v>0</v>
      </c>
      <c r="BL187" s="17" t="s">
        <v>150</v>
      </c>
      <c r="BM187" s="201" t="s">
        <v>1073</v>
      </c>
    </row>
    <row r="188" spans="2:51" s="13" customFormat="1" ht="12">
      <c r="B188" s="208"/>
      <c r="C188" s="209"/>
      <c r="D188" s="203" t="s">
        <v>154</v>
      </c>
      <c r="E188" s="210" t="s">
        <v>1</v>
      </c>
      <c r="F188" s="211" t="s">
        <v>1074</v>
      </c>
      <c r="G188" s="209"/>
      <c r="H188" s="212">
        <v>168.92</v>
      </c>
      <c r="I188" s="213"/>
      <c r="J188" s="213"/>
      <c r="K188" s="209"/>
      <c r="L188" s="209"/>
      <c r="M188" s="214"/>
      <c r="N188" s="215"/>
      <c r="O188" s="216"/>
      <c r="P188" s="216"/>
      <c r="Q188" s="216"/>
      <c r="R188" s="216"/>
      <c r="S188" s="216"/>
      <c r="T188" s="216"/>
      <c r="U188" s="216"/>
      <c r="V188" s="216"/>
      <c r="W188" s="216"/>
      <c r="X188" s="217"/>
      <c r="AT188" s="218" t="s">
        <v>154</v>
      </c>
      <c r="AU188" s="218" t="s">
        <v>86</v>
      </c>
      <c r="AV188" s="13" t="s">
        <v>86</v>
      </c>
      <c r="AW188" s="13" t="s">
        <v>5</v>
      </c>
      <c r="AX188" s="13" t="s">
        <v>84</v>
      </c>
      <c r="AY188" s="218" t="s">
        <v>142</v>
      </c>
    </row>
    <row r="189" spans="1:65" s="2" customFormat="1" ht="48">
      <c r="A189" s="34"/>
      <c r="B189" s="35"/>
      <c r="C189" s="189" t="s">
        <v>778</v>
      </c>
      <c r="D189" s="189" t="s">
        <v>145</v>
      </c>
      <c r="E189" s="190" t="s">
        <v>986</v>
      </c>
      <c r="F189" s="191" t="s">
        <v>987</v>
      </c>
      <c r="G189" s="192" t="s">
        <v>148</v>
      </c>
      <c r="H189" s="193">
        <v>165.64</v>
      </c>
      <c r="I189" s="194"/>
      <c r="J189" s="194"/>
      <c r="K189" s="195">
        <f>ROUND(P189*H189,2)</f>
        <v>0</v>
      </c>
      <c r="L189" s="191" t="s">
        <v>149</v>
      </c>
      <c r="M189" s="39"/>
      <c r="N189" s="196" t="s">
        <v>1</v>
      </c>
      <c r="O189" s="197" t="s">
        <v>39</v>
      </c>
      <c r="P189" s="198">
        <f>I189+J189</f>
        <v>0</v>
      </c>
      <c r="Q189" s="198">
        <f>ROUND(I189*H189,2)</f>
        <v>0</v>
      </c>
      <c r="R189" s="198">
        <f>ROUND(J189*H189,2)</f>
        <v>0</v>
      </c>
      <c r="S189" s="71"/>
      <c r="T189" s="199">
        <f>S189*H189</f>
        <v>0</v>
      </c>
      <c r="U189" s="199">
        <v>0.10373</v>
      </c>
      <c r="V189" s="199">
        <f>U189*H189</f>
        <v>17.1818372</v>
      </c>
      <c r="W189" s="199">
        <v>0</v>
      </c>
      <c r="X189" s="200">
        <f>W189*H189</f>
        <v>0</v>
      </c>
      <c r="Y189" s="34"/>
      <c r="Z189" s="34"/>
      <c r="AA189" s="34"/>
      <c r="AB189" s="34"/>
      <c r="AC189" s="34"/>
      <c r="AD189" s="34"/>
      <c r="AE189" s="34"/>
      <c r="AR189" s="201" t="s">
        <v>150</v>
      </c>
      <c r="AT189" s="201" t="s">
        <v>145</v>
      </c>
      <c r="AU189" s="201" t="s">
        <v>86</v>
      </c>
      <c r="AY189" s="17" t="s">
        <v>142</v>
      </c>
      <c r="BE189" s="202">
        <f>IF(O189="základní",K189,0)</f>
        <v>0</v>
      </c>
      <c r="BF189" s="202">
        <f>IF(O189="snížená",K189,0)</f>
        <v>0</v>
      </c>
      <c r="BG189" s="202">
        <f>IF(O189="zákl. přenesená",K189,0)</f>
        <v>0</v>
      </c>
      <c r="BH189" s="202">
        <f>IF(O189="sníž. přenesená",K189,0)</f>
        <v>0</v>
      </c>
      <c r="BI189" s="202">
        <f>IF(O189="nulová",K189,0)</f>
        <v>0</v>
      </c>
      <c r="BJ189" s="17" t="s">
        <v>84</v>
      </c>
      <c r="BK189" s="202">
        <f>ROUND(P189*H189,2)</f>
        <v>0</v>
      </c>
      <c r="BL189" s="17" t="s">
        <v>150</v>
      </c>
      <c r="BM189" s="201" t="s">
        <v>1075</v>
      </c>
    </row>
    <row r="190" spans="2:51" s="13" customFormat="1" ht="12">
      <c r="B190" s="208"/>
      <c r="C190" s="209"/>
      <c r="D190" s="203" t="s">
        <v>154</v>
      </c>
      <c r="E190" s="210" t="s">
        <v>1</v>
      </c>
      <c r="F190" s="211" t="s">
        <v>1076</v>
      </c>
      <c r="G190" s="209"/>
      <c r="H190" s="212">
        <v>165.64</v>
      </c>
      <c r="I190" s="213"/>
      <c r="J190" s="213"/>
      <c r="K190" s="209"/>
      <c r="L190" s="209"/>
      <c r="M190" s="214"/>
      <c r="N190" s="215"/>
      <c r="O190" s="216"/>
      <c r="P190" s="216"/>
      <c r="Q190" s="216"/>
      <c r="R190" s="216"/>
      <c r="S190" s="216"/>
      <c r="T190" s="216"/>
      <c r="U190" s="216"/>
      <c r="V190" s="216"/>
      <c r="W190" s="216"/>
      <c r="X190" s="217"/>
      <c r="AT190" s="218" t="s">
        <v>154</v>
      </c>
      <c r="AU190" s="218" t="s">
        <v>86</v>
      </c>
      <c r="AV190" s="13" t="s">
        <v>86</v>
      </c>
      <c r="AW190" s="13" t="s">
        <v>5</v>
      </c>
      <c r="AX190" s="13" t="s">
        <v>84</v>
      </c>
      <c r="AY190" s="218" t="s">
        <v>142</v>
      </c>
    </row>
    <row r="191" spans="1:65" s="2" customFormat="1" ht="24">
      <c r="A191" s="34"/>
      <c r="B191" s="35"/>
      <c r="C191" s="189" t="s">
        <v>274</v>
      </c>
      <c r="D191" s="189" t="s">
        <v>145</v>
      </c>
      <c r="E191" s="190" t="s">
        <v>990</v>
      </c>
      <c r="F191" s="191" t="s">
        <v>991</v>
      </c>
      <c r="G191" s="192" t="s">
        <v>390</v>
      </c>
      <c r="H191" s="193">
        <v>18.4</v>
      </c>
      <c r="I191" s="194"/>
      <c r="J191" s="194"/>
      <c r="K191" s="195">
        <f>ROUND(P191*H191,2)</f>
        <v>0</v>
      </c>
      <c r="L191" s="191" t="s">
        <v>149</v>
      </c>
      <c r="M191" s="39"/>
      <c r="N191" s="196" t="s">
        <v>1</v>
      </c>
      <c r="O191" s="197" t="s">
        <v>39</v>
      </c>
      <c r="P191" s="198">
        <f>I191+J191</f>
        <v>0</v>
      </c>
      <c r="Q191" s="198">
        <f>ROUND(I191*H191,2)</f>
        <v>0</v>
      </c>
      <c r="R191" s="198">
        <f>ROUND(J191*H191,2)</f>
        <v>0</v>
      </c>
      <c r="S191" s="71"/>
      <c r="T191" s="199">
        <f>S191*H191</f>
        <v>0</v>
      </c>
      <c r="U191" s="199">
        <v>0.0036</v>
      </c>
      <c r="V191" s="199">
        <f>U191*H191</f>
        <v>0.06624</v>
      </c>
      <c r="W191" s="199">
        <v>0</v>
      </c>
      <c r="X191" s="200">
        <f>W191*H191</f>
        <v>0</v>
      </c>
      <c r="Y191" s="34"/>
      <c r="Z191" s="34"/>
      <c r="AA191" s="34"/>
      <c r="AB191" s="34"/>
      <c r="AC191" s="34"/>
      <c r="AD191" s="34"/>
      <c r="AE191" s="34"/>
      <c r="AR191" s="201" t="s">
        <v>150</v>
      </c>
      <c r="AT191" s="201" t="s">
        <v>145</v>
      </c>
      <c r="AU191" s="201" t="s">
        <v>86</v>
      </c>
      <c r="AY191" s="17" t="s">
        <v>142</v>
      </c>
      <c r="BE191" s="202">
        <f>IF(O191="základní",K191,0)</f>
        <v>0</v>
      </c>
      <c r="BF191" s="202">
        <f>IF(O191="snížená",K191,0)</f>
        <v>0</v>
      </c>
      <c r="BG191" s="202">
        <f>IF(O191="zákl. přenesená",K191,0)</f>
        <v>0</v>
      </c>
      <c r="BH191" s="202">
        <f>IF(O191="sníž. přenesená",K191,0)</f>
        <v>0</v>
      </c>
      <c r="BI191" s="202">
        <f>IF(O191="nulová",K191,0)</f>
        <v>0</v>
      </c>
      <c r="BJ191" s="17" t="s">
        <v>84</v>
      </c>
      <c r="BK191" s="202">
        <f>ROUND(P191*H191,2)</f>
        <v>0</v>
      </c>
      <c r="BL191" s="17" t="s">
        <v>150</v>
      </c>
      <c r="BM191" s="201" t="s">
        <v>1077</v>
      </c>
    </row>
    <row r="192" spans="2:51" s="13" customFormat="1" ht="12">
      <c r="B192" s="208"/>
      <c r="C192" s="209"/>
      <c r="D192" s="203" t="s">
        <v>154</v>
      </c>
      <c r="E192" s="210" t="s">
        <v>1</v>
      </c>
      <c r="F192" s="211" t="s">
        <v>1078</v>
      </c>
      <c r="G192" s="209"/>
      <c r="H192" s="212">
        <v>18.4</v>
      </c>
      <c r="I192" s="213"/>
      <c r="J192" s="213"/>
      <c r="K192" s="209"/>
      <c r="L192" s="209"/>
      <c r="M192" s="214"/>
      <c r="N192" s="215"/>
      <c r="O192" s="216"/>
      <c r="P192" s="216"/>
      <c r="Q192" s="216"/>
      <c r="R192" s="216"/>
      <c r="S192" s="216"/>
      <c r="T192" s="216"/>
      <c r="U192" s="216"/>
      <c r="V192" s="216"/>
      <c r="W192" s="216"/>
      <c r="X192" s="217"/>
      <c r="AT192" s="218" t="s">
        <v>154</v>
      </c>
      <c r="AU192" s="218" t="s">
        <v>86</v>
      </c>
      <c r="AV192" s="13" t="s">
        <v>86</v>
      </c>
      <c r="AW192" s="13" t="s">
        <v>5</v>
      </c>
      <c r="AX192" s="13" t="s">
        <v>84</v>
      </c>
      <c r="AY192" s="218" t="s">
        <v>142</v>
      </c>
    </row>
    <row r="193" spans="2:63" s="12" customFormat="1" ht="22.9" customHeight="1">
      <c r="B193" s="172"/>
      <c r="C193" s="173"/>
      <c r="D193" s="174" t="s">
        <v>75</v>
      </c>
      <c r="E193" s="187" t="s">
        <v>193</v>
      </c>
      <c r="F193" s="187" t="s">
        <v>386</v>
      </c>
      <c r="G193" s="173"/>
      <c r="H193" s="173"/>
      <c r="I193" s="176"/>
      <c r="J193" s="176"/>
      <c r="K193" s="188">
        <f>BK193</f>
        <v>0</v>
      </c>
      <c r="L193" s="173"/>
      <c r="M193" s="178"/>
      <c r="N193" s="179"/>
      <c r="O193" s="180"/>
      <c r="P193" s="180"/>
      <c r="Q193" s="181">
        <f>SUM(Q194:Q207)</f>
        <v>0</v>
      </c>
      <c r="R193" s="181">
        <f>SUM(R194:R207)</f>
        <v>0</v>
      </c>
      <c r="S193" s="180"/>
      <c r="T193" s="182">
        <f>SUM(T194:T207)</f>
        <v>0</v>
      </c>
      <c r="U193" s="180"/>
      <c r="V193" s="182">
        <f>SUM(V194:V207)</f>
        <v>3.1045246271999996</v>
      </c>
      <c r="W193" s="180"/>
      <c r="X193" s="183">
        <f>SUM(X194:X207)</f>
        <v>0</v>
      </c>
      <c r="AR193" s="184" t="s">
        <v>84</v>
      </c>
      <c r="AT193" s="185" t="s">
        <v>75</v>
      </c>
      <c r="AU193" s="185" t="s">
        <v>84</v>
      </c>
      <c r="AY193" s="184" t="s">
        <v>142</v>
      </c>
      <c r="BK193" s="186">
        <f>SUM(BK194:BK207)</f>
        <v>0</v>
      </c>
    </row>
    <row r="194" spans="1:65" s="2" customFormat="1" ht="33" customHeight="1">
      <c r="A194" s="34"/>
      <c r="B194" s="35"/>
      <c r="C194" s="189" t="s">
        <v>783</v>
      </c>
      <c r="D194" s="189" t="s">
        <v>145</v>
      </c>
      <c r="E194" s="190" t="s">
        <v>994</v>
      </c>
      <c r="F194" s="191" t="s">
        <v>995</v>
      </c>
      <c r="G194" s="192" t="s">
        <v>159</v>
      </c>
      <c r="H194" s="193">
        <v>2</v>
      </c>
      <c r="I194" s="194"/>
      <c r="J194" s="194"/>
      <c r="K194" s="195">
        <f>ROUND(P194*H194,2)</f>
        <v>0</v>
      </c>
      <c r="L194" s="191" t="s">
        <v>149</v>
      </c>
      <c r="M194" s="39"/>
      <c r="N194" s="196" t="s">
        <v>1</v>
      </c>
      <c r="O194" s="197" t="s">
        <v>39</v>
      </c>
      <c r="P194" s="198">
        <f>I194+J194</f>
        <v>0</v>
      </c>
      <c r="Q194" s="198">
        <f>ROUND(I194*H194,2)</f>
        <v>0</v>
      </c>
      <c r="R194" s="198">
        <f>ROUND(J194*H194,2)</f>
        <v>0</v>
      </c>
      <c r="S194" s="71"/>
      <c r="T194" s="199">
        <f>S194*H194</f>
        <v>0</v>
      </c>
      <c r="U194" s="199">
        <v>0</v>
      </c>
      <c r="V194" s="199">
        <f>U194*H194</f>
        <v>0</v>
      </c>
      <c r="W194" s="199">
        <v>0</v>
      </c>
      <c r="X194" s="200">
        <f>W194*H194</f>
        <v>0</v>
      </c>
      <c r="Y194" s="34"/>
      <c r="Z194" s="34"/>
      <c r="AA194" s="34"/>
      <c r="AB194" s="34"/>
      <c r="AC194" s="34"/>
      <c r="AD194" s="34"/>
      <c r="AE194" s="34"/>
      <c r="AR194" s="201" t="s">
        <v>150</v>
      </c>
      <c r="AT194" s="201" t="s">
        <v>145</v>
      </c>
      <c r="AU194" s="201" t="s">
        <v>86</v>
      </c>
      <c r="AY194" s="17" t="s">
        <v>142</v>
      </c>
      <c r="BE194" s="202">
        <f>IF(O194="základní",K194,0)</f>
        <v>0</v>
      </c>
      <c r="BF194" s="202">
        <f>IF(O194="snížená",K194,0)</f>
        <v>0</v>
      </c>
      <c r="BG194" s="202">
        <f>IF(O194="zákl. přenesená",K194,0)</f>
        <v>0</v>
      </c>
      <c r="BH194" s="202">
        <f>IF(O194="sníž. přenesená",K194,0)</f>
        <v>0</v>
      </c>
      <c r="BI194" s="202">
        <f>IF(O194="nulová",K194,0)</f>
        <v>0</v>
      </c>
      <c r="BJ194" s="17" t="s">
        <v>84</v>
      </c>
      <c r="BK194" s="202">
        <f>ROUND(P194*H194,2)</f>
        <v>0</v>
      </c>
      <c r="BL194" s="17" t="s">
        <v>150</v>
      </c>
      <c r="BM194" s="201" t="s">
        <v>1079</v>
      </c>
    </row>
    <row r="195" spans="1:65" s="2" customFormat="1" ht="24.2" customHeight="1">
      <c r="A195" s="34"/>
      <c r="B195" s="35"/>
      <c r="C195" s="230" t="s">
        <v>414</v>
      </c>
      <c r="D195" s="230" t="s">
        <v>251</v>
      </c>
      <c r="E195" s="231" t="s">
        <v>997</v>
      </c>
      <c r="F195" s="232" t="s">
        <v>998</v>
      </c>
      <c r="G195" s="233" t="s">
        <v>159</v>
      </c>
      <c r="H195" s="234">
        <v>2</v>
      </c>
      <c r="I195" s="235"/>
      <c r="J195" s="236"/>
      <c r="K195" s="237">
        <f>ROUND(P195*H195,2)</f>
        <v>0</v>
      </c>
      <c r="L195" s="232" t="s">
        <v>149</v>
      </c>
      <c r="M195" s="238"/>
      <c r="N195" s="239" t="s">
        <v>1</v>
      </c>
      <c r="O195" s="197" t="s">
        <v>39</v>
      </c>
      <c r="P195" s="198">
        <f>I195+J195</f>
        <v>0</v>
      </c>
      <c r="Q195" s="198">
        <f>ROUND(I195*H195,2)</f>
        <v>0</v>
      </c>
      <c r="R195" s="198">
        <f>ROUND(J195*H195,2)</f>
        <v>0</v>
      </c>
      <c r="S195" s="71"/>
      <c r="T195" s="199">
        <f>S195*H195</f>
        <v>0</v>
      </c>
      <c r="U195" s="199">
        <v>0.0021</v>
      </c>
      <c r="V195" s="199">
        <f>U195*H195</f>
        <v>0.0042</v>
      </c>
      <c r="W195" s="199">
        <v>0</v>
      </c>
      <c r="X195" s="200">
        <f>W195*H195</f>
        <v>0</v>
      </c>
      <c r="Y195" s="34"/>
      <c r="Z195" s="34"/>
      <c r="AA195" s="34"/>
      <c r="AB195" s="34"/>
      <c r="AC195" s="34"/>
      <c r="AD195" s="34"/>
      <c r="AE195" s="34"/>
      <c r="AR195" s="201" t="s">
        <v>188</v>
      </c>
      <c r="AT195" s="201" t="s">
        <v>251</v>
      </c>
      <c r="AU195" s="201" t="s">
        <v>86</v>
      </c>
      <c r="AY195" s="17" t="s">
        <v>142</v>
      </c>
      <c r="BE195" s="202">
        <f>IF(O195="základní",K195,0)</f>
        <v>0</v>
      </c>
      <c r="BF195" s="202">
        <f>IF(O195="snížená",K195,0)</f>
        <v>0</v>
      </c>
      <c r="BG195" s="202">
        <f>IF(O195="zákl. přenesená",K195,0)</f>
        <v>0</v>
      </c>
      <c r="BH195" s="202">
        <f>IF(O195="sníž. přenesená",K195,0)</f>
        <v>0</v>
      </c>
      <c r="BI195" s="202">
        <f>IF(O195="nulová",K195,0)</f>
        <v>0</v>
      </c>
      <c r="BJ195" s="17" t="s">
        <v>84</v>
      </c>
      <c r="BK195" s="202">
        <f>ROUND(P195*H195,2)</f>
        <v>0</v>
      </c>
      <c r="BL195" s="17" t="s">
        <v>150</v>
      </c>
      <c r="BM195" s="201" t="s">
        <v>1080</v>
      </c>
    </row>
    <row r="196" spans="2:51" s="13" customFormat="1" ht="12">
      <c r="B196" s="208"/>
      <c r="C196" s="209"/>
      <c r="D196" s="203" t="s">
        <v>154</v>
      </c>
      <c r="E196" s="210" t="s">
        <v>1</v>
      </c>
      <c r="F196" s="211" t="s">
        <v>1000</v>
      </c>
      <c r="G196" s="209"/>
      <c r="H196" s="212">
        <v>2</v>
      </c>
      <c r="I196" s="213"/>
      <c r="J196" s="213"/>
      <c r="K196" s="209"/>
      <c r="L196" s="209"/>
      <c r="M196" s="214"/>
      <c r="N196" s="215"/>
      <c r="O196" s="216"/>
      <c r="P196" s="216"/>
      <c r="Q196" s="216"/>
      <c r="R196" s="216"/>
      <c r="S196" s="216"/>
      <c r="T196" s="216"/>
      <c r="U196" s="216"/>
      <c r="V196" s="216"/>
      <c r="W196" s="216"/>
      <c r="X196" s="217"/>
      <c r="AT196" s="218" t="s">
        <v>154</v>
      </c>
      <c r="AU196" s="218" t="s">
        <v>86</v>
      </c>
      <c r="AV196" s="13" t="s">
        <v>86</v>
      </c>
      <c r="AW196" s="13" t="s">
        <v>5</v>
      </c>
      <c r="AX196" s="13" t="s">
        <v>84</v>
      </c>
      <c r="AY196" s="218" t="s">
        <v>142</v>
      </c>
    </row>
    <row r="197" spans="1:65" s="2" customFormat="1" ht="24">
      <c r="A197" s="34"/>
      <c r="B197" s="35"/>
      <c r="C197" s="189" t="s">
        <v>292</v>
      </c>
      <c r="D197" s="189" t="s">
        <v>145</v>
      </c>
      <c r="E197" s="190" t="s">
        <v>399</v>
      </c>
      <c r="F197" s="191" t="s">
        <v>400</v>
      </c>
      <c r="G197" s="192" t="s">
        <v>390</v>
      </c>
      <c r="H197" s="193">
        <v>17</v>
      </c>
      <c r="I197" s="194"/>
      <c r="J197" s="194"/>
      <c r="K197" s="195">
        <f>ROUND(P197*H197,2)</f>
        <v>0</v>
      </c>
      <c r="L197" s="191" t="s">
        <v>149</v>
      </c>
      <c r="M197" s="39"/>
      <c r="N197" s="196" t="s">
        <v>1</v>
      </c>
      <c r="O197" s="197" t="s">
        <v>39</v>
      </c>
      <c r="P197" s="198">
        <f>I197+J197</f>
        <v>0</v>
      </c>
      <c r="Q197" s="198">
        <f>ROUND(I197*H197,2)</f>
        <v>0</v>
      </c>
      <c r="R197" s="198">
        <f>ROUND(J197*H197,2)</f>
        <v>0</v>
      </c>
      <c r="S197" s="71"/>
      <c r="T197" s="199">
        <f>S197*H197</f>
        <v>0</v>
      </c>
      <c r="U197" s="199">
        <v>0.00015</v>
      </c>
      <c r="V197" s="199">
        <f>U197*H197</f>
        <v>0.0025499999999999997</v>
      </c>
      <c r="W197" s="199">
        <v>0</v>
      </c>
      <c r="X197" s="200">
        <f>W197*H197</f>
        <v>0</v>
      </c>
      <c r="Y197" s="34"/>
      <c r="Z197" s="34"/>
      <c r="AA197" s="34"/>
      <c r="AB197" s="34"/>
      <c r="AC197" s="34"/>
      <c r="AD197" s="34"/>
      <c r="AE197" s="34"/>
      <c r="AR197" s="201" t="s">
        <v>150</v>
      </c>
      <c r="AT197" s="201" t="s">
        <v>145</v>
      </c>
      <c r="AU197" s="201" t="s">
        <v>86</v>
      </c>
      <c r="AY197" s="17" t="s">
        <v>142</v>
      </c>
      <c r="BE197" s="202">
        <f>IF(O197="základní",K197,0)</f>
        <v>0</v>
      </c>
      <c r="BF197" s="202">
        <f>IF(O197="snížená",K197,0)</f>
        <v>0</v>
      </c>
      <c r="BG197" s="202">
        <f>IF(O197="zákl. přenesená",K197,0)</f>
        <v>0</v>
      </c>
      <c r="BH197" s="202">
        <f>IF(O197="sníž. přenesená",K197,0)</f>
        <v>0</v>
      </c>
      <c r="BI197" s="202">
        <f>IF(O197="nulová",K197,0)</f>
        <v>0</v>
      </c>
      <c r="BJ197" s="17" t="s">
        <v>84</v>
      </c>
      <c r="BK197" s="202">
        <f>ROUND(P197*H197,2)</f>
        <v>0</v>
      </c>
      <c r="BL197" s="17" t="s">
        <v>150</v>
      </c>
      <c r="BM197" s="201" t="s">
        <v>1081</v>
      </c>
    </row>
    <row r="198" spans="1:65" s="2" customFormat="1" ht="55.5" customHeight="1">
      <c r="A198" s="34"/>
      <c r="B198" s="35"/>
      <c r="C198" s="189" t="s">
        <v>794</v>
      </c>
      <c r="D198" s="189" t="s">
        <v>145</v>
      </c>
      <c r="E198" s="190" t="s">
        <v>404</v>
      </c>
      <c r="F198" s="191" t="s">
        <v>405</v>
      </c>
      <c r="G198" s="192" t="s">
        <v>390</v>
      </c>
      <c r="H198" s="193">
        <v>32.8</v>
      </c>
      <c r="I198" s="194"/>
      <c r="J198" s="194"/>
      <c r="K198" s="195">
        <f>ROUND(P198*H198,2)</f>
        <v>0</v>
      </c>
      <c r="L198" s="191" t="s">
        <v>149</v>
      </c>
      <c r="M198" s="39"/>
      <c r="N198" s="196" t="s">
        <v>1</v>
      </c>
      <c r="O198" s="197" t="s">
        <v>39</v>
      </c>
      <c r="P198" s="198">
        <f>I198+J198</f>
        <v>0</v>
      </c>
      <c r="Q198" s="198">
        <f>ROUND(I198*H198,2)</f>
        <v>0</v>
      </c>
      <c r="R198" s="198">
        <f>ROUND(J198*H198,2)</f>
        <v>0</v>
      </c>
      <c r="S198" s="71"/>
      <c r="T198" s="199">
        <f>S198*H198</f>
        <v>0</v>
      </c>
      <c r="U198" s="199">
        <v>0.071904</v>
      </c>
      <c r="V198" s="199">
        <f>U198*H198</f>
        <v>2.3584511999999997</v>
      </c>
      <c r="W198" s="199">
        <v>0</v>
      </c>
      <c r="X198" s="200">
        <f>W198*H198</f>
        <v>0</v>
      </c>
      <c r="Y198" s="34"/>
      <c r="Z198" s="34"/>
      <c r="AA198" s="34"/>
      <c r="AB198" s="34"/>
      <c r="AC198" s="34"/>
      <c r="AD198" s="34"/>
      <c r="AE198" s="34"/>
      <c r="AR198" s="201" t="s">
        <v>150</v>
      </c>
      <c r="AT198" s="201" t="s">
        <v>145</v>
      </c>
      <c r="AU198" s="201" t="s">
        <v>86</v>
      </c>
      <c r="AY198" s="17" t="s">
        <v>142</v>
      </c>
      <c r="BE198" s="202">
        <f>IF(O198="základní",K198,0)</f>
        <v>0</v>
      </c>
      <c r="BF198" s="202">
        <f>IF(O198="snížená",K198,0)</f>
        <v>0</v>
      </c>
      <c r="BG198" s="202">
        <f>IF(O198="zákl. přenesená",K198,0)</f>
        <v>0</v>
      </c>
      <c r="BH198" s="202">
        <f>IF(O198="sníž. přenesená",K198,0)</f>
        <v>0</v>
      </c>
      <c r="BI198" s="202">
        <f>IF(O198="nulová",K198,0)</f>
        <v>0</v>
      </c>
      <c r="BJ198" s="17" t="s">
        <v>84</v>
      </c>
      <c r="BK198" s="202">
        <f>ROUND(P198*H198,2)</f>
        <v>0</v>
      </c>
      <c r="BL198" s="17" t="s">
        <v>150</v>
      </c>
      <c r="BM198" s="201" t="s">
        <v>1082</v>
      </c>
    </row>
    <row r="199" spans="2:51" s="13" customFormat="1" ht="12">
      <c r="B199" s="208"/>
      <c r="C199" s="209"/>
      <c r="D199" s="203" t="s">
        <v>154</v>
      </c>
      <c r="E199" s="210" t="s">
        <v>1</v>
      </c>
      <c r="F199" s="211" t="s">
        <v>1083</v>
      </c>
      <c r="G199" s="209"/>
      <c r="H199" s="212">
        <v>32.8</v>
      </c>
      <c r="I199" s="213"/>
      <c r="J199" s="213"/>
      <c r="K199" s="209"/>
      <c r="L199" s="209"/>
      <c r="M199" s="214"/>
      <c r="N199" s="215"/>
      <c r="O199" s="216"/>
      <c r="P199" s="216"/>
      <c r="Q199" s="216"/>
      <c r="R199" s="216"/>
      <c r="S199" s="216"/>
      <c r="T199" s="216"/>
      <c r="U199" s="216"/>
      <c r="V199" s="216"/>
      <c r="W199" s="216"/>
      <c r="X199" s="217"/>
      <c r="AT199" s="218" t="s">
        <v>154</v>
      </c>
      <c r="AU199" s="218" t="s">
        <v>86</v>
      </c>
      <c r="AV199" s="13" t="s">
        <v>86</v>
      </c>
      <c r="AW199" s="13" t="s">
        <v>5</v>
      </c>
      <c r="AX199" s="13" t="s">
        <v>84</v>
      </c>
      <c r="AY199" s="218" t="s">
        <v>142</v>
      </c>
    </row>
    <row r="200" spans="1:65" s="2" customFormat="1" ht="24.2" customHeight="1">
      <c r="A200" s="34"/>
      <c r="B200" s="35"/>
      <c r="C200" s="230" t="s">
        <v>858</v>
      </c>
      <c r="D200" s="230" t="s">
        <v>251</v>
      </c>
      <c r="E200" s="231" t="s">
        <v>410</v>
      </c>
      <c r="F200" s="232" t="s">
        <v>411</v>
      </c>
      <c r="G200" s="233" t="s">
        <v>148</v>
      </c>
      <c r="H200" s="234">
        <v>3.28</v>
      </c>
      <c r="I200" s="235"/>
      <c r="J200" s="236"/>
      <c r="K200" s="237">
        <f>ROUND(P200*H200,2)</f>
        <v>0</v>
      </c>
      <c r="L200" s="232" t="s">
        <v>149</v>
      </c>
      <c r="M200" s="238"/>
      <c r="N200" s="239" t="s">
        <v>1</v>
      </c>
      <c r="O200" s="197" t="s">
        <v>39</v>
      </c>
      <c r="P200" s="198">
        <f>I200+J200</f>
        <v>0</v>
      </c>
      <c r="Q200" s="198">
        <f>ROUND(I200*H200,2)</f>
        <v>0</v>
      </c>
      <c r="R200" s="198">
        <f>ROUND(J200*H200,2)</f>
        <v>0</v>
      </c>
      <c r="S200" s="71"/>
      <c r="T200" s="199">
        <f>S200*H200</f>
        <v>0</v>
      </c>
      <c r="U200" s="199">
        <v>0.222</v>
      </c>
      <c r="V200" s="199">
        <f>U200*H200</f>
        <v>0.7281599999999999</v>
      </c>
      <c r="W200" s="199">
        <v>0</v>
      </c>
      <c r="X200" s="200">
        <f>W200*H200</f>
        <v>0</v>
      </c>
      <c r="Y200" s="34"/>
      <c r="Z200" s="34"/>
      <c r="AA200" s="34"/>
      <c r="AB200" s="34"/>
      <c r="AC200" s="34"/>
      <c r="AD200" s="34"/>
      <c r="AE200" s="34"/>
      <c r="AR200" s="201" t="s">
        <v>188</v>
      </c>
      <c r="AT200" s="201" t="s">
        <v>251</v>
      </c>
      <c r="AU200" s="201" t="s">
        <v>86</v>
      </c>
      <c r="AY200" s="17" t="s">
        <v>142</v>
      </c>
      <c r="BE200" s="202">
        <f>IF(O200="základní",K200,0)</f>
        <v>0</v>
      </c>
      <c r="BF200" s="202">
        <f>IF(O200="snížená",K200,0)</f>
        <v>0</v>
      </c>
      <c r="BG200" s="202">
        <f>IF(O200="zákl. přenesená",K200,0)</f>
        <v>0</v>
      </c>
      <c r="BH200" s="202">
        <f>IF(O200="sníž. přenesená",K200,0)</f>
        <v>0</v>
      </c>
      <c r="BI200" s="202">
        <f>IF(O200="nulová",K200,0)</f>
        <v>0</v>
      </c>
      <c r="BJ200" s="17" t="s">
        <v>84</v>
      </c>
      <c r="BK200" s="202">
        <f>ROUND(P200*H200,2)</f>
        <v>0</v>
      </c>
      <c r="BL200" s="17" t="s">
        <v>150</v>
      </c>
      <c r="BM200" s="201" t="s">
        <v>1084</v>
      </c>
    </row>
    <row r="201" spans="2:51" s="13" customFormat="1" ht="12">
      <c r="B201" s="208"/>
      <c r="C201" s="209"/>
      <c r="D201" s="203" t="s">
        <v>154</v>
      </c>
      <c r="E201" s="210" t="s">
        <v>1</v>
      </c>
      <c r="F201" s="211" t="s">
        <v>1085</v>
      </c>
      <c r="G201" s="209"/>
      <c r="H201" s="212">
        <v>3.28</v>
      </c>
      <c r="I201" s="213"/>
      <c r="J201" s="213"/>
      <c r="K201" s="209"/>
      <c r="L201" s="209"/>
      <c r="M201" s="214"/>
      <c r="N201" s="215"/>
      <c r="O201" s="216"/>
      <c r="P201" s="216"/>
      <c r="Q201" s="216"/>
      <c r="R201" s="216"/>
      <c r="S201" s="216"/>
      <c r="T201" s="216"/>
      <c r="U201" s="216"/>
      <c r="V201" s="216"/>
      <c r="W201" s="216"/>
      <c r="X201" s="217"/>
      <c r="AT201" s="218" t="s">
        <v>154</v>
      </c>
      <c r="AU201" s="218" t="s">
        <v>86</v>
      </c>
      <c r="AV201" s="13" t="s">
        <v>86</v>
      </c>
      <c r="AW201" s="13" t="s">
        <v>5</v>
      </c>
      <c r="AX201" s="13" t="s">
        <v>84</v>
      </c>
      <c r="AY201" s="218" t="s">
        <v>142</v>
      </c>
    </row>
    <row r="202" spans="1:65" s="2" customFormat="1" ht="44.25" customHeight="1">
      <c r="A202" s="34"/>
      <c r="B202" s="35"/>
      <c r="C202" s="189" t="s">
        <v>310</v>
      </c>
      <c r="D202" s="189" t="s">
        <v>145</v>
      </c>
      <c r="E202" s="190" t="s">
        <v>436</v>
      </c>
      <c r="F202" s="191" t="s">
        <v>437</v>
      </c>
      <c r="G202" s="192" t="s">
        <v>390</v>
      </c>
      <c r="H202" s="193">
        <v>17.9</v>
      </c>
      <c r="I202" s="194"/>
      <c r="J202" s="194"/>
      <c r="K202" s="195">
        <f>ROUND(P202*H202,2)</f>
        <v>0</v>
      </c>
      <c r="L202" s="191" t="s">
        <v>149</v>
      </c>
      <c r="M202" s="39"/>
      <c r="N202" s="196" t="s">
        <v>1</v>
      </c>
      <c r="O202" s="197" t="s">
        <v>39</v>
      </c>
      <c r="P202" s="198">
        <f>I202+J202</f>
        <v>0</v>
      </c>
      <c r="Q202" s="198">
        <f>ROUND(I202*H202,2)</f>
        <v>0</v>
      </c>
      <c r="R202" s="198">
        <f>ROUND(J202*H202,2)</f>
        <v>0</v>
      </c>
      <c r="S202" s="71"/>
      <c r="T202" s="199">
        <f>S202*H202</f>
        <v>0</v>
      </c>
      <c r="U202" s="199">
        <v>0</v>
      </c>
      <c r="V202" s="199">
        <f>U202*H202</f>
        <v>0</v>
      </c>
      <c r="W202" s="199">
        <v>0</v>
      </c>
      <c r="X202" s="200">
        <f>W202*H202</f>
        <v>0</v>
      </c>
      <c r="Y202" s="34"/>
      <c r="Z202" s="34"/>
      <c r="AA202" s="34"/>
      <c r="AB202" s="34"/>
      <c r="AC202" s="34"/>
      <c r="AD202" s="34"/>
      <c r="AE202" s="34"/>
      <c r="AR202" s="201" t="s">
        <v>150</v>
      </c>
      <c r="AT202" s="201" t="s">
        <v>145</v>
      </c>
      <c r="AU202" s="201" t="s">
        <v>86</v>
      </c>
      <c r="AY202" s="17" t="s">
        <v>142</v>
      </c>
      <c r="BE202" s="202">
        <f>IF(O202="základní",K202,0)</f>
        <v>0</v>
      </c>
      <c r="BF202" s="202">
        <f>IF(O202="snížená",K202,0)</f>
        <v>0</v>
      </c>
      <c r="BG202" s="202">
        <f>IF(O202="zákl. přenesená",K202,0)</f>
        <v>0</v>
      </c>
      <c r="BH202" s="202">
        <f>IF(O202="sníž. přenesená",K202,0)</f>
        <v>0</v>
      </c>
      <c r="BI202" s="202">
        <f>IF(O202="nulová",K202,0)</f>
        <v>0</v>
      </c>
      <c r="BJ202" s="17" t="s">
        <v>84</v>
      </c>
      <c r="BK202" s="202">
        <f>ROUND(P202*H202,2)</f>
        <v>0</v>
      </c>
      <c r="BL202" s="17" t="s">
        <v>150</v>
      </c>
      <c r="BM202" s="201" t="s">
        <v>1086</v>
      </c>
    </row>
    <row r="203" spans="2:51" s="13" customFormat="1" ht="12">
      <c r="B203" s="208"/>
      <c r="C203" s="209"/>
      <c r="D203" s="203" t="s">
        <v>154</v>
      </c>
      <c r="E203" s="210" t="s">
        <v>1</v>
      </c>
      <c r="F203" s="211" t="s">
        <v>1087</v>
      </c>
      <c r="G203" s="209"/>
      <c r="H203" s="212">
        <v>17.9</v>
      </c>
      <c r="I203" s="213"/>
      <c r="J203" s="213"/>
      <c r="K203" s="209"/>
      <c r="L203" s="209"/>
      <c r="M203" s="214"/>
      <c r="N203" s="215"/>
      <c r="O203" s="216"/>
      <c r="P203" s="216"/>
      <c r="Q203" s="216"/>
      <c r="R203" s="216"/>
      <c r="S203" s="216"/>
      <c r="T203" s="216"/>
      <c r="U203" s="216"/>
      <c r="V203" s="216"/>
      <c r="W203" s="216"/>
      <c r="X203" s="217"/>
      <c r="AT203" s="218" t="s">
        <v>154</v>
      </c>
      <c r="AU203" s="218" t="s">
        <v>86</v>
      </c>
      <c r="AV203" s="13" t="s">
        <v>86</v>
      </c>
      <c r="AW203" s="13" t="s">
        <v>5</v>
      </c>
      <c r="AX203" s="13" t="s">
        <v>84</v>
      </c>
      <c r="AY203" s="218" t="s">
        <v>142</v>
      </c>
    </row>
    <row r="204" spans="1:65" s="2" customFormat="1" ht="60">
      <c r="A204" s="34"/>
      <c r="B204" s="35"/>
      <c r="C204" s="189" t="s">
        <v>316</v>
      </c>
      <c r="D204" s="189" t="s">
        <v>145</v>
      </c>
      <c r="E204" s="190" t="s">
        <v>442</v>
      </c>
      <c r="F204" s="191" t="s">
        <v>443</v>
      </c>
      <c r="G204" s="192" t="s">
        <v>390</v>
      </c>
      <c r="H204" s="193">
        <v>18.4</v>
      </c>
      <c r="I204" s="194"/>
      <c r="J204" s="194"/>
      <c r="K204" s="195">
        <f>ROUND(P204*H204,2)</f>
        <v>0</v>
      </c>
      <c r="L204" s="191" t="s">
        <v>149</v>
      </c>
      <c r="M204" s="39"/>
      <c r="N204" s="196" t="s">
        <v>1</v>
      </c>
      <c r="O204" s="197" t="s">
        <v>39</v>
      </c>
      <c r="P204" s="198">
        <f>I204+J204</f>
        <v>0</v>
      </c>
      <c r="Q204" s="198">
        <f>ROUND(I204*H204,2)</f>
        <v>0</v>
      </c>
      <c r="R204" s="198">
        <f>ROUND(J204*H204,2)</f>
        <v>0</v>
      </c>
      <c r="S204" s="71"/>
      <c r="T204" s="199">
        <f>S204*H204</f>
        <v>0</v>
      </c>
      <c r="U204" s="199">
        <v>0.000605063</v>
      </c>
      <c r="V204" s="199">
        <f>U204*H204</f>
        <v>0.0111331592</v>
      </c>
      <c r="W204" s="199">
        <v>0</v>
      </c>
      <c r="X204" s="200">
        <f>W204*H204</f>
        <v>0</v>
      </c>
      <c r="Y204" s="34"/>
      <c r="Z204" s="34"/>
      <c r="AA204" s="34"/>
      <c r="AB204" s="34"/>
      <c r="AC204" s="34"/>
      <c r="AD204" s="34"/>
      <c r="AE204" s="34"/>
      <c r="AR204" s="201" t="s">
        <v>150</v>
      </c>
      <c r="AT204" s="201" t="s">
        <v>145</v>
      </c>
      <c r="AU204" s="201" t="s">
        <v>86</v>
      </c>
      <c r="AY204" s="17" t="s">
        <v>142</v>
      </c>
      <c r="BE204" s="202">
        <f>IF(O204="základní",K204,0)</f>
        <v>0</v>
      </c>
      <c r="BF204" s="202">
        <f>IF(O204="snížená",K204,0)</f>
        <v>0</v>
      </c>
      <c r="BG204" s="202">
        <f>IF(O204="zákl. přenesená",K204,0)</f>
        <v>0</v>
      </c>
      <c r="BH204" s="202">
        <f>IF(O204="sníž. přenesená",K204,0)</f>
        <v>0</v>
      </c>
      <c r="BI204" s="202">
        <f>IF(O204="nulová",K204,0)</f>
        <v>0</v>
      </c>
      <c r="BJ204" s="17" t="s">
        <v>84</v>
      </c>
      <c r="BK204" s="202">
        <f>ROUND(P204*H204,2)</f>
        <v>0</v>
      </c>
      <c r="BL204" s="17" t="s">
        <v>150</v>
      </c>
      <c r="BM204" s="201" t="s">
        <v>1088</v>
      </c>
    </row>
    <row r="205" spans="2:51" s="13" customFormat="1" ht="12">
      <c r="B205" s="208"/>
      <c r="C205" s="209"/>
      <c r="D205" s="203" t="s">
        <v>154</v>
      </c>
      <c r="E205" s="210" t="s">
        <v>1</v>
      </c>
      <c r="F205" s="211" t="s">
        <v>1078</v>
      </c>
      <c r="G205" s="209"/>
      <c r="H205" s="212">
        <v>18.4</v>
      </c>
      <c r="I205" s="213"/>
      <c r="J205" s="213"/>
      <c r="K205" s="209"/>
      <c r="L205" s="209"/>
      <c r="M205" s="214"/>
      <c r="N205" s="215"/>
      <c r="O205" s="216"/>
      <c r="P205" s="216"/>
      <c r="Q205" s="216"/>
      <c r="R205" s="216"/>
      <c r="S205" s="216"/>
      <c r="T205" s="216"/>
      <c r="U205" s="216"/>
      <c r="V205" s="216"/>
      <c r="W205" s="216"/>
      <c r="X205" s="217"/>
      <c r="AT205" s="218" t="s">
        <v>154</v>
      </c>
      <c r="AU205" s="218" t="s">
        <v>86</v>
      </c>
      <c r="AV205" s="13" t="s">
        <v>86</v>
      </c>
      <c r="AW205" s="13" t="s">
        <v>5</v>
      </c>
      <c r="AX205" s="13" t="s">
        <v>84</v>
      </c>
      <c r="AY205" s="218" t="s">
        <v>142</v>
      </c>
    </row>
    <row r="206" spans="1:65" s="2" customFormat="1" ht="24">
      <c r="A206" s="34"/>
      <c r="B206" s="35"/>
      <c r="C206" s="189" t="s">
        <v>812</v>
      </c>
      <c r="D206" s="189" t="s">
        <v>145</v>
      </c>
      <c r="E206" s="190" t="s">
        <v>447</v>
      </c>
      <c r="F206" s="191" t="s">
        <v>448</v>
      </c>
      <c r="G206" s="192" t="s">
        <v>390</v>
      </c>
      <c r="H206" s="193">
        <v>18.4</v>
      </c>
      <c r="I206" s="194"/>
      <c r="J206" s="194"/>
      <c r="K206" s="195">
        <f>ROUND(P206*H206,2)</f>
        <v>0</v>
      </c>
      <c r="L206" s="191" t="s">
        <v>149</v>
      </c>
      <c r="M206" s="39"/>
      <c r="N206" s="196" t="s">
        <v>1</v>
      </c>
      <c r="O206" s="197" t="s">
        <v>39</v>
      </c>
      <c r="P206" s="198">
        <f>I206+J206</f>
        <v>0</v>
      </c>
      <c r="Q206" s="198">
        <f>ROUND(I206*H206,2)</f>
        <v>0</v>
      </c>
      <c r="R206" s="198">
        <f>ROUND(J206*H206,2)</f>
        <v>0</v>
      </c>
      <c r="S206" s="71"/>
      <c r="T206" s="199">
        <f>S206*H206</f>
        <v>0</v>
      </c>
      <c r="U206" s="199">
        <v>1.645E-06</v>
      </c>
      <c r="V206" s="199">
        <f>U206*H206</f>
        <v>3.0267999999999995E-05</v>
      </c>
      <c r="W206" s="199">
        <v>0</v>
      </c>
      <c r="X206" s="200">
        <f>W206*H206</f>
        <v>0</v>
      </c>
      <c r="Y206" s="34"/>
      <c r="Z206" s="34"/>
      <c r="AA206" s="34"/>
      <c r="AB206" s="34"/>
      <c r="AC206" s="34"/>
      <c r="AD206" s="34"/>
      <c r="AE206" s="34"/>
      <c r="AR206" s="201" t="s">
        <v>150</v>
      </c>
      <c r="AT206" s="201" t="s">
        <v>145</v>
      </c>
      <c r="AU206" s="201" t="s">
        <v>86</v>
      </c>
      <c r="AY206" s="17" t="s">
        <v>142</v>
      </c>
      <c r="BE206" s="202">
        <f>IF(O206="základní",K206,0)</f>
        <v>0</v>
      </c>
      <c r="BF206" s="202">
        <f>IF(O206="snížená",K206,0)</f>
        <v>0</v>
      </c>
      <c r="BG206" s="202">
        <f>IF(O206="zákl. přenesená",K206,0)</f>
        <v>0</v>
      </c>
      <c r="BH206" s="202">
        <f>IF(O206="sníž. přenesená",K206,0)</f>
        <v>0</v>
      </c>
      <c r="BI206" s="202">
        <f>IF(O206="nulová",K206,0)</f>
        <v>0</v>
      </c>
      <c r="BJ206" s="17" t="s">
        <v>84</v>
      </c>
      <c r="BK206" s="202">
        <f>ROUND(P206*H206,2)</f>
        <v>0</v>
      </c>
      <c r="BL206" s="17" t="s">
        <v>150</v>
      </c>
      <c r="BM206" s="201" t="s">
        <v>1089</v>
      </c>
    </row>
    <row r="207" spans="2:51" s="13" customFormat="1" ht="12">
      <c r="B207" s="208"/>
      <c r="C207" s="209"/>
      <c r="D207" s="203" t="s">
        <v>154</v>
      </c>
      <c r="E207" s="210" t="s">
        <v>1</v>
      </c>
      <c r="F207" s="211" t="s">
        <v>1078</v>
      </c>
      <c r="G207" s="209"/>
      <c r="H207" s="212">
        <v>18.4</v>
      </c>
      <c r="I207" s="213"/>
      <c r="J207" s="213"/>
      <c r="K207" s="209"/>
      <c r="L207" s="209"/>
      <c r="M207" s="214"/>
      <c r="N207" s="215"/>
      <c r="O207" s="216"/>
      <c r="P207" s="216"/>
      <c r="Q207" s="216"/>
      <c r="R207" s="216"/>
      <c r="S207" s="216"/>
      <c r="T207" s="216"/>
      <c r="U207" s="216"/>
      <c r="V207" s="216"/>
      <c r="W207" s="216"/>
      <c r="X207" s="217"/>
      <c r="AT207" s="218" t="s">
        <v>154</v>
      </c>
      <c r="AU207" s="218" t="s">
        <v>86</v>
      </c>
      <c r="AV207" s="13" t="s">
        <v>86</v>
      </c>
      <c r="AW207" s="13" t="s">
        <v>5</v>
      </c>
      <c r="AX207" s="13" t="s">
        <v>84</v>
      </c>
      <c r="AY207" s="218" t="s">
        <v>142</v>
      </c>
    </row>
    <row r="208" spans="2:63" s="12" customFormat="1" ht="22.9" customHeight="1">
      <c r="B208" s="172"/>
      <c r="C208" s="173"/>
      <c r="D208" s="174" t="s">
        <v>75</v>
      </c>
      <c r="E208" s="187" t="s">
        <v>477</v>
      </c>
      <c r="F208" s="187" t="s">
        <v>478</v>
      </c>
      <c r="G208" s="173"/>
      <c r="H208" s="173"/>
      <c r="I208" s="176"/>
      <c r="J208" s="176"/>
      <c r="K208" s="188">
        <f>BK208</f>
        <v>0</v>
      </c>
      <c r="L208" s="173"/>
      <c r="M208" s="178"/>
      <c r="N208" s="179"/>
      <c r="O208" s="180"/>
      <c r="P208" s="180"/>
      <c r="Q208" s="181">
        <f>SUM(Q209:Q211)</f>
        <v>0</v>
      </c>
      <c r="R208" s="181">
        <f>SUM(R209:R211)</f>
        <v>0</v>
      </c>
      <c r="S208" s="180"/>
      <c r="T208" s="182">
        <f>SUM(T209:T211)</f>
        <v>0</v>
      </c>
      <c r="U208" s="180"/>
      <c r="V208" s="182">
        <f>SUM(V209:V211)</f>
        <v>0</v>
      </c>
      <c r="W208" s="180"/>
      <c r="X208" s="183">
        <f>SUM(X209:X211)</f>
        <v>0</v>
      </c>
      <c r="AR208" s="184" t="s">
        <v>84</v>
      </c>
      <c r="AT208" s="185" t="s">
        <v>75</v>
      </c>
      <c r="AU208" s="185" t="s">
        <v>84</v>
      </c>
      <c r="AY208" s="184" t="s">
        <v>142</v>
      </c>
      <c r="BK208" s="186">
        <f>SUM(BK209:BK211)</f>
        <v>0</v>
      </c>
    </row>
    <row r="209" spans="1:65" s="2" customFormat="1" ht="36">
      <c r="A209" s="34"/>
      <c r="B209" s="35"/>
      <c r="C209" s="189" t="s">
        <v>327</v>
      </c>
      <c r="D209" s="189" t="s">
        <v>145</v>
      </c>
      <c r="E209" s="190" t="s">
        <v>480</v>
      </c>
      <c r="F209" s="191" t="s">
        <v>481</v>
      </c>
      <c r="G209" s="192" t="s">
        <v>254</v>
      </c>
      <c r="H209" s="193">
        <v>11.119</v>
      </c>
      <c r="I209" s="194"/>
      <c r="J209" s="194"/>
      <c r="K209" s="195">
        <f>ROUND(P209*H209,2)</f>
        <v>0</v>
      </c>
      <c r="L209" s="191" t="s">
        <v>149</v>
      </c>
      <c r="M209" s="39"/>
      <c r="N209" s="196" t="s">
        <v>1</v>
      </c>
      <c r="O209" s="197" t="s">
        <v>39</v>
      </c>
      <c r="P209" s="198">
        <f>I209+J209</f>
        <v>0</v>
      </c>
      <c r="Q209" s="198">
        <f>ROUND(I209*H209,2)</f>
        <v>0</v>
      </c>
      <c r="R209" s="198">
        <f>ROUND(J209*H209,2)</f>
        <v>0</v>
      </c>
      <c r="S209" s="71"/>
      <c r="T209" s="199">
        <f>S209*H209</f>
        <v>0</v>
      </c>
      <c r="U209" s="199">
        <v>0</v>
      </c>
      <c r="V209" s="199">
        <f>U209*H209</f>
        <v>0</v>
      </c>
      <c r="W209" s="199">
        <v>0</v>
      </c>
      <c r="X209" s="200">
        <f>W209*H209</f>
        <v>0</v>
      </c>
      <c r="Y209" s="34"/>
      <c r="Z209" s="34"/>
      <c r="AA209" s="34"/>
      <c r="AB209" s="34"/>
      <c r="AC209" s="34"/>
      <c r="AD209" s="34"/>
      <c r="AE209" s="34"/>
      <c r="AR209" s="201" t="s">
        <v>150</v>
      </c>
      <c r="AT209" s="201" t="s">
        <v>145</v>
      </c>
      <c r="AU209" s="201" t="s">
        <v>86</v>
      </c>
      <c r="AY209" s="17" t="s">
        <v>142</v>
      </c>
      <c r="BE209" s="202">
        <f>IF(O209="základní",K209,0)</f>
        <v>0</v>
      </c>
      <c r="BF209" s="202">
        <f>IF(O209="snížená",K209,0)</f>
        <v>0</v>
      </c>
      <c r="BG209" s="202">
        <f>IF(O209="zákl. přenesená",K209,0)</f>
        <v>0</v>
      </c>
      <c r="BH209" s="202">
        <f>IF(O209="sníž. přenesená",K209,0)</f>
        <v>0</v>
      </c>
      <c r="BI209" s="202">
        <f>IF(O209="nulová",K209,0)</f>
        <v>0</v>
      </c>
      <c r="BJ209" s="17" t="s">
        <v>84</v>
      </c>
      <c r="BK209" s="202">
        <f>ROUND(P209*H209,2)</f>
        <v>0</v>
      </c>
      <c r="BL209" s="17" t="s">
        <v>150</v>
      </c>
      <c r="BM209" s="201" t="s">
        <v>1090</v>
      </c>
    </row>
    <row r="210" spans="1:65" s="2" customFormat="1" ht="36">
      <c r="A210" s="34"/>
      <c r="B210" s="35"/>
      <c r="C210" s="189" t="s">
        <v>817</v>
      </c>
      <c r="D210" s="189" t="s">
        <v>145</v>
      </c>
      <c r="E210" s="190" t="s">
        <v>485</v>
      </c>
      <c r="F210" s="191" t="s">
        <v>486</v>
      </c>
      <c r="G210" s="192" t="s">
        <v>254</v>
      </c>
      <c r="H210" s="193">
        <v>11.119</v>
      </c>
      <c r="I210" s="194"/>
      <c r="J210" s="194"/>
      <c r="K210" s="195">
        <f>ROUND(P210*H210,2)</f>
        <v>0</v>
      </c>
      <c r="L210" s="191" t="s">
        <v>149</v>
      </c>
      <c r="M210" s="39"/>
      <c r="N210" s="196" t="s">
        <v>1</v>
      </c>
      <c r="O210" s="197" t="s">
        <v>39</v>
      </c>
      <c r="P210" s="198">
        <f>I210+J210</f>
        <v>0</v>
      </c>
      <c r="Q210" s="198">
        <f>ROUND(I210*H210,2)</f>
        <v>0</v>
      </c>
      <c r="R210" s="198">
        <f>ROUND(J210*H210,2)</f>
        <v>0</v>
      </c>
      <c r="S210" s="71"/>
      <c r="T210" s="199">
        <f>S210*H210</f>
        <v>0</v>
      </c>
      <c r="U210" s="199">
        <v>0</v>
      </c>
      <c r="V210" s="199">
        <f>U210*H210</f>
        <v>0</v>
      </c>
      <c r="W210" s="199">
        <v>0</v>
      </c>
      <c r="X210" s="200">
        <f>W210*H210</f>
        <v>0</v>
      </c>
      <c r="Y210" s="34"/>
      <c r="Z210" s="34"/>
      <c r="AA210" s="34"/>
      <c r="AB210" s="34"/>
      <c r="AC210" s="34"/>
      <c r="AD210" s="34"/>
      <c r="AE210" s="34"/>
      <c r="AR210" s="201" t="s">
        <v>150</v>
      </c>
      <c r="AT210" s="201" t="s">
        <v>145</v>
      </c>
      <c r="AU210" s="201" t="s">
        <v>86</v>
      </c>
      <c r="AY210" s="17" t="s">
        <v>142</v>
      </c>
      <c r="BE210" s="202">
        <f>IF(O210="základní",K210,0)</f>
        <v>0</v>
      </c>
      <c r="BF210" s="202">
        <f>IF(O210="snížená",K210,0)</f>
        <v>0</v>
      </c>
      <c r="BG210" s="202">
        <f>IF(O210="zákl. přenesená",K210,0)</f>
        <v>0</v>
      </c>
      <c r="BH210" s="202">
        <f>IF(O210="sníž. přenesená",K210,0)</f>
        <v>0</v>
      </c>
      <c r="BI210" s="202">
        <f>IF(O210="nulová",K210,0)</f>
        <v>0</v>
      </c>
      <c r="BJ210" s="17" t="s">
        <v>84</v>
      </c>
      <c r="BK210" s="202">
        <f>ROUND(P210*H210,2)</f>
        <v>0</v>
      </c>
      <c r="BL210" s="17" t="s">
        <v>150</v>
      </c>
      <c r="BM210" s="201" t="s">
        <v>1091</v>
      </c>
    </row>
    <row r="211" spans="1:65" s="2" customFormat="1" ht="24">
      <c r="A211" s="34"/>
      <c r="B211" s="35"/>
      <c r="C211" s="189" t="s">
        <v>336</v>
      </c>
      <c r="D211" s="189" t="s">
        <v>145</v>
      </c>
      <c r="E211" s="190" t="s">
        <v>489</v>
      </c>
      <c r="F211" s="191" t="s">
        <v>490</v>
      </c>
      <c r="G211" s="192" t="s">
        <v>254</v>
      </c>
      <c r="H211" s="193">
        <v>11.119</v>
      </c>
      <c r="I211" s="194"/>
      <c r="J211" s="194"/>
      <c r="K211" s="195">
        <f>ROUND(P211*H211,2)</f>
        <v>0</v>
      </c>
      <c r="L211" s="191" t="s">
        <v>149</v>
      </c>
      <c r="M211" s="39"/>
      <c r="N211" s="196" t="s">
        <v>1</v>
      </c>
      <c r="O211" s="197" t="s">
        <v>39</v>
      </c>
      <c r="P211" s="198">
        <f>I211+J211</f>
        <v>0</v>
      </c>
      <c r="Q211" s="198">
        <f>ROUND(I211*H211,2)</f>
        <v>0</v>
      </c>
      <c r="R211" s="198">
        <f>ROUND(J211*H211,2)</f>
        <v>0</v>
      </c>
      <c r="S211" s="71"/>
      <c r="T211" s="199">
        <f>S211*H211</f>
        <v>0</v>
      </c>
      <c r="U211" s="199">
        <v>0</v>
      </c>
      <c r="V211" s="199">
        <f>U211*H211</f>
        <v>0</v>
      </c>
      <c r="W211" s="199">
        <v>0</v>
      </c>
      <c r="X211" s="200">
        <f>W211*H211</f>
        <v>0</v>
      </c>
      <c r="Y211" s="34"/>
      <c r="Z211" s="34"/>
      <c r="AA211" s="34"/>
      <c r="AB211" s="34"/>
      <c r="AC211" s="34"/>
      <c r="AD211" s="34"/>
      <c r="AE211" s="34"/>
      <c r="AR211" s="201" t="s">
        <v>150</v>
      </c>
      <c r="AT211" s="201" t="s">
        <v>145</v>
      </c>
      <c r="AU211" s="201" t="s">
        <v>86</v>
      </c>
      <c r="AY211" s="17" t="s">
        <v>142</v>
      </c>
      <c r="BE211" s="202">
        <f>IF(O211="základní",K211,0)</f>
        <v>0</v>
      </c>
      <c r="BF211" s="202">
        <f>IF(O211="snížená",K211,0)</f>
        <v>0</v>
      </c>
      <c r="BG211" s="202">
        <f>IF(O211="zákl. přenesená",K211,0)</f>
        <v>0</v>
      </c>
      <c r="BH211" s="202">
        <f>IF(O211="sníž. přenesená",K211,0)</f>
        <v>0</v>
      </c>
      <c r="BI211" s="202">
        <f>IF(O211="nulová",K211,0)</f>
        <v>0</v>
      </c>
      <c r="BJ211" s="17" t="s">
        <v>84</v>
      </c>
      <c r="BK211" s="202">
        <f>ROUND(P211*H211,2)</f>
        <v>0</v>
      </c>
      <c r="BL211" s="17" t="s">
        <v>150</v>
      </c>
      <c r="BM211" s="201" t="s">
        <v>1092</v>
      </c>
    </row>
    <row r="212" spans="2:63" s="12" customFormat="1" ht="22.9" customHeight="1">
      <c r="B212" s="172"/>
      <c r="C212" s="173"/>
      <c r="D212" s="174" t="s">
        <v>75</v>
      </c>
      <c r="E212" s="187" t="s">
        <v>497</v>
      </c>
      <c r="F212" s="187" t="s">
        <v>498</v>
      </c>
      <c r="G212" s="173"/>
      <c r="H212" s="173"/>
      <c r="I212" s="176"/>
      <c r="J212" s="176"/>
      <c r="K212" s="188">
        <f>BK212</f>
        <v>0</v>
      </c>
      <c r="L212" s="173"/>
      <c r="M212" s="178"/>
      <c r="N212" s="179"/>
      <c r="O212" s="180"/>
      <c r="P212" s="180"/>
      <c r="Q212" s="181">
        <f>SUM(Q213:Q214)</f>
        <v>0</v>
      </c>
      <c r="R212" s="181">
        <f>SUM(R213:R214)</f>
        <v>0</v>
      </c>
      <c r="S212" s="180"/>
      <c r="T212" s="182">
        <f>SUM(T213:T214)</f>
        <v>0</v>
      </c>
      <c r="U212" s="180"/>
      <c r="V212" s="182">
        <f>SUM(V213:V214)</f>
        <v>0</v>
      </c>
      <c r="W212" s="180"/>
      <c r="X212" s="183">
        <f>SUM(X213:X214)</f>
        <v>0</v>
      </c>
      <c r="AR212" s="184" t="s">
        <v>84</v>
      </c>
      <c r="AT212" s="185" t="s">
        <v>75</v>
      </c>
      <c r="AU212" s="185" t="s">
        <v>84</v>
      </c>
      <c r="AY212" s="184" t="s">
        <v>142</v>
      </c>
      <c r="BK212" s="186">
        <f>SUM(BK213:BK214)</f>
        <v>0</v>
      </c>
    </row>
    <row r="213" spans="1:65" s="2" customFormat="1" ht="44.25" customHeight="1">
      <c r="A213" s="34"/>
      <c r="B213" s="35"/>
      <c r="C213" s="189" t="s">
        <v>343</v>
      </c>
      <c r="D213" s="189" t="s">
        <v>145</v>
      </c>
      <c r="E213" s="190" t="s">
        <v>500</v>
      </c>
      <c r="F213" s="191" t="s">
        <v>501</v>
      </c>
      <c r="G213" s="192" t="s">
        <v>254</v>
      </c>
      <c r="H213" s="193">
        <v>238.844</v>
      </c>
      <c r="I213" s="194"/>
      <c r="J213" s="194"/>
      <c r="K213" s="195">
        <f>ROUND(P213*H213,2)</f>
        <v>0</v>
      </c>
      <c r="L213" s="191" t="s">
        <v>149</v>
      </c>
      <c r="M213" s="39"/>
      <c r="N213" s="196" t="s">
        <v>1</v>
      </c>
      <c r="O213" s="197" t="s">
        <v>39</v>
      </c>
      <c r="P213" s="198">
        <f>I213+J213</f>
        <v>0</v>
      </c>
      <c r="Q213" s="198">
        <f>ROUND(I213*H213,2)</f>
        <v>0</v>
      </c>
      <c r="R213" s="198">
        <f>ROUND(J213*H213,2)</f>
        <v>0</v>
      </c>
      <c r="S213" s="71"/>
      <c r="T213" s="199">
        <f>S213*H213</f>
        <v>0</v>
      </c>
      <c r="U213" s="199">
        <v>0</v>
      </c>
      <c r="V213" s="199">
        <f>U213*H213</f>
        <v>0</v>
      </c>
      <c r="W213" s="199">
        <v>0</v>
      </c>
      <c r="X213" s="200">
        <f>W213*H213</f>
        <v>0</v>
      </c>
      <c r="Y213" s="34"/>
      <c r="Z213" s="34"/>
      <c r="AA213" s="34"/>
      <c r="AB213" s="34"/>
      <c r="AC213" s="34"/>
      <c r="AD213" s="34"/>
      <c r="AE213" s="34"/>
      <c r="AR213" s="201" t="s">
        <v>150</v>
      </c>
      <c r="AT213" s="201" t="s">
        <v>145</v>
      </c>
      <c r="AU213" s="201" t="s">
        <v>86</v>
      </c>
      <c r="AY213" s="17" t="s">
        <v>142</v>
      </c>
      <c r="BE213" s="202">
        <f>IF(O213="základní",K213,0)</f>
        <v>0</v>
      </c>
      <c r="BF213" s="202">
        <f>IF(O213="snížená",K213,0)</f>
        <v>0</v>
      </c>
      <c r="BG213" s="202">
        <f>IF(O213="zákl. přenesená",K213,0)</f>
        <v>0</v>
      </c>
      <c r="BH213" s="202">
        <f>IF(O213="sníž. přenesená",K213,0)</f>
        <v>0</v>
      </c>
      <c r="BI213" s="202">
        <f>IF(O213="nulová",K213,0)</f>
        <v>0</v>
      </c>
      <c r="BJ213" s="17" t="s">
        <v>84</v>
      </c>
      <c r="BK213" s="202">
        <f>ROUND(P213*H213,2)</f>
        <v>0</v>
      </c>
      <c r="BL213" s="17" t="s">
        <v>150</v>
      </c>
      <c r="BM213" s="201" t="s">
        <v>1093</v>
      </c>
    </row>
    <row r="214" spans="1:65" s="2" customFormat="1" ht="55.5" customHeight="1">
      <c r="A214" s="34"/>
      <c r="B214" s="35"/>
      <c r="C214" s="189" t="s">
        <v>349</v>
      </c>
      <c r="D214" s="189" t="s">
        <v>145</v>
      </c>
      <c r="E214" s="190" t="s">
        <v>505</v>
      </c>
      <c r="F214" s="191" t="s">
        <v>506</v>
      </c>
      <c r="G214" s="192" t="s">
        <v>254</v>
      </c>
      <c r="H214" s="193">
        <v>238.844</v>
      </c>
      <c r="I214" s="194"/>
      <c r="J214" s="194"/>
      <c r="K214" s="195">
        <f>ROUND(P214*H214,2)</f>
        <v>0</v>
      </c>
      <c r="L214" s="191" t="s">
        <v>149</v>
      </c>
      <c r="M214" s="39"/>
      <c r="N214" s="253" t="s">
        <v>1</v>
      </c>
      <c r="O214" s="254" t="s">
        <v>39</v>
      </c>
      <c r="P214" s="255">
        <f>I214+J214</f>
        <v>0</v>
      </c>
      <c r="Q214" s="255">
        <f>ROUND(I214*H214,2)</f>
        <v>0</v>
      </c>
      <c r="R214" s="255">
        <f>ROUND(J214*H214,2)</f>
        <v>0</v>
      </c>
      <c r="S214" s="256"/>
      <c r="T214" s="257">
        <f>S214*H214</f>
        <v>0</v>
      </c>
      <c r="U214" s="257">
        <v>0</v>
      </c>
      <c r="V214" s="257">
        <f>U214*H214</f>
        <v>0</v>
      </c>
      <c r="W214" s="257">
        <v>0</v>
      </c>
      <c r="X214" s="258">
        <f>W214*H214</f>
        <v>0</v>
      </c>
      <c r="Y214" s="34"/>
      <c r="Z214" s="34"/>
      <c r="AA214" s="34"/>
      <c r="AB214" s="34"/>
      <c r="AC214" s="34"/>
      <c r="AD214" s="34"/>
      <c r="AE214" s="34"/>
      <c r="AR214" s="201" t="s">
        <v>150</v>
      </c>
      <c r="AT214" s="201" t="s">
        <v>145</v>
      </c>
      <c r="AU214" s="201" t="s">
        <v>86</v>
      </c>
      <c r="AY214" s="17" t="s">
        <v>142</v>
      </c>
      <c r="BE214" s="202">
        <f>IF(O214="základní",K214,0)</f>
        <v>0</v>
      </c>
      <c r="BF214" s="202">
        <f>IF(O214="snížená",K214,0)</f>
        <v>0</v>
      </c>
      <c r="BG214" s="202">
        <f>IF(O214="zákl. přenesená",K214,0)</f>
        <v>0</v>
      </c>
      <c r="BH214" s="202">
        <f>IF(O214="sníž. přenesená",K214,0)</f>
        <v>0</v>
      </c>
      <c r="BI214" s="202">
        <f>IF(O214="nulová",K214,0)</f>
        <v>0</v>
      </c>
      <c r="BJ214" s="17" t="s">
        <v>84</v>
      </c>
      <c r="BK214" s="202">
        <f>ROUND(P214*H214,2)</f>
        <v>0</v>
      </c>
      <c r="BL214" s="17" t="s">
        <v>150</v>
      </c>
      <c r="BM214" s="201" t="s">
        <v>1094</v>
      </c>
    </row>
    <row r="215" spans="1:31" s="2" customFormat="1" ht="6.95" customHeight="1">
      <c r="A215" s="34"/>
      <c r="B215" s="54"/>
      <c r="C215" s="55"/>
      <c r="D215" s="55"/>
      <c r="E215" s="55"/>
      <c r="F215" s="55"/>
      <c r="G215" s="55"/>
      <c r="H215" s="55"/>
      <c r="I215" s="55"/>
      <c r="J215" s="55"/>
      <c r="K215" s="55"/>
      <c r="L215" s="55"/>
      <c r="M215" s="39"/>
      <c r="N215" s="34"/>
      <c r="P215" s="34"/>
      <c r="Q215" s="34"/>
      <c r="R215" s="34"/>
      <c r="S215" s="34"/>
      <c r="T215" s="34"/>
      <c r="U215" s="34"/>
      <c r="V215" s="34"/>
      <c r="W215" s="34"/>
      <c r="X215" s="34"/>
      <c r="Y215" s="34"/>
      <c r="Z215" s="34"/>
      <c r="AA215" s="34"/>
      <c r="AB215" s="34"/>
      <c r="AC215" s="34"/>
      <c r="AD215" s="34"/>
      <c r="AE215" s="34"/>
    </row>
  </sheetData>
  <sheetProtection algorithmName="SHA-512" hashValue="xkhc6r1jRcq2QNE2zpodTw5s1apOCK4zRGJhfiKl44quciz/52xaHKln0wlwr9kiQOMLVKLoV0PPvMadf/ka8g==" saltValue="ATp//8SCx2QQlcVCL7cw/cejMuFbcJ/gTe5Q6CyV+tqwl4xwkVbs9AvYeIveAmWWoH6jZeGYwIDTO+3M7DqIAw==" spinCount="100000" sheet="1" objects="1" scenarios="1" formatColumns="0" formatRows="0" autoFilter="0"/>
  <autoFilter ref="C122:L214"/>
  <mergeCells count="9">
    <mergeCell ref="E87:H87"/>
    <mergeCell ref="E113:H113"/>
    <mergeCell ref="E115:H115"/>
    <mergeCell ref="M2:Z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Smoček Petr Ing. </cp:lastModifiedBy>
  <dcterms:created xsi:type="dcterms:W3CDTF">2021-02-12T09:34:40Z</dcterms:created>
  <dcterms:modified xsi:type="dcterms:W3CDTF">2021-03-23T07:14:10Z</dcterms:modified>
  <cp:category/>
  <cp:version/>
  <cp:contentType/>
  <cp:contentStatus/>
</cp:coreProperties>
</file>