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KrosData\Export\"/>
    </mc:Choice>
  </mc:AlternateContent>
  <xr:revisionPtr revIDLastSave="0" documentId="13_ncr:1_{F0179F45-0D5A-458F-AD6B-C0287866D7FB}" xr6:coauthVersionLast="45" xr6:coauthVersionMax="45" xr10:uidLastSave="{00000000-0000-0000-0000-000000000000}"/>
  <bookViews>
    <workbookView xWindow="-28920" yWindow="-120" windowWidth="29040" windowHeight="15840" xr2:uid="{00000000-000D-0000-FFFF-FFFF00000000}"/>
  </bookViews>
  <sheets>
    <sheet name="Rekapitulace stavby" sheetId="1" r:id="rId1"/>
    <sheet name="SO 101 - Polní cesta C4" sheetId="2" r:id="rId2"/>
    <sheet name="SO 102 - Polní cesta C5" sheetId="3" r:id="rId3"/>
    <sheet name="SO 301 - Odvodnění polní ..." sheetId="4" r:id="rId4"/>
    <sheet name="SO 302 - Odvodnění polní..." sheetId="5" r:id="rId5"/>
    <sheet name="SO 801.1 - Interakční prv..." sheetId="6" r:id="rId6"/>
    <sheet name="SO 801.2 - Lokální biokor..." sheetId="7" r:id="rId7"/>
    <sheet name="SO 802 - Kácení a výsadba..." sheetId="8" r:id="rId8"/>
    <sheet name="SO 900 - Vedlejší rozpočt..." sheetId="9" r:id="rId9"/>
    <sheet name="Pokyny pro vyplnění" sheetId="10" r:id="rId10"/>
  </sheets>
  <definedNames>
    <definedName name="_xlnm._FilterDatabase" localSheetId="1" hidden="1">'SO 101 - Polní cesta C4'!$C$89:$K$332</definedName>
    <definedName name="_xlnm._FilterDatabase" localSheetId="2" hidden="1">'SO 102 - Polní cesta C5'!$C$89:$K$271</definedName>
    <definedName name="_xlnm._FilterDatabase" localSheetId="3" hidden="1">'SO 301 - Odvodnění polní ...'!$C$81:$K$158</definedName>
    <definedName name="_xlnm._FilterDatabase" localSheetId="4" hidden="1">'SO 302 - Odvodnění polní...'!$C$83:$K$158</definedName>
    <definedName name="_xlnm._FilterDatabase" localSheetId="5" hidden="1">'SO 801.1 - Interakční prv...'!$C$85:$K$241</definedName>
    <definedName name="_xlnm._FilterDatabase" localSheetId="6" hidden="1">'SO 801.2 - Lokální biokor...'!$C$86:$K$322</definedName>
    <definedName name="_xlnm._FilterDatabase" localSheetId="7" hidden="1">'SO 802 - Kácení a výsadba...'!$C$80:$K$92</definedName>
    <definedName name="_xlnm._FilterDatabase" localSheetId="8" hidden="1">'SO 900 - Vedlejší rozpočt...'!$C$82:$K$98</definedName>
    <definedName name="_xlnm.Print_Titles" localSheetId="0">'Rekapitulace stavby'!$52:$52</definedName>
    <definedName name="_xlnm.Print_Titles" localSheetId="1">'SO 101 - Polní cesta C4'!$89:$89</definedName>
    <definedName name="_xlnm.Print_Titles" localSheetId="2">'SO 102 - Polní cesta C5'!$89:$89</definedName>
    <definedName name="_xlnm.Print_Titles" localSheetId="3">'SO 301 - Odvodnění polní ...'!$81:$81</definedName>
    <definedName name="_xlnm.Print_Titles" localSheetId="4">'SO 302 - Odvodnění polní...'!$83:$83</definedName>
    <definedName name="_xlnm.Print_Titles" localSheetId="5">'SO 801.1 - Interakční prv...'!$85:$85</definedName>
    <definedName name="_xlnm.Print_Titles" localSheetId="6">'SO 801.2 - Lokální biokor...'!$86:$86</definedName>
    <definedName name="_xlnm.Print_Titles" localSheetId="7">'SO 802 - Kácení a výsadba...'!$80:$80</definedName>
    <definedName name="_xlnm.Print_Titles" localSheetId="8">'SO 900 - Vedlejší rozpočt...'!$82:$82</definedName>
    <definedName name="_xlnm.Print_Area" localSheetId="9">'Pokyny pro vyplnění'!$B$2:$K$71,'Pokyny pro vyplnění'!$B$74:$K$118,'Pokyny pro vyplnění'!$B$121:$K$161,'Pokyny pro vyplnění'!$B$164:$K$218</definedName>
    <definedName name="_xlnm.Print_Area" localSheetId="0">'Rekapitulace stavby'!$D$4:$AO$36,'Rekapitulace stavby'!$C$42:$AQ$63</definedName>
    <definedName name="_xlnm.Print_Area" localSheetId="1">'SO 101 - Polní cesta C4'!$C$4:$J$39,'SO 101 - Polní cesta C4'!$C$45:$J$71,'SO 101 - Polní cesta C4'!$C$77:$K$332</definedName>
    <definedName name="_xlnm.Print_Area" localSheetId="2">'SO 102 - Polní cesta C5'!$C$4:$J$39,'SO 102 - Polní cesta C5'!$C$45:$J$71,'SO 102 - Polní cesta C5'!$C$77:$K$271</definedName>
    <definedName name="_xlnm.Print_Area" localSheetId="3">'SO 301 - Odvodnění polní ...'!$C$4:$J$39,'SO 301 - Odvodnění polní ...'!$C$45:$J$63,'SO 301 - Odvodnění polní ...'!$C$69:$K$158</definedName>
    <definedName name="_xlnm.Print_Area" localSheetId="4">'SO 302 - Odvodnění polní...'!$C$4:$J$39,'SO 302 - Odvodnění polní...'!$C$45:$J$65,'SO 302 - Odvodnění polní...'!$C$71:$K$158</definedName>
    <definedName name="_xlnm.Print_Area" localSheetId="5">'SO 801.1 - Interakční prv...'!$C$4:$J$39,'SO 801.1 - Interakční prv...'!$C$45:$J$67,'SO 801.1 - Interakční prv...'!$C$73:$K$241</definedName>
    <definedName name="_xlnm.Print_Area" localSheetId="6">'SO 801.2 - Lokální biokor...'!$C$4:$J$39,'SO 801.2 - Lokální biokor...'!$C$45:$J$68,'SO 801.2 - Lokální biokor...'!$C$74:$K$322</definedName>
    <definedName name="_xlnm.Print_Area" localSheetId="7">'SO 802 - Kácení a výsadba...'!$C$4:$J$39,'SO 802 - Kácení a výsadba...'!$C$45:$J$62,'SO 802 - Kácení a výsadba...'!$C$68:$K$92</definedName>
    <definedName name="_xlnm.Print_Area" localSheetId="8">'SO 900 - Vedlejší rozpočt...'!$C$4:$J$39,'SO 900 - Vedlejší rozpočt...'!$C$45:$J$64,'SO 900 - Vedlejší rozpočt...'!$C$70:$K$98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9" l="1"/>
  <c r="J36" i="9"/>
  <c r="AY62" i="1" s="1"/>
  <c r="J35" i="9"/>
  <c r="AX62" i="1" s="1"/>
  <c r="BI98" i="9"/>
  <c r="BH98" i="9"/>
  <c r="BG98" i="9"/>
  <c r="BF98" i="9"/>
  <c r="T98" i="9"/>
  <c r="R98" i="9"/>
  <c r="P98" i="9"/>
  <c r="BI97" i="9"/>
  <c r="BH97" i="9"/>
  <c r="BG97" i="9"/>
  <c r="BF97" i="9"/>
  <c r="T97" i="9"/>
  <c r="R97" i="9"/>
  <c r="P97" i="9"/>
  <c r="BI95" i="9"/>
  <c r="BH95" i="9"/>
  <c r="BG95" i="9"/>
  <c r="BF95" i="9"/>
  <c r="T95" i="9"/>
  <c r="R95" i="9"/>
  <c r="P95" i="9"/>
  <c r="BI94" i="9"/>
  <c r="BH94" i="9"/>
  <c r="BG94" i="9"/>
  <c r="BF94" i="9"/>
  <c r="T94" i="9"/>
  <c r="R94" i="9"/>
  <c r="P94" i="9"/>
  <c r="BI93" i="9"/>
  <c r="BH93" i="9"/>
  <c r="BG93" i="9"/>
  <c r="BF93" i="9"/>
  <c r="T93" i="9"/>
  <c r="R93" i="9"/>
  <c r="P93" i="9"/>
  <c r="BI91" i="9"/>
  <c r="BH91" i="9"/>
  <c r="BG91" i="9"/>
  <c r="BF91" i="9"/>
  <c r="T91" i="9"/>
  <c r="R91" i="9"/>
  <c r="P91" i="9"/>
  <c r="BI90" i="9"/>
  <c r="BH90" i="9"/>
  <c r="BG90" i="9"/>
  <c r="BF90" i="9"/>
  <c r="T90" i="9"/>
  <c r="R90" i="9"/>
  <c r="P90" i="9"/>
  <c r="BI89" i="9"/>
  <c r="BH89" i="9"/>
  <c r="BG89" i="9"/>
  <c r="BF89" i="9"/>
  <c r="T89" i="9"/>
  <c r="R89" i="9"/>
  <c r="P89" i="9"/>
  <c r="BI88" i="9"/>
  <c r="BH88" i="9"/>
  <c r="BG88" i="9"/>
  <c r="BF88" i="9"/>
  <c r="T88" i="9"/>
  <c r="R88" i="9"/>
  <c r="P88" i="9"/>
  <c r="BI87" i="9"/>
  <c r="BH87" i="9"/>
  <c r="BG87" i="9"/>
  <c r="BF87" i="9"/>
  <c r="T87" i="9"/>
  <c r="R87" i="9"/>
  <c r="P87" i="9"/>
  <c r="BI86" i="9"/>
  <c r="BH86" i="9"/>
  <c r="BG86" i="9"/>
  <c r="BF86" i="9"/>
  <c r="T86" i="9"/>
  <c r="R86" i="9"/>
  <c r="P86" i="9"/>
  <c r="F79" i="9"/>
  <c r="F77" i="9"/>
  <c r="E75" i="9"/>
  <c r="F54" i="9"/>
  <c r="F52" i="9"/>
  <c r="E50" i="9"/>
  <c r="J18" i="9"/>
  <c r="E18" i="9"/>
  <c r="F80" i="9" s="1"/>
  <c r="J17" i="9"/>
  <c r="J12" i="9"/>
  <c r="J77" i="9" s="1"/>
  <c r="E7" i="9"/>
  <c r="E73" i="9" s="1"/>
  <c r="J37" i="8"/>
  <c r="J36" i="8"/>
  <c r="AY61" i="1" s="1"/>
  <c r="J35" i="8"/>
  <c r="AX61" i="1"/>
  <c r="BI90" i="8"/>
  <c r="BH90" i="8"/>
  <c r="BG90" i="8"/>
  <c r="BF90" i="8"/>
  <c r="T90" i="8"/>
  <c r="R90" i="8"/>
  <c r="P90" i="8"/>
  <c r="BI87" i="8"/>
  <c r="BH87" i="8"/>
  <c r="BG87" i="8"/>
  <c r="BF87" i="8"/>
  <c r="T87" i="8"/>
  <c r="R87" i="8"/>
  <c r="P87" i="8"/>
  <c r="BI84" i="8"/>
  <c r="BH84" i="8"/>
  <c r="BG84" i="8"/>
  <c r="BF84" i="8"/>
  <c r="T84" i="8"/>
  <c r="R84" i="8"/>
  <c r="P84" i="8"/>
  <c r="F77" i="8"/>
  <c r="F75" i="8"/>
  <c r="E73" i="8"/>
  <c r="F54" i="8"/>
  <c r="F52" i="8"/>
  <c r="E50" i="8"/>
  <c r="J18" i="8"/>
  <c r="E18" i="8"/>
  <c r="F78" i="8" s="1"/>
  <c r="J17" i="8"/>
  <c r="J12" i="8"/>
  <c r="J75" i="8" s="1"/>
  <c r="E7" i="8"/>
  <c r="E71" i="8"/>
  <c r="J37" i="7"/>
  <c r="J36" i="7"/>
  <c r="AY60" i="1"/>
  <c r="J35" i="7"/>
  <c r="AX60" i="1"/>
  <c r="BI321" i="7"/>
  <c r="BH321" i="7"/>
  <c r="BG321" i="7"/>
  <c r="BF321" i="7"/>
  <c r="T321" i="7"/>
  <c r="T320" i="7"/>
  <c r="R321" i="7"/>
  <c r="R320" i="7"/>
  <c r="P321" i="7"/>
  <c r="P320" i="7"/>
  <c r="BI317" i="7"/>
  <c r="BH317" i="7"/>
  <c r="BG317" i="7"/>
  <c r="BF317" i="7"/>
  <c r="T317" i="7"/>
  <c r="R317" i="7"/>
  <c r="P317" i="7"/>
  <c r="BI315" i="7"/>
  <c r="BH315" i="7"/>
  <c r="BG315" i="7"/>
  <c r="BF315" i="7"/>
  <c r="T315" i="7"/>
  <c r="R315" i="7"/>
  <c r="P315" i="7"/>
  <c r="BI312" i="7"/>
  <c r="BH312" i="7"/>
  <c r="BG312" i="7"/>
  <c r="BF312" i="7"/>
  <c r="T312" i="7"/>
  <c r="R312" i="7"/>
  <c r="P312" i="7"/>
  <c r="BI310" i="7"/>
  <c r="BH310" i="7"/>
  <c r="BG310" i="7"/>
  <c r="BF310" i="7"/>
  <c r="T310" i="7"/>
  <c r="R310" i="7"/>
  <c r="P310" i="7"/>
  <c r="BI307" i="7"/>
  <c r="BH307" i="7"/>
  <c r="BG307" i="7"/>
  <c r="BF307" i="7"/>
  <c r="T307" i="7"/>
  <c r="R307" i="7"/>
  <c r="P307" i="7"/>
  <c r="BI305" i="7"/>
  <c r="BH305" i="7"/>
  <c r="BG305" i="7"/>
  <c r="BF305" i="7"/>
  <c r="T305" i="7"/>
  <c r="R305" i="7"/>
  <c r="P305" i="7"/>
  <c r="BI302" i="7"/>
  <c r="BH302" i="7"/>
  <c r="BG302" i="7"/>
  <c r="BF302" i="7"/>
  <c r="T302" i="7"/>
  <c r="R302" i="7"/>
  <c r="P302" i="7"/>
  <c r="BI299" i="7"/>
  <c r="BH299" i="7"/>
  <c r="BG299" i="7"/>
  <c r="BF299" i="7"/>
  <c r="T299" i="7"/>
  <c r="R299" i="7"/>
  <c r="P299" i="7"/>
  <c r="BI297" i="7"/>
  <c r="BH297" i="7"/>
  <c r="BG297" i="7"/>
  <c r="BF297" i="7"/>
  <c r="T297" i="7"/>
  <c r="R297" i="7"/>
  <c r="P297" i="7"/>
  <c r="BI294" i="7"/>
  <c r="BH294" i="7"/>
  <c r="BG294" i="7"/>
  <c r="BF294" i="7"/>
  <c r="T294" i="7"/>
  <c r="R294" i="7"/>
  <c r="P294" i="7"/>
  <c r="BI291" i="7"/>
  <c r="BH291" i="7"/>
  <c r="BG291" i="7"/>
  <c r="BF291" i="7"/>
  <c r="T291" i="7"/>
  <c r="R291" i="7"/>
  <c r="P291" i="7"/>
  <c r="BI289" i="7"/>
  <c r="BH289" i="7"/>
  <c r="BG289" i="7"/>
  <c r="BF289" i="7"/>
  <c r="T289" i="7"/>
  <c r="R289" i="7"/>
  <c r="P289" i="7"/>
  <c r="BI285" i="7"/>
  <c r="BH285" i="7"/>
  <c r="BG285" i="7"/>
  <c r="BF285" i="7"/>
  <c r="T285" i="7"/>
  <c r="R285" i="7"/>
  <c r="P285" i="7"/>
  <c r="BI283" i="7"/>
  <c r="BH283" i="7"/>
  <c r="BG283" i="7"/>
  <c r="BF283" i="7"/>
  <c r="T283" i="7"/>
  <c r="R283" i="7"/>
  <c r="P283" i="7"/>
  <c r="BI280" i="7"/>
  <c r="BH280" i="7"/>
  <c r="BG280" i="7"/>
  <c r="BF280" i="7"/>
  <c r="T280" i="7"/>
  <c r="R280" i="7"/>
  <c r="P280" i="7"/>
  <c r="BI278" i="7"/>
  <c r="BH278" i="7"/>
  <c r="BG278" i="7"/>
  <c r="BF278" i="7"/>
  <c r="T278" i="7"/>
  <c r="R278" i="7"/>
  <c r="P278" i="7"/>
  <c r="BI275" i="7"/>
  <c r="BH275" i="7"/>
  <c r="BG275" i="7"/>
  <c r="BF275" i="7"/>
  <c r="T275" i="7"/>
  <c r="R275" i="7"/>
  <c r="P275" i="7"/>
  <c r="BI273" i="7"/>
  <c r="BH273" i="7"/>
  <c r="BG273" i="7"/>
  <c r="BF273" i="7"/>
  <c r="T273" i="7"/>
  <c r="R273" i="7"/>
  <c r="P273" i="7"/>
  <c r="BI270" i="7"/>
  <c r="BH270" i="7"/>
  <c r="BG270" i="7"/>
  <c r="BF270" i="7"/>
  <c r="T270" i="7"/>
  <c r="R270" i="7"/>
  <c r="P270" i="7"/>
  <c r="BI267" i="7"/>
  <c r="BH267" i="7"/>
  <c r="BG267" i="7"/>
  <c r="BF267" i="7"/>
  <c r="T267" i="7"/>
  <c r="R267" i="7"/>
  <c r="P267" i="7"/>
  <c r="BI265" i="7"/>
  <c r="BH265" i="7"/>
  <c r="BG265" i="7"/>
  <c r="BF265" i="7"/>
  <c r="T265" i="7"/>
  <c r="R265" i="7"/>
  <c r="P265" i="7"/>
  <c r="BI262" i="7"/>
  <c r="BH262" i="7"/>
  <c r="BG262" i="7"/>
  <c r="BF262" i="7"/>
  <c r="T262" i="7"/>
  <c r="R262" i="7"/>
  <c r="P262" i="7"/>
  <c r="BI259" i="7"/>
  <c r="BH259" i="7"/>
  <c r="BG259" i="7"/>
  <c r="BF259" i="7"/>
  <c r="T259" i="7"/>
  <c r="R259" i="7"/>
  <c r="P259" i="7"/>
  <c r="BI257" i="7"/>
  <c r="BH257" i="7"/>
  <c r="BG257" i="7"/>
  <c r="BF257" i="7"/>
  <c r="T257" i="7"/>
  <c r="R257" i="7"/>
  <c r="P257" i="7"/>
  <c r="BI253" i="7"/>
  <c r="BH253" i="7"/>
  <c r="BG253" i="7"/>
  <c r="BF253" i="7"/>
  <c r="T253" i="7"/>
  <c r="R253" i="7"/>
  <c r="P253" i="7"/>
  <c r="BI251" i="7"/>
  <c r="BH251" i="7"/>
  <c r="BG251" i="7"/>
  <c r="BF251" i="7"/>
  <c r="T251" i="7"/>
  <c r="R251" i="7"/>
  <c r="P251" i="7"/>
  <c r="BI248" i="7"/>
  <c r="BH248" i="7"/>
  <c r="BG248" i="7"/>
  <c r="BF248" i="7"/>
  <c r="T248" i="7"/>
  <c r="R248" i="7"/>
  <c r="P248" i="7"/>
  <c r="BI246" i="7"/>
  <c r="BH246" i="7"/>
  <c r="BG246" i="7"/>
  <c r="BF246" i="7"/>
  <c r="T246" i="7"/>
  <c r="R246" i="7"/>
  <c r="P246" i="7"/>
  <c r="BI243" i="7"/>
  <c r="BH243" i="7"/>
  <c r="BG243" i="7"/>
  <c r="BF243" i="7"/>
  <c r="T243" i="7"/>
  <c r="R243" i="7"/>
  <c r="P243" i="7"/>
  <c r="BI241" i="7"/>
  <c r="BH241" i="7"/>
  <c r="BG241" i="7"/>
  <c r="BF241" i="7"/>
  <c r="T241" i="7"/>
  <c r="R241" i="7"/>
  <c r="P241" i="7"/>
  <c r="BI238" i="7"/>
  <c r="BH238" i="7"/>
  <c r="BG238" i="7"/>
  <c r="BF238" i="7"/>
  <c r="T238" i="7"/>
  <c r="R238" i="7"/>
  <c r="P238" i="7"/>
  <c r="BI235" i="7"/>
  <c r="BH235" i="7"/>
  <c r="BG235" i="7"/>
  <c r="BF235" i="7"/>
  <c r="T235" i="7"/>
  <c r="R235" i="7"/>
  <c r="P235" i="7"/>
  <c r="BI233" i="7"/>
  <c r="BH233" i="7"/>
  <c r="BG233" i="7"/>
  <c r="BF233" i="7"/>
  <c r="T233" i="7"/>
  <c r="R233" i="7"/>
  <c r="P233" i="7"/>
  <c r="BI230" i="7"/>
  <c r="BH230" i="7"/>
  <c r="BG230" i="7"/>
  <c r="BF230" i="7"/>
  <c r="T230" i="7"/>
  <c r="R230" i="7"/>
  <c r="P230" i="7"/>
  <c r="BI227" i="7"/>
  <c r="BH227" i="7"/>
  <c r="BG227" i="7"/>
  <c r="BF227" i="7"/>
  <c r="T227" i="7"/>
  <c r="R227" i="7"/>
  <c r="P227" i="7"/>
  <c r="BI225" i="7"/>
  <c r="BH225" i="7"/>
  <c r="BG225" i="7"/>
  <c r="BF225" i="7"/>
  <c r="T225" i="7"/>
  <c r="R225" i="7"/>
  <c r="P225" i="7"/>
  <c r="BI221" i="7"/>
  <c r="BH221" i="7"/>
  <c r="BG221" i="7"/>
  <c r="BF221" i="7"/>
  <c r="T221" i="7"/>
  <c r="R221" i="7"/>
  <c r="P221" i="7"/>
  <c r="BI219" i="7"/>
  <c r="BH219" i="7"/>
  <c r="BG219" i="7"/>
  <c r="BF219" i="7"/>
  <c r="T219" i="7"/>
  <c r="R219" i="7"/>
  <c r="P219" i="7"/>
  <c r="BI216" i="7"/>
  <c r="BH216" i="7"/>
  <c r="BG216" i="7"/>
  <c r="BF216" i="7"/>
  <c r="T216" i="7"/>
  <c r="R216" i="7"/>
  <c r="P216" i="7"/>
  <c r="BI214" i="7"/>
  <c r="BH214" i="7"/>
  <c r="BG214" i="7"/>
  <c r="BF214" i="7"/>
  <c r="T214" i="7"/>
  <c r="R214" i="7"/>
  <c r="P214" i="7"/>
  <c r="BI211" i="7"/>
  <c r="BH211" i="7"/>
  <c r="BG211" i="7"/>
  <c r="BF211" i="7"/>
  <c r="T211" i="7"/>
  <c r="R211" i="7"/>
  <c r="P211" i="7"/>
  <c r="BI209" i="7"/>
  <c r="BH209" i="7"/>
  <c r="BG209" i="7"/>
  <c r="BF209" i="7"/>
  <c r="T209" i="7"/>
  <c r="R209" i="7"/>
  <c r="P209" i="7"/>
  <c r="BI206" i="7"/>
  <c r="BH206" i="7"/>
  <c r="BG206" i="7"/>
  <c r="BF206" i="7"/>
  <c r="T206" i="7"/>
  <c r="R206" i="7"/>
  <c r="P206" i="7"/>
  <c r="BI203" i="7"/>
  <c r="BH203" i="7"/>
  <c r="BG203" i="7"/>
  <c r="BF203" i="7"/>
  <c r="T203" i="7"/>
  <c r="R203" i="7"/>
  <c r="P203" i="7"/>
  <c r="BI201" i="7"/>
  <c r="BH201" i="7"/>
  <c r="BG201" i="7"/>
  <c r="BF201" i="7"/>
  <c r="T201" i="7"/>
  <c r="R201" i="7"/>
  <c r="P201" i="7"/>
  <c r="BI198" i="7"/>
  <c r="BH198" i="7"/>
  <c r="BG198" i="7"/>
  <c r="BF198" i="7"/>
  <c r="T198" i="7"/>
  <c r="R198" i="7"/>
  <c r="P198" i="7"/>
  <c r="BI195" i="7"/>
  <c r="BH195" i="7"/>
  <c r="BG195" i="7"/>
  <c r="BF195" i="7"/>
  <c r="T195" i="7"/>
  <c r="R195" i="7"/>
  <c r="P195" i="7"/>
  <c r="BI193" i="7"/>
  <c r="BH193" i="7"/>
  <c r="BG193" i="7"/>
  <c r="BF193" i="7"/>
  <c r="T193" i="7"/>
  <c r="R193" i="7"/>
  <c r="P193" i="7"/>
  <c r="BI189" i="7"/>
  <c r="BH189" i="7"/>
  <c r="BG189" i="7"/>
  <c r="BF189" i="7"/>
  <c r="T189" i="7"/>
  <c r="R189" i="7"/>
  <c r="P189" i="7"/>
  <c r="BI187" i="7"/>
  <c r="BH187" i="7"/>
  <c r="BG187" i="7"/>
  <c r="BF187" i="7"/>
  <c r="T187" i="7"/>
  <c r="R187" i="7"/>
  <c r="P187" i="7"/>
  <c r="BI184" i="7"/>
  <c r="BH184" i="7"/>
  <c r="BG184" i="7"/>
  <c r="BF184" i="7"/>
  <c r="T184" i="7"/>
  <c r="R184" i="7"/>
  <c r="P184" i="7"/>
  <c r="BI182" i="7"/>
  <c r="BH182" i="7"/>
  <c r="BG182" i="7"/>
  <c r="BF182" i="7"/>
  <c r="T182" i="7"/>
  <c r="R182" i="7"/>
  <c r="P182" i="7"/>
  <c r="BI179" i="7"/>
  <c r="BH179" i="7"/>
  <c r="BG179" i="7"/>
  <c r="BF179" i="7"/>
  <c r="T179" i="7"/>
  <c r="R179" i="7"/>
  <c r="P179" i="7"/>
  <c r="BI177" i="7"/>
  <c r="BH177" i="7"/>
  <c r="BG177" i="7"/>
  <c r="BF177" i="7"/>
  <c r="T177" i="7"/>
  <c r="R177" i="7"/>
  <c r="P177" i="7"/>
  <c r="BI174" i="7"/>
  <c r="BH174" i="7"/>
  <c r="BG174" i="7"/>
  <c r="BF174" i="7"/>
  <c r="T174" i="7"/>
  <c r="R174" i="7"/>
  <c r="P174" i="7"/>
  <c r="BI171" i="7"/>
  <c r="BH171" i="7"/>
  <c r="BG171" i="7"/>
  <c r="BF171" i="7"/>
  <c r="T171" i="7"/>
  <c r="R171" i="7"/>
  <c r="P171" i="7"/>
  <c r="BI169" i="7"/>
  <c r="BH169" i="7"/>
  <c r="BG169" i="7"/>
  <c r="BF169" i="7"/>
  <c r="T169" i="7"/>
  <c r="R169" i="7"/>
  <c r="P169" i="7"/>
  <c r="BI166" i="7"/>
  <c r="BH166" i="7"/>
  <c r="BG166" i="7"/>
  <c r="BF166" i="7"/>
  <c r="T166" i="7"/>
  <c r="R166" i="7"/>
  <c r="P166" i="7"/>
  <c r="BI163" i="7"/>
  <c r="BH163" i="7"/>
  <c r="BG163" i="7"/>
  <c r="BF163" i="7"/>
  <c r="T163" i="7"/>
  <c r="R163" i="7"/>
  <c r="P163" i="7"/>
  <c r="BI161" i="7"/>
  <c r="BH161" i="7"/>
  <c r="BG161" i="7"/>
  <c r="BF161" i="7"/>
  <c r="T161" i="7"/>
  <c r="R161" i="7"/>
  <c r="P161" i="7"/>
  <c r="BI158" i="7"/>
  <c r="BH158" i="7"/>
  <c r="BG158" i="7"/>
  <c r="BF158" i="7"/>
  <c r="T158" i="7"/>
  <c r="R158" i="7"/>
  <c r="P158" i="7"/>
  <c r="BI155" i="7"/>
  <c r="BH155" i="7"/>
  <c r="BG155" i="7"/>
  <c r="BF155" i="7"/>
  <c r="T155" i="7"/>
  <c r="R155" i="7"/>
  <c r="P155" i="7"/>
  <c r="BI153" i="7"/>
  <c r="BH153" i="7"/>
  <c r="BG153" i="7"/>
  <c r="BF153" i="7"/>
  <c r="T153" i="7"/>
  <c r="R153" i="7"/>
  <c r="P153" i="7"/>
  <c r="BI150" i="7"/>
  <c r="BH150" i="7"/>
  <c r="BG150" i="7"/>
  <c r="BF150" i="7"/>
  <c r="T150" i="7"/>
  <c r="R150" i="7"/>
  <c r="P150" i="7"/>
  <c r="BI148" i="7"/>
  <c r="BH148" i="7"/>
  <c r="BG148" i="7"/>
  <c r="BF148" i="7"/>
  <c r="T148" i="7"/>
  <c r="R148" i="7"/>
  <c r="P148" i="7"/>
  <c r="BI145" i="7"/>
  <c r="BH145" i="7"/>
  <c r="BG145" i="7"/>
  <c r="BF145" i="7"/>
  <c r="T145" i="7"/>
  <c r="R145" i="7"/>
  <c r="P145" i="7"/>
  <c r="BI143" i="7"/>
  <c r="BH143" i="7"/>
  <c r="BG143" i="7"/>
  <c r="BF143" i="7"/>
  <c r="T143" i="7"/>
  <c r="R143" i="7"/>
  <c r="P143" i="7"/>
  <c r="BI140" i="7"/>
  <c r="BH140" i="7"/>
  <c r="BG140" i="7"/>
  <c r="BF140" i="7"/>
  <c r="T140" i="7"/>
  <c r="R140" i="7"/>
  <c r="P140" i="7"/>
  <c r="BI138" i="7"/>
  <c r="BH138" i="7"/>
  <c r="BG138" i="7"/>
  <c r="BF138" i="7"/>
  <c r="T138" i="7"/>
  <c r="R138" i="7"/>
  <c r="P138" i="7"/>
  <c r="BI135" i="7"/>
  <c r="BH135" i="7"/>
  <c r="BG135" i="7"/>
  <c r="BF135" i="7"/>
  <c r="T135" i="7"/>
  <c r="R135" i="7"/>
  <c r="P135" i="7"/>
  <c r="BI133" i="7"/>
  <c r="BH133" i="7"/>
  <c r="BG133" i="7"/>
  <c r="BF133" i="7"/>
  <c r="T133" i="7"/>
  <c r="R133" i="7"/>
  <c r="P133" i="7"/>
  <c r="BI131" i="7"/>
  <c r="BH131" i="7"/>
  <c r="BG131" i="7"/>
  <c r="BF131" i="7"/>
  <c r="T131" i="7"/>
  <c r="R131" i="7"/>
  <c r="P131" i="7"/>
  <c r="BI129" i="7"/>
  <c r="BH129" i="7"/>
  <c r="BG129" i="7"/>
  <c r="BF129" i="7"/>
  <c r="T129" i="7"/>
  <c r="R129" i="7"/>
  <c r="P129" i="7"/>
  <c r="BI126" i="7"/>
  <c r="BH126" i="7"/>
  <c r="BG126" i="7"/>
  <c r="BF126" i="7"/>
  <c r="T126" i="7"/>
  <c r="R126" i="7"/>
  <c r="P126" i="7"/>
  <c r="BI124" i="7"/>
  <c r="BH124" i="7"/>
  <c r="BG124" i="7"/>
  <c r="BF124" i="7"/>
  <c r="T124" i="7"/>
  <c r="R124" i="7"/>
  <c r="P124" i="7"/>
  <c r="BI122" i="7"/>
  <c r="BH122" i="7"/>
  <c r="BG122" i="7"/>
  <c r="BF122" i="7"/>
  <c r="T122" i="7"/>
  <c r="R122" i="7"/>
  <c r="P122" i="7"/>
  <c r="BI120" i="7"/>
  <c r="BH120" i="7"/>
  <c r="BG120" i="7"/>
  <c r="BF120" i="7"/>
  <c r="T120" i="7"/>
  <c r="R120" i="7"/>
  <c r="P120" i="7"/>
  <c r="BI118" i="7"/>
  <c r="BH118" i="7"/>
  <c r="BG118" i="7"/>
  <c r="BF118" i="7"/>
  <c r="T118" i="7"/>
  <c r="R118" i="7"/>
  <c r="P118" i="7"/>
  <c r="BI116" i="7"/>
  <c r="BH116" i="7"/>
  <c r="BG116" i="7"/>
  <c r="BF116" i="7"/>
  <c r="T116" i="7"/>
  <c r="R116" i="7"/>
  <c r="P116" i="7"/>
  <c r="BI114" i="7"/>
  <c r="BH114" i="7"/>
  <c r="BG114" i="7"/>
  <c r="BF114" i="7"/>
  <c r="T114" i="7"/>
  <c r="R114" i="7"/>
  <c r="P114" i="7"/>
  <c r="BI111" i="7"/>
  <c r="BH111" i="7"/>
  <c r="BG111" i="7"/>
  <c r="BF111" i="7"/>
  <c r="T111" i="7"/>
  <c r="R111" i="7"/>
  <c r="P111" i="7"/>
  <c r="BI109" i="7"/>
  <c r="BH109" i="7"/>
  <c r="BG109" i="7"/>
  <c r="BF109" i="7"/>
  <c r="T109" i="7"/>
  <c r="R109" i="7"/>
  <c r="P109" i="7"/>
  <c r="BI107" i="7"/>
  <c r="BH107" i="7"/>
  <c r="BG107" i="7"/>
  <c r="BF107" i="7"/>
  <c r="T107" i="7"/>
  <c r="R107" i="7"/>
  <c r="P107" i="7"/>
  <c r="BI105" i="7"/>
  <c r="BH105" i="7"/>
  <c r="BG105" i="7"/>
  <c r="BF105" i="7"/>
  <c r="T105" i="7"/>
  <c r="R105" i="7"/>
  <c r="P105" i="7"/>
  <c r="BI103" i="7"/>
  <c r="BH103" i="7"/>
  <c r="BG103" i="7"/>
  <c r="BF103" i="7"/>
  <c r="T103" i="7"/>
  <c r="R103" i="7"/>
  <c r="P103" i="7"/>
  <c r="BI101" i="7"/>
  <c r="BH101" i="7"/>
  <c r="BG101" i="7"/>
  <c r="BF101" i="7"/>
  <c r="T101" i="7"/>
  <c r="R101" i="7"/>
  <c r="P101" i="7"/>
  <c r="BI99" i="7"/>
  <c r="BH99" i="7"/>
  <c r="BG99" i="7"/>
  <c r="BF99" i="7"/>
  <c r="T99" i="7"/>
  <c r="R99" i="7"/>
  <c r="P99" i="7"/>
  <c r="BI96" i="7"/>
  <c r="BH96" i="7"/>
  <c r="BG96" i="7"/>
  <c r="BF96" i="7"/>
  <c r="T96" i="7"/>
  <c r="R96" i="7"/>
  <c r="P96" i="7"/>
  <c r="BI93" i="7"/>
  <c r="BH93" i="7"/>
  <c r="BG93" i="7"/>
  <c r="BF93" i="7"/>
  <c r="T93" i="7"/>
  <c r="R93" i="7"/>
  <c r="P93" i="7"/>
  <c r="BI90" i="7"/>
  <c r="BH90" i="7"/>
  <c r="BG90" i="7"/>
  <c r="BF90" i="7"/>
  <c r="T90" i="7"/>
  <c r="R90" i="7"/>
  <c r="P90" i="7"/>
  <c r="F83" i="7"/>
  <c r="F81" i="7"/>
  <c r="E79" i="7"/>
  <c r="F54" i="7"/>
  <c r="F52" i="7"/>
  <c r="E50" i="7"/>
  <c r="J18" i="7"/>
  <c r="E18" i="7"/>
  <c r="F55" i="7" s="1"/>
  <c r="J17" i="7"/>
  <c r="J12" i="7"/>
  <c r="J81" i="7" s="1"/>
  <c r="E7" i="7"/>
  <c r="E48" i="7"/>
  <c r="J37" i="6"/>
  <c r="J36" i="6"/>
  <c r="AY59" i="1" s="1"/>
  <c r="J35" i="6"/>
  <c r="AX59" i="1"/>
  <c r="BI240" i="6"/>
  <c r="BH240" i="6"/>
  <c r="BG240" i="6"/>
  <c r="BF240" i="6"/>
  <c r="T240" i="6"/>
  <c r="T239" i="6" s="1"/>
  <c r="R240" i="6"/>
  <c r="R239" i="6"/>
  <c r="P240" i="6"/>
  <c r="P239" i="6" s="1"/>
  <c r="BI237" i="6"/>
  <c r="BH237" i="6"/>
  <c r="BG237" i="6"/>
  <c r="BF237" i="6"/>
  <c r="T237" i="6"/>
  <c r="R237" i="6"/>
  <c r="P237" i="6"/>
  <c r="BI234" i="6"/>
  <c r="BH234" i="6"/>
  <c r="BG234" i="6"/>
  <c r="BF234" i="6"/>
  <c r="T234" i="6"/>
  <c r="R234" i="6"/>
  <c r="P234" i="6"/>
  <c r="BI232" i="6"/>
  <c r="BH232" i="6"/>
  <c r="BG232" i="6"/>
  <c r="BF232" i="6"/>
  <c r="T232" i="6"/>
  <c r="R232" i="6"/>
  <c r="P232" i="6"/>
  <c r="BI229" i="6"/>
  <c r="BH229" i="6"/>
  <c r="BG229" i="6"/>
  <c r="BF229" i="6"/>
  <c r="T229" i="6"/>
  <c r="R229" i="6"/>
  <c r="P229" i="6"/>
  <c r="BI227" i="6"/>
  <c r="BH227" i="6"/>
  <c r="BG227" i="6"/>
  <c r="BF227" i="6"/>
  <c r="T227" i="6"/>
  <c r="R227" i="6"/>
  <c r="P227" i="6"/>
  <c r="BI224" i="6"/>
  <c r="BH224" i="6"/>
  <c r="BG224" i="6"/>
  <c r="BF224" i="6"/>
  <c r="T224" i="6"/>
  <c r="R224" i="6"/>
  <c r="P224" i="6"/>
  <c r="BI221" i="6"/>
  <c r="BH221" i="6"/>
  <c r="BG221" i="6"/>
  <c r="BF221" i="6"/>
  <c r="T221" i="6"/>
  <c r="R221" i="6"/>
  <c r="P221" i="6"/>
  <c r="BI219" i="6"/>
  <c r="BH219" i="6"/>
  <c r="BG219" i="6"/>
  <c r="BF219" i="6"/>
  <c r="T219" i="6"/>
  <c r="R219" i="6"/>
  <c r="P219" i="6"/>
  <c r="BI216" i="6"/>
  <c r="BH216" i="6"/>
  <c r="BG216" i="6"/>
  <c r="BF216" i="6"/>
  <c r="T216" i="6"/>
  <c r="R216" i="6"/>
  <c r="P216" i="6"/>
  <c r="BI213" i="6"/>
  <c r="BH213" i="6"/>
  <c r="BG213" i="6"/>
  <c r="BF213" i="6"/>
  <c r="T213" i="6"/>
  <c r="R213" i="6"/>
  <c r="P213" i="6"/>
  <c r="BI211" i="6"/>
  <c r="BH211" i="6"/>
  <c r="BG211" i="6"/>
  <c r="BF211" i="6"/>
  <c r="T211" i="6"/>
  <c r="R211" i="6"/>
  <c r="P211" i="6"/>
  <c r="BI208" i="6"/>
  <c r="BH208" i="6"/>
  <c r="BG208" i="6"/>
  <c r="BF208" i="6"/>
  <c r="T208" i="6"/>
  <c r="R208" i="6"/>
  <c r="P208" i="6"/>
  <c r="BI205" i="6"/>
  <c r="BH205" i="6"/>
  <c r="BG205" i="6"/>
  <c r="BF205" i="6"/>
  <c r="T205" i="6"/>
  <c r="R205" i="6"/>
  <c r="P205" i="6"/>
  <c r="BI203" i="6"/>
  <c r="BH203" i="6"/>
  <c r="BG203" i="6"/>
  <c r="BF203" i="6"/>
  <c r="T203" i="6"/>
  <c r="R203" i="6"/>
  <c r="P203" i="6"/>
  <c r="BI200" i="6"/>
  <c r="BH200" i="6"/>
  <c r="BG200" i="6"/>
  <c r="BF200" i="6"/>
  <c r="T200" i="6"/>
  <c r="R200" i="6"/>
  <c r="P200" i="6"/>
  <c r="BI198" i="6"/>
  <c r="BH198" i="6"/>
  <c r="BG198" i="6"/>
  <c r="BF198" i="6"/>
  <c r="T198" i="6"/>
  <c r="R198" i="6"/>
  <c r="P198" i="6"/>
  <c r="BI195" i="6"/>
  <c r="BH195" i="6"/>
  <c r="BG195" i="6"/>
  <c r="BF195" i="6"/>
  <c r="T195" i="6"/>
  <c r="R195" i="6"/>
  <c r="P195" i="6"/>
  <c r="BI192" i="6"/>
  <c r="BH192" i="6"/>
  <c r="BG192" i="6"/>
  <c r="BF192" i="6"/>
  <c r="T192" i="6"/>
  <c r="R192" i="6"/>
  <c r="P192" i="6"/>
  <c r="BI190" i="6"/>
  <c r="BH190" i="6"/>
  <c r="BG190" i="6"/>
  <c r="BF190" i="6"/>
  <c r="T190" i="6"/>
  <c r="R190" i="6"/>
  <c r="P190" i="6"/>
  <c r="BI187" i="6"/>
  <c r="BH187" i="6"/>
  <c r="BG187" i="6"/>
  <c r="BF187" i="6"/>
  <c r="T187" i="6"/>
  <c r="R187" i="6"/>
  <c r="P187" i="6"/>
  <c r="BI184" i="6"/>
  <c r="BH184" i="6"/>
  <c r="BG184" i="6"/>
  <c r="BF184" i="6"/>
  <c r="T184" i="6"/>
  <c r="R184" i="6"/>
  <c r="P184" i="6"/>
  <c r="BI182" i="6"/>
  <c r="BH182" i="6"/>
  <c r="BG182" i="6"/>
  <c r="BF182" i="6"/>
  <c r="T182" i="6"/>
  <c r="R182" i="6"/>
  <c r="P182" i="6"/>
  <c r="BI179" i="6"/>
  <c r="BH179" i="6"/>
  <c r="BG179" i="6"/>
  <c r="BF179" i="6"/>
  <c r="T179" i="6"/>
  <c r="R179" i="6"/>
  <c r="P179" i="6"/>
  <c r="BI176" i="6"/>
  <c r="BH176" i="6"/>
  <c r="BG176" i="6"/>
  <c r="BF176" i="6"/>
  <c r="T176" i="6"/>
  <c r="R176" i="6"/>
  <c r="P176" i="6"/>
  <c r="BI174" i="6"/>
  <c r="BH174" i="6"/>
  <c r="BG174" i="6"/>
  <c r="BF174" i="6"/>
  <c r="T174" i="6"/>
  <c r="R174" i="6"/>
  <c r="P174" i="6"/>
  <c r="BI171" i="6"/>
  <c r="BH171" i="6"/>
  <c r="BG171" i="6"/>
  <c r="BF171" i="6"/>
  <c r="T171" i="6"/>
  <c r="R171" i="6"/>
  <c r="P171" i="6"/>
  <c r="BI169" i="6"/>
  <c r="BH169" i="6"/>
  <c r="BG169" i="6"/>
  <c r="BF169" i="6"/>
  <c r="T169" i="6"/>
  <c r="R169" i="6"/>
  <c r="P169" i="6"/>
  <c r="BI166" i="6"/>
  <c r="BH166" i="6"/>
  <c r="BG166" i="6"/>
  <c r="BF166" i="6"/>
  <c r="T166" i="6"/>
  <c r="R166" i="6"/>
  <c r="P166" i="6"/>
  <c r="BI163" i="6"/>
  <c r="BH163" i="6"/>
  <c r="BG163" i="6"/>
  <c r="BF163" i="6"/>
  <c r="T163" i="6"/>
  <c r="R163" i="6"/>
  <c r="P163" i="6"/>
  <c r="BI161" i="6"/>
  <c r="BH161" i="6"/>
  <c r="BG161" i="6"/>
  <c r="BF161" i="6"/>
  <c r="T161" i="6"/>
  <c r="R161" i="6"/>
  <c r="P161" i="6"/>
  <c r="BI158" i="6"/>
  <c r="BH158" i="6"/>
  <c r="BG158" i="6"/>
  <c r="BF158" i="6"/>
  <c r="T158" i="6"/>
  <c r="R158" i="6"/>
  <c r="P158" i="6"/>
  <c r="BI155" i="6"/>
  <c r="BH155" i="6"/>
  <c r="BG155" i="6"/>
  <c r="BF155" i="6"/>
  <c r="T155" i="6"/>
  <c r="R155" i="6"/>
  <c r="P155" i="6"/>
  <c r="BI153" i="6"/>
  <c r="BH153" i="6"/>
  <c r="BG153" i="6"/>
  <c r="BF153" i="6"/>
  <c r="T153" i="6"/>
  <c r="R153" i="6"/>
  <c r="P153" i="6"/>
  <c r="BI149" i="6"/>
  <c r="BH149" i="6"/>
  <c r="BG149" i="6"/>
  <c r="BF149" i="6"/>
  <c r="T149" i="6"/>
  <c r="R149" i="6"/>
  <c r="P149" i="6"/>
  <c r="BI146" i="6"/>
  <c r="BH146" i="6"/>
  <c r="BG146" i="6"/>
  <c r="BF146" i="6"/>
  <c r="T146" i="6"/>
  <c r="R146" i="6"/>
  <c r="P146" i="6"/>
  <c r="BI143" i="6"/>
  <c r="BH143" i="6"/>
  <c r="BG143" i="6"/>
  <c r="BF143" i="6"/>
  <c r="T143" i="6"/>
  <c r="R143" i="6"/>
  <c r="P143" i="6"/>
  <c r="BI141" i="6"/>
  <c r="BH141" i="6"/>
  <c r="BG141" i="6"/>
  <c r="BF141" i="6"/>
  <c r="T141" i="6"/>
  <c r="R141" i="6"/>
  <c r="P141" i="6"/>
  <c r="BI138" i="6"/>
  <c r="BH138" i="6"/>
  <c r="BG138" i="6"/>
  <c r="BF138" i="6"/>
  <c r="T138" i="6"/>
  <c r="R138" i="6"/>
  <c r="P138" i="6"/>
  <c r="BI136" i="6"/>
  <c r="BH136" i="6"/>
  <c r="BG136" i="6"/>
  <c r="BF136" i="6"/>
  <c r="T136" i="6"/>
  <c r="R136" i="6"/>
  <c r="P136" i="6"/>
  <c r="BI133" i="6"/>
  <c r="BH133" i="6"/>
  <c r="BG133" i="6"/>
  <c r="BF133" i="6"/>
  <c r="T133" i="6"/>
  <c r="R133" i="6"/>
  <c r="P133" i="6"/>
  <c r="BI131" i="6"/>
  <c r="BH131" i="6"/>
  <c r="BG131" i="6"/>
  <c r="BF131" i="6"/>
  <c r="T131" i="6"/>
  <c r="R131" i="6"/>
  <c r="P131" i="6"/>
  <c r="BI128" i="6"/>
  <c r="BH128" i="6"/>
  <c r="BG128" i="6"/>
  <c r="BF128" i="6"/>
  <c r="T128" i="6"/>
  <c r="R128" i="6"/>
  <c r="P128" i="6"/>
  <c r="BI125" i="6"/>
  <c r="BH125" i="6"/>
  <c r="BG125" i="6"/>
  <c r="BF125" i="6"/>
  <c r="T125" i="6"/>
  <c r="R125" i="6"/>
  <c r="P125" i="6"/>
  <c r="BI122" i="6"/>
  <c r="BH122" i="6"/>
  <c r="BG122" i="6"/>
  <c r="BF122" i="6"/>
  <c r="T122" i="6"/>
  <c r="R122" i="6"/>
  <c r="P122" i="6"/>
  <c r="BI120" i="6"/>
  <c r="BH120" i="6"/>
  <c r="BG120" i="6"/>
  <c r="BF120" i="6"/>
  <c r="T120" i="6"/>
  <c r="R120" i="6"/>
  <c r="P120" i="6"/>
  <c r="BI117" i="6"/>
  <c r="BH117" i="6"/>
  <c r="BG117" i="6"/>
  <c r="BF117" i="6"/>
  <c r="T117" i="6"/>
  <c r="R117" i="6"/>
  <c r="P117" i="6"/>
  <c r="BI115" i="6"/>
  <c r="BH115" i="6"/>
  <c r="BG115" i="6"/>
  <c r="BF115" i="6"/>
  <c r="T115" i="6"/>
  <c r="R115" i="6"/>
  <c r="P115" i="6"/>
  <c r="BI112" i="6"/>
  <c r="BH112" i="6"/>
  <c r="BG112" i="6"/>
  <c r="BF112" i="6"/>
  <c r="T112" i="6"/>
  <c r="R112" i="6"/>
  <c r="P112" i="6"/>
  <c r="BI110" i="6"/>
  <c r="BH110" i="6"/>
  <c r="BG110" i="6"/>
  <c r="BF110" i="6"/>
  <c r="T110" i="6"/>
  <c r="R110" i="6"/>
  <c r="P110" i="6"/>
  <c r="BI108" i="6"/>
  <c r="BH108" i="6"/>
  <c r="BG108" i="6"/>
  <c r="BF108" i="6"/>
  <c r="T108" i="6"/>
  <c r="R108" i="6"/>
  <c r="P108" i="6"/>
  <c r="BI106" i="6"/>
  <c r="BH106" i="6"/>
  <c r="BG106" i="6"/>
  <c r="BF106" i="6"/>
  <c r="T106" i="6"/>
  <c r="R106" i="6"/>
  <c r="P106" i="6"/>
  <c r="BI103" i="6"/>
  <c r="BH103" i="6"/>
  <c r="BG103" i="6"/>
  <c r="BF103" i="6"/>
  <c r="T103" i="6"/>
  <c r="R103" i="6"/>
  <c r="P103" i="6"/>
  <c r="BI101" i="6"/>
  <c r="BH101" i="6"/>
  <c r="BG101" i="6"/>
  <c r="BF101" i="6"/>
  <c r="T101" i="6"/>
  <c r="R101" i="6"/>
  <c r="P101" i="6"/>
  <c r="BI99" i="6"/>
  <c r="BH99" i="6"/>
  <c r="BG99" i="6"/>
  <c r="BF99" i="6"/>
  <c r="T99" i="6"/>
  <c r="R99" i="6"/>
  <c r="P99" i="6"/>
  <c r="BI97" i="6"/>
  <c r="BH97" i="6"/>
  <c r="BG97" i="6"/>
  <c r="BF97" i="6"/>
  <c r="T97" i="6"/>
  <c r="R97" i="6"/>
  <c r="P97" i="6"/>
  <c r="BI95" i="6"/>
  <c r="BH95" i="6"/>
  <c r="BG95" i="6"/>
  <c r="BF95" i="6"/>
  <c r="T95" i="6"/>
  <c r="R95" i="6"/>
  <c r="P95" i="6"/>
  <c r="BI92" i="6"/>
  <c r="BH92" i="6"/>
  <c r="BG92" i="6"/>
  <c r="BF92" i="6"/>
  <c r="T92" i="6"/>
  <c r="R92" i="6"/>
  <c r="P92" i="6"/>
  <c r="BI89" i="6"/>
  <c r="BH89" i="6"/>
  <c r="BG89" i="6"/>
  <c r="BF89" i="6"/>
  <c r="T89" i="6"/>
  <c r="R89" i="6"/>
  <c r="P89" i="6"/>
  <c r="F82" i="6"/>
  <c r="F80" i="6"/>
  <c r="E78" i="6"/>
  <c r="F54" i="6"/>
  <c r="F52" i="6"/>
  <c r="E50" i="6"/>
  <c r="J18" i="6"/>
  <c r="E18" i="6"/>
  <c r="F83" i="6" s="1"/>
  <c r="J17" i="6"/>
  <c r="J12" i="6"/>
  <c r="J52" i="6" s="1"/>
  <c r="E7" i="6"/>
  <c r="E76" i="6" s="1"/>
  <c r="J37" i="5"/>
  <c r="J36" i="5"/>
  <c r="AY58" i="1"/>
  <c r="J35" i="5"/>
  <c r="AX58" i="1" s="1"/>
  <c r="BI156" i="5"/>
  <c r="BH156" i="5"/>
  <c r="BG156" i="5"/>
  <c r="BF156" i="5"/>
  <c r="T156" i="5"/>
  <c r="T155" i="5"/>
  <c r="R156" i="5"/>
  <c r="R155" i="5" s="1"/>
  <c r="P156" i="5"/>
  <c r="P155" i="5"/>
  <c r="BI149" i="5"/>
  <c r="BH149" i="5"/>
  <c r="BG149" i="5"/>
  <c r="BF149" i="5"/>
  <c r="T149" i="5"/>
  <c r="R149" i="5"/>
  <c r="P149" i="5"/>
  <c r="P143" i="5"/>
  <c r="BI144" i="5"/>
  <c r="BH144" i="5"/>
  <c r="BG144" i="5"/>
  <c r="BF144" i="5"/>
  <c r="T144" i="5"/>
  <c r="T143" i="5" s="1"/>
  <c r="R144" i="5"/>
  <c r="R143" i="5" s="1"/>
  <c r="P144" i="5"/>
  <c r="BI140" i="5"/>
  <c r="BH140" i="5"/>
  <c r="BG140" i="5"/>
  <c r="BF140" i="5"/>
  <c r="T140" i="5"/>
  <c r="T139" i="5" s="1"/>
  <c r="R140" i="5"/>
  <c r="R139" i="5" s="1"/>
  <c r="P140" i="5"/>
  <c r="P139" i="5" s="1"/>
  <c r="BI137" i="5"/>
  <c r="BH137" i="5"/>
  <c r="BG137" i="5"/>
  <c r="BF137" i="5"/>
  <c r="T137" i="5"/>
  <c r="R137" i="5"/>
  <c r="P137" i="5"/>
  <c r="BI132" i="5"/>
  <c r="BH132" i="5"/>
  <c r="BG132" i="5"/>
  <c r="BF132" i="5"/>
  <c r="T132" i="5"/>
  <c r="R132" i="5"/>
  <c r="P132" i="5"/>
  <c r="BI127" i="5"/>
  <c r="BH127" i="5"/>
  <c r="BG127" i="5"/>
  <c r="BF127" i="5"/>
  <c r="T127" i="5"/>
  <c r="R127" i="5"/>
  <c r="P127" i="5"/>
  <c r="BI122" i="5"/>
  <c r="BH122" i="5"/>
  <c r="BG122" i="5"/>
  <c r="BF122" i="5"/>
  <c r="T122" i="5"/>
  <c r="R122" i="5"/>
  <c r="P122" i="5"/>
  <c r="BI119" i="5"/>
  <c r="BH119" i="5"/>
  <c r="BG119" i="5"/>
  <c r="BF119" i="5"/>
  <c r="T119" i="5"/>
  <c r="R119" i="5"/>
  <c r="P119" i="5"/>
  <c r="BI114" i="5"/>
  <c r="BH114" i="5"/>
  <c r="BG114" i="5"/>
  <c r="BF114" i="5"/>
  <c r="T114" i="5"/>
  <c r="R114" i="5"/>
  <c r="P114" i="5"/>
  <c r="BI109" i="5"/>
  <c r="BH109" i="5"/>
  <c r="BG109" i="5"/>
  <c r="BF109" i="5"/>
  <c r="T109" i="5"/>
  <c r="R109" i="5"/>
  <c r="P109" i="5"/>
  <c r="BI103" i="5"/>
  <c r="BH103" i="5"/>
  <c r="BG103" i="5"/>
  <c r="BF103" i="5"/>
  <c r="T103" i="5"/>
  <c r="R103" i="5"/>
  <c r="P103" i="5"/>
  <c r="BI97" i="5"/>
  <c r="BH97" i="5"/>
  <c r="BG97" i="5"/>
  <c r="BF97" i="5"/>
  <c r="T97" i="5"/>
  <c r="R97" i="5"/>
  <c r="P97" i="5"/>
  <c r="BI92" i="5"/>
  <c r="BH92" i="5"/>
  <c r="BG92" i="5"/>
  <c r="BF92" i="5"/>
  <c r="T92" i="5"/>
  <c r="R92" i="5"/>
  <c r="P92" i="5"/>
  <c r="BI87" i="5"/>
  <c r="BH87" i="5"/>
  <c r="BG87" i="5"/>
  <c r="BF87" i="5"/>
  <c r="T87" i="5"/>
  <c r="R87" i="5"/>
  <c r="P87" i="5"/>
  <c r="F80" i="5"/>
  <c r="F78" i="5"/>
  <c r="E76" i="5"/>
  <c r="F54" i="5"/>
  <c r="F52" i="5"/>
  <c r="E50" i="5"/>
  <c r="J18" i="5"/>
  <c r="E18" i="5"/>
  <c r="F55" i="5"/>
  <c r="J17" i="5"/>
  <c r="J12" i="5"/>
  <c r="J52" i="5"/>
  <c r="E7" i="5"/>
  <c r="E48" i="5"/>
  <c r="J37" i="4"/>
  <c r="J36" i="4"/>
  <c r="AY57" i="1"/>
  <c r="J35" i="4"/>
  <c r="AX57" i="1"/>
  <c r="BI156" i="4"/>
  <c r="BH156" i="4"/>
  <c r="BG156" i="4"/>
  <c r="BF156" i="4"/>
  <c r="T156" i="4"/>
  <c r="T155" i="4"/>
  <c r="R156" i="4"/>
  <c r="R155" i="4"/>
  <c r="P156" i="4"/>
  <c r="P155" i="4" s="1"/>
  <c r="BI150" i="4"/>
  <c r="BH150" i="4"/>
  <c r="BG150" i="4"/>
  <c r="BF150" i="4"/>
  <c r="T150" i="4"/>
  <c r="R150" i="4"/>
  <c r="P150" i="4"/>
  <c r="BI145" i="4"/>
  <c r="BH145" i="4"/>
  <c r="BG145" i="4"/>
  <c r="BF145" i="4"/>
  <c r="T145" i="4"/>
  <c r="R145" i="4"/>
  <c r="P145" i="4"/>
  <c r="BI143" i="4"/>
  <c r="BH143" i="4"/>
  <c r="BG143" i="4"/>
  <c r="BF143" i="4"/>
  <c r="T143" i="4"/>
  <c r="R143" i="4"/>
  <c r="P143" i="4"/>
  <c r="BI138" i="4"/>
  <c r="BH138" i="4"/>
  <c r="BG138" i="4"/>
  <c r="BF138" i="4"/>
  <c r="T138" i="4"/>
  <c r="R138" i="4"/>
  <c r="P138" i="4"/>
  <c r="BI133" i="4"/>
  <c r="BH133" i="4"/>
  <c r="BG133" i="4"/>
  <c r="BF133" i="4"/>
  <c r="T133" i="4"/>
  <c r="R133" i="4"/>
  <c r="P133" i="4"/>
  <c r="BI125" i="4"/>
  <c r="BH125" i="4"/>
  <c r="BG125" i="4"/>
  <c r="BF125" i="4"/>
  <c r="T125" i="4"/>
  <c r="R125" i="4"/>
  <c r="P125" i="4"/>
  <c r="BI119" i="4"/>
  <c r="BH119" i="4"/>
  <c r="BG119" i="4"/>
  <c r="BF119" i="4"/>
  <c r="T119" i="4"/>
  <c r="R119" i="4"/>
  <c r="P119" i="4"/>
  <c r="BI114" i="4"/>
  <c r="BH114" i="4"/>
  <c r="BG114" i="4"/>
  <c r="BF114" i="4"/>
  <c r="T114" i="4"/>
  <c r="R114" i="4"/>
  <c r="P114" i="4"/>
  <c r="BI108" i="4"/>
  <c r="BH108" i="4"/>
  <c r="BG108" i="4"/>
  <c r="BF108" i="4"/>
  <c r="T108" i="4"/>
  <c r="R108" i="4"/>
  <c r="P108" i="4"/>
  <c r="BI100" i="4"/>
  <c r="BH100" i="4"/>
  <c r="BG100" i="4"/>
  <c r="BF100" i="4"/>
  <c r="T100" i="4"/>
  <c r="R100" i="4"/>
  <c r="P100" i="4"/>
  <c r="BI95" i="4"/>
  <c r="BH95" i="4"/>
  <c r="BG95" i="4"/>
  <c r="BF95" i="4"/>
  <c r="T95" i="4"/>
  <c r="R95" i="4"/>
  <c r="P95" i="4"/>
  <c r="BI90" i="4"/>
  <c r="BH90" i="4"/>
  <c r="BG90" i="4"/>
  <c r="BF90" i="4"/>
  <c r="T90" i="4"/>
  <c r="R90" i="4"/>
  <c r="P90" i="4"/>
  <c r="BI85" i="4"/>
  <c r="BH85" i="4"/>
  <c r="BG85" i="4"/>
  <c r="BF85" i="4"/>
  <c r="T85" i="4"/>
  <c r="R85" i="4"/>
  <c r="P85" i="4"/>
  <c r="F78" i="4"/>
  <c r="F76" i="4"/>
  <c r="E74" i="4"/>
  <c r="F54" i="4"/>
  <c r="F52" i="4"/>
  <c r="E50" i="4"/>
  <c r="J18" i="4"/>
  <c r="E18" i="4"/>
  <c r="F79" i="4" s="1"/>
  <c r="J17" i="4"/>
  <c r="J12" i="4"/>
  <c r="J76" i="4" s="1"/>
  <c r="E7" i="4"/>
  <c r="E48" i="4" s="1"/>
  <c r="J37" i="3"/>
  <c r="J36" i="3"/>
  <c r="AY56" i="1" s="1"/>
  <c r="J35" i="3"/>
  <c r="AX56" i="1" s="1"/>
  <c r="BI268" i="3"/>
  <c r="BH268" i="3"/>
  <c r="BG268" i="3"/>
  <c r="BF268" i="3"/>
  <c r="T268" i="3"/>
  <c r="T267" i="3" s="1"/>
  <c r="T266" i="3" s="1"/>
  <c r="R268" i="3"/>
  <c r="R267" i="3" s="1"/>
  <c r="R266" i="3" s="1"/>
  <c r="P268" i="3"/>
  <c r="P267" i="3"/>
  <c r="P266" i="3"/>
  <c r="BI263" i="3"/>
  <c r="BH263" i="3"/>
  <c r="BG263" i="3"/>
  <c r="BF263" i="3"/>
  <c r="T263" i="3"/>
  <c r="T262" i="3" s="1"/>
  <c r="R263" i="3"/>
  <c r="R262" i="3"/>
  <c r="P263" i="3"/>
  <c r="P262" i="3"/>
  <c r="BI259" i="3"/>
  <c r="BH259" i="3"/>
  <c r="BG259" i="3"/>
  <c r="BF259" i="3"/>
  <c r="T259" i="3"/>
  <c r="R259" i="3"/>
  <c r="P259" i="3"/>
  <c r="BI254" i="3"/>
  <c r="BH254" i="3"/>
  <c r="BG254" i="3"/>
  <c r="BF254" i="3"/>
  <c r="T254" i="3"/>
  <c r="R254" i="3"/>
  <c r="P254" i="3"/>
  <c r="BI252" i="3"/>
  <c r="BH252" i="3"/>
  <c r="BG252" i="3"/>
  <c r="BF252" i="3"/>
  <c r="T252" i="3"/>
  <c r="R252" i="3"/>
  <c r="P252" i="3"/>
  <c r="BI250" i="3"/>
  <c r="BH250" i="3"/>
  <c r="BG250" i="3"/>
  <c r="BF250" i="3"/>
  <c r="T250" i="3"/>
  <c r="R250" i="3"/>
  <c r="P250" i="3"/>
  <c r="BI248" i="3"/>
  <c r="BH248" i="3"/>
  <c r="BG248" i="3"/>
  <c r="BF248" i="3"/>
  <c r="T248" i="3"/>
  <c r="R248" i="3"/>
  <c r="P248" i="3"/>
  <c r="BI246" i="3"/>
  <c r="BH246" i="3"/>
  <c r="BG246" i="3"/>
  <c r="BF246" i="3"/>
  <c r="T246" i="3"/>
  <c r="R246" i="3"/>
  <c r="P246" i="3"/>
  <c r="BI244" i="3"/>
  <c r="BH244" i="3"/>
  <c r="BG244" i="3"/>
  <c r="BF244" i="3"/>
  <c r="T244" i="3"/>
  <c r="R244" i="3"/>
  <c r="P244" i="3"/>
  <c r="BI241" i="3"/>
  <c r="BH241" i="3"/>
  <c r="BG241" i="3"/>
  <c r="BF241" i="3"/>
  <c r="T241" i="3"/>
  <c r="R241" i="3"/>
  <c r="P241" i="3"/>
  <c r="BI239" i="3"/>
  <c r="BH239" i="3"/>
  <c r="BG239" i="3"/>
  <c r="BF239" i="3"/>
  <c r="T239" i="3"/>
  <c r="R239" i="3"/>
  <c r="P239" i="3"/>
  <c r="BI236" i="3"/>
  <c r="BH236" i="3"/>
  <c r="BG236" i="3"/>
  <c r="BF236" i="3"/>
  <c r="T236" i="3"/>
  <c r="R236" i="3"/>
  <c r="P236" i="3"/>
  <c r="BI232" i="3"/>
  <c r="BH232" i="3"/>
  <c r="BG232" i="3"/>
  <c r="BF232" i="3"/>
  <c r="T232" i="3"/>
  <c r="R232" i="3"/>
  <c r="P232" i="3"/>
  <c r="BI227" i="3"/>
  <c r="BH227" i="3"/>
  <c r="BG227" i="3"/>
  <c r="BF227" i="3"/>
  <c r="T227" i="3"/>
  <c r="R227" i="3"/>
  <c r="P227" i="3"/>
  <c r="BI223" i="3"/>
  <c r="BH223" i="3"/>
  <c r="BG223" i="3"/>
  <c r="BF223" i="3"/>
  <c r="T223" i="3"/>
  <c r="R223" i="3"/>
  <c r="P223" i="3"/>
  <c r="BI219" i="3"/>
  <c r="BH219" i="3"/>
  <c r="BG219" i="3"/>
  <c r="BF219" i="3"/>
  <c r="T219" i="3"/>
  <c r="R219" i="3"/>
  <c r="P219" i="3"/>
  <c r="BI214" i="3"/>
  <c r="BH214" i="3"/>
  <c r="BG214" i="3"/>
  <c r="BF214" i="3"/>
  <c r="T214" i="3"/>
  <c r="R214" i="3"/>
  <c r="P214" i="3"/>
  <c r="BI210" i="3"/>
  <c r="BH210" i="3"/>
  <c r="BG210" i="3"/>
  <c r="BF210" i="3"/>
  <c r="T210" i="3"/>
  <c r="R210" i="3"/>
  <c r="P210" i="3"/>
  <c r="BI206" i="3"/>
  <c r="BH206" i="3"/>
  <c r="BG206" i="3"/>
  <c r="BF206" i="3"/>
  <c r="T206" i="3"/>
  <c r="R206" i="3"/>
  <c r="P206" i="3"/>
  <c r="BI201" i="3"/>
  <c r="BH201" i="3"/>
  <c r="BG201" i="3"/>
  <c r="BF201" i="3"/>
  <c r="T201" i="3"/>
  <c r="T200" i="3"/>
  <c r="R201" i="3"/>
  <c r="R200" i="3" s="1"/>
  <c r="P201" i="3"/>
  <c r="P200" i="3" s="1"/>
  <c r="BI195" i="3"/>
  <c r="BH195" i="3"/>
  <c r="BG195" i="3"/>
  <c r="BF195" i="3"/>
  <c r="T195" i="3"/>
  <c r="R195" i="3"/>
  <c r="P195" i="3"/>
  <c r="BI193" i="3"/>
  <c r="BH193" i="3"/>
  <c r="BG193" i="3"/>
  <c r="BF193" i="3"/>
  <c r="T193" i="3"/>
  <c r="R193" i="3"/>
  <c r="P193" i="3"/>
  <c r="BI188" i="3"/>
  <c r="BH188" i="3"/>
  <c r="BG188" i="3"/>
  <c r="BF188" i="3"/>
  <c r="T188" i="3"/>
  <c r="R188" i="3"/>
  <c r="P188" i="3"/>
  <c r="BI185" i="3"/>
  <c r="BH185" i="3"/>
  <c r="BG185" i="3"/>
  <c r="BF185" i="3"/>
  <c r="T185" i="3"/>
  <c r="R185" i="3"/>
  <c r="P185" i="3"/>
  <c r="BI180" i="3"/>
  <c r="BH180" i="3"/>
  <c r="BG180" i="3"/>
  <c r="BF180" i="3"/>
  <c r="T180" i="3"/>
  <c r="R180" i="3"/>
  <c r="P180" i="3"/>
  <c r="BI176" i="3"/>
  <c r="BH176" i="3"/>
  <c r="BG176" i="3"/>
  <c r="BF176" i="3"/>
  <c r="T176" i="3"/>
  <c r="T175" i="3" s="1"/>
  <c r="R176" i="3"/>
  <c r="R175" i="3" s="1"/>
  <c r="P176" i="3"/>
  <c r="P175" i="3"/>
  <c r="BI170" i="3"/>
  <c r="BH170" i="3"/>
  <c r="BG170" i="3"/>
  <c r="BF170" i="3"/>
  <c r="T170" i="3"/>
  <c r="R170" i="3"/>
  <c r="P170" i="3"/>
  <c r="BI165" i="3"/>
  <c r="BH165" i="3"/>
  <c r="BG165" i="3"/>
  <c r="BF165" i="3"/>
  <c r="T165" i="3"/>
  <c r="R165" i="3"/>
  <c r="P165" i="3"/>
  <c r="BI160" i="3"/>
  <c r="BH160" i="3"/>
  <c r="BG160" i="3"/>
  <c r="BF160" i="3"/>
  <c r="T160" i="3"/>
  <c r="R160" i="3"/>
  <c r="P160" i="3"/>
  <c r="BI155" i="3"/>
  <c r="BH155" i="3"/>
  <c r="BG155" i="3"/>
  <c r="BF155" i="3"/>
  <c r="T155" i="3"/>
  <c r="R155" i="3"/>
  <c r="P155" i="3"/>
  <c r="BI149" i="3"/>
  <c r="BH149" i="3"/>
  <c r="BG149" i="3"/>
  <c r="BF149" i="3"/>
  <c r="T149" i="3"/>
  <c r="R149" i="3"/>
  <c r="P149" i="3"/>
  <c r="BI143" i="3"/>
  <c r="BH143" i="3"/>
  <c r="BG143" i="3"/>
  <c r="BF143" i="3"/>
  <c r="T143" i="3"/>
  <c r="R143" i="3"/>
  <c r="P143" i="3"/>
  <c r="BI140" i="3"/>
  <c r="BH140" i="3"/>
  <c r="BG140" i="3"/>
  <c r="BF140" i="3"/>
  <c r="T140" i="3"/>
  <c r="R140" i="3"/>
  <c r="P140" i="3"/>
  <c r="BI132" i="3"/>
  <c r="BH132" i="3"/>
  <c r="BG132" i="3"/>
  <c r="BF132" i="3"/>
  <c r="T132" i="3"/>
  <c r="R132" i="3"/>
  <c r="P132" i="3"/>
  <c r="BI127" i="3"/>
  <c r="BH127" i="3"/>
  <c r="BG127" i="3"/>
  <c r="BF127" i="3"/>
  <c r="T127" i="3"/>
  <c r="R127" i="3"/>
  <c r="P127" i="3"/>
  <c r="BI121" i="3"/>
  <c r="BH121" i="3"/>
  <c r="BG121" i="3"/>
  <c r="BF121" i="3"/>
  <c r="T121" i="3"/>
  <c r="R121" i="3"/>
  <c r="P121" i="3"/>
  <c r="BI112" i="3"/>
  <c r="BH112" i="3"/>
  <c r="BG112" i="3"/>
  <c r="BF112" i="3"/>
  <c r="T112" i="3"/>
  <c r="R112" i="3"/>
  <c r="P112" i="3"/>
  <c r="BI107" i="3"/>
  <c r="BH107" i="3"/>
  <c r="BG107" i="3"/>
  <c r="BF107" i="3"/>
  <c r="T107" i="3"/>
  <c r="R107" i="3"/>
  <c r="P107" i="3"/>
  <c r="BI102" i="3"/>
  <c r="BH102" i="3"/>
  <c r="BG102" i="3"/>
  <c r="BF102" i="3"/>
  <c r="T102" i="3"/>
  <c r="R102" i="3"/>
  <c r="P102" i="3"/>
  <c r="BI99" i="3"/>
  <c r="BH99" i="3"/>
  <c r="BG99" i="3"/>
  <c r="BF99" i="3"/>
  <c r="T99" i="3"/>
  <c r="R99" i="3"/>
  <c r="P99" i="3"/>
  <c r="BI96" i="3"/>
  <c r="BH96" i="3"/>
  <c r="BG96" i="3"/>
  <c r="BF96" i="3"/>
  <c r="T96" i="3"/>
  <c r="R96" i="3"/>
  <c r="P96" i="3"/>
  <c r="BI93" i="3"/>
  <c r="BH93" i="3"/>
  <c r="BG93" i="3"/>
  <c r="BF93" i="3"/>
  <c r="T93" i="3"/>
  <c r="R93" i="3"/>
  <c r="P93" i="3"/>
  <c r="F86" i="3"/>
  <c r="F84" i="3"/>
  <c r="E82" i="3"/>
  <c r="F54" i="3"/>
  <c r="F52" i="3"/>
  <c r="E50" i="3"/>
  <c r="J18" i="3"/>
  <c r="E18" i="3"/>
  <c r="F55" i="3"/>
  <c r="J17" i="3"/>
  <c r="J12" i="3"/>
  <c r="J84" i="3" s="1"/>
  <c r="E7" i="3"/>
  <c r="E80" i="3"/>
  <c r="J37" i="2"/>
  <c r="J36" i="2"/>
  <c r="AY55" i="1"/>
  <c r="J35" i="2"/>
  <c r="AX55" i="1"/>
  <c r="BI329" i="2"/>
  <c r="BH329" i="2"/>
  <c r="BG329" i="2"/>
  <c r="BF329" i="2"/>
  <c r="T329" i="2"/>
  <c r="T328" i="2"/>
  <c r="T327" i="2" s="1"/>
  <c r="R329" i="2"/>
  <c r="R328" i="2"/>
  <c r="R327" i="2" s="1"/>
  <c r="P329" i="2"/>
  <c r="P328" i="2" s="1"/>
  <c r="P327" i="2" s="1"/>
  <c r="BI324" i="2"/>
  <c r="BH324" i="2"/>
  <c r="BG324" i="2"/>
  <c r="BF324" i="2"/>
  <c r="T324" i="2"/>
  <c r="T323" i="2"/>
  <c r="R324" i="2"/>
  <c r="R323" i="2" s="1"/>
  <c r="P324" i="2"/>
  <c r="P323" i="2" s="1"/>
  <c r="BI318" i="2"/>
  <c r="BH318" i="2"/>
  <c r="BG318" i="2"/>
  <c r="BF318" i="2"/>
  <c r="T318" i="2"/>
  <c r="R318" i="2"/>
  <c r="P318" i="2"/>
  <c r="BI313" i="2"/>
  <c r="BH313" i="2"/>
  <c r="BG313" i="2"/>
  <c r="BF313" i="2"/>
  <c r="T313" i="2"/>
  <c r="R313" i="2"/>
  <c r="P313" i="2"/>
  <c r="BI311" i="2"/>
  <c r="BH311" i="2"/>
  <c r="BG311" i="2"/>
  <c r="BF311" i="2"/>
  <c r="T311" i="2"/>
  <c r="R311" i="2"/>
  <c r="P311" i="2"/>
  <c r="BI306" i="2"/>
  <c r="BH306" i="2"/>
  <c r="BG306" i="2"/>
  <c r="BF306" i="2"/>
  <c r="T306" i="2"/>
  <c r="R306" i="2"/>
  <c r="P306" i="2"/>
  <c r="BI301" i="2"/>
  <c r="BH301" i="2"/>
  <c r="BG301" i="2"/>
  <c r="BF301" i="2"/>
  <c r="T301" i="2"/>
  <c r="R301" i="2"/>
  <c r="P301" i="2"/>
  <c r="BI298" i="2"/>
  <c r="BH298" i="2"/>
  <c r="BG298" i="2"/>
  <c r="BF298" i="2"/>
  <c r="T298" i="2"/>
  <c r="R298" i="2"/>
  <c r="P298" i="2"/>
  <c r="BI293" i="2"/>
  <c r="BH293" i="2"/>
  <c r="BG293" i="2"/>
  <c r="BF293" i="2"/>
  <c r="T293" i="2"/>
  <c r="R293" i="2"/>
  <c r="P293" i="2"/>
  <c r="BI291" i="2"/>
  <c r="BH291" i="2"/>
  <c r="BG291" i="2"/>
  <c r="BF291" i="2"/>
  <c r="T291" i="2"/>
  <c r="R291" i="2"/>
  <c r="P291" i="2"/>
  <c r="BI289" i="2"/>
  <c r="BH289" i="2"/>
  <c r="BG289" i="2"/>
  <c r="BF289" i="2"/>
  <c r="T289" i="2"/>
  <c r="R289" i="2"/>
  <c r="P289" i="2"/>
  <c r="BI287" i="2"/>
  <c r="BH287" i="2"/>
  <c r="BG287" i="2"/>
  <c r="BF287" i="2"/>
  <c r="T287" i="2"/>
  <c r="R287" i="2"/>
  <c r="P287" i="2"/>
  <c r="BI285" i="2"/>
  <c r="BH285" i="2"/>
  <c r="BG285" i="2"/>
  <c r="BF285" i="2"/>
  <c r="T285" i="2"/>
  <c r="R285" i="2"/>
  <c r="P285" i="2"/>
  <c r="BI283" i="2"/>
  <c r="BH283" i="2"/>
  <c r="BG283" i="2"/>
  <c r="BF283" i="2"/>
  <c r="T283" i="2"/>
  <c r="R283" i="2"/>
  <c r="P283" i="2"/>
  <c r="BI280" i="2"/>
  <c r="BH280" i="2"/>
  <c r="BG280" i="2"/>
  <c r="BF280" i="2"/>
  <c r="T280" i="2"/>
  <c r="R280" i="2"/>
  <c r="P280" i="2"/>
  <c r="BI278" i="2"/>
  <c r="BH278" i="2"/>
  <c r="BG278" i="2"/>
  <c r="BF278" i="2"/>
  <c r="T278" i="2"/>
  <c r="R278" i="2"/>
  <c r="P278" i="2"/>
  <c r="BI275" i="2"/>
  <c r="BH275" i="2"/>
  <c r="BG275" i="2"/>
  <c r="BF275" i="2"/>
  <c r="T275" i="2"/>
  <c r="R275" i="2"/>
  <c r="P275" i="2"/>
  <c r="BI271" i="2"/>
  <c r="BH271" i="2"/>
  <c r="BG271" i="2"/>
  <c r="BF271" i="2"/>
  <c r="T271" i="2"/>
  <c r="R271" i="2"/>
  <c r="P271" i="2"/>
  <c r="BI266" i="2"/>
  <c r="BH266" i="2"/>
  <c r="BG266" i="2"/>
  <c r="BF266" i="2"/>
  <c r="T266" i="2"/>
  <c r="R266" i="2"/>
  <c r="P266" i="2"/>
  <c r="BI261" i="2"/>
  <c r="BH261" i="2"/>
  <c r="BG261" i="2"/>
  <c r="BF261" i="2"/>
  <c r="T261" i="2"/>
  <c r="R261" i="2"/>
  <c r="P261" i="2"/>
  <c r="BI257" i="2"/>
  <c r="BH257" i="2"/>
  <c r="BG257" i="2"/>
  <c r="BF257" i="2"/>
  <c r="T257" i="2"/>
  <c r="R257" i="2"/>
  <c r="P257" i="2"/>
  <c r="BI253" i="2"/>
  <c r="BH253" i="2"/>
  <c r="BG253" i="2"/>
  <c r="BF253" i="2"/>
  <c r="T253" i="2"/>
  <c r="R253" i="2"/>
  <c r="P253" i="2"/>
  <c r="BI248" i="2"/>
  <c r="BH248" i="2"/>
  <c r="BG248" i="2"/>
  <c r="BF248" i="2"/>
  <c r="T248" i="2"/>
  <c r="R248" i="2"/>
  <c r="P248" i="2"/>
  <c r="BI244" i="2"/>
  <c r="BH244" i="2"/>
  <c r="BG244" i="2"/>
  <c r="BF244" i="2"/>
  <c r="T244" i="2"/>
  <c r="R244" i="2"/>
  <c r="P244" i="2"/>
  <c r="BI240" i="2"/>
  <c r="BH240" i="2"/>
  <c r="BG240" i="2"/>
  <c r="BF240" i="2"/>
  <c r="T240" i="2"/>
  <c r="R240" i="2"/>
  <c r="P240" i="2"/>
  <c r="BI235" i="2"/>
  <c r="BH235" i="2"/>
  <c r="BG235" i="2"/>
  <c r="BF235" i="2"/>
  <c r="T235" i="2"/>
  <c r="R235" i="2"/>
  <c r="P235" i="2"/>
  <c r="BI230" i="2"/>
  <c r="BH230" i="2"/>
  <c r="BG230" i="2"/>
  <c r="BF230" i="2"/>
  <c r="T230" i="2"/>
  <c r="R230" i="2"/>
  <c r="P230" i="2"/>
  <c r="BI225" i="2"/>
  <c r="BH225" i="2"/>
  <c r="BG225" i="2"/>
  <c r="BF225" i="2"/>
  <c r="T225" i="2"/>
  <c r="R225" i="2"/>
  <c r="P225" i="2"/>
  <c r="BI217" i="2"/>
  <c r="BH217" i="2"/>
  <c r="BG217" i="2"/>
  <c r="BF217" i="2"/>
  <c r="T217" i="2"/>
  <c r="R217" i="2"/>
  <c r="P217" i="2"/>
  <c r="BI211" i="2"/>
  <c r="BH211" i="2"/>
  <c r="BG211" i="2"/>
  <c r="BF211" i="2"/>
  <c r="T211" i="2"/>
  <c r="R211" i="2"/>
  <c r="P211" i="2"/>
  <c r="BI209" i="2"/>
  <c r="BH209" i="2"/>
  <c r="BG209" i="2"/>
  <c r="BF209" i="2"/>
  <c r="T209" i="2"/>
  <c r="R209" i="2"/>
  <c r="P209" i="2"/>
  <c r="BI204" i="2"/>
  <c r="BH204" i="2"/>
  <c r="BG204" i="2"/>
  <c r="BF204" i="2"/>
  <c r="T204" i="2"/>
  <c r="R204" i="2"/>
  <c r="P204" i="2"/>
  <c r="BI201" i="2"/>
  <c r="BH201" i="2"/>
  <c r="BG201" i="2"/>
  <c r="BF201" i="2"/>
  <c r="T201" i="2"/>
  <c r="R201" i="2"/>
  <c r="P201" i="2"/>
  <c r="BI196" i="2"/>
  <c r="BH196" i="2"/>
  <c r="BG196" i="2"/>
  <c r="BF196" i="2"/>
  <c r="T196" i="2"/>
  <c r="R196" i="2"/>
  <c r="P196" i="2"/>
  <c r="BI190" i="2"/>
  <c r="BH190" i="2"/>
  <c r="BG190" i="2"/>
  <c r="BF190" i="2"/>
  <c r="T190" i="2"/>
  <c r="T189" i="2" s="1"/>
  <c r="R190" i="2"/>
  <c r="R189" i="2" s="1"/>
  <c r="P190" i="2"/>
  <c r="P189" i="2"/>
  <c r="BI184" i="2"/>
  <c r="BH184" i="2"/>
  <c r="BG184" i="2"/>
  <c r="BF184" i="2"/>
  <c r="T184" i="2"/>
  <c r="R184" i="2"/>
  <c r="P184" i="2"/>
  <c r="BI179" i="2"/>
  <c r="BH179" i="2"/>
  <c r="BG179" i="2"/>
  <c r="BF179" i="2"/>
  <c r="T179" i="2"/>
  <c r="R179" i="2"/>
  <c r="P179" i="2"/>
  <c r="BI174" i="2"/>
  <c r="BH174" i="2"/>
  <c r="BG174" i="2"/>
  <c r="BF174" i="2"/>
  <c r="T174" i="2"/>
  <c r="R174" i="2"/>
  <c r="P174" i="2"/>
  <c r="BI169" i="2"/>
  <c r="BH169" i="2"/>
  <c r="BG169" i="2"/>
  <c r="BF169" i="2"/>
  <c r="T169" i="2"/>
  <c r="R169" i="2"/>
  <c r="P169" i="2"/>
  <c r="BI163" i="2"/>
  <c r="BH163" i="2"/>
  <c r="BG163" i="2"/>
  <c r="BF163" i="2"/>
  <c r="T163" i="2"/>
  <c r="R163" i="2"/>
  <c r="P163" i="2"/>
  <c r="BI155" i="2"/>
  <c r="BH155" i="2"/>
  <c r="BG155" i="2"/>
  <c r="BF155" i="2"/>
  <c r="T155" i="2"/>
  <c r="R155" i="2"/>
  <c r="P155" i="2"/>
  <c r="BI152" i="2"/>
  <c r="BH152" i="2"/>
  <c r="BG152" i="2"/>
  <c r="BF152" i="2"/>
  <c r="T152" i="2"/>
  <c r="R152" i="2"/>
  <c r="P152" i="2"/>
  <c r="BI144" i="2"/>
  <c r="BH144" i="2"/>
  <c r="BG144" i="2"/>
  <c r="BF144" i="2"/>
  <c r="T144" i="2"/>
  <c r="R144" i="2"/>
  <c r="P144" i="2"/>
  <c r="BI141" i="2"/>
  <c r="BH141" i="2"/>
  <c r="BG141" i="2"/>
  <c r="BF141" i="2"/>
  <c r="T141" i="2"/>
  <c r="R141" i="2"/>
  <c r="P141" i="2"/>
  <c r="BI133" i="2"/>
  <c r="BH133" i="2"/>
  <c r="BG133" i="2"/>
  <c r="BF133" i="2"/>
  <c r="T133" i="2"/>
  <c r="R133" i="2"/>
  <c r="P133" i="2"/>
  <c r="BI124" i="2"/>
  <c r="BH124" i="2"/>
  <c r="BG124" i="2"/>
  <c r="BF124" i="2"/>
  <c r="T124" i="2"/>
  <c r="R124" i="2"/>
  <c r="P124" i="2"/>
  <c r="BI119" i="2"/>
  <c r="BH119" i="2"/>
  <c r="BG119" i="2"/>
  <c r="BF119" i="2"/>
  <c r="T119" i="2"/>
  <c r="R119" i="2"/>
  <c r="P119" i="2"/>
  <c r="BI114" i="2"/>
  <c r="BH114" i="2"/>
  <c r="BG114" i="2"/>
  <c r="BF114" i="2"/>
  <c r="T114" i="2"/>
  <c r="R114" i="2"/>
  <c r="P114" i="2"/>
  <c r="BI109" i="2"/>
  <c r="BH109" i="2"/>
  <c r="BG109" i="2"/>
  <c r="BF109" i="2"/>
  <c r="T109" i="2"/>
  <c r="R109" i="2"/>
  <c r="P109" i="2"/>
  <c r="BI104" i="2"/>
  <c r="BH104" i="2"/>
  <c r="BG104" i="2"/>
  <c r="BF104" i="2"/>
  <c r="T104" i="2"/>
  <c r="R104" i="2"/>
  <c r="P104" i="2"/>
  <c r="BI101" i="2"/>
  <c r="BH101" i="2"/>
  <c r="BG101" i="2"/>
  <c r="BF101" i="2"/>
  <c r="T101" i="2"/>
  <c r="R101" i="2"/>
  <c r="P101" i="2"/>
  <c r="BI98" i="2"/>
  <c r="BH98" i="2"/>
  <c r="BG98" i="2"/>
  <c r="BF98" i="2"/>
  <c r="T98" i="2"/>
  <c r="R98" i="2"/>
  <c r="P98" i="2"/>
  <c r="BI93" i="2"/>
  <c r="BH93" i="2"/>
  <c r="BG93" i="2"/>
  <c r="BF93" i="2"/>
  <c r="T93" i="2"/>
  <c r="R93" i="2"/>
  <c r="P93" i="2"/>
  <c r="F86" i="2"/>
  <c r="F84" i="2"/>
  <c r="E82" i="2"/>
  <c r="F54" i="2"/>
  <c r="F52" i="2"/>
  <c r="E50" i="2"/>
  <c r="J18" i="2"/>
  <c r="E18" i="2"/>
  <c r="F87" i="2" s="1"/>
  <c r="J17" i="2"/>
  <c r="J12" i="2"/>
  <c r="J84" i="2" s="1"/>
  <c r="E7" i="2"/>
  <c r="E80" i="2"/>
  <c r="L50" i="1"/>
  <c r="AM50" i="1"/>
  <c r="AM49" i="1"/>
  <c r="L49" i="1"/>
  <c r="AM47" i="1"/>
  <c r="L47" i="1"/>
  <c r="L45" i="1"/>
  <c r="L44" i="1"/>
  <c r="J289" i="7"/>
  <c r="J262" i="7"/>
  <c r="BK91" i="9"/>
  <c r="BK87" i="9"/>
  <c r="BK312" i="7"/>
  <c r="BK193" i="7"/>
  <c r="J129" i="7"/>
  <c r="BK216" i="6"/>
  <c r="BK108" i="6"/>
  <c r="BK223" i="3"/>
  <c r="BK160" i="3"/>
  <c r="J280" i="2"/>
  <c r="J124" i="2"/>
  <c r="J259" i="7"/>
  <c r="BK174" i="7"/>
  <c r="J111" i="7"/>
  <c r="J187" i="6"/>
  <c r="BK153" i="6"/>
  <c r="J103" i="5"/>
  <c r="J268" i="3"/>
  <c r="BK214" i="3"/>
  <c r="BK313" i="2"/>
  <c r="J230" i="2"/>
  <c r="BK98" i="9"/>
  <c r="J302" i="7"/>
  <c r="BK221" i="7"/>
  <c r="J133" i="7"/>
  <c r="BK232" i="6"/>
  <c r="BK176" i="6"/>
  <c r="BK99" i="6"/>
  <c r="BK108" i="4"/>
  <c r="J176" i="3"/>
  <c r="BK155" i="2"/>
  <c r="J310" i="7"/>
  <c r="BK278" i="7"/>
  <c r="BK225" i="7"/>
  <c r="J182" i="7"/>
  <c r="BK118" i="7"/>
  <c r="J211" i="6"/>
  <c r="BK184" i="6"/>
  <c r="BK158" i="6"/>
  <c r="J114" i="5"/>
  <c r="BK239" i="3"/>
  <c r="BK318" i="2"/>
  <c r="BK257" i="2"/>
  <c r="J98" i="2"/>
  <c r="BK305" i="7"/>
  <c r="J233" i="7"/>
  <c r="BK143" i="7"/>
  <c r="BK96" i="7"/>
  <c r="J169" i="6"/>
  <c r="J136" i="6"/>
  <c r="BK92" i="6"/>
  <c r="J145" i="4"/>
  <c r="BK149" i="3"/>
  <c r="BK287" i="2"/>
  <c r="J217" i="2"/>
  <c r="J238" i="7"/>
  <c r="BK189" i="7"/>
  <c r="BK122" i="7"/>
  <c r="BK203" i="6"/>
  <c r="J108" i="6"/>
  <c r="J263" i="3"/>
  <c r="J195" i="3"/>
  <c r="J275" i="2"/>
  <c r="BK217" i="2"/>
  <c r="J141" i="2"/>
  <c r="BK214" i="7"/>
  <c r="J150" i="7"/>
  <c r="BK229" i="6"/>
  <c r="BK112" i="6"/>
  <c r="J246" i="3"/>
  <c r="BK102" i="3"/>
  <c r="J278" i="2"/>
  <c r="J196" i="2"/>
  <c r="BK283" i="7"/>
  <c r="J270" i="7"/>
  <c r="BK94" i="9"/>
  <c r="BK90" i="9"/>
  <c r="J90" i="8"/>
  <c r="BK294" i="7"/>
  <c r="J214" i="7"/>
  <c r="BK124" i="7"/>
  <c r="J125" i="6"/>
  <c r="BK87" i="5"/>
  <c r="BK219" i="3"/>
  <c r="BK127" i="3"/>
  <c r="J293" i="2"/>
  <c r="J211" i="2"/>
  <c r="J109" i="2"/>
  <c r="J251" i="7"/>
  <c r="BK138" i="7"/>
  <c r="J114" i="7"/>
  <c r="J213" i="6"/>
  <c r="J110" i="6"/>
  <c r="J87" i="5"/>
  <c r="BK248" i="3"/>
  <c r="BK140" i="3"/>
  <c r="J248" i="2"/>
  <c r="J98" i="9"/>
  <c r="BK253" i="7"/>
  <c r="BK203" i="7"/>
  <c r="BK129" i="7"/>
  <c r="J224" i="6"/>
  <c r="BK146" i="6"/>
  <c r="BK156" i="5"/>
  <c r="J85" i="4"/>
  <c r="J140" i="3"/>
  <c r="BK141" i="2"/>
  <c r="J307" i="7"/>
  <c r="BK273" i="7"/>
  <c r="J206" i="7"/>
  <c r="J140" i="7"/>
  <c r="J219" i="6"/>
  <c r="J192" i="6"/>
  <c r="BK89" i="6"/>
  <c r="BK145" i="4"/>
  <c r="J232" i="3"/>
  <c r="J313" i="2"/>
  <c r="J201" i="2"/>
  <c r="BK90" i="8"/>
  <c r="J297" i="7"/>
  <c r="BK171" i="7"/>
  <c r="J138" i="7"/>
  <c r="BK171" i="6"/>
  <c r="J141" i="6"/>
  <c r="J149" i="5"/>
  <c r="BK100" i="4"/>
  <c r="J188" i="3"/>
  <c r="BK291" i="2"/>
  <c r="BK253" i="2"/>
  <c r="BK124" i="2"/>
  <c r="J209" i="7"/>
  <c r="BK155" i="7"/>
  <c r="BK114" i="7"/>
  <c r="BK179" i="6"/>
  <c r="J122" i="6"/>
  <c r="BK85" i="4"/>
  <c r="BK227" i="3"/>
  <c r="BK324" i="2"/>
  <c r="J235" i="2"/>
  <c r="J144" i="2"/>
  <c r="BK230" i="7"/>
  <c r="J131" i="7"/>
  <c r="BK211" i="6"/>
  <c r="J128" i="6"/>
  <c r="BK241" i="3"/>
  <c r="J96" i="3"/>
  <c r="BK275" i="2"/>
  <c r="J155" i="2"/>
  <c r="J312" i="7"/>
  <c r="BK267" i="7"/>
  <c r="J94" i="9"/>
  <c r="BK89" i="9"/>
  <c r="J257" i="7"/>
  <c r="BK179" i="7"/>
  <c r="J120" i="7"/>
  <c r="J205" i="6"/>
  <c r="J132" i="5"/>
  <c r="BK250" i="3"/>
  <c r="J121" i="3"/>
  <c r="BK285" i="2"/>
  <c r="J163" i="2"/>
  <c r="J86" i="9"/>
  <c r="BK184" i="7"/>
  <c r="J122" i="7"/>
  <c r="J240" i="6"/>
  <c r="BK161" i="6"/>
  <c r="J109" i="5"/>
  <c r="BK114" i="4"/>
  <c r="BK176" i="3"/>
  <c r="J240" i="2"/>
  <c r="BK97" i="9"/>
  <c r="J299" i="7"/>
  <c r="BK238" i="7"/>
  <c r="J189" i="7"/>
  <c r="J234" i="6"/>
  <c r="BK187" i="6"/>
  <c r="BK136" i="6"/>
  <c r="BK150" i="4"/>
  <c r="J227" i="3"/>
  <c r="BK196" i="2"/>
  <c r="BK297" i="7"/>
  <c r="J235" i="7"/>
  <c r="J179" i="7"/>
  <c r="BK103" i="7"/>
  <c r="BK155" i="6"/>
  <c r="BK149" i="5"/>
  <c r="BK268" i="3"/>
  <c r="BK193" i="3"/>
  <c r="BK311" i="2"/>
  <c r="BK289" i="7"/>
  <c r="J267" i="7"/>
  <c r="BK195" i="7"/>
  <c r="J227" i="6"/>
  <c r="J163" i="6"/>
  <c r="BK128" i="6"/>
  <c r="BK95" i="4"/>
  <c r="BK180" i="3"/>
  <c r="BK278" i="2"/>
  <c r="J119" i="2"/>
  <c r="BK211" i="7"/>
  <c r="BK177" i="7"/>
  <c r="BK90" i="7"/>
  <c r="BK131" i="6"/>
  <c r="BK137" i="5"/>
  <c r="BK156" i="4"/>
  <c r="BK246" i="3"/>
  <c r="BK165" i="3"/>
  <c r="J311" i="2"/>
  <c r="BK230" i="2"/>
  <c r="BK259" i="7"/>
  <c r="BK158" i="7"/>
  <c r="J105" i="7"/>
  <c r="BK192" i="6"/>
  <c r="J101" i="6"/>
  <c r="BK133" i="4"/>
  <c r="J170" i="3"/>
  <c r="BK301" i="2"/>
  <c r="BK209" i="2"/>
  <c r="BK144" i="2"/>
  <c r="BK285" i="7"/>
  <c r="J97" i="9"/>
  <c r="J91" i="9"/>
  <c r="J88" i="9"/>
  <c r="J317" i="7"/>
  <c r="BK219" i="7"/>
  <c r="BK135" i="7"/>
  <c r="J90" i="7"/>
  <c r="BK163" i="6"/>
  <c r="BK125" i="4"/>
  <c r="BK206" i="3"/>
  <c r="BK93" i="3"/>
  <c r="J289" i="2"/>
  <c r="BK152" i="2"/>
  <c r="J87" i="9"/>
  <c r="J211" i="7"/>
  <c r="J126" i="7"/>
  <c r="BK219" i="6"/>
  <c r="BK166" i="6"/>
  <c r="BK95" i="6"/>
  <c r="J133" i="4"/>
  <c r="J241" i="3"/>
  <c r="BK96" i="3"/>
  <c r="J169" i="2"/>
  <c r="BK307" i="7"/>
  <c r="BK246" i="7"/>
  <c r="J169" i="7"/>
  <c r="BK101" i="7"/>
  <c r="J184" i="6"/>
  <c r="J133" i="6"/>
  <c r="J89" i="6"/>
  <c r="J100" i="4"/>
  <c r="J112" i="3"/>
  <c r="J87" i="8"/>
  <c r="BK291" i="7"/>
  <c r="J243" i="7"/>
  <c r="J216" i="7"/>
  <c r="J163" i="7"/>
  <c r="J232" i="6"/>
  <c r="BK200" i="6"/>
  <c r="BK133" i="6"/>
  <c r="J137" i="5"/>
  <c r="BK252" i="3"/>
  <c r="J102" i="3"/>
  <c r="J244" i="2"/>
  <c r="BK93" i="2"/>
  <c r="J275" i="7"/>
  <c r="BK201" i="7"/>
  <c r="J135" i="7"/>
  <c r="BK198" i="6"/>
  <c r="J120" i="6"/>
  <c r="BK119" i="5"/>
  <c r="BK259" i="3"/>
  <c r="BK195" i="3"/>
  <c r="J318" i="2"/>
  <c r="J114" i="2"/>
  <c r="J203" i="7"/>
  <c r="BK150" i="7"/>
  <c r="BK208" i="6"/>
  <c r="BK143" i="6"/>
  <c r="J99" i="6"/>
  <c r="BK138" i="4"/>
  <c r="BK201" i="3"/>
  <c r="BK121" i="3"/>
  <c r="J261" i="2"/>
  <c r="BK201" i="2"/>
  <c r="BK257" i="7"/>
  <c r="J171" i="7"/>
  <c r="BK99" i="7"/>
  <c r="BK125" i="6"/>
  <c r="BK103" i="5"/>
  <c r="J180" i="3"/>
  <c r="BK99" i="3"/>
  <c r="BK240" i="2"/>
  <c r="BK119" i="2"/>
  <c r="BK133" i="7"/>
  <c r="J237" i="6"/>
  <c r="BK138" i="6"/>
  <c r="BK122" i="5"/>
  <c r="BK263" i="3"/>
  <c r="BK155" i="3"/>
  <c r="BK283" i="2"/>
  <c r="J104" i="2"/>
  <c r="J315" i="7"/>
  <c r="BK235" i="7"/>
  <c r="BK163" i="7"/>
  <c r="BK93" i="7"/>
  <c r="J195" i="6"/>
  <c r="BK169" i="6"/>
  <c r="J117" i="6"/>
  <c r="J119" i="4"/>
  <c r="J219" i="3"/>
  <c r="BK179" i="2"/>
  <c r="BK302" i="7"/>
  <c r="BK265" i="7"/>
  <c r="J230" i="7"/>
  <c r="BK198" i="7"/>
  <c r="BK131" i="7"/>
  <c r="BK213" i="6"/>
  <c r="J198" i="6"/>
  <c r="BK174" i="6"/>
  <c r="J115" i="6"/>
  <c r="J223" i="3"/>
  <c r="BK289" i="2"/>
  <c r="BK163" i="2"/>
  <c r="BK86" i="9"/>
  <c r="BK299" i="7"/>
  <c r="BK280" i="7"/>
  <c r="J225" i="7"/>
  <c r="BK166" i="7"/>
  <c r="BK234" i="6"/>
  <c r="J155" i="6"/>
  <c r="BK110" i="6"/>
  <c r="BK119" i="4"/>
  <c r="J210" i="3"/>
  <c r="J107" i="3"/>
  <c r="J257" i="2"/>
  <c r="J174" i="2"/>
  <c r="BK182" i="7"/>
  <c r="J143" i="7"/>
  <c r="BK224" i="6"/>
  <c r="J138" i="6"/>
  <c r="BK101" i="6"/>
  <c r="J143" i="4"/>
  <c r="J149" i="3"/>
  <c r="J99" i="3"/>
  <c r="J253" i="2"/>
  <c r="BK101" i="2"/>
  <c r="BK153" i="7"/>
  <c r="J158" i="6"/>
  <c r="J103" i="6"/>
  <c r="J138" i="4"/>
  <c r="BK90" i="4"/>
  <c r="BK107" i="3"/>
  <c r="BK225" i="2"/>
  <c r="BK315" i="7"/>
  <c r="J273" i="7"/>
  <c r="BK93" i="9"/>
  <c r="BK88" i="9"/>
  <c r="J321" i="7"/>
  <c r="J227" i="7"/>
  <c r="J155" i="7"/>
  <c r="J93" i="7"/>
  <c r="BK190" i="6"/>
  <c r="J156" i="4"/>
  <c r="J244" i="3"/>
  <c r="J193" i="3"/>
  <c r="J291" i="2"/>
  <c r="J225" i="2"/>
  <c r="J253" i="7"/>
  <c r="J161" i="7"/>
  <c r="BK107" i="7"/>
  <c r="J208" i="6"/>
  <c r="J97" i="6"/>
  <c r="BK97" i="5"/>
  <c r="J250" i="3"/>
  <c r="J160" i="3"/>
  <c r="J298" i="2"/>
  <c r="BK133" i="2"/>
  <c r="BK321" i="7"/>
  <c r="J280" i="7"/>
  <c r="BK227" i="7"/>
  <c r="J148" i="7"/>
  <c r="BK240" i="6"/>
  <c r="BK182" i="6"/>
  <c r="J106" i="6"/>
  <c r="BK92" i="5"/>
  <c r="J248" i="3"/>
  <c r="BK329" i="2"/>
  <c r="J101" i="2"/>
  <c r="BK248" i="7"/>
  <c r="BK209" i="7"/>
  <c r="J153" i="7"/>
  <c r="J221" i="6"/>
  <c r="BK205" i="6"/>
  <c r="J95" i="6"/>
  <c r="J108" i="4"/>
  <c r="J127" i="3"/>
  <c r="BK271" i="2"/>
  <c r="BK109" i="2"/>
  <c r="BK310" i="7"/>
  <c r="BK262" i="7"/>
  <c r="J177" i="7"/>
  <c r="J116" i="7"/>
  <c r="BK221" i="6"/>
  <c r="J153" i="6"/>
  <c r="BK115" i="6"/>
  <c r="J239" i="3"/>
  <c r="J329" i="2"/>
  <c r="BK235" i="2"/>
  <c r="J221" i="7"/>
  <c r="J184" i="7"/>
  <c r="J118" i="7"/>
  <c r="J161" i="6"/>
  <c r="J92" i="6"/>
  <c r="BK114" i="5"/>
  <c r="J206" i="3"/>
  <c r="J132" i="3"/>
  <c r="J204" i="2"/>
  <c r="BK104" i="2"/>
  <c r="BK206" i="7"/>
  <c r="J101" i="7"/>
  <c r="J171" i="6"/>
  <c r="BK103" i="6"/>
  <c r="BK210" i="3"/>
  <c r="J306" i="2"/>
  <c r="BK266" i="2"/>
  <c r="BK169" i="2"/>
  <c r="BK275" i="7"/>
  <c r="BK95" i="9"/>
  <c r="J90" i="9"/>
  <c r="BK87" i="8"/>
  <c r="BK233" i="7"/>
  <c r="J166" i="7"/>
  <c r="J96" i="7"/>
  <c r="J203" i="6"/>
  <c r="J156" i="5"/>
  <c r="BK254" i="3"/>
  <c r="BK188" i="3"/>
  <c r="BK298" i="2"/>
  <c r="BK248" i="2"/>
  <c r="J133" i="2"/>
  <c r="BK241" i="7"/>
  <c r="J124" i="7"/>
  <c r="J229" i="6"/>
  <c r="J176" i="6"/>
  <c r="BK140" i="5"/>
  <c r="BK143" i="4"/>
  <c r="J259" i="3"/>
  <c r="J165" i="3"/>
  <c r="BK293" i="2"/>
  <c r="BK174" i="2"/>
  <c r="J95" i="9"/>
  <c r="J291" i="7"/>
  <c r="BK216" i="7"/>
  <c r="J107" i="7"/>
  <c r="J200" i="6"/>
  <c r="J174" i="6"/>
  <c r="BK120" i="6"/>
  <c r="J140" i="5"/>
  <c r="BK185" i="3"/>
  <c r="J324" i="2"/>
  <c r="BK84" i="8"/>
  <c r="J285" i="7"/>
  <c r="J246" i="7"/>
  <c r="J219" i="7"/>
  <c r="BK169" i="7"/>
  <c r="J182" i="6"/>
  <c r="BK141" i="6"/>
  <c r="BK127" i="5"/>
  <c r="J201" i="3"/>
  <c r="J301" i="2"/>
  <c r="BK184" i="2"/>
  <c r="J294" i="7"/>
  <c r="BK270" i="7"/>
  <c r="J187" i="7"/>
  <c r="BK109" i="7"/>
  <c r="J190" i="6"/>
  <c r="BK97" i="6"/>
  <c r="BK144" i="5"/>
  <c r="J97" i="5"/>
  <c r="J254" i="3"/>
  <c r="BK170" i="3"/>
  <c r="J285" i="2"/>
  <c r="BK211" i="2"/>
  <c r="J198" i="7"/>
  <c r="BK161" i="7"/>
  <c r="BK126" i="7"/>
  <c r="BK105" i="7"/>
  <c r="J166" i="6"/>
  <c r="J112" i="6"/>
  <c r="J252" i="3"/>
  <c r="J185" i="3"/>
  <c r="J93" i="3"/>
  <c r="BK244" i="2"/>
  <c r="J179" i="2"/>
  <c r="BK148" i="7"/>
  <c r="J216" i="6"/>
  <c r="BK149" i="6"/>
  <c r="J144" i="5"/>
  <c r="J95" i="4"/>
  <c r="J155" i="3"/>
  <c r="BK204" i="2"/>
  <c r="AS54" i="1"/>
  <c r="J305" i="7"/>
  <c r="J265" i="7"/>
  <c r="J93" i="9"/>
  <c r="J89" i="9"/>
  <c r="J84" i="8"/>
  <c r="J248" i="7"/>
  <c r="BK140" i="7"/>
  <c r="BK237" i="6"/>
  <c r="BK117" i="6"/>
  <c r="J114" i="4"/>
  <c r="J214" i="3"/>
  <c r="BK306" i="2"/>
  <c r="BK261" i="2"/>
  <c r="J209" i="2"/>
  <c r="BK98" i="2"/>
  <c r="J145" i="7"/>
  <c r="J99" i="7"/>
  <c r="J179" i="6"/>
  <c r="BK122" i="6"/>
  <c r="J92" i="5"/>
  <c r="J90" i="4"/>
  <c r="J236" i="3"/>
  <c r="J266" i="2"/>
  <c r="BK114" i="2"/>
  <c r="BK317" i="7"/>
  <c r="BK251" i="7"/>
  <c r="J201" i="7"/>
  <c r="BK120" i="7"/>
  <c r="BK227" i="6"/>
  <c r="J131" i="6"/>
  <c r="J127" i="5"/>
  <c r="BK244" i="3"/>
  <c r="J93" i="2"/>
  <c r="J283" i="7"/>
  <c r="J241" i="7"/>
  <c r="BK187" i="7"/>
  <c r="J109" i="7"/>
  <c r="BK106" i="6"/>
  <c r="J150" i="4"/>
  <c r="BK112" i="3"/>
  <c r="J287" i="2"/>
  <c r="J152" i="2"/>
  <c r="J278" i="7"/>
  <c r="BK243" i="7"/>
  <c r="J158" i="7"/>
  <c r="J103" i="7"/>
  <c r="BK195" i="6"/>
  <c r="J143" i="6"/>
  <c r="BK132" i="5"/>
  <c r="BK109" i="5"/>
  <c r="BK232" i="3"/>
  <c r="J143" i="3"/>
  <c r="J271" i="2"/>
  <c r="BK190" i="2"/>
  <c r="J193" i="7"/>
  <c r="J174" i="7"/>
  <c r="BK145" i="7"/>
  <c r="BK111" i="7"/>
  <c r="J149" i="6"/>
  <c r="J119" i="5"/>
  <c r="BK236" i="3"/>
  <c r="BK143" i="3"/>
  <c r="BK280" i="2"/>
  <c r="J190" i="2"/>
  <c r="J195" i="7"/>
  <c r="BK116" i="7"/>
  <c r="J146" i="6"/>
  <c r="J122" i="5"/>
  <c r="J125" i="4"/>
  <c r="BK132" i="3"/>
  <c r="J283" i="2"/>
  <c r="J184" i="2"/>
  <c r="BK216" i="2" l="1"/>
  <c r="J216" i="2" s="1"/>
  <c r="J65" i="2" s="1"/>
  <c r="R274" i="2"/>
  <c r="BK205" i="3"/>
  <c r="J205" i="3"/>
  <c r="J66" i="3"/>
  <c r="T235" i="3"/>
  <c r="BK84" i="4"/>
  <c r="J84" i="4" s="1"/>
  <c r="J61" i="4" s="1"/>
  <c r="R86" i="5"/>
  <c r="R85" i="5" s="1"/>
  <c r="R84" i="5" s="1"/>
  <c r="BK152" i="6"/>
  <c r="J152" i="6" s="1"/>
  <c r="J63" i="6" s="1"/>
  <c r="P181" i="6"/>
  <c r="BK89" i="7"/>
  <c r="R160" i="7"/>
  <c r="T85" i="9"/>
  <c r="P96" i="9"/>
  <c r="T195" i="2"/>
  <c r="T92" i="2" s="1"/>
  <c r="R216" i="2"/>
  <c r="T239" i="2"/>
  <c r="BK179" i="3"/>
  <c r="J179" i="3"/>
  <c r="J63" i="3" s="1"/>
  <c r="T187" i="3"/>
  <c r="P205" i="3"/>
  <c r="T84" i="4"/>
  <c r="T83" i="4" s="1"/>
  <c r="T82" i="4" s="1"/>
  <c r="BK86" i="5"/>
  <c r="P127" i="6"/>
  <c r="BK181" i="6"/>
  <c r="J181" i="6"/>
  <c r="J64" i="6"/>
  <c r="R210" i="6"/>
  <c r="BK85" i="9"/>
  <c r="P92" i="9"/>
  <c r="BK195" i="2"/>
  <c r="J195" i="2" s="1"/>
  <c r="J63" i="2" s="1"/>
  <c r="P203" i="2"/>
  <c r="T203" i="2"/>
  <c r="P274" i="2"/>
  <c r="T179" i="3"/>
  <c r="T92" i="3" s="1"/>
  <c r="R235" i="3"/>
  <c r="P84" i="4"/>
  <c r="P83" i="4" s="1"/>
  <c r="P82" i="4" s="1"/>
  <c r="AU57" i="1" s="1"/>
  <c r="P86" i="5"/>
  <c r="P85" i="5" s="1"/>
  <c r="P84" i="5" s="1"/>
  <c r="AU58" i="1" s="1"/>
  <c r="R88" i="6"/>
  <c r="R127" i="6"/>
  <c r="T181" i="6"/>
  <c r="R89" i="7"/>
  <c r="T160" i="7"/>
  <c r="R192" i="7"/>
  <c r="T256" i="7"/>
  <c r="P288" i="7"/>
  <c r="BK83" i="8"/>
  <c r="J83" i="8" s="1"/>
  <c r="J61" i="8" s="1"/>
  <c r="P83" i="8"/>
  <c r="P82" i="8" s="1"/>
  <c r="P81" i="8" s="1"/>
  <c r="AU61" i="1" s="1"/>
  <c r="R83" i="8"/>
  <c r="R82" i="8" s="1"/>
  <c r="R81" i="8" s="1"/>
  <c r="T83" i="8"/>
  <c r="T82" i="8"/>
  <c r="T81" i="8" s="1"/>
  <c r="R92" i="9"/>
  <c r="BK203" i="2"/>
  <c r="J203" i="2"/>
  <c r="J64" i="2" s="1"/>
  <c r="T216" i="2"/>
  <c r="R239" i="2"/>
  <c r="R179" i="3"/>
  <c r="R92" i="3" s="1"/>
  <c r="T205" i="3"/>
  <c r="T88" i="6"/>
  <c r="T152" i="6"/>
  <c r="P210" i="6"/>
  <c r="T89" i="7"/>
  <c r="P160" i="7"/>
  <c r="P192" i="7"/>
  <c r="BK224" i="7"/>
  <c r="J224" i="7" s="1"/>
  <c r="J64" i="7" s="1"/>
  <c r="R224" i="7"/>
  <c r="BK288" i="7"/>
  <c r="J288" i="7" s="1"/>
  <c r="J66" i="7" s="1"/>
  <c r="BK92" i="9"/>
  <c r="J92" i="9" s="1"/>
  <c r="J62" i="9" s="1"/>
  <c r="P216" i="2"/>
  <c r="BK274" i="2"/>
  <c r="J274" i="2" s="1"/>
  <c r="J67" i="2" s="1"/>
  <c r="P179" i="3"/>
  <c r="P92" i="3"/>
  <c r="P91" i="3" s="1"/>
  <c r="P90" i="3" s="1"/>
  <c r="AU56" i="1" s="1"/>
  <c r="R187" i="3"/>
  <c r="P235" i="3"/>
  <c r="BK127" i="6"/>
  <c r="J127" i="6"/>
  <c r="J62" i="6"/>
  <c r="P152" i="6"/>
  <c r="BK210" i="6"/>
  <c r="J210" i="6" s="1"/>
  <c r="J65" i="6" s="1"/>
  <c r="R85" i="9"/>
  <c r="R96" i="9"/>
  <c r="R195" i="2"/>
  <c r="R92" i="2" s="1"/>
  <c r="R91" i="2" s="1"/>
  <c r="R90" i="2" s="1"/>
  <c r="R203" i="2"/>
  <c r="T274" i="2"/>
  <c r="P187" i="3"/>
  <c r="R205" i="3"/>
  <c r="R84" i="4"/>
  <c r="R83" i="4" s="1"/>
  <c r="R82" i="4" s="1"/>
  <c r="P88" i="6"/>
  <c r="P87" i="6" s="1"/>
  <c r="P86" i="6" s="1"/>
  <c r="AU59" i="1" s="1"/>
  <c r="T127" i="6"/>
  <c r="R181" i="6"/>
  <c r="P89" i="7"/>
  <c r="BK160" i="7"/>
  <c r="J160" i="7"/>
  <c r="J62" i="7" s="1"/>
  <c r="BK192" i="7"/>
  <c r="J192" i="7"/>
  <c r="J63" i="7"/>
  <c r="T192" i="7"/>
  <c r="P224" i="7"/>
  <c r="BK256" i="7"/>
  <c r="J256" i="7"/>
  <c r="J65" i="7" s="1"/>
  <c r="R256" i="7"/>
  <c r="R288" i="7"/>
  <c r="T92" i="9"/>
  <c r="P195" i="2"/>
  <c r="P92" i="2" s="1"/>
  <c r="P91" i="2" s="1"/>
  <c r="P90" i="2" s="1"/>
  <c r="AU55" i="1" s="1"/>
  <c r="BK239" i="2"/>
  <c r="J239" i="2"/>
  <c r="J66" i="2"/>
  <c r="P239" i="2"/>
  <c r="BK187" i="3"/>
  <c r="J187" i="3" s="1"/>
  <c r="J64" i="3" s="1"/>
  <c r="BK235" i="3"/>
  <c r="J235" i="3" s="1"/>
  <c r="J67" i="3" s="1"/>
  <c r="T86" i="5"/>
  <c r="T85" i="5" s="1"/>
  <c r="T84" i="5" s="1"/>
  <c r="BK88" i="6"/>
  <c r="J88" i="6"/>
  <c r="J61" i="6" s="1"/>
  <c r="R152" i="6"/>
  <c r="T210" i="6"/>
  <c r="T224" i="7"/>
  <c r="P256" i="7"/>
  <c r="T288" i="7"/>
  <c r="P85" i="9"/>
  <c r="BK96" i="9"/>
  <c r="J96" i="9"/>
  <c r="J63" i="9" s="1"/>
  <c r="T96" i="9"/>
  <c r="BE141" i="2"/>
  <c r="BE152" i="2"/>
  <c r="BE257" i="2"/>
  <c r="BE261" i="2"/>
  <c r="BE293" i="2"/>
  <c r="E48" i="3"/>
  <c r="F87" i="3"/>
  <c r="BE121" i="3"/>
  <c r="BE185" i="3"/>
  <c r="BE188" i="3"/>
  <c r="BE259" i="3"/>
  <c r="J52" i="4"/>
  <c r="F81" i="5"/>
  <c r="BE137" i="5"/>
  <c r="BE149" i="5"/>
  <c r="J80" i="6"/>
  <c r="BE99" i="6"/>
  <c r="BE101" i="6"/>
  <c r="BE103" i="6"/>
  <c r="BE108" i="6"/>
  <c r="BE117" i="6"/>
  <c r="BE143" i="6"/>
  <c r="BE234" i="6"/>
  <c r="BE96" i="7"/>
  <c r="BE111" i="7"/>
  <c r="BE135" i="7"/>
  <c r="BE138" i="7"/>
  <c r="BE140" i="7"/>
  <c r="BE143" i="7"/>
  <c r="BE145" i="7"/>
  <c r="BE174" i="7"/>
  <c r="BE184" i="7"/>
  <c r="BE187" i="7"/>
  <c r="BE203" i="7"/>
  <c r="BE251" i="7"/>
  <c r="BE98" i="2"/>
  <c r="BE119" i="2"/>
  <c r="BE124" i="2"/>
  <c r="BE133" i="2"/>
  <c r="BE184" i="2"/>
  <c r="BE196" i="2"/>
  <c r="BE209" i="2"/>
  <c r="BE271" i="2"/>
  <c r="BE301" i="2"/>
  <c r="BE318" i="2"/>
  <c r="BK189" i="2"/>
  <c r="BK92" i="2" s="1"/>
  <c r="J92" i="2" s="1"/>
  <c r="J61" i="2" s="1"/>
  <c r="BE107" i="3"/>
  <c r="BE112" i="3"/>
  <c r="BE176" i="3"/>
  <c r="BE219" i="3"/>
  <c r="BE268" i="3"/>
  <c r="E72" i="4"/>
  <c r="BE90" i="4"/>
  <c r="BE95" i="4"/>
  <c r="BE133" i="4"/>
  <c r="BE145" i="4"/>
  <c r="E74" i="5"/>
  <c r="BE92" i="5"/>
  <c r="BE97" i="5"/>
  <c r="BE127" i="5"/>
  <c r="BE132" i="5"/>
  <c r="BE156" i="5"/>
  <c r="BE97" i="6"/>
  <c r="BE136" i="6"/>
  <c r="BE141" i="6"/>
  <c r="BE146" i="6"/>
  <c r="BE163" i="6"/>
  <c r="BE171" i="6"/>
  <c r="BE176" i="6"/>
  <c r="BE195" i="6"/>
  <c r="BE198" i="6"/>
  <c r="BE200" i="6"/>
  <c r="BE240" i="6"/>
  <c r="F84" i="7"/>
  <c r="BE103" i="7"/>
  <c r="BE195" i="7"/>
  <c r="BE225" i="7"/>
  <c r="BE98" i="9"/>
  <c r="F55" i="2"/>
  <c r="BE101" i="2"/>
  <c r="BE211" i="2"/>
  <c r="BE248" i="2"/>
  <c r="BE266" i="2"/>
  <c r="BE275" i="2"/>
  <c r="BE313" i="2"/>
  <c r="BE324" i="2"/>
  <c r="BE127" i="3"/>
  <c r="BE132" i="3"/>
  <c r="BE160" i="3"/>
  <c r="BE165" i="3"/>
  <c r="BE214" i="3"/>
  <c r="BK175" i="3"/>
  <c r="J175" i="3" s="1"/>
  <c r="J62" i="3" s="1"/>
  <c r="BK267" i="3"/>
  <c r="J267" i="3" s="1"/>
  <c r="J70" i="3" s="1"/>
  <c r="F55" i="4"/>
  <c r="BE114" i="4"/>
  <c r="BE87" i="5"/>
  <c r="BE95" i="6"/>
  <c r="BE122" i="6"/>
  <c r="BE125" i="6"/>
  <c r="BE187" i="6"/>
  <c r="BE219" i="6"/>
  <c r="BE232" i="6"/>
  <c r="J52" i="7"/>
  <c r="E77" i="7"/>
  <c r="BE90" i="7"/>
  <c r="BE93" i="7"/>
  <c r="BE105" i="7"/>
  <c r="BE122" i="7"/>
  <c r="BE124" i="7"/>
  <c r="BE126" i="7"/>
  <c r="BE129" i="7"/>
  <c r="BE131" i="7"/>
  <c r="BE133" i="7"/>
  <c r="BE148" i="7"/>
  <c r="BE150" i="7"/>
  <c r="BE153" i="7"/>
  <c r="BE193" i="7"/>
  <c r="BE211" i="7"/>
  <c r="BE214" i="7"/>
  <c r="BE216" i="7"/>
  <c r="BE235" i="7"/>
  <c r="BE238" i="7"/>
  <c r="BE241" i="7"/>
  <c r="BE267" i="7"/>
  <c r="BE275" i="7"/>
  <c r="BE307" i="7"/>
  <c r="E48" i="8"/>
  <c r="J52" i="8"/>
  <c r="BE87" i="8"/>
  <c r="E48" i="9"/>
  <c r="J52" i="9"/>
  <c r="F55" i="9"/>
  <c r="E48" i="2"/>
  <c r="BE155" i="2"/>
  <c r="BE179" i="2"/>
  <c r="BE201" i="2"/>
  <c r="BE240" i="2"/>
  <c r="BE253" i="2"/>
  <c r="BE280" i="2"/>
  <c r="BE283" i="2"/>
  <c r="BE285" i="2"/>
  <c r="BE298" i="2"/>
  <c r="BE329" i="2"/>
  <c r="BK323" i="2"/>
  <c r="J323" i="2" s="1"/>
  <c r="J68" i="2" s="1"/>
  <c r="BE140" i="3"/>
  <c r="BE227" i="3"/>
  <c r="BE250" i="3"/>
  <c r="BK200" i="3"/>
  <c r="J200" i="3"/>
  <c r="J65" i="3"/>
  <c r="BE143" i="4"/>
  <c r="BK155" i="4"/>
  <c r="J155" i="4"/>
  <c r="J62" i="4" s="1"/>
  <c r="BE103" i="5"/>
  <c r="BE144" i="5"/>
  <c r="BK139" i="5"/>
  <c r="J139" i="5"/>
  <c r="J62" i="5" s="1"/>
  <c r="BK155" i="5"/>
  <c r="J155" i="5"/>
  <c r="J64" i="5" s="1"/>
  <c r="F55" i="6"/>
  <c r="BE120" i="6"/>
  <c r="BE128" i="6"/>
  <c r="BE138" i="6"/>
  <c r="BE169" i="6"/>
  <c r="BE179" i="6"/>
  <c r="BE190" i="6"/>
  <c r="BK239" i="6"/>
  <c r="J239" i="6"/>
  <c r="J66" i="6" s="1"/>
  <c r="BE101" i="7"/>
  <c r="BE107" i="7"/>
  <c r="BE116" i="7"/>
  <c r="BE158" i="7"/>
  <c r="BE161" i="7"/>
  <c r="BE166" i="7"/>
  <c r="BE253" i="7"/>
  <c r="BE257" i="7"/>
  <c r="BE259" i="7"/>
  <c r="BE262" i="7"/>
  <c r="BE270" i="7"/>
  <c r="BE278" i="7"/>
  <c r="BE283" i="7"/>
  <c r="BE305" i="7"/>
  <c r="F55" i="8"/>
  <c r="J52" i="2"/>
  <c r="BE109" i="2"/>
  <c r="BE114" i="2"/>
  <c r="BE174" i="2"/>
  <c r="BE190" i="2"/>
  <c r="BE93" i="3"/>
  <c r="BE96" i="3"/>
  <c r="BE99" i="3"/>
  <c r="BE102" i="3"/>
  <c r="BE143" i="3"/>
  <c r="BE170" i="3"/>
  <c r="BE193" i="3"/>
  <c r="BE195" i="3"/>
  <c r="BE236" i="3"/>
  <c r="BE239" i="3"/>
  <c r="BE241" i="3"/>
  <c r="BE252" i="3"/>
  <c r="BE263" i="3"/>
  <c r="J78" i="5"/>
  <c r="E48" i="6"/>
  <c r="BE166" i="6"/>
  <c r="BE192" i="6"/>
  <c r="BE208" i="6"/>
  <c r="BE221" i="6"/>
  <c r="BE237" i="6"/>
  <c r="BE99" i="7"/>
  <c r="BE114" i="7"/>
  <c r="BE155" i="7"/>
  <c r="BE243" i="7"/>
  <c r="BE248" i="7"/>
  <c r="BE280" i="7"/>
  <c r="BE285" i="7"/>
  <c r="BE289" i="7"/>
  <c r="BE291" i="7"/>
  <c r="BE294" i="7"/>
  <c r="BE299" i="7"/>
  <c r="BE315" i="7"/>
  <c r="BE317" i="7"/>
  <c r="BE321" i="7"/>
  <c r="BE97" i="9"/>
  <c r="BE163" i="2"/>
  <c r="BE217" i="2"/>
  <c r="BE225" i="2"/>
  <c r="BE289" i="2"/>
  <c r="BE291" i="2"/>
  <c r="BE306" i="2"/>
  <c r="BE311" i="2"/>
  <c r="BK328" i="2"/>
  <c r="J328" i="2" s="1"/>
  <c r="J70" i="2" s="1"/>
  <c r="J52" i="3"/>
  <c r="BE149" i="3"/>
  <c r="BE180" i="3"/>
  <c r="BE206" i="3"/>
  <c r="BE210" i="3"/>
  <c r="BE223" i="3"/>
  <c r="BE244" i="3"/>
  <c r="BE246" i="3"/>
  <c r="BE254" i="3"/>
  <c r="BK262" i="3"/>
  <c r="J262" i="3"/>
  <c r="J68" i="3" s="1"/>
  <c r="BE108" i="4"/>
  <c r="BE125" i="4"/>
  <c r="BE138" i="4"/>
  <c r="BE156" i="4"/>
  <c r="BK143" i="5"/>
  <c r="J143" i="5" s="1"/>
  <c r="J63" i="5" s="1"/>
  <c r="BE89" i="6"/>
  <c r="BE92" i="6"/>
  <c r="BE133" i="6"/>
  <c r="BE149" i="6"/>
  <c r="BE174" i="6"/>
  <c r="BE182" i="6"/>
  <c r="BE184" i="6"/>
  <c r="BE203" i="6"/>
  <c r="BE205" i="6"/>
  <c r="BE216" i="6"/>
  <c r="BE109" i="7"/>
  <c r="BE118" i="7"/>
  <c r="BE120" i="7"/>
  <c r="BE169" i="7"/>
  <c r="BE171" i="7"/>
  <c r="BE177" i="7"/>
  <c r="BE179" i="7"/>
  <c r="BE182" i="7"/>
  <c r="BE209" i="7"/>
  <c r="BE219" i="7"/>
  <c r="BE221" i="7"/>
  <c r="BE227" i="7"/>
  <c r="BE230" i="7"/>
  <c r="BE233" i="7"/>
  <c r="BE246" i="7"/>
  <c r="BK320" i="7"/>
  <c r="J320" i="7"/>
  <c r="J67" i="7" s="1"/>
  <c r="BE90" i="8"/>
  <c r="BE86" i="9"/>
  <c r="BE93" i="2"/>
  <c r="BE104" i="2"/>
  <c r="BE144" i="2"/>
  <c r="BE169" i="2"/>
  <c r="BE204" i="2"/>
  <c r="BE230" i="2"/>
  <c r="BE235" i="2"/>
  <c r="BE244" i="2"/>
  <c r="BE278" i="2"/>
  <c r="BE287" i="2"/>
  <c r="BE155" i="3"/>
  <c r="BE201" i="3"/>
  <c r="BE232" i="3"/>
  <c r="BE248" i="3"/>
  <c r="BE85" i="4"/>
  <c r="BE100" i="4"/>
  <c r="BE119" i="4"/>
  <c r="BE150" i="4"/>
  <c r="BE109" i="5"/>
  <c r="BE114" i="5"/>
  <c r="BE119" i="5"/>
  <c r="BE122" i="5"/>
  <c r="BE140" i="5"/>
  <c r="BE106" i="6"/>
  <c r="BE110" i="6"/>
  <c r="BE112" i="6"/>
  <c r="BE115" i="6"/>
  <c r="BE131" i="6"/>
  <c r="BE153" i="6"/>
  <c r="BE155" i="6"/>
  <c r="BE158" i="6"/>
  <c r="BE161" i="6"/>
  <c r="BE211" i="6"/>
  <c r="BE213" i="6"/>
  <c r="BE224" i="6"/>
  <c r="BE227" i="6"/>
  <c r="BE229" i="6"/>
  <c r="BE163" i="7"/>
  <c r="BE189" i="7"/>
  <c r="BE198" i="7"/>
  <c r="BE201" i="7"/>
  <c r="BE206" i="7"/>
  <c r="BE297" i="7"/>
  <c r="BE310" i="7"/>
  <c r="BE84" i="8"/>
  <c r="BE87" i="9"/>
  <c r="BE88" i="9"/>
  <c r="BE89" i="9"/>
  <c r="BE90" i="9"/>
  <c r="BE91" i="9"/>
  <c r="BE93" i="9"/>
  <c r="BE94" i="9"/>
  <c r="BE95" i="9"/>
  <c r="BE265" i="7"/>
  <c r="BE273" i="7"/>
  <c r="BE302" i="7"/>
  <c r="BE312" i="7"/>
  <c r="F37" i="3"/>
  <c r="BD56" i="1" s="1"/>
  <c r="F35" i="6"/>
  <c r="BB59" i="1"/>
  <c r="F35" i="9"/>
  <c r="BB62" i="1" s="1"/>
  <c r="F37" i="4"/>
  <c r="BD57" i="1" s="1"/>
  <c r="F36" i="4"/>
  <c r="BC57" i="1" s="1"/>
  <c r="F34" i="8"/>
  <c r="BA61" i="1"/>
  <c r="F36" i="5"/>
  <c r="BC58" i="1" s="1"/>
  <c r="F37" i="6"/>
  <c r="BD59" i="1" s="1"/>
  <c r="J34" i="3"/>
  <c r="AW56" i="1" s="1"/>
  <c r="J34" i="7"/>
  <c r="AW60" i="1"/>
  <c r="J34" i="5"/>
  <c r="AW58" i="1" s="1"/>
  <c r="J34" i="9"/>
  <c r="AW62" i="1" s="1"/>
  <c r="J34" i="2"/>
  <c r="AW55" i="1" s="1"/>
  <c r="F35" i="7"/>
  <c r="BB60" i="1"/>
  <c r="J34" i="4"/>
  <c r="AW57" i="1" s="1"/>
  <c r="F35" i="8"/>
  <c r="BB61" i="1" s="1"/>
  <c r="F37" i="5"/>
  <c r="BD58" i="1" s="1"/>
  <c r="F36" i="2"/>
  <c r="BC55" i="1"/>
  <c r="F37" i="8"/>
  <c r="BD61" i="1" s="1"/>
  <c r="F34" i="6"/>
  <c r="BA59" i="1" s="1"/>
  <c r="F36" i="7"/>
  <c r="BC60" i="1" s="1"/>
  <c r="F36" i="6"/>
  <c r="BC59" i="1"/>
  <c r="J34" i="6"/>
  <c r="AW59" i="1" s="1"/>
  <c r="F34" i="9"/>
  <c r="BA62" i="1" s="1"/>
  <c r="F35" i="2"/>
  <c r="BB55" i="1" s="1"/>
  <c r="F34" i="2"/>
  <c r="BA55" i="1"/>
  <c r="F34" i="7"/>
  <c r="BA60" i="1" s="1"/>
  <c r="F37" i="7"/>
  <c r="BD60" i="1" s="1"/>
  <c r="F34" i="4"/>
  <c r="BA57" i="1" s="1"/>
  <c r="F37" i="9"/>
  <c r="BD62" i="1"/>
  <c r="F36" i="8"/>
  <c r="BC61" i="1" s="1"/>
  <c r="F34" i="5"/>
  <c r="BA58" i="1" s="1"/>
  <c r="F34" i="3"/>
  <c r="BA56" i="1" s="1"/>
  <c r="F35" i="5"/>
  <c r="BB58" i="1"/>
  <c r="F36" i="9"/>
  <c r="BC62" i="1" s="1"/>
  <c r="F35" i="4"/>
  <c r="BB57" i="1" s="1"/>
  <c r="F36" i="3"/>
  <c r="BC56" i="1" s="1"/>
  <c r="J34" i="8"/>
  <c r="AW61" i="1"/>
  <c r="F35" i="3"/>
  <c r="BB56" i="1" s="1"/>
  <c r="F37" i="2"/>
  <c r="BD55" i="1" s="1"/>
  <c r="R84" i="9" l="1"/>
  <c r="R83" i="9" s="1"/>
  <c r="P84" i="9"/>
  <c r="P83" i="9" s="1"/>
  <c r="AU62" i="1" s="1"/>
  <c r="J189" i="2"/>
  <c r="J62" i="2" s="1"/>
  <c r="T91" i="3"/>
  <c r="T90" i="3"/>
  <c r="R91" i="3"/>
  <c r="R90" i="3" s="1"/>
  <c r="T91" i="2"/>
  <c r="T90" i="2"/>
  <c r="P88" i="7"/>
  <c r="P87" i="7" s="1"/>
  <c r="AU60" i="1" s="1"/>
  <c r="T88" i="7"/>
  <c r="T87" i="7" s="1"/>
  <c r="T87" i="6"/>
  <c r="T86" i="6"/>
  <c r="R87" i="6"/>
  <c r="R86" i="6" s="1"/>
  <c r="BK85" i="5"/>
  <c r="BK84" i="5" s="1"/>
  <c r="J84" i="5" s="1"/>
  <c r="J59" i="5" s="1"/>
  <c r="BK88" i="7"/>
  <c r="J88" i="7"/>
  <c r="J60" i="7"/>
  <c r="R88" i="7"/>
  <c r="R87" i="7" s="1"/>
  <c r="T84" i="9"/>
  <c r="T83" i="9" s="1"/>
  <c r="BK84" i="9"/>
  <c r="J84" i="9"/>
  <c r="J60" i="9" s="1"/>
  <c r="BK92" i="3"/>
  <c r="BK91" i="3" s="1"/>
  <c r="J91" i="3" s="1"/>
  <c r="J60" i="3" s="1"/>
  <c r="BK266" i="3"/>
  <c r="J266" i="3" s="1"/>
  <c r="J69" i="3" s="1"/>
  <c r="BK87" i="6"/>
  <c r="J87" i="6"/>
  <c r="J60" i="6" s="1"/>
  <c r="J89" i="7"/>
  <c r="J61" i="7" s="1"/>
  <c r="BK327" i="2"/>
  <c r="J327" i="2"/>
  <c r="J69" i="2"/>
  <c r="J85" i="9"/>
  <c r="J61" i="9" s="1"/>
  <c r="BK82" i="8"/>
  <c r="J82" i="8" s="1"/>
  <c r="J60" i="8" s="1"/>
  <c r="BK83" i="4"/>
  <c r="J83" i="4" s="1"/>
  <c r="J60" i="4" s="1"/>
  <c r="J86" i="5"/>
  <c r="J61" i="5"/>
  <c r="BK91" i="2"/>
  <c r="J91" i="2" s="1"/>
  <c r="J60" i="2" s="1"/>
  <c r="J33" i="2"/>
  <c r="AV55" i="1" s="1"/>
  <c r="AT55" i="1" s="1"/>
  <c r="J33" i="8"/>
  <c r="AV61" i="1"/>
  <c r="AT61" i="1"/>
  <c r="J33" i="9"/>
  <c r="AV62" i="1" s="1"/>
  <c r="AT62" i="1" s="1"/>
  <c r="F33" i="4"/>
  <c r="AZ57" i="1"/>
  <c r="J33" i="5"/>
  <c r="AV58" i="1"/>
  <c r="AT58" i="1"/>
  <c r="F33" i="7"/>
  <c r="AZ60" i="1"/>
  <c r="F33" i="3"/>
  <c r="AZ56" i="1"/>
  <c r="J33" i="4"/>
  <c r="AV57" i="1"/>
  <c r="AT57" i="1"/>
  <c r="BD54" i="1"/>
  <c r="W33" i="1" s="1"/>
  <c r="J33" i="3"/>
  <c r="AV56" i="1" s="1"/>
  <c r="AT56" i="1" s="1"/>
  <c r="F33" i="8"/>
  <c r="AZ61" i="1"/>
  <c r="BA54" i="1"/>
  <c r="W30" i="1" s="1"/>
  <c r="F33" i="2"/>
  <c r="AZ55" i="1"/>
  <c r="J33" i="6"/>
  <c r="AV59" i="1"/>
  <c r="AT59" i="1"/>
  <c r="BB54" i="1"/>
  <c r="AX54" i="1" s="1"/>
  <c r="F33" i="9"/>
  <c r="AZ62" i="1" s="1"/>
  <c r="J33" i="7"/>
  <c r="AV60" i="1" s="1"/>
  <c r="AT60" i="1" s="1"/>
  <c r="F33" i="5"/>
  <c r="AZ58" i="1"/>
  <c r="BC54" i="1"/>
  <c r="W32" i="1" s="1"/>
  <c r="F33" i="6"/>
  <c r="AZ59" i="1"/>
  <c r="AU54" i="1" l="1"/>
  <c r="J92" i="3"/>
  <c r="J61" i="3" s="1"/>
  <c r="BK90" i="3"/>
  <c r="J90" i="3" s="1"/>
  <c r="J59" i="3" s="1"/>
  <c r="BK86" i="6"/>
  <c r="J86" i="6"/>
  <c r="J30" i="6" s="1"/>
  <c r="AG59" i="1" s="1"/>
  <c r="AN59" i="1" s="1"/>
  <c r="BK87" i="7"/>
  <c r="J87" i="7"/>
  <c r="BK81" i="8"/>
  <c r="J81" i="8"/>
  <c r="J59" i="8" s="1"/>
  <c r="BK82" i="4"/>
  <c r="J82" i="4"/>
  <c r="J30" i="4" s="1"/>
  <c r="AG57" i="1" s="1"/>
  <c r="AN57" i="1" s="1"/>
  <c r="BK90" i="2"/>
  <c r="J90" i="2" s="1"/>
  <c r="J59" i="2" s="1"/>
  <c r="J85" i="5"/>
  <c r="J60" i="5"/>
  <c r="BK83" i="9"/>
  <c r="J83" i="9" s="1"/>
  <c r="J59" i="9" s="1"/>
  <c r="J30" i="5"/>
  <c r="AG58" i="1" s="1"/>
  <c r="AN58" i="1" s="1"/>
  <c r="AW54" i="1"/>
  <c r="AK30" i="1"/>
  <c r="AY54" i="1"/>
  <c r="AZ54" i="1"/>
  <c r="AV54" i="1" s="1"/>
  <c r="AK29" i="1" s="1"/>
  <c r="J30" i="7"/>
  <c r="AG60" i="1"/>
  <c r="AN60" i="1"/>
  <c r="W31" i="1"/>
  <c r="J39" i="4" l="1"/>
  <c r="J59" i="6"/>
  <c r="J39" i="5"/>
  <c r="J59" i="7"/>
  <c r="J59" i="4"/>
  <c r="J39" i="7"/>
  <c r="J39" i="6"/>
  <c r="J30" i="8"/>
  <c r="AG61" i="1"/>
  <c r="AN61" i="1" s="1"/>
  <c r="J30" i="3"/>
  <c r="AG56" i="1" s="1"/>
  <c r="AN56" i="1" s="1"/>
  <c r="W29" i="1"/>
  <c r="J30" i="2"/>
  <c r="AG55" i="1"/>
  <c r="AN55" i="1"/>
  <c r="AT54" i="1"/>
  <c r="J30" i="9"/>
  <c r="AG62" i="1" s="1"/>
  <c r="AN62" i="1" s="1"/>
  <c r="J39" i="9" l="1"/>
  <c r="J39" i="3"/>
  <c r="J39" i="2"/>
  <c r="J39" i="8"/>
  <c r="AG54" i="1"/>
  <c r="AN54" i="1" s="1"/>
  <c r="AK26" i="1" l="1"/>
  <c r="AK35" i="1" s="1"/>
</calcChain>
</file>

<file path=xl/sharedStrings.xml><?xml version="1.0" encoding="utf-8"?>
<sst xmlns="http://schemas.openxmlformats.org/spreadsheetml/2006/main" count="9671" uniqueCount="1205">
  <si>
    <t>Export Komplet</t>
  </si>
  <si>
    <t>VZ</t>
  </si>
  <si>
    <t>2.0</t>
  </si>
  <si>
    <t/>
  </si>
  <si>
    <t>False</t>
  </si>
  <si>
    <t>{48b84d01-4b10-4d6d-bb07-d7a0b0ff864f}</t>
  </si>
  <si>
    <t>&gt;&gt;  skryté sloupce  &lt;&lt;</t>
  </si>
  <si>
    <t>0,01</t>
  </si>
  <si>
    <t>21</t>
  </si>
  <si>
    <t>15</t>
  </si>
  <si>
    <t>REKAPITULACE STAVBY</t>
  </si>
  <si>
    <t>v ---  níže se nacházejí doplnkové a pomocné údaje k sestavám  --- v</t>
  </si>
  <si>
    <t>Návod na vyplnění</t>
  </si>
  <si>
    <t>0,001</t>
  </si>
  <si>
    <t>Kód:</t>
  </si>
  <si>
    <t>6135</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</si>
  <si>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</si>
  <si>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</si>
  <si>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Nebuzely C4 a C5</t>
  </si>
  <si>
    <t>KSO:</t>
  </si>
  <si>
    <t>822 29</t>
  </si>
  <si>
    <t>CC-CZ:</t>
  </si>
  <si>
    <t>2112</t>
  </si>
  <si>
    <t>Místo:</t>
  </si>
  <si>
    <t xml:space="preserve">Nebužely, okr. Mělník  </t>
  </si>
  <si>
    <t>Datum:</t>
  </si>
  <si>
    <t>Zadavatel:</t>
  </si>
  <si>
    <t>IČ:</t>
  </si>
  <si>
    <t>01312774</t>
  </si>
  <si>
    <t>ČR SPÚ - KPÚ pro Středočeský kraj - pobočka Mělník</t>
  </si>
  <si>
    <t>DIČ:</t>
  </si>
  <si>
    <t>CZ01312774</t>
  </si>
  <si>
    <t>Uchazeč:</t>
  </si>
  <si>
    <t>Vyplň údaj</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</si>
  <si>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</si>
  <si>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</si>
  <si>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</si>
  <si>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</si>
  <si>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</si>
  <si>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</si>
  <si>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</si>
  <si>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</si>
  <si>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</si>
  <si>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</si>
  <si>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</si>
  <si>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</si>
  <si>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</si>
  <si>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</si>
  <si>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</si>
  <si>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</si>
  <si>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</si>
  <si>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</si>
  <si>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</si>
  <si>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</si>
  <si>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</si>
  <si>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</si>
  <si>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</si>
  <si>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</si>
  <si>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</si>
  <si>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</si>
  <si>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</si>
  <si>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</si>
  <si>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</si>
  <si>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</si>
  <si>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</si>
  <si>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</si>
  <si>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</si>
  <si>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</si>
  <si>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</si>
  <si>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</si>
  <si>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</si>
  <si>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</si>
  <si>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</si>
  <si>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</si>
  <si>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</si>
  <si>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</si>
  <si>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101</t>
  </si>
  <si>
    <t>Polní cesta C4</t>
  </si>
  <si>
    <t>STA</t>
  </si>
  <si>
    <t>1</t>
  </si>
  <si>
    <t>{ae723152-6395-448f-b55a-8a795df97718}</t>
  </si>
  <si>
    <t>2</t>
  </si>
  <si>
    <t>SO 102</t>
  </si>
  <si>
    <t>Polní cesta C5</t>
  </si>
  <si>
    <t>{7e2a4020-58ee-4775-b2fb-8d7ea0213ac6}</t>
  </si>
  <si>
    <t>SO 301</t>
  </si>
  <si>
    <t>Odvodnění polní ...</t>
  </si>
  <si>
    <t>{306d9b5c-4172-40b7-afd0-2e32f252f141}</t>
  </si>
  <si>
    <t>SO 302</t>
  </si>
  <si>
    <t>Odvodnění polní...</t>
  </si>
  <si>
    <t>{875134da-0b59-474e-8b3b-90eaa01dff4f}</t>
  </si>
  <si>
    <t>SO 801.1</t>
  </si>
  <si>
    <t>Interakční prv...</t>
  </si>
  <si>
    <t>{fd88a0a1-6444-45a5-bfa1-8708cef3713e}</t>
  </si>
  <si>
    <t>823 27</t>
  </si>
  <si>
    <t>SO 801.2</t>
  </si>
  <si>
    <t>Lokální biokor...</t>
  </si>
  <si>
    <t>{fddfdfdb-d764-48b2-9c61-66cebee64898}</t>
  </si>
  <si>
    <t>SO 802</t>
  </si>
  <si>
    <t>Kácení a výsadba...</t>
  </si>
  <si>
    <t>{646ed5e4-2932-49cf-af09-e2de7c1721c9}</t>
  </si>
  <si>
    <t>SO 900</t>
  </si>
  <si>
    <t>Vedlejší rozpočt...</t>
  </si>
  <si>
    <t>{42a60f76-6c33-446f-b8aa-cc9244940d22}</t>
  </si>
  <si>
    <t>KRYCÍ LIST SOUPISU PRACÍ</t>
  </si>
  <si>
    <t>Objekt:</t>
  </si>
  <si>
    <t>SO 101 - Polní cesta C4</t>
  </si>
  <si>
    <t>Je-li v názvu položky v kontrolním rozpočtu nebo v soupisu prací uvedena v kolonce "Popis" obchodní značka jakéhokoliv materiálu, výrobku nebo technologie, má tento název pouze informativní charakter. Pro ocenění a následně pro realizaci je možné použít jiný materiál, výrobek nebo technologii, se srovnatelnými nebo lepšími užitnými vlastnostmi, které odpovídají požadavkům dokumentace.</t>
  </si>
  <si>
    <t>REKAPITULACE ČLENĚNÍ SOUPISU PRACÍ</t>
  </si>
  <si>
    <t>Kód dílu - Popis</t>
  </si>
  <si>
    <t>Cena celkem [CZK]</t>
  </si>
  <si>
    <t>-1</t>
  </si>
  <si>
    <t>HSV - Práce a dodávky HSV</t>
  </si>
  <si>
    <t xml:space="preserve">    1 - Zemní práce</t>
  </si>
  <si>
    <t xml:space="preserve">      12 - Zemní práce - odkopávky a prokopávky</t>
  </si>
  <si>
    <t xml:space="preserve">      18 - Zemní práce - povrchové úpravy terénu</t>
  </si>
  <si>
    <t xml:space="preserve">    2 - Zakládání</t>
  </si>
  <si>
    <t xml:space="preserve">    4 - Vodorovné konstrukce</t>
  </si>
  <si>
    <t xml:space="preserve">    5 - Komunikace pozemní</t>
  </si>
  <si>
    <t xml:space="preserve">    9 - Ostatní konstrukce a práce, bourání</t>
  </si>
  <si>
    <t xml:space="preserve">    998 - Přesun hmot</t>
  </si>
  <si>
    <t>M - Práce a dodávky M</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</si>
  <si>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</si>
  <si>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</si>
  <si>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</si>
  <si>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</si>
  <si>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</si>
  <si>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</si>
  <si>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</si>
  <si>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</si>
  <si>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</si>
  <si>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</si>
  <si>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</si>
  <si>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</si>
  <si>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</si>
  <si>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</si>
  <si>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</si>
  <si>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</si>
  <si>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</si>
  <si>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</si>
  <si>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</si>
  <si>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111151231</t>
  </si>
  <si>
    <t>Pokosení trávníku při souvislé ploše přes 1000 do 10000 m2 lučního v rovině nebo svahu do 1:5</t>
  </si>
  <si>
    <t>m2</t>
  </si>
  <si>
    <t>CS ÚRS 2016 02</t>
  </si>
  <si>
    <t>4</t>
  </si>
  <si>
    <t>-1984916660</t>
  </si>
  <si>
    <t>PP</t>
  </si>
  <si>
    <t>PSC</t>
  </si>
  <si>
    <t xml:space="preserve">Poznámka k souboru cen:_x000D_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</si>
  <si>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VV</t>
  </si>
  <si>
    <t>13935</t>
  </si>
  <si>
    <t>Součet</t>
  </si>
  <si>
    <t>115101201</t>
  </si>
  <si>
    <t>Čerpání vody na dopravní výšku do 10 m s uvažovaným průměrným přítokem do 500 l/min</t>
  </si>
  <si>
    <t>hod</t>
  </si>
  <si>
    <t>-949949210</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</si>
  <si>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</si>
  <si>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3</t>
  </si>
  <si>
    <t>115101301</t>
  </si>
  <si>
    <t>Pohotovost záložní čerpací soupravy pro dopravní výšku do 10 m s uvažovaným průměrným přítokem do 500 l/min</t>
  </si>
  <si>
    <t>den</t>
  </si>
  <si>
    <t>862029812</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</si>
  <si>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</si>
  <si>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119001423</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</si>
  <si>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t>
  </si>
  <si>
    <t>m</t>
  </si>
  <si>
    <t>1667487579</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</si>
  <si>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6 kabelů</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</si>
  <si>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</si>
  <si>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100</t>
  </si>
  <si>
    <t>5</t>
  </si>
  <si>
    <t>121101103</t>
  </si>
  <si>
    <t>Sejmutí ornice nebo lesní půdy s vodorovným přemístěním na hromady v místě upotřebení nebo na dočasné či trvalé skládky se složením, na vzdálenost přes 100 do 250 m</t>
  </si>
  <si>
    <t>m3</t>
  </si>
  <si>
    <t>1161854476</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</si>
  <si>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</si>
  <si>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13935,00*0,2</t>
  </si>
  <si>
    <t>6</t>
  </si>
  <si>
    <t>122302203</t>
  </si>
  <si>
    <t>Odkopávky a prokopávky nezapažené pro silnice s přemístěním výkopku v příčných profilech na vzdálenost do 15 m nebo s naložením na dopravní prostředek v hornině tř. 4 přes 1 000 do 5 000 m3</t>
  </si>
  <si>
    <t>918249504</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</si>
  <si>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</si>
  <si>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2173,25</t>
  </si>
  <si>
    <t>7</t>
  </si>
  <si>
    <t>122302209</t>
  </si>
  <si>
    <t>Odkopávky a prokopávky nezapažené pro silnice s přemístěním výkopku v příčných profilech na vzdálenost do 15 m nebo s naložením na dopravní prostředek v hornině tř. 4 Příplatek k cenám za lepivost horniny tř. 4</t>
  </si>
  <si>
    <t>-1968571132</t>
  </si>
  <si>
    <t>2173,25*0,3</t>
  </si>
  <si>
    <t>8</t>
  </si>
  <si>
    <t>162601102</t>
  </si>
  <si>
    <t>Vodorovné přemístění výkopku nebo sypaniny po suchu na obvyklém dopravním prostředku, bez naložení výkopku, avšak se složením bez rozhrnutí z horniny tř. 1 až 4 na vzdálenost přes 4 000 do 5 000 m</t>
  </si>
  <si>
    <t>1493818834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</si>
  <si>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</si>
  <si>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"tam a zpět"</t>
  </si>
  <si>
    <t>"zemina pro zásyp a násyp"</t>
  </si>
  <si>
    <t>(74,50+1,5)*2</t>
  </si>
  <si>
    <t>ornice na mzdp a zpět</t>
  </si>
  <si>
    <t>1380,25*0,15*2</t>
  </si>
  <si>
    <t>9</t>
  </si>
  <si>
    <t>162701105</t>
  </si>
  <si>
    <t>Vodorovné přemístění výkopku nebo sypaniny po suchu na obvyklém dopravním prostředku, bez naložení výkopku, avšak se složením bez rozhrnutí z horniny tř. 1 až 4 na vzdálenost přes 9 000 do 10 000 m</t>
  </si>
  <si>
    <t>-105980397</t>
  </si>
  <si>
    <t>"zemina z výkopu"</t>
  </si>
  <si>
    <t>2173,25-74,50-1,50</t>
  </si>
  <si>
    <t>"ornice přebytečná"</t>
  </si>
  <si>
    <t>(13935*0,2)-(1380,25*0,15)</t>
  </si>
  <si>
    <t>10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</si>
  <si>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</si>
  <si>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</si>
  <si>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-665485012</t>
  </si>
  <si>
    <t>11</t>
  </si>
  <si>
    <t>167101101</t>
  </si>
  <si>
    <t>Nakládání, skládání a překládání neulehlého výkopku nebo sypaniny nakládání, množství do 100 m3, z hornin tř. 1 až 4</t>
  </si>
  <si>
    <t>-1493986750</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</si>
  <si>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</si>
  <si>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zpět na zásyp a násyp</t>
  </si>
  <si>
    <t>74,50+1,50</t>
  </si>
  <si>
    <t>ornice zpět</t>
  </si>
  <si>
    <t>1380,25*0,15</t>
  </si>
  <si>
    <t>12</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</si>
  <si>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</si>
  <si>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</si>
  <si>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1446470275</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</si>
  <si>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</si>
  <si>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13</t>
  </si>
  <si>
    <t>171201201</t>
  </si>
  <si>
    <t>Uložení sypaniny na skládky</t>
  </si>
  <si>
    <t>1689862310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</si>
  <si>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</si>
  <si>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ornice</t>
  </si>
  <si>
    <t>13935*0,2</t>
  </si>
  <si>
    <t>výkop</t>
  </si>
  <si>
    <t>14</t>
  </si>
  <si>
    <t>171201211</t>
  </si>
  <si>
    <t>Uložení sypaniny poplatek za uložení sypaniny na skládce (skládkovné)</t>
  </si>
  <si>
    <t>t</t>
  </si>
  <si>
    <t>-1020043956</t>
  </si>
  <si>
    <t>přebytečná zemina</t>
  </si>
  <si>
    <t>(2173,25-74,50-1,50)*1,8</t>
  </si>
  <si>
    <t>174101101</t>
  </si>
  <si>
    <t>Zásyp sypaninou z jakékoliv horniny s uložením výkopku ve vrstvách se zhutněním jam, šachet, rýh nebo kolem objektů v těchto vykopávkách</t>
  </si>
  <si>
    <t>1013786352</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</si>
  <si>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</si>
  <si>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74,50</t>
  </si>
  <si>
    <t>16</t>
  </si>
  <si>
    <t>181301112</t>
  </si>
  <si>
    <t>Rozprostření a urovnání ornice v rovině nebo ve svahu sklonu do 1:5 při souvislé ploše přes 500 m2, tl. vrstvy přes 100 do 150 mm</t>
  </si>
  <si>
    <t>-395956418</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</si>
  <si>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</si>
  <si>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1380,25</t>
  </si>
  <si>
    <t>17</t>
  </si>
  <si>
    <t>181951102</t>
  </si>
  <si>
    <t>Úprava pláně vyrovnáním výškových rozdílů v hornině tř. 1 až 4 se zhutněním</t>
  </si>
  <si>
    <t>-51807372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</si>
  <si>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</si>
  <si>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14477,00</t>
  </si>
  <si>
    <t>18</t>
  </si>
  <si>
    <t>182101101</t>
  </si>
  <si>
    <t>Svahování trvalých svahů do projektovaných profilů s potřebným přemístěním výkopku při svahování v zářezech v hornině tř. 1 až 4</t>
  </si>
  <si>
    <t>1343159669</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</si>
  <si>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</si>
  <si>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865,25</t>
  </si>
  <si>
    <t>Zemní práce - odkopávky a prokopávky</t>
  </si>
  <si>
    <t>19</t>
  </si>
  <si>
    <t>120001101</t>
  </si>
  <si>
    <t>Příplatek k cenám vykopávek za ztížení vykopávky v blízkosti podzemního vedení nebo výbušnin v horninách jakékoliv třídy</t>
  </si>
  <si>
    <t>676249209</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</si>
  <si>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</si>
  <si>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200</t>
  </si>
  <si>
    <t>Zemní práce - povrchové úpravy terénu</t>
  </si>
  <si>
    <t>20</t>
  </si>
  <si>
    <t>181411121</t>
  </si>
  <si>
    <t>Založení trávníku na půdě předem připravené plochy do 1000 m2 výsevem včetně utažení lučního v rovině nebo na svahu do 1:5</t>
  </si>
  <si>
    <t>985497946</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</si>
  <si>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</si>
  <si>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</si>
  <si>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005724700</t>
  </si>
  <si>
    <t>osivo směs travní univerzál</t>
  </si>
  <si>
    <t>kg</t>
  </si>
  <si>
    <t>-514663061</t>
  </si>
  <si>
    <t>Zakládání</t>
  </si>
  <si>
    <t>22</t>
  </si>
  <si>
    <t>213141113</t>
  </si>
  <si>
    <t>Zřízení vrstvy z geotextilie filtrační, separační, odvodňovací, ochranné, výztužné nebo protierozní v rovině nebo ve sklonu do 1:5, šířky přes 6 do 8,5 m</t>
  </si>
  <si>
    <t>-408463563</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</si>
  <si>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</si>
  <si>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14477</t>
  </si>
  <si>
    <t>23</t>
  </si>
  <si>
    <t>693110310</t>
  </si>
  <si>
    <t>geotextilie, šíře role 5,2 m, délka role 100 bm, 90 g/m2</t>
  </si>
  <si>
    <t>-89239074</t>
  </si>
  <si>
    <t>24</t>
  </si>
  <si>
    <t>215901101</t>
  </si>
  <si>
    <t>Zhutnění podloží pod násypy z rostlé horniny tř. 1 až 4 z hornin soudružných do 92 % PS a nesoudržných sypkých relativní ulehlosti I(d) do 0,8</t>
  </si>
  <si>
    <t>-1119462869</t>
  </si>
  <si>
    <t xml:space="preserve">Poznámka k souboru cen:_x000D_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</si>
  <si>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Vodorovné konstrukce</t>
  </si>
  <si>
    <t>25</t>
  </si>
  <si>
    <t>451317777</t>
  </si>
  <si>
    <t>Podklad nebo lože pod dlažbu (přídlažbu) v ploše vodorovné nebo ve sklonu do 1:5, tloušťky od 50 do 100 mm z betonu prostého</t>
  </si>
  <si>
    <t>1828128136</t>
  </si>
  <si>
    <t xml:space="preserve">Poznámka k souboru cen:_x000D_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</si>
  <si>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ložepod potrubí propustků</t>
  </si>
  <si>
    <t>15*7,70*1,00*0,1</t>
  </si>
  <si>
    <t>pod dlažby propustků</t>
  </si>
  <si>
    <t>15*2,00*3,00*2</t>
  </si>
  <si>
    <t>26</t>
  </si>
  <si>
    <t>451577877</t>
  </si>
  <si>
    <t>Podklad nebo lože pod dlažbu (přídlažbu) v ploše vodorovné nebo ve sklonu do 1:5, tloušťky od 30 do 100 mm ze štěrkopísku</t>
  </si>
  <si>
    <t>659653798</t>
  </si>
  <si>
    <t>15*7,70*1,00</t>
  </si>
  <si>
    <t>27</t>
  </si>
  <si>
    <t>452368211</t>
  </si>
  <si>
    <t>Výztuž podkladních desek, bloků nebo pražců v otevřeném výkopu ze svařovaných sítí typu Kari</t>
  </si>
  <si>
    <t>-1069244216</t>
  </si>
  <si>
    <t>výztuž obetonování propustků</t>
  </si>
  <si>
    <t>15*7,70*1,00*2*0,005</t>
  </si>
  <si>
    <t>28</t>
  </si>
  <si>
    <t>457611125R</t>
  </si>
  <si>
    <t>Zpevnění dna zeminou upravenou směsnými hydraulickými pojivy tl 500 mm</t>
  </si>
  <si>
    <t>R-položka</t>
  </si>
  <si>
    <t>-231994009</t>
  </si>
  <si>
    <t>Komunikace pozemní</t>
  </si>
  <si>
    <t>29</t>
  </si>
  <si>
    <t>564851111</t>
  </si>
  <si>
    <t>Podklad ze štěrkodrti ŠD s rozprostřením a zhutněním, po zhutnění tl. 150 mm</t>
  </si>
  <si>
    <t>-39336376</t>
  </si>
  <si>
    <t>12260,00*1,10+280,00*1,1</t>
  </si>
  <si>
    <t>30</t>
  </si>
  <si>
    <t>564861111</t>
  </si>
  <si>
    <t>Podklad ze štěrkodrti ŠD s rozprostřením a zhutněním, po zhutnění tl. 200 mm</t>
  </si>
  <si>
    <t>2088905605</t>
  </si>
  <si>
    <t>12260,00*1,22+280,00*1,22</t>
  </si>
  <si>
    <t>31</t>
  </si>
  <si>
    <t>565165121</t>
  </si>
  <si>
    <t>Asfaltový beton vrstva podkladní ACP 16 (obalované kamenivo střednězrnné - OKS) s rozprostřením a zhutněním v pruhu šířky přes 3 m, po zhutnění tl. 80 mm</t>
  </si>
  <si>
    <t>1404336633</t>
  </si>
  <si>
    <t xml:space="preserve">Poznámka k souboru cen:_x000D_
1. ČSN EN 13108-1 připouští pro ACP 16 pouze tl. 50 až 80 mm.
</t>
  </si>
  <si>
    <t>12260*1,02+280*1,02</t>
  </si>
  <si>
    <t>32</t>
  </si>
  <si>
    <t>573111113</t>
  </si>
  <si>
    <t>Postřik infiltrační PI z asfaltu silničního s posypem kamenivem, v množství 1,50 kg/m2</t>
  </si>
  <si>
    <t>-800586118</t>
  </si>
  <si>
    <t>12790,800</t>
  </si>
  <si>
    <t>33</t>
  </si>
  <si>
    <t>573211111</t>
  </si>
  <si>
    <t>Postřik spojovací PS bez posypu kamenivem z asfaltu silničního, v množství 0,60 kg/m2</t>
  </si>
  <si>
    <t>976934208</t>
  </si>
  <si>
    <t>12260,00+280</t>
  </si>
  <si>
    <t>34</t>
  </si>
  <si>
    <t>577134221</t>
  </si>
  <si>
    <t>Asfaltový beton vrstva obrusná ACO 11 (ABS) s rozprostřením a se zhutněním z nemodifikovaného asfaltu v pruhu šířky přes 3 m tř. II, po zhutnění tl. 40 mm</t>
  </si>
  <si>
    <t>1247928353</t>
  </si>
  <si>
    <t xml:space="preserve">Poznámka k souboru cen:_x000D_
1. ČSN EN 13108-1 připouští pro ACO 11 pouze tl. 35 až 50 mm.
</t>
  </si>
  <si>
    <t>35</t>
  </si>
  <si>
    <t>594511111</t>
  </si>
  <si>
    <t>Dlažba nebo přídlažba z lomového kamene lomařsky upraveného rigolového v ploše vodorovné nebo ve sklonu tl. do 250 mm, bez vyplnění spár, s provedením lože tl. 50 mm z betonu</t>
  </si>
  <si>
    <t>1555969831</t>
  </si>
  <si>
    <t xml:space="preserve">Poznámka k souboru cen:_x000D_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</si>
  <si>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36</t>
  </si>
  <si>
    <t>599141111</t>
  </si>
  <si>
    <t>Vyplnění spár mezi silničními dílci jakékoliv tloušťky živičnou zálivkou</t>
  </si>
  <si>
    <t>844276133</t>
  </si>
  <si>
    <t xml:space="preserve">Poznámka k souboru cen:_x000D_
1. Ceny lze použít i pro vyplnění spár podkladu z betonu prostého, který se oceňuje cenami souboru
 cen 567 1 . - . . Podklad z prostého betonu.
2. V ceně 14-1111 jsou započteny i náklady na vyčištění spár.
</t>
  </si>
  <si>
    <t>Ostatní konstrukce a práce, bourání</t>
  </si>
  <si>
    <t>37</t>
  </si>
  <si>
    <t>912221111</t>
  </si>
  <si>
    <t>Montáž směrového sloupku ocelového pružného ručním beraněním silničního</t>
  </si>
  <si>
    <t>kus</t>
  </si>
  <si>
    <t>-400789767</t>
  </si>
  <si>
    <t xml:space="preserve">Poznámka k souboru cen:_x000D_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</si>
  <si>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38</t>
  </si>
  <si>
    <t>404451650</t>
  </si>
  <si>
    <t>sloupek směrový silniční ocelový</t>
  </si>
  <si>
    <t>90878034</t>
  </si>
  <si>
    <t>39</t>
  </si>
  <si>
    <t>914111111</t>
  </si>
  <si>
    <t>Montáž svislé dopravní značky základní velikosti do 1 m2 objímkami na sloupky nebo konzoly</t>
  </si>
  <si>
    <t>400552456</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</si>
  <si>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</si>
  <si>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40</t>
  </si>
  <si>
    <t>404440000</t>
  </si>
  <si>
    <t>značka dopravní svislá výstražná FeZn A1 - A30, P1,P4 700 mm</t>
  </si>
  <si>
    <t>43754124</t>
  </si>
  <si>
    <t>41</t>
  </si>
  <si>
    <t>404452250</t>
  </si>
  <si>
    <t>sloupek Zn 60 - 350</t>
  </si>
  <si>
    <t>-1326498765</t>
  </si>
  <si>
    <t>42</t>
  </si>
  <si>
    <t>404452400</t>
  </si>
  <si>
    <t>patka hliníková pro sloupek D 60 mm</t>
  </si>
  <si>
    <t>1522989104</t>
  </si>
  <si>
    <t>43</t>
  </si>
  <si>
    <t>404452530</t>
  </si>
  <si>
    <t>víčko plastové na sloupek 60</t>
  </si>
  <si>
    <t>159109649</t>
  </si>
  <si>
    <t>44</t>
  </si>
  <si>
    <t>404452560</t>
  </si>
  <si>
    <t>upínací svorka na sloupek D 60 mm</t>
  </si>
  <si>
    <t>228241988</t>
  </si>
  <si>
    <t>45</t>
  </si>
  <si>
    <t>919411111</t>
  </si>
  <si>
    <t>Čelo propustku včetně římsy z betonu prostého bez zvláštních nároků na prostředí, pro propustek z trub DN 300 až 500 mm</t>
  </si>
  <si>
    <t>36427985</t>
  </si>
  <si>
    <t xml:space="preserve">Poznámka k souboru cen:_x000D_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</si>
  <si>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15*2</t>
  </si>
  <si>
    <t>46</t>
  </si>
  <si>
    <t>919535556</t>
  </si>
  <si>
    <t>Obetonování trubního propustku betonem prostým se zvýšenými nároky na prostředí tř. C 25/30</t>
  </si>
  <si>
    <t>123510081</t>
  </si>
  <si>
    <t xml:space="preserve">Poznámka k souboru cen:_x000D_
1. V ceně jsou započteny i náklady na popř. nutné bednění a odbednění.
2. Pro výpočet přesunu hmot se celková hmotnost položky sníží o hmotnost betonu, pokud je beton
 dodáván přímo na místo zabudování nebo do prostoru technologické manipulace.
</t>
  </si>
  <si>
    <t>47</t>
  </si>
  <si>
    <t>919535557</t>
  </si>
  <si>
    <t>Obetonování trubního propustku betonem prostým bez zvýšených nároků na prostředí tř. C 16/20</t>
  </si>
  <si>
    <t>127465991</t>
  </si>
  <si>
    <t>15*7,70*0,574</t>
  </si>
  <si>
    <t>48</t>
  </si>
  <si>
    <t>919551112</t>
  </si>
  <si>
    <t>Zřízení propustku z trub plastových polyetylenových rýhovaných se spojkami nebo s hrdlem DN 400 mm</t>
  </si>
  <si>
    <t>853772544</t>
  </si>
  <si>
    <t xml:space="preserve">Poznámka k souboru cen:_x000D_
1. V cenách nejsou započteny náklady na:
 a) zemní práce - zhotovení otevřené stavební jámy, -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</si>
  <si>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15*7,70</t>
  </si>
  <si>
    <t>49</t>
  </si>
  <si>
    <t>286118690</t>
  </si>
  <si>
    <t>trubka kanalizační plastová KG SN10 400x12,3x6000 mm</t>
  </si>
  <si>
    <t>745277625</t>
  </si>
  <si>
    <t>50</t>
  </si>
  <si>
    <t>938908411</t>
  </si>
  <si>
    <t>Čištění vozovek splachováním vodou povrchu podkladu nebo krytu živičného, betonového nebo dlážděného</t>
  </si>
  <si>
    <t>1883803343</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</si>
  <si>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</si>
  <si>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12260,00</t>
  </si>
  <si>
    <t>51</t>
  </si>
  <si>
    <t>938909111</t>
  </si>
  <si>
    <t>Čištění vozovek metením bláta, prachu nebo hlinitého nánosu s odklizením na hromady na vzdálenost do 20 m nebo naložením na dopravní prostředek strojně povrchu podkladu nebo krytu štěrkového</t>
  </si>
  <si>
    <t>833359887</t>
  </si>
  <si>
    <t>998</t>
  </si>
  <si>
    <t>Přesun hmot</t>
  </si>
  <si>
    <t>52</t>
  </si>
  <si>
    <t>998225111</t>
  </si>
  <si>
    <t>Přesun hmot pro komunikace s krytem z kameniva, monolitickým betonovým nebo živičným dopravní vzdálenost do 200 m jakékoliv délky objektu</t>
  </si>
  <si>
    <t>1778855647</t>
  </si>
  <si>
    <t xml:space="preserve">Poznámka k souboru cen:_x000D_
1. Ceny lze použít i pro plochy letišť s krytem monolitickým betonovým nebo živičným.
</t>
  </si>
  <si>
    <t>Práce a dodávky M</t>
  </si>
  <si>
    <t>46-M</t>
  </si>
  <si>
    <t>Zemní práce při extr.mont.pracích</t>
  </si>
  <si>
    <t>53</t>
  </si>
  <si>
    <t>460510283R</t>
  </si>
  <si>
    <t>Kanály zapuštěné do terénu neasfaltované z prefabrikovaných betonových žlabů, rezervní chránička, včetně zemních prací, podsyp</t>
  </si>
  <si>
    <t>64</t>
  </si>
  <si>
    <t>-2015337020</t>
  </si>
  <si>
    <t>22,00</t>
  </si>
  <si>
    <t>SO 102 - Polní cesta C5</t>
  </si>
  <si>
    <t>-882827307</t>
  </si>
  <si>
    <t>-334708600</t>
  </si>
  <si>
    <t>707353825</t>
  </si>
  <si>
    <t>122302202</t>
  </si>
  <si>
    <t>Odkopávky a prokopávky nezapažené pro silnice s přemístěním výkopku v příčných profilech na vzdálenost do 15 m nebo s naložením na dopravní prostředek v hornině tř. 4 přes 100 do 1 000 m3</t>
  </si>
  <si>
    <t>497779477</t>
  </si>
  <si>
    <t>206,90</t>
  </si>
  <si>
    <t>2058165629</t>
  </si>
  <si>
    <t>206,90*0,3</t>
  </si>
  <si>
    <t>1701903193</t>
  </si>
  <si>
    <t>(6,30+2,10)*2</t>
  </si>
  <si>
    <t>ornice z MZDP</t>
  </si>
  <si>
    <t>48,20*0,15</t>
  </si>
  <si>
    <t>-505304095</t>
  </si>
  <si>
    <t>206,90-6,30-2,10</t>
  </si>
  <si>
    <t>1216018696</t>
  </si>
  <si>
    <t>198,50*5</t>
  </si>
  <si>
    <t>1826231195</t>
  </si>
  <si>
    <t>6,30+2,10</t>
  </si>
  <si>
    <t>-833443599</t>
  </si>
  <si>
    <t>434292744</t>
  </si>
  <si>
    <t>-774709475</t>
  </si>
  <si>
    <t>(206,90-6,30-2,10)*1,8</t>
  </si>
  <si>
    <t>1536328199</t>
  </si>
  <si>
    <t>6,30</t>
  </si>
  <si>
    <t>885903886</t>
  </si>
  <si>
    <t>48,20</t>
  </si>
  <si>
    <t>821210984</t>
  </si>
  <si>
    <t>469,60</t>
  </si>
  <si>
    <t>-1097587003</t>
  </si>
  <si>
    <t>33,80</t>
  </si>
  <si>
    <t>-2082590269</t>
  </si>
  <si>
    <t>-1616276471</t>
  </si>
  <si>
    <t>1511028986</t>
  </si>
  <si>
    <t>1459680136</t>
  </si>
  <si>
    <t>1363903554</t>
  </si>
  <si>
    <t>-1104011502</t>
  </si>
  <si>
    <t>-1528237471</t>
  </si>
  <si>
    <t>842304590</t>
  </si>
  <si>
    <t>450,00*1,10+25,00*1,1</t>
  </si>
  <si>
    <t>-8848078</t>
  </si>
  <si>
    <t>450,00*1,22+25,00*1,22</t>
  </si>
  <si>
    <t>1944392944</t>
  </si>
  <si>
    <t>450,00*1,02+25,00*1,02</t>
  </si>
  <si>
    <t>-727035206</t>
  </si>
  <si>
    <t>450,00*1,02+25*1,02</t>
  </si>
  <si>
    <t>-1945764251</t>
  </si>
  <si>
    <t>450,00+25,00</t>
  </si>
  <si>
    <t>1391629215</t>
  </si>
  <si>
    <t>450,00+25</t>
  </si>
  <si>
    <t>-1428540732</t>
  </si>
  <si>
    <t>-61344857</t>
  </si>
  <si>
    <t>1358631295</t>
  </si>
  <si>
    <t>999010163</t>
  </si>
  <si>
    <t>1610164928</t>
  </si>
  <si>
    <t>2024739432</t>
  </si>
  <si>
    <t>-523258159</t>
  </si>
  <si>
    <t>57524824</t>
  </si>
  <si>
    <t>-1353911907</t>
  </si>
  <si>
    <t>-1610943163</t>
  </si>
  <si>
    <t>450,00</t>
  </si>
  <si>
    <t>1162039218</t>
  </si>
  <si>
    <t>-160880783</t>
  </si>
  <si>
    <t>Kanály zapuštěné do terénu neasfaltované z prefabrikovaných betonových žlabů, rezervní chránička, včetně zemních prací, podkladů</t>
  </si>
  <si>
    <t>-486275178</t>
  </si>
  <si>
    <t>24,00+28,00</t>
  </si>
  <si>
    <t>SO 301 - Odvodnění polní ...</t>
  </si>
  <si>
    <t>121101101</t>
  </si>
  <si>
    <t>Sejmutí ornice nebo lesní půdy s vodorovným přemístěním na hromady v místě upotřebení nebo na dočasné či trvalé skládky se složením, na vzdálenost do 50 m</t>
  </si>
  <si>
    <t>-1479787304</t>
  </si>
  <si>
    <t>3457,00*0,2</t>
  </si>
  <si>
    <t>124303101</t>
  </si>
  <si>
    <t>Vykopávky pro koryta vodotečí s přehozením výkopku na vzdálenost do 3 m nebo s naložením na dopravní prostředek v hornině tř. 4 do 1 000 m3</t>
  </si>
  <si>
    <t>1020072094</t>
  </si>
  <si>
    <t xml:space="preserve">Poznámka k souboru cen:_x000D_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</si>
  <si>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999,25</t>
  </si>
  <si>
    <t>124303109</t>
  </si>
  <si>
    <t>Vykopávky pro koryta vodotečí s přehozením výkopku na vzdálenost do 3 m nebo s naložením na dopravní prostředek v hornině tř. 4 Příplatek k cenám za lepivost horniny tř. 4</t>
  </si>
  <si>
    <t>-607204321</t>
  </si>
  <si>
    <t>999,25*0,3</t>
  </si>
  <si>
    <t>1326950672</t>
  </si>
  <si>
    <t>ornice na MZDP</t>
  </si>
  <si>
    <t>3457,00*0,20</t>
  </si>
  <si>
    <t>5107,25*0,15</t>
  </si>
  <si>
    <t>-154434844</t>
  </si>
  <si>
    <t>přebytečný výkop do 15 km</t>
  </si>
  <si>
    <t>-1532974871</t>
  </si>
  <si>
    <t>999,25*5</t>
  </si>
  <si>
    <t>167101102</t>
  </si>
  <si>
    <t>Nakládání, skládání a překládání neulehlého výkopku nebo sypaniny nakládání, množství přes 100 m3, z hornin tř. 1 až 4</t>
  </si>
  <si>
    <t>1210430292</t>
  </si>
  <si>
    <t>-602973926</t>
  </si>
  <si>
    <t>-445245552</t>
  </si>
  <si>
    <t>999,25*1,8</t>
  </si>
  <si>
    <t>181411123</t>
  </si>
  <si>
    <t>Založení trávníku na půdě předem připravené plochy do 1000 m2 výsevem včetně utažení lučního na svahu přes 1:2 do 1:1</t>
  </si>
  <si>
    <t>-544938793</t>
  </si>
  <si>
    <t>5107,25</t>
  </si>
  <si>
    <t>123553448</t>
  </si>
  <si>
    <t>1470232023</t>
  </si>
  <si>
    <t>4626,75</t>
  </si>
  <si>
    <t>182301132</t>
  </si>
  <si>
    <t>Rozprostření a urovnání ornice ve svahu sklonu přes 1:5 při souvislé ploše přes 500 m2, tl. vrstvy přes 100 do 150 mm</t>
  </si>
  <si>
    <t>-780098394</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</si>
  <si>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</si>
  <si>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145010998</t>
  </si>
  <si>
    <t>SO 302 - Odvodnění polní...</t>
  </si>
  <si>
    <t>Nebužely, okr. Mělník</t>
  </si>
  <si>
    <t>132301101</t>
  </si>
  <si>
    <t>Hloubení zapažených i nezapažených rýh šířky do 600 mm s urovnáním dna do předepsaného profilu a spádu v hornině tř. 4 do 100 m3</t>
  </si>
  <si>
    <t>-919908521</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</si>
  <si>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</si>
  <si>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91,00*0,50*0,55</t>
  </si>
  <si>
    <t>132301109</t>
  </si>
  <si>
    <t>Hloubení zapažených i nezapažených rýh šířky do 600 mm s urovnáním dna do předepsaného profilu a spádu v hornině tř. 4 Příplatek k cenám za lepivost horniny tř. 4</t>
  </si>
  <si>
    <t>-995960607</t>
  </si>
  <si>
    <t>25,025*0,30</t>
  </si>
  <si>
    <t>-1190722092</t>
  </si>
  <si>
    <t>zemina na zásyp na Mzdp a zpět</t>
  </si>
  <si>
    <t>4,55*2</t>
  </si>
  <si>
    <t>744808893</t>
  </si>
  <si>
    <t>4,55+15,925</t>
  </si>
  <si>
    <t>-798187555</t>
  </si>
  <si>
    <t>20,475*5</t>
  </si>
  <si>
    <t>-2089428466</t>
  </si>
  <si>
    <t>4,55</t>
  </si>
  <si>
    <t>-61475821</t>
  </si>
  <si>
    <t>-589272162</t>
  </si>
  <si>
    <t>20,475*1,8</t>
  </si>
  <si>
    <t>2004766343</t>
  </si>
  <si>
    <t>91,00*0,50*0,10</t>
  </si>
  <si>
    <t>175151101</t>
  </si>
  <si>
    <t>Obsypání potrubí strojně sypaninou z vhodných hornin tř. 1 až 4 nebo materiálem připraveným podél výkopu ve vzdálenosti do 3 m od jeho kraje, pro jakoukoliv hloubku výkopu a míru zhutnění bez prohození sypaniny</t>
  </si>
  <si>
    <t>-1108618105</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</si>
  <si>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</si>
  <si>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91,00*0,50*0,35</t>
  </si>
  <si>
    <t>583336510</t>
  </si>
  <si>
    <t>kamenivo těžené hrubé frakce 8-16</t>
  </si>
  <si>
    <t>-579685892</t>
  </si>
  <si>
    <t>212755216</t>
  </si>
  <si>
    <t>Trativody bez lože z drenážních trubek plastových flexibilních D 160 mm</t>
  </si>
  <si>
    <t>336660819</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</si>
  <si>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</si>
  <si>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451541111</t>
  </si>
  <si>
    <t>Lože pod potrubí, stoky a drobné objekty v otevřeném výkopu ze štěrkodrtě 0-63 mm</t>
  </si>
  <si>
    <t>1945232978</t>
  </si>
  <si>
    <t xml:space="preserve">Poznámka k souboru cen:_x000D_
1. Ceny -1111 a -1192 lze použít i pro zřízení sběrných vrstev nad drenážními trubkami.
2. V cenách -5111 a -1192 jsou započteny i náklady na prohození výkopku získaného při zemních
 pracích.
</t>
  </si>
  <si>
    <t>452313141</t>
  </si>
  <si>
    <t>Podkladní a zajišťovací konstrukce z betonu prostého v otevřeném výkopu bloky pro potrubí z betonu tř. C 16/20</t>
  </si>
  <si>
    <t>-1949363390</t>
  </si>
  <si>
    <t xml:space="preserve">Poznámka k souboru cen:_x000D_
1. Ceny -1121 až -1181 a -1192 lze použít i pro ochrannou vrstvu pod železobetonové konstrukce.
2. Ceny -2121 až -2181 a -2192 jsou určeny pro jakékoliv úkosy sedel.
</t>
  </si>
  <si>
    <t>zaústění</t>
  </si>
  <si>
    <t>0,60*0,80*0,50</t>
  </si>
  <si>
    <t>407842381</t>
  </si>
  <si>
    <t>SO 801.1 - Interakční prv...</t>
  </si>
  <si>
    <t>2420</t>
  </si>
  <si>
    <t xml:space="preserve">    107 - Založení trávníků na všech polochách výsadby včetně LLBK 54</t>
  </si>
  <si>
    <t xml:space="preserve">    108.1 - Tříletá údržba - 1.rok</t>
  </si>
  <si>
    <t xml:space="preserve">    108.2 - Tříletá údržba - 2. rok</t>
  </si>
  <si>
    <t xml:space="preserve">    108.3 - Tříletá údržba - 3. rok</t>
  </si>
  <si>
    <t>183101114</t>
  </si>
  <si>
    <t>Hloubení jamek pro vysazování rostlin v zemině tř.1 až 4 bez výměny půdy v rovině nebo na svahu do 1:5, objemu přes 0,05 do 0,125 m3</t>
  </si>
  <si>
    <t>1525630470</t>
  </si>
  <si>
    <t xml:space="preserve">Poznámka k souboru cen:_x000D_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</si>
  <si>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184102113</t>
  </si>
  <si>
    <t>Výsadba dřeviny s balem do předem vyhloubené jamky se zalitím v rovině nebo na svahu do 1:5, při průměru balu přes 300 do 400 mm</t>
  </si>
  <si>
    <t>-706984834</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</si>
  <si>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</si>
  <si>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000500291</t>
  </si>
  <si>
    <t>JABLOŇ B 8/10</t>
  </si>
  <si>
    <t>KUS</t>
  </si>
  <si>
    <t>15017576</t>
  </si>
  <si>
    <t>0005002912</t>
  </si>
  <si>
    <t>SLIVOŇ B 8/10</t>
  </si>
  <si>
    <t>1367518968</t>
  </si>
  <si>
    <t>0005002913</t>
  </si>
  <si>
    <t>SORBUS AUCUPARIA ´EDULIS´ B 8/10</t>
  </si>
  <si>
    <t>1821005863</t>
  </si>
  <si>
    <t>0005002914</t>
  </si>
  <si>
    <t>TŘEŠEŇ B 8/10</t>
  </si>
  <si>
    <t>-187859173</t>
  </si>
  <si>
    <t>184215132</t>
  </si>
  <si>
    <t>Ukotvení dřeviny kůly třemi kůly, délky přes 1 do 2 m</t>
  </si>
  <si>
    <t>1045862683</t>
  </si>
  <si>
    <t xml:space="preserve">Poznámka k souboru cen:_x000D_
1. V cenách jsou započteny i náklady na ochranu proti poškození kmene v místě vzepření.
2. V cenách nejsou započteny náklady na dodání kůlů, tyto se oceňují ve specifikaci.
3. Ceny jsou určeny pro ukotvení dřevin kůly o průměru do 100 mm.
</t>
  </si>
  <si>
    <t>711211210</t>
  </si>
  <si>
    <t>KŮLY ODKORNĚNÉ D. DO 2 M</t>
  </si>
  <si>
    <t>1174501608</t>
  </si>
  <si>
    <t>711211252</t>
  </si>
  <si>
    <t>KŮLY PŘÍČNÉ ODKORNĚNÉ D. 60 CM</t>
  </si>
  <si>
    <t>-1587914307</t>
  </si>
  <si>
    <t>716151604</t>
  </si>
  <si>
    <t>POPRUH NA VYVAZOVÁNÍ</t>
  </si>
  <si>
    <t>-1928194224</t>
  </si>
  <si>
    <t>185802114</t>
  </si>
  <si>
    <t>Hnojení půdy nebo trávníku v rovině nebo na svahu do 1:5 umělým hnojivem s rozdělením k jednotlivým rostlinám</t>
  </si>
  <si>
    <t>-447775537</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</si>
  <si>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</si>
  <si>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708141502</t>
  </si>
  <si>
    <t>HNOJIVO SILVAMIX-FORTE</t>
  </si>
  <si>
    <t>402985506</t>
  </si>
  <si>
    <t>184813121</t>
  </si>
  <si>
    <t>Ochrana dřevin před okusem zvěří mechanicky v rovině nebo ve svahu do 1:5, pletivem, výšky do 2 m</t>
  </si>
  <si>
    <t>1060013230</t>
  </si>
  <si>
    <t xml:space="preserve">Poznámka k souboru cen:_x000D_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</si>
  <si>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702151803</t>
  </si>
  <si>
    <t>PLETIVO 1,4 m pozinkované</t>
  </si>
  <si>
    <t>1521015770</t>
  </si>
  <si>
    <t>184911431</t>
  </si>
  <si>
    <t>Mulčování vysazených rostlin mulčovací kůrou, tl. přes 100 do 150 mm v rovině nebo na svahu do 1:5</t>
  </si>
  <si>
    <t>222913518</t>
  </si>
  <si>
    <t xml:space="preserve">Poznámka k souboru cen:_x000D_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</si>
  <si>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702151822</t>
  </si>
  <si>
    <t>BORKA DRCENA</t>
  </si>
  <si>
    <t>M3</t>
  </si>
  <si>
    <t>545547908</t>
  </si>
  <si>
    <t>107</t>
  </si>
  <si>
    <t>Založení trávníků na všech polochách výsadby včetně LLBK 54</t>
  </si>
  <si>
    <t>184802111</t>
  </si>
  <si>
    <t>Chemické odplevelení půdy před založením kultury, trávníku nebo zpevněných ploch o výměře jednotlivě přes 20 m2 v rovině nebo na svahu do 1:5 postřikem na široko</t>
  </si>
  <si>
    <t>1794971937</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</si>
  <si>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</si>
  <si>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703181500</t>
  </si>
  <si>
    <t>ROUNDUP</t>
  </si>
  <si>
    <t>L</t>
  </si>
  <si>
    <t>-1850657891</t>
  </si>
  <si>
    <t>185802113</t>
  </si>
  <si>
    <t>Hnojení půdy nebo trávníku v rovině nebo na svahu do 1:5 umělým hnojivem na široko</t>
  </si>
  <si>
    <t>-769880897</t>
  </si>
  <si>
    <t>708021001</t>
  </si>
  <si>
    <t>HNOJIVO CERERIT VOLNĚ LOŽENÝ</t>
  </si>
  <si>
    <t>KG</t>
  </si>
  <si>
    <t>952153572</t>
  </si>
  <si>
    <t>181451121</t>
  </si>
  <si>
    <t>Založení trávníku na půdě předem připravené plochy přes 1000 m2 výsevem včetně utažení lučního v rovině nebo na svahu do 1:5</t>
  </si>
  <si>
    <t>765871505</t>
  </si>
  <si>
    <t>720010004</t>
  </si>
  <si>
    <t>TRAVNÍ SEMENO-PARK. SMĚS</t>
  </si>
  <si>
    <t>-237667486</t>
  </si>
  <si>
    <t>183403113</t>
  </si>
  <si>
    <t>Obdělání půdy frézováním v rovině nebo na svahu do 1:5</t>
  </si>
  <si>
    <t>-1017395939</t>
  </si>
  <si>
    <t xml:space="preserve">Poznámka k souboru cen:_x000D_
1. Každé opakované obdělání půdy se oceňuje samostatně.
2. Ceny -3114 a -3115 lze použít i pro obdělání půdy aktivními branami.
</t>
  </si>
  <si>
    <t>183403153</t>
  </si>
  <si>
    <t>Obdělání půdy hrabáním v rovině nebo na svahu do 1:5</t>
  </si>
  <si>
    <t>1045241999</t>
  </si>
  <si>
    <t>183403161</t>
  </si>
  <si>
    <t>Obdělání půdy válením v rovině nebo na svahu do 1:5</t>
  </si>
  <si>
    <t>1608793523</t>
  </si>
  <si>
    <t>108.1</t>
  </si>
  <si>
    <t>Tříletá údržba - 1.rok</t>
  </si>
  <si>
    <t>185804312</t>
  </si>
  <si>
    <t>Zalití rostlin vodou plochy záhonů jednotlivě přes 20 m2</t>
  </si>
  <si>
    <t>1249323219</t>
  </si>
  <si>
    <t>185851121</t>
  </si>
  <si>
    <t>Dovoz vody pro zálivku rostlin na vzdálenost do 1000 m</t>
  </si>
  <si>
    <t>1499519579</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</si>
  <si>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</si>
  <si>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185851129</t>
  </si>
  <si>
    <t>Dovoz vody pro zálivku rostlin Příplatek k ceně za každých dalších i započatých 1000 m</t>
  </si>
  <si>
    <t>1939367715</t>
  </si>
  <si>
    <t>000000011</t>
  </si>
  <si>
    <t>VODA</t>
  </si>
  <si>
    <t>-18727947</t>
  </si>
  <si>
    <t>185804513</t>
  </si>
  <si>
    <t>Odplevelení výsadeb v rovině nebo na svahu do 1:5 dřevin solitérních</t>
  </si>
  <si>
    <t>-1256209459</t>
  </si>
  <si>
    <t xml:space="preserve">Poznámka k souboru cen:_x000D_
1. V cenách jsou započteny i náklady spojené s nakypřením, s případným naložením odpadu na dopravní
 prostředek, odvozem do 20 km a se složením.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</si>
  <si>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-1828789677</t>
  </si>
  <si>
    <t>708021007</t>
  </si>
  <si>
    <t>HNOJIVO CERERIT PYTLOVANÝ</t>
  </si>
  <si>
    <t>-241450241</t>
  </si>
  <si>
    <t>184813111</t>
  </si>
  <si>
    <t>Ošetřování a ochrana stromů proti škodám způsobeným zvěří nátěrem nebo postřikem</t>
  </si>
  <si>
    <t>-799610971</t>
  </si>
  <si>
    <t xml:space="preserve">Poznámka k souboru cen:_x000D_
1. V cenách jsou započteny i náklady spojené s donesením ochranných prostředků ze vzdálenosti do 50
 m.
2. V cenách nejsou započteny náklady na dodání ochranných hmot. Tyto se oceňují ve specifikaci.
 Ztratné pro nátěry a postřik lze stanovit ve výši 10 %.
</t>
  </si>
  <si>
    <t>703012200</t>
  </si>
  <si>
    <t>AVERSOL</t>
  </si>
  <si>
    <t>629377238</t>
  </si>
  <si>
    <t>184852311</t>
  </si>
  <si>
    <t>Řez stromů prováděný lezeckou technikou výchovný špičáky a keřové stromy, výšky do 4 m</t>
  </si>
  <si>
    <t>-776454889</t>
  </si>
  <si>
    <t xml:space="preserve">Poznámka k souboru cen:_x000D_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</si>
  <si>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R1</t>
  </si>
  <si>
    <t>Kontrola a oprava oplocení</t>
  </si>
  <si>
    <t>hod.</t>
  </si>
  <si>
    <t>1925321486</t>
  </si>
  <si>
    <t>108.2</t>
  </si>
  <si>
    <t>Tříletá údržba - 2. rok</t>
  </si>
  <si>
    <t>2134078944</t>
  </si>
  <si>
    <t>-819924671</t>
  </si>
  <si>
    <t>2030285305</t>
  </si>
  <si>
    <t>-2101113310</t>
  </si>
  <si>
    <t>1893119891</t>
  </si>
  <si>
    <t>-985146954</t>
  </si>
  <si>
    <t>-863461421</t>
  </si>
  <si>
    <t>728175433</t>
  </si>
  <si>
    <t>1874207798</t>
  </si>
  <si>
    <t>1390519637</t>
  </si>
  <si>
    <t>-2143942091</t>
  </si>
  <si>
    <t>108.3</t>
  </si>
  <si>
    <t>Tříletá údržba - 3. rok</t>
  </si>
  <si>
    <t>1348922004</t>
  </si>
  <si>
    <t>1708876539</t>
  </si>
  <si>
    <t>-819732167</t>
  </si>
  <si>
    <t>1992708929</t>
  </si>
  <si>
    <t>1646745727</t>
  </si>
  <si>
    <t>1191140673</t>
  </si>
  <si>
    <t>54</t>
  </si>
  <si>
    <t>-258238607</t>
  </si>
  <si>
    <t>55</t>
  </si>
  <si>
    <t>-1847975015</t>
  </si>
  <si>
    <t>56</t>
  </si>
  <si>
    <t>-520138921</t>
  </si>
  <si>
    <t>57</t>
  </si>
  <si>
    <t>1114328875</t>
  </si>
  <si>
    <t>58</t>
  </si>
  <si>
    <t>-1148005331</t>
  </si>
  <si>
    <t>59</t>
  </si>
  <si>
    <t>998231311</t>
  </si>
  <si>
    <t>Přesun hmot pro sadovnické a krajinářské úpravy dopravní vzdálenost do 5000 m</t>
  </si>
  <si>
    <t>-2144390766</t>
  </si>
  <si>
    <t>SO 801.2 - Lokální biokor...</t>
  </si>
  <si>
    <t xml:space="preserve">    102 - Biokoridor</t>
  </si>
  <si>
    <t xml:space="preserve">    11.1 - Pětiletá údržba biokoridoru - 1. rok</t>
  </si>
  <si>
    <t xml:space="preserve">    11.2 - Pětiletá údržba biokoridoru - 2. rok</t>
  </si>
  <si>
    <t xml:space="preserve">    11.3 - Pětiletá údržba biokoridoru - 3. rok</t>
  </si>
  <si>
    <t xml:space="preserve">    11.4 - Pětiletá údržba biokoridoru - 4. rok</t>
  </si>
  <si>
    <t xml:space="preserve">    11.5 - Pětiletá údržba biokoridoru - 5 . rok</t>
  </si>
  <si>
    <t>102</t>
  </si>
  <si>
    <t>Biokoridor</t>
  </si>
  <si>
    <t>183111114</t>
  </si>
  <si>
    <t>Hloubení jamek pro vysazování rostlin v zemině tř.1 až 4 bez výměny půdy v rovině nebo na svahu do 1:5, objemu přes 0,01 do 0,02 m3</t>
  </si>
  <si>
    <t>1334935543</t>
  </si>
  <si>
    <t>-1283605097</t>
  </si>
  <si>
    <t>1216937419</t>
  </si>
  <si>
    <t>002701060</t>
  </si>
  <si>
    <t>ACER PLATANOIDES K 150-200</t>
  </si>
  <si>
    <t>-1096602832</t>
  </si>
  <si>
    <t>036101061</t>
  </si>
  <si>
    <t>CARPINUS BETULUS K 150-200</t>
  </si>
  <si>
    <t>-1699848673</t>
  </si>
  <si>
    <t>084102041</t>
  </si>
  <si>
    <t>FRAXINUS EXCELSIOR K 150-200</t>
  </si>
  <si>
    <t>1822944006</t>
  </si>
  <si>
    <t>171205060</t>
  </si>
  <si>
    <t>QUERCUS PETREA K 150-200</t>
  </si>
  <si>
    <t>-1655886056</t>
  </si>
  <si>
    <t>193501120</t>
  </si>
  <si>
    <t>SORBUS TORMINALIS K 150-200</t>
  </si>
  <si>
    <t>1272852964</t>
  </si>
  <si>
    <t>206301040</t>
  </si>
  <si>
    <t>TILIA CORDATA K 150-200</t>
  </si>
  <si>
    <t>-1854860867</t>
  </si>
  <si>
    <t>184102111</t>
  </si>
  <si>
    <t>Výsadba dřeviny s balem do předem vyhloubené jamky se zalitím v rovině nebo na svahu do 1:5, při průměru balu přes 100 do 200 mm</t>
  </si>
  <si>
    <t>-295699901</t>
  </si>
  <si>
    <t>049601031</t>
  </si>
  <si>
    <t>CORNUS SANQUINEA 40-60</t>
  </si>
  <si>
    <t>385783558</t>
  </si>
  <si>
    <t>050101010</t>
  </si>
  <si>
    <t>CORYLUS AVELLANA 40-60</t>
  </si>
  <si>
    <t>-872498172</t>
  </si>
  <si>
    <t>053102010</t>
  </si>
  <si>
    <t>CRATAEGUS MONOGYNA 40-60</t>
  </si>
  <si>
    <t>-535205070</t>
  </si>
  <si>
    <t>136204012</t>
  </si>
  <si>
    <t>LONICERA XYLOSTEUM 40-60</t>
  </si>
  <si>
    <t>1214874070</t>
  </si>
  <si>
    <t>163310010</t>
  </si>
  <si>
    <t>PRUNUS SPINOSA 40-60</t>
  </si>
  <si>
    <t>-2104756137</t>
  </si>
  <si>
    <t>181030121</t>
  </si>
  <si>
    <t>ROSA CANINA 40-60</t>
  </si>
  <si>
    <t>-285790296</t>
  </si>
  <si>
    <t>-219057574</t>
  </si>
  <si>
    <t>-441490912</t>
  </si>
  <si>
    <t>1103312642</t>
  </si>
  <si>
    <t>1855775373</t>
  </si>
  <si>
    <t>953020899</t>
  </si>
  <si>
    <t>1778977645</t>
  </si>
  <si>
    <t>-1262209668</t>
  </si>
  <si>
    <t>1487060718</t>
  </si>
  <si>
    <t>773927055</t>
  </si>
  <si>
    <t>-1316540096</t>
  </si>
  <si>
    <t>348401220</t>
  </si>
  <si>
    <t>Osazení oplocení ze strojového pletiva bez napínacích drátů do 15 st. sklonu svahu, výšky do 1,6 m</t>
  </si>
  <si>
    <t>1851961036</t>
  </si>
  <si>
    <t xml:space="preserve">Poznámka k souboru cen:_x000D_
1. V cenách nejsou započteny náklady na dodávku pletiva a drátů, tyto se oceňují ve specifikaci.
</t>
  </si>
  <si>
    <t>313247560</t>
  </si>
  <si>
    <t>pletivo drátěné se čtvercovými oky zapletené pozinkované 50 x 2 x 1600 mm</t>
  </si>
  <si>
    <t>-49219784</t>
  </si>
  <si>
    <t>338950143</t>
  </si>
  <si>
    <t>Osazení dřevěných kůlových konstrukcí svislých Příplatek k cenám jednotlivých kůlů do jam se zadusáním do zeminy, výšky kůlů nad terénem přes 1,0 do 1,5 m</t>
  </si>
  <si>
    <t>-704610139</t>
  </si>
  <si>
    <t xml:space="preserve">Poznámka k souboru cen:_x000D_
1. Ceny -0101 až -0126 a -0201 až -0226 jsou určeny pro osazování konstrukcí, ve kterých je osová
 vzdálenost jednotlivých kůlů menší než 400 mm. Tyto ceny lze použít i pro skupiny kůlů oddělené
 mezerou větší než 400 mm, přičemž skupiny takto oddělené se oceňují samostatně.
2. Ceny -0131 až -0156 a -0231 až -0256 jsou určeny pro osazování konstrukcí z jednotlivých kůlů,
 ve kterých je osová vzdálenost kůlů rovna nebo větší než 400 mm.
3. V cenách jsou započteny i náklady na :
 a) vytýčení a rozměření trasy
 b) řezání kůlů, sražení hran řezných ploch a dvojnásobný impregnační nátěr řezných ploch včetně
 nákladů na dodání impregnační hmoty.
4. V cenách -0101 až -0105, -0131 až -0135, -0201 až -0205, -0231 až -0235 jsou započteny i náklady
 na dodání betonových směsí.
5. V cenách -0121 až -0126, -0151 až -0156, -0221 až –0226 a -0251 až -0256 jsou započteny i
 náklady na zhotovení šablon oblouků a dočasných podpěrných konstrukcí sestav šikmých kůlů.
6. V cenách nejsou započteny náklady na provedení zemních prací; tyto práce se oceňují příslušnými
 cenami části A01 katalogu 800-1 Zemní práce.
7. V cenách -0111 až -0115, -0141 až -0145, -0211 až -0215 a -0241 až -0245 nejsou započteny
 náklady na případné prohození zeminy; tyto práce, pokud je prohození předepsáno projektem, se
 oceňují cenou 175 10-1209 katalogu 800-1 Zemní práce.
8. V cenách nejsou započteny náklady na podkladní vrstvy; tyto práce se oceňují cenami souboru cen
 451 5 . - . 1 Lože pod potrubí, stoky a drobné objekty části A01 katalogu 827-1 Vedení trubní
 dálková a přípojná – vodovody a kanalizace.
9. Množství měrných jednotek se určuje u řadových konstrukcí v ose řady, mezi vnějšími hranami
 krajních kůlů. Prořez lze stanovit ve výši 2%.
</t>
  </si>
  <si>
    <t>-400042644</t>
  </si>
  <si>
    <t>11.1</t>
  </si>
  <si>
    <t>Pětiletá údržba biokoridoru - 1. rok</t>
  </si>
  <si>
    <t>202426765</t>
  </si>
  <si>
    <t>-51588001</t>
  </si>
  <si>
    <t>212468283</t>
  </si>
  <si>
    <t>902132944</t>
  </si>
  <si>
    <t>184814111</t>
  </si>
  <si>
    <t>Okopání okolo sazenic hloubky do 0,10 m, na ploše 0,50 x 0,50 m v zemině tř. 1</t>
  </si>
  <si>
    <t>252791184</t>
  </si>
  <si>
    <t xml:space="preserve">Poznámka k souboru cen:_x000D_
1. V cenách jsou započteny i náklady spojené s odstraněním plevele a s jeho ponecháním na místě.
</t>
  </si>
  <si>
    <t>-459065963</t>
  </si>
  <si>
    <t>290001333</t>
  </si>
  <si>
    <t>114365299</t>
  </si>
  <si>
    <t>-32683256</t>
  </si>
  <si>
    <t>1420685292</t>
  </si>
  <si>
    <t>Kontrola  a oprava oplocení</t>
  </si>
  <si>
    <t>-1355023974</t>
  </si>
  <si>
    <t>111151131</t>
  </si>
  <si>
    <t>Pokosení trávníku při souvislé ploše do 1000 m2 lučního v rovině nebo svahu do 1:5</t>
  </si>
  <si>
    <t>-1533543365</t>
  </si>
  <si>
    <t>11.2</t>
  </si>
  <si>
    <t>Pětiletá údržba biokoridoru - 2. rok</t>
  </si>
  <si>
    <t>-2045752491</t>
  </si>
  <si>
    <t>1545011643</t>
  </si>
  <si>
    <t>2124032841</t>
  </si>
  <si>
    <t>-131770476</t>
  </si>
  <si>
    <t>1592875211</t>
  </si>
  <si>
    <t>1885757801</t>
  </si>
  <si>
    <t>204460952</t>
  </si>
  <si>
    <t>756859674</t>
  </si>
  <si>
    <t>359791471</t>
  </si>
  <si>
    <t>-840692952</t>
  </si>
  <si>
    <t>1896846977</t>
  </si>
  <si>
    <t>-756482469</t>
  </si>
  <si>
    <t>11.3</t>
  </si>
  <si>
    <t>Pětiletá údržba biokoridoru - 3. rok</t>
  </si>
  <si>
    <t>1210257996</t>
  </si>
  <si>
    <t>-1522837305</t>
  </si>
  <si>
    <t>1894191897</t>
  </si>
  <si>
    <t>199643179</t>
  </si>
  <si>
    <t>-57949914</t>
  </si>
  <si>
    <t>60</t>
  </si>
  <si>
    <t>1876290547</t>
  </si>
  <si>
    <t>61</t>
  </si>
  <si>
    <t>1852183220</t>
  </si>
  <si>
    <t>62</t>
  </si>
  <si>
    <t>-1793491453</t>
  </si>
  <si>
    <t>63</t>
  </si>
  <si>
    <t>-228764179</t>
  </si>
  <si>
    <t>1581965996</t>
  </si>
  <si>
    <t>65</t>
  </si>
  <si>
    <t>-441951299</t>
  </si>
  <si>
    <t>66</t>
  </si>
  <si>
    <t>1795269770</t>
  </si>
  <si>
    <t>11.4</t>
  </si>
  <si>
    <t>Pětiletá údržba biokoridoru - 4. rok</t>
  </si>
  <si>
    <t>67</t>
  </si>
  <si>
    <t>829110051</t>
  </si>
  <si>
    <t>68</t>
  </si>
  <si>
    <t>700935625</t>
  </si>
  <si>
    <t>69</t>
  </si>
  <si>
    <t>-817809958</t>
  </si>
  <si>
    <t>70</t>
  </si>
  <si>
    <t>-1435955961</t>
  </si>
  <si>
    <t>71</t>
  </si>
  <si>
    <t>24466635</t>
  </si>
  <si>
    <t>72</t>
  </si>
  <si>
    <t>-1738135268</t>
  </si>
  <si>
    <t>73</t>
  </si>
  <si>
    <t>1699353747</t>
  </si>
  <si>
    <t>74</t>
  </si>
  <si>
    <t>-1301134957</t>
  </si>
  <si>
    <t>75</t>
  </si>
  <si>
    <t>1444627627</t>
  </si>
  <si>
    <t>76</t>
  </si>
  <si>
    <t>139267918</t>
  </si>
  <si>
    <t>77</t>
  </si>
  <si>
    <t>-633279018</t>
  </si>
  <si>
    <t>78</t>
  </si>
  <si>
    <t>-1005207361</t>
  </si>
  <si>
    <t>11.5</t>
  </si>
  <si>
    <t>Pětiletá údržba biokoridoru - 5 . rok</t>
  </si>
  <si>
    <t>79</t>
  </si>
  <si>
    <t>1619149528</t>
  </si>
  <si>
    <t>80</t>
  </si>
  <si>
    <t>-2140696881</t>
  </si>
  <si>
    <t>81</t>
  </si>
  <si>
    <t>-1989494298</t>
  </si>
  <si>
    <t>82</t>
  </si>
  <si>
    <t>-630588011</t>
  </si>
  <si>
    <t>83</t>
  </si>
  <si>
    <t>-2140061375</t>
  </si>
  <si>
    <t>84</t>
  </si>
  <si>
    <t>-687293074</t>
  </si>
  <si>
    <t>85</t>
  </si>
  <si>
    <t>1830244281</t>
  </si>
  <si>
    <t>86</t>
  </si>
  <si>
    <t>-1729731253</t>
  </si>
  <si>
    <t>87</t>
  </si>
  <si>
    <t>1311501758</t>
  </si>
  <si>
    <t>88</t>
  </si>
  <si>
    <t>-1327840707</t>
  </si>
  <si>
    <t>89</t>
  </si>
  <si>
    <t>2138975496</t>
  </si>
  <si>
    <t>90</t>
  </si>
  <si>
    <t>2015104951</t>
  </si>
  <si>
    <t>91</t>
  </si>
  <si>
    <t>136687991</t>
  </si>
  <si>
    <t>SO 802 - Kácení a výsadba...</t>
  </si>
  <si>
    <t>111201101</t>
  </si>
  <si>
    <t>Odstranění křovin a stromů s odstraněním kořenů průměru kmene do 100 mm do sklonu terénu 1 : 5, při celkové ploše do 1 000 m2</t>
  </si>
  <si>
    <t>1317144536</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</si>
  <si>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</si>
  <si>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111201401</t>
  </si>
  <si>
    <t>Spálení odstraněných křovin a stromů na hromadách průměru kmene do 100 mm pro jakoukoliv plochu</t>
  </si>
  <si>
    <t>1992519107</t>
  </si>
  <si>
    <t xml:space="preserve">Poznámka k souboru cen:_x000D_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</si>
  <si>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181111121</t>
  </si>
  <si>
    <t>Plošná úprava terénu v zemině tř. 1 až 4 s urovnáním povrchu bez doplnění ornice souvislé plochy do 500 m2 při nerovnostech terénu přes 100 do 150 mm v rovině nebo na svahu do 1:5</t>
  </si>
  <si>
    <t>-944781315</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</si>
  <si>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</si>
  <si>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SO 900 - Vedlejší rozpočt...</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</si>
  <si>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</si>
  <si>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</si>
  <si>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</si>
  <si>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</si>
  <si>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</si>
  <si>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</si>
  <si>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</si>
  <si>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</si>
  <si>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011103000</t>
  </si>
  <si>
    <t>Práce geologa - stanovení receptury úpravy zemin</t>
  </si>
  <si>
    <t>Kč</t>
  </si>
  <si>
    <t>370873780</t>
  </si>
  <si>
    <t>012103000</t>
  </si>
  <si>
    <t>Geometrický plán pro oddělení parcel</t>
  </si>
  <si>
    <t>-1042485943</t>
  </si>
  <si>
    <t>012203000</t>
  </si>
  <si>
    <t>Geodetické práce při provádění stavby</t>
  </si>
  <si>
    <t>-1142079679</t>
  </si>
  <si>
    <t>012303000</t>
  </si>
  <si>
    <t>Geodetické práce po výstavbě</t>
  </si>
  <si>
    <t>-361326835</t>
  </si>
  <si>
    <t>013244000</t>
  </si>
  <si>
    <t>Dokumentace pro provádění stavby</t>
  </si>
  <si>
    <t>2074828284</t>
  </si>
  <si>
    <t>013254000</t>
  </si>
  <si>
    <t>Dokumentace skutečného provedení stavby</t>
  </si>
  <si>
    <t>2144540140</t>
  </si>
  <si>
    <t>VRN3</t>
  </si>
  <si>
    <t>Zařízení staveniště</t>
  </si>
  <si>
    <t>030001000</t>
  </si>
  <si>
    <t>-526425658</t>
  </si>
  <si>
    <t>039002000</t>
  </si>
  <si>
    <t>Zrušení zařízení staveniště</t>
  </si>
  <si>
    <t>-1940143334</t>
  </si>
  <si>
    <t>039203000</t>
  </si>
  <si>
    <t>Úprava terénu po zrušení zařízení staveniště</t>
  </si>
  <si>
    <t>1951354404</t>
  </si>
  <si>
    <t>VRN4</t>
  </si>
  <si>
    <t>Inženýrská činnost</t>
  </si>
  <si>
    <t>042503000</t>
  </si>
  <si>
    <t>Plán BOZP na staveništi</t>
  </si>
  <si>
    <t>1549103830</t>
  </si>
  <si>
    <t>043002000</t>
  </si>
  <si>
    <t>Zkoušky a ostatní měření, hutnící zkoušky (archeologie)</t>
  </si>
  <si>
    <t>-1081489601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</si>
  <si>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</si>
  <si>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</si>
  <si>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</si>
  <si>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</si>
  <si>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</si>
  <si>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</si>
  <si>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</si>
  <si>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</si>
  <si>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</si>
  <si>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</si>
  <si>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</si>
  <si>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</si>
  <si>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</si>
  <si>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</si>
  <si>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</si>
  <si>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</si>
  <si>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</si>
  <si>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</si>
  <si>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</si>
  <si>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</si>
  <si>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</si>
  <si>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</si>
  <si>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</si>
  <si>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</si>
  <si>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</si>
  <si>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</si>
  <si>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</si>
  <si>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</si>
  <si>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</si>
  <si>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</si>
  <si>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</si>
  <si>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</si>
  <si>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</si>
  <si>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</si>
  <si>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</si>
  <si>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</si>
  <si>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</si>
  <si>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</si>
  <si>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</si>
  <si>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</si>
  <si>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</si>
  <si>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</si>
  <si>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</si>
  <si>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</si>
  <si>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</si>
  <si>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</si>
  <si>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</si>
  <si>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</si>
  <si>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</si>
  <si>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</si>
  <si>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</si>
  <si>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</si>
  <si>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</si>
  <si>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</si>
  <si>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</si>
  <si>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</si>
  <si>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</si>
  <si>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</si>
  <si>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</si>
  <si>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</si>
  <si>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</si>
  <si>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</si>
  <si>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</si>
  <si>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</si>
  <si>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</si>
  <si>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</si>
  <si>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</si>
  <si>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</si>
  <si>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</si>
  <si>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</si>
  <si>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</si>
  <si>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</si>
  <si>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</si>
  <si>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</si>
  <si>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</si>
  <si>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</si>
  <si>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</si>
  <si>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</si>
  <si>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</si>
  <si>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</si>
  <si>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</si>
  <si>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</si>
  <si>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</si>
  <si>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</si>
  <si>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</si>
  <si>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</si>
  <si>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</si>
  <si>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</si>
  <si>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</si>
  <si>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</si>
  <si>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</si>
  <si>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</si>
  <si>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</si>
  <si>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</si>
  <si>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</si>
  <si>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</si>
  <si>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</si>
  <si>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</si>
  <si>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</si>
  <si>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</si>
  <si>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</si>
  <si>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</si>
  <si>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</si>
  <si>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</si>
  <si>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</si>
  <si>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</si>
  <si>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</si>
  <si>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</si>
  <si>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</si>
  <si>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</si>
  <si>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</si>
  <si>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</si>
  <si>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</si>
  <si>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</si>
  <si>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</si>
  <si>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</si>
  <si>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</si>
  <si>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</si>
  <si>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</si>
  <si>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</si>
  <si>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</si>
  <si>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</si>
  <si>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</si>
  <si>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</si>
  <si>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</si>
  <si>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</si>
  <si>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</si>
  <si>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</si>
  <si>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</si>
  <si>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</si>
  <si>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</si>
  <si>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</si>
  <si>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</si>
  <si>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</si>
  <si>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</si>
  <si>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</si>
  <si>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</si>
  <si>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</si>
  <si>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</si>
  <si>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</si>
  <si>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</si>
  <si>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</si>
  <si>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</si>
  <si>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</si>
  <si>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</si>
  <si>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</si>
  <si>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</si>
  <si>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</si>
  <si>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</si>
  <si>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</si>
  <si>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</si>
  <si>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</si>
  <si>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</si>
  <si>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</si>
  <si>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</si>
  <si>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</si>
  <si>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</si>
  <si>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</si>
  <si>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</si>
  <si>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</si>
  <si>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</si>
  <si>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</si>
  <si>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</si>
  <si>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</si>
  <si>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</si>
  <si>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</si>
  <si>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</si>
  <si>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</si>
  <si>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</si>
  <si>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</si>
  <si>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</si>
  <si>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</si>
  <si>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</si>
  <si>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</si>
  <si>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</si>
  <si>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</si>
  <si>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</si>
  <si>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</si>
  <si>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</si>
  <si>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</si>
  <si>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</si>
  <si>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</si>
  <si>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</si>
  <si>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</si>
  <si>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</si>
  <si>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</si>
  <si>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listopad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</si>
</sst>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
      <sz val="10"/>
      <name val="Arial CE"/>
      <family val="2"/>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5" xfId="0" applyBorder="1"/>
    <xf numFmtId="0" fontId="0" fillId="0" borderId="0" xfId="0" applyFont="1" applyAlignment="1">
      <alignment vertical="center"/>
    </xf>
    <xf numFmtId="0" fontId="0" fillId="0" borderId="4" xfId="0" applyFont="1" applyBorder="1" applyAlignment="1">
      <alignment vertical="center"/>
    </xf>
    <xf numFmtId="0" fontId="17" fillId="0" borderId="6" xfId="0" applyFont="1" applyBorder="1" applyAlignment="1">
      <alignment horizontal="left" vertical="center"/>
    </xf>
    <xf numFmtId="0" fontId="0" fillId="0" borderId="6" xfId="0" applyFont="1" applyBorder="1" applyAlignment="1">
      <alignment vertical="center"/>
    </xf>
    <xf numFmtId="0" fontId="1" fillId="0" borderId="0" xfId="0" applyFont="1" applyAlignment="1">
      <alignment horizontal="right" vertical="center"/>
    </xf>
    <xf numFmtId="0" fontId="1" fillId="0" borderId="4" xfId="0" applyFont="1" applyBorder="1" applyAlignment="1">
      <alignmen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5" borderId="8" xfId="0" applyFont="1" applyFill="1" applyBorder="1" applyAlignment="1">
      <alignment vertical="center"/>
    </xf>
    <xf numFmtId="0" fontId="21" fillId="5" borderId="9"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5"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6"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5"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6" xfId="0" applyNumberFormat="1" applyFont="1" applyBorder="1" applyAlignment="1">
      <alignment vertical="center"/>
    </xf>
    <xf numFmtId="0" fontId="5" fillId="0" borderId="0" xfId="0" applyFont="1" applyAlignment="1">
      <alignment horizontal="left" vertical="center"/>
    </xf>
    <xf numFmtId="4" fontId="28" fillId="0" borderId="20" xfId="0" applyNumberFormat="1" applyFont="1" applyBorder="1" applyAlignment="1">
      <alignment vertical="center"/>
    </xf>
    <xf numFmtId="4" fontId="28" fillId="0" borderId="21" xfId="0" applyNumberFormat="1" applyFont="1" applyBorder="1" applyAlignment="1">
      <alignment vertical="center"/>
    </xf>
    <xf numFmtId="166" fontId="28" fillId="0" borderId="21" xfId="0" applyNumberFormat="1" applyFont="1" applyBorder="1" applyAlignment="1">
      <alignment vertical="center"/>
    </xf>
    <xf numFmtId="4" fontId="28" fillId="0" borderId="22" xfId="0" applyNumberFormat="1" applyFont="1" applyBorder="1" applyAlignment="1">
      <alignment vertical="center"/>
    </xf>
    <xf numFmtId="0" fontId="29" fillId="0" borderId="0" xfId="0" applyFont="1" applyAlignment="1">
      <alignment horizontal="left" vertical="center"/>
    </xf>
    <xf numFmtId="0" fontId="0" fillId="0" borderId="4" xfId="0" applyBorder="1" applyAlignment="1">
      <alignmen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17" fillId="0" borderId="0" xfId="0" applyFont="1" applyAlignment="1">
      <alignment horizontal="lef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ont="1" applyFill="1" applyAlignment="1">
      <alignment vertical="center"/>
    </xf>
    <xf numFmtId="0" fontId="4" fillId="5" borderId="7" xfId="0" applyFont="1" applyFill="1" applyBorder="1" applyAlignment="1">
      <alignment horizontal="left" vertical="center"/>
    </xf>
    <xf numFmtId="0" fontId="4" fillId="5" borderId="8" xfId="0" applyFont="1" applyFill="1" applyBorder="1" applyAlignment="1">
      <alignment horizontal="right" vertical="center"/>
    </xf>
    <xf numFmtId="0" fontId="4" fillId="5" borderId="8" xfId="0" applyFont="1" applyFill="1" applyBorder="1" applyAlignment="1">
      <alignment horizontal="center" vertical="center"/>
    </xf>
    <xf numFmtId="4" fontId="4" fillId="5" borderId="8" xfId="0" applyNumberFormat="1" applyFont="1" applyFill="1" applyBorder="1" applyAlignment="1">
      <alignment vertical="center"/>
    </xf>
    <xf numFmtId="0" fontId="0" fillId="5" borderId="9" xfId="0" applyFont="1" applyFill="1" applyBorder="1" applyAlignment="1">
      <alignment vertical="center"/>
    </xf>
    <xf numFmtId="0" fontId="21" fillId="5" borderId="0" xfId="0" applyFont="1" applyFill="1" applyAlignment="1">
      <alignment horizontal="left" vertical="center"/>
    </xf>
    <xf numFmtId="0" fontId="21" fillId="5" borderId="0" xfId="0" applyFont="1" applyFill="1" applyAlignment="1">
      <alignment horizontal="right" vertical="center"/>
    </xf>
    <xf numFmtId="0" fontId="30"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4" fontId="6" fillId="0" borderId="21" xfId="0" applyNumberFormat="1" applyFont="1" applyBorder="1" applyAlignment="1">
      <alignment vertical="center"/>
    </xf>
    <xf numFmtId="0" fontId="7" fillId="0" borderId="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4" fontId="7" fillId="0" borderId="21" xfId="0" applyNumberFormat="1"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0" fillId="0" borderId="4" xfId="0" applyBorder="1" applyAlignment="1">
      <alignment horizontal="center" vertical="center" wrapText="1"/>
    </xf>
    <xf numFmtId="4" fontId="23" fillId="0" borderId="0" xfId="0" applyNumberFormat="1" applyFont="1" applyAlignment="1"/>
    <xf numFmtId="166" fontId="31" fillId="0" borderId="13" xfId="0" applyNumberFormat="1" applyFont="1" applyBorder="1" applyAlignment="1"/>
    <xf numFmtId="166" fontId="31" fillId="0" borderId="14" xfId="0" applyNumberFormat="1" applyFont="1" applyBorder="1" applyAlignment="1"/>
    <xf numFmtId="4" fontId="32" fillId="0" borderId="0" xfId="0" applyNumberFormat="1" applyFont="1" applyAlignment="1">
      <alignment vertical="center"/>
    </xf>
    <xf numFmtId="0" fontId="8" fillId="0" borderId="4"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5" xfId="0" applyFont="1" applyBorder="1" applyAlignment="1"/>
    <xf numFmtId="0" fontId="8" fillId="0" borderId="0" xfId="0" applyFont="1" applyBorder="1" applyAlignment="1"/>
    <xf numFmtId="166" fontId="8" fillId="0" borderId="0" xfId="0" applyNumberFormat="1" applyFont="1" applyBorder="1" applyAlignment="1"/>
    <xf numFmtId="166" fontId="8" fillId="0" borderId="16"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4" xfId="0" applyFont="1" applyBorder="1" applyAlignment="1" applyProtection="1">
      <alignment vertical="center"/>
      <protection locked="0"/>
    </xf>
    <xf numFmtId="0" fontId="21" fillId="0" borderId="23" xfId="0" applyFont="1" applyBorder="1" applyAlignment="1" applyProtection="1">
      <alignment horizontal="center" vertical="center"/>
      <protection locked="0"/>
    </xf>
    <xf numFmtId="49" fontId="21" fillId="0" borderId="23" xfId="0" applyNumberFormat="1"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3" xfId="0" applyFont="1" applyBorder="1" applyAlignment="1" applyProtection="1">
      <alignment horizontal="center" vertical="center" wrapText="1"/>
      <protection locked="0"/>
    </xf>
    <xf numFmtId="167" fontId="21" fillId="0" borderId="23" xfId="0" applyNumberFormat="1" applyFont="1" applyBorder="1" applyAlignment="1" applyProtection="1">
      <alignment vertical="center"/>
      <protection locked="0"/>
    </xf>
    <xf numFmtId="4" fontId="21" fillId="3"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protection locked="0"/>
    </xf>
    <xf numFmtId="0" fontId="22" fillId="3" borderId="15"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6"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0" xfId="0" applyFont="1" applyAlignment="1" applyProtection="1">
      <alignment vertical="center"/>
      <protection locked="0"/>
    </xf>
    <xf numFmtId="0" fontId="0" fillId="0" borderId="15" xfId="0" applyFont="1" applyBorder="1" applyAlignment="1">
      <alignment vertical="center"/>
    </xf>
    <xf numFmtId="0" fontId="0" fillId="0" borderId="0" xfId="0" applyBorder="1" applyAlignment="1">
      <alignment vertical="center"/>
    </xf>
    <xf numFmtId="0" fontId="35" fillId="0" borderId="0" xfId="0" applyFont="1" applyAlignment="1">
      <alignment vertical="center" wrapText="1"/>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5"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5" xfId="0" applyFont="1" applyBorder="1" applyAlignment="1">
      <alignment vertical="center"/>
    </xf>
    <xf numFmtId="0" fontId="11" fillId="0" borderId="0" xfId="0" applyFont="1" applyBorder="1" applyAlignment="1">
      <alignment vertical="center"/>
    </xf>
    <xf numFmtId="0" fontId="11" fillId="0" borderId="16" xfId="0" applyFont="1" applyBorder="1" applyAlignment="1">
      <alignment vertical="center"/>
    </xf>
    <xf numFmtId="0" fontId="36" fillId="0" borderId="23" xfId="0" applyFont="1" applyBorder="1" applyAlignment="1" applyProtection="1">
      <alignment horizontal="center" vertical="center"/>
      <protection locked="0"/>
    </xf>
    <xf numFmtId="49" fontId="36" fillId="0" borderId="23" xfId="0" applyNumberFormat="1" applyFont="1" applyBorder="1" applyAlignment="1" applyProtection="1">
      <alignment horizontal="left" vertical="center" wrapText="1"/>
      <protection locked="0"/>
    </xf>
    <xf numFmtId="0" fontId="36" fillId="0" borderId="23" xfId="0" applyFont="1" applyBorder="1" applyAlignment="1" applyProtection="1">
      <alignment horizontal="left" vertical="center" wrapText="1"/>
      <protection locked="0"/>
    </xf>
    <xf numFmtId="0" fontId="36" fillId="0" borderId="23" xfId="0" applyFont="1" applyBorder="1" applyAlignment="1" applyProtection="1">
      <alignment horizontal="center" vertical="center" wrapText="1"/>
      <protection locked="0"/>
    </xf>
    <xf numFmtId="167" fontId="36" fillId="0" borderId="23" xfId="0" applyNumberFormat="1" applyFont="1" applyBorder="1" applyAlignment="1" applyProtection="1">
      <alignment vertical="center"/>
      <protection locked="0"/>
    </xf>
    <xf numFmtId="4" fontId="36" fillId="3"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protection locked="0"/>
    </xf>
    <xf numFmtId="0" fontId="37" fillId="0" borderId="4" xfId="0" applyFont="1" applyBorder="1" applyAlignment="1">
      <alignment vertical="center"/>
    </xf>
    <xf numFmtId="0" fontId="36" fillId="3" borderId="15"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20" xfId="0" applyFont="1" applyBorder="1" applyAlignment="1">
      <alignment vertical="center"/>
    </xf>
    <xf numFmtId="0" fontId="0" fillId="0" borderId="21" xfId="0"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3"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6" fillId="0" borderId="1"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3"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1" xfId="0" applyFont="1" applyBorder="1" applyAlignment="1">
      <alignment horizontal="left" vertical="center"/>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2" fillId="0" borderId="1" xfId="0" applyFont="1" applyBorder="1" applyAlignment="1">
      <alignment horizontal="center" vertical="center"/>
    </xf>
    <xf numFmtId="0" fontId="44" fillId="0" borderId="0" xfId="0" applyFont="1" applyAlignment="1">
      <alignment vertical="center"/>
    </xf>
    <xf numFmtId="0" fontId="40" fillId="0" borderId="1" xfId="0" applyFont="1" applyBorder="1" applyAlignment="1">
      <alignment vertical="center"/>
    </xf>
    <xf numFmtId="0" fontId="44" fillId="0" borderId="29" xfId="0" applyFont="1" applyBorder="1" applyAlignment="1">
      <alignment vertical="center"/>
    </xf>
    <xf numFmtId="0" fontId="40" fillId="0" borderId="29" xfId="0" applyFont="1" applyBorder="1" applyAlignment="1">
      <alignment vertical="center"/>
    </xf>
    <xf numFmtId="0" fontId="41" fillId="0" borderId="1" xfId="0" applyFont="1"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4"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1" fillId="5" borderId="7" xfId="0" applyFont="1" applyFill="1" applyBorder="1" applyAlignment="1">
      <alignment horizontal="center" vertical="center"/>
    </xf>
    <xf numFmtId="0" fontId="21" fillId="5" borderId="8" xfId="0" applyFont="1" applyFill="1" applyBorder="1" applyAlignment="1">
      <alignment horizontal="left" vertical="center"/>
    </xf>
    <xf numFmtId="0" fontId="21" fillId="5" borderId="8" xfId="0" applyFont="1" applyFill="1" applyBorder="1" applyAlignment="1">
      <alignment horizontal="right" vertical="center"/>
    </xf>
    <xf numFmtId="0" fontId="21" fillId="5" borderId="8" xfId="0" applyFont="1" applyFill="1" applyBorder="1" applyAlignment="1">
      <alignment horizontal="center" vertical="center"/>
    </xf>
    <xf numFmtId="0" fontId="26" fillId="0" borderId="0" xfId="0" applyFont="1" applyAlignment="1">
      <alignment horizontal="left" vertical="center" wrapText="1"/>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6" xfId="0" applyNumberFormat="1" applyFont="1" applyBorder="1" applyAlignment="1">
      <alignment vertical="center"/>
    </xf>
    <xf numFmtId="0" fontId="0" fillId="0" borderId="6" xfId="0" applyFont="1"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8" xfId="0" applyNumberFormat="1" applyFont="1" applyFill="1" applyBorder="1" applyAlignment="1">
      <alignment vertical="center"/>
    </xf>
    <xf numFmtId="0" fontId="0" fillId="4" borderId="8" xfId="0" applyFont="1" applyFill="1" applyBorder="1" applyAlignment="1">
      <alignment vertical="center"/>
    </xf>
    <xf numFmtId="0" fontId="0" fillId="4" borderId="9" xfId="0" applyFont="1" applyFill="1" applyBorder="1" applyAlignment="1">
      <alignment vertical="center"/>
    </xf>
    <xf numFmtId="0" fontId="4" fillId="4" borderId="8" xfId="0" applyFont="1" applyFill="1" applyBorder="1" applyAlignment="1">
      <alignment horizontal="left" vertical="center"/>
    </xf>
    <xf numFmtId="0" fontId="13" fillId="2"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40" fillId="0" borderId="29" xfId="0" applyFont="1" applyBorder="1" applyAlignment="1">
      <alignment horizontal="left"/>
    </xf>
    <xf numFmtId="0" fontId="41" fillId="0" borderId="1" xfId="0" applyFont="1" applyBorder="1" applyAlignment="1">
      <alignment horizontal="left" vertical="center"/>
    </xf>
    <xf numFmtId="0" fontId="41" fillId="0" borderId="1" xfId="0" applyFont="1" applyBorder="1" applyAlignment="1">
      <alignment horizontal="left" vertical="top"/>
    </xf>
    <xf numFmtId="0" fontId="41" fillId="0" borderId="1" xfId="0" applyFont="1" applyBorder="1" applyAlignment="1">
      <alignment horizontal="left" vertical="center" wrapText="1"/>
    </xf>
    <xf numFmtId="0" fontId="40" fillId="0" borderId="29" xfId="0" applyFont="1" applyBorder="1" applyAlignment="1">
      <alignment horizontal="left" wrapText="1"/>
    </xf>
    <xf numFmtId="49" fontId="41" fillId="0" borderId="1" xfId="0" applyNumberFormat="1" applyFont="1" applyBorder="1" applyAlignment="1">
      <alignment horizontal="left" vertical="center" wrapText="1"/>
    </xf>
    <xf numFmtId="49" fontId="49" fillId="3" borderId="0" xfId="0" applyNumberFormat="1"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showZeros="0" tabSelected="1" workbookViewId="0">
      <selection activeCell="AM49" sqref="AM49:AP49"/>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16" t="s">
        <v>6</v>
      </c>
      <c r="AS2" s="301"/>
      <c r="AT2" s="301"/>
      <c r="AU2" s="301"/>
      <c r="AV2" s="301"/>
      <c r="AW2" s="301"/>
      <c r="AX2" s="301"/>
      <c r="AY2" s="301"/>
      <c r="AZ2" s="301"/>
      <c r="BA2" s="301"/>
      <c r="BB2" s="301"/>
      <c r="BC2" s="301"/>
      <c r="BD2" s="301"/>
      <c r="BE2" s="301"/>
      <c r="BS2" s="18" t="s">
        <v>7</v>
      </c>
      <c r="BT2" s="18" t="s">
        <v>8</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1:74" s="1" customFormat="1" ht="24.95" customHeight="1">
      <c r="B4" s="21"/>
      <c r="D4" s="22" t="s">
        <v>10</v>
      </c>
      <c r="AR4" s="21"/>
      <c r="AS4" s="23" t="s">
        <v>11</v>
      </c>
      <c r="BE4" s="24" t="s">
        <v>12</v>
      </c>
      <c r="BS4" s="18" t="s">
        <v>13</v>
      </c>
    </row>
    <row r="5" spans="1:74" s="1" customFormat="1" ht="12" customHeight="1">
      <c r="B5" s="21"/>
      <c r="D5" s="25" t="s">
        <v>14</v>
      </c>
      <c r="K5" s="300" t="s">
        <v>15</v>
      </c>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R5" s="21"/>
      <c r="BE5" s="297" t="s">
        <v>16</v>
      </c>
      <c r="BS5" s="18" t="s">
        <v>7</v>
      </c>
    </row>
    <row r="6" spans="1:74" s="1" customFormat="1" ht="36.950000000000003" customHeight="1">
      <c r="B6" s="21"/>
      <c r="D6" s="27" t="s">
        <v>17</v>
      </c>
      <c r="K6" s="302" t="s">
        <v>18</v>
      </c>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R6" s="21"/>
      <c r="BE6" s="298"/>
      <c r="BS6" s="18" t="s">
        <v>7</v>
      </c>
    </row>
    <row r="7" spans="1:74" s="1" customFormat="1" ht="12" customHeight="1">
      <c r="B7" s="21"/>
      <c r="D7" s="28" t="s">
        <v>19</v>
      </c>
      <c r="K7" s="26" t="s">
        <v>20</v>
      </c>
      <c r="AK7" s="28" t="s">
        <v>21</v>
      </c>
      <c r="AN7" s="26" t="s">
        <v>22</v>
      </c>
      <c r="AR7" s="21"/>
      <c r="BE7" s="298"/>
      <c r="BS7" s="18" t="s">
        <v>7</v>
      </c>
    </row>
    <row r="8" spans="1:74" s="1" customFormat="1" ht="12" customHeight="1">
      <c r="B8" s="21"/>
      <c r="D8" s="28" t="s">
        <v>23</v>
      </c>
      <c r="K8" s="26" t="s">
        <v>24</v>
      </c>
      <c r="AK8" s="28" t="s">
        <v>25</v>
      </c>
      <c r="AN8" s="329" t="s">
        <v>1204</v>
      </c>
      <c r="AR8" s="21"/>
      <c r="BE8" s="298"/>
      <c r="BS8" s="18" t="s">
        <v>7</v>
      </c>
    </row>
    <row r="9" spans="1:74" s="1" customFormat="1" ht="14.45" customHeight="1">
      <c r="B9" s="21"/>
      <c r="AR9" s="21"/>
      <c r="BE9" s="298"/>
      <c r="BS9" s="18" t="s">
        <v>7</v>
      </c>
    </row>
    <row r="10" spans="1:74" s="1" customFormat="1" ht="12" customHeight="1">
      <c r="B10" s="21"/>
      <c r="D10" s="28" t="s">
        <v>26</v>
      </c>
      <c r="AK10" s="28" t="s">
        <v>27</v>
      </c>
      <c r="AN10" s="26" t="s">
        <v>28</v>
      </c>
      <c r="AR10" s="21"/>
      <c r="BE10" s="298"/>
      <c r="BS10" s="18" t="s">
        <v>7</v>
      </c>
    </row>
    <row r="11" spans="1:74" s="1" customFormat="1" ht="18.399999999999999" customHeight="1">
      <c r="B11" s="21"/>
      <c r="E11" s="26" t="s">
        <v>29</v>
      </c>
      <c r="AK11" s="28" t="s">
        <v>30</v>
      </c>
      <c r="AN11" s="26" t="s">
        <v>31</v>
      </c>
      <c r="AR11" s="21"/>
      <c r="BE11" s="298"/>
      <c r="BS11" s="18" t="s">
        <v>7</v>
      </c>
    </row>
    <row r="12" spans="1:74" s="1" customFormat="1" ht="6.95" customHeight="1">
      <c r="B12" s="21"/>
      <c r="AR12" s="21"/>
      <c r="BE12" s="298"/>
      <c r="BS12" s="18" t="s">
        <v>7</v>
      </c>
    </row>
    <row r="13" spans="1:74" s="1" customFormat="1" ht="12" customHeight="1">
      <c r="B13" s="21"/>
      <c r="D13" s="28" t="s">
        <v>32</v>
      </c>
      <c r="AK13" s="28" t="s">
        <v>27</v>
      </c>
      <c r="AN13" s="30" t="s">
        <v>33</v>
      </c>
      <c r="AR13" s="21"/>
      <c r="BE13" s="298"/>
      <c r="BS13" s="18" t="s">
        <v>7</v>
      </c>
    </row>
    <row r="14" spans="1:74" ht="12.75">
      <c r="B14" s="21"/>
      <c r="E14" s="303" t="s">
        <v>33</v>
      </c>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28" t="s">
        <v>30</v>
      </c>
      <c r="AN14" s="30" t="s">
        <v>33</v>
      </c>
      <c r="AR14" s="21"/>
      <c r="BE14" s="298"/>
      <c r="BS14" s="18" t="s">
        <v>7</v>
      </c>
    </row>
    <row r="15" spans="1:74" s="1" customFormat="1" ht="6.95" customHeight="1">
      <c r="B15" s="21"/>
      <c r="AR15" s="21"/>
      <c r="BE15" s="298"/>
      <c r="BS15" s="18" t="s">
        <v>4</v>
      </c>
    </row>
    <row r="16" spans="1:74" s="1" customFormat="1" ht="12" customHeight="1">
      <c r="B16" s="21"/>
      <c r="D16" s="28"/>
      <c r="AK16" s="28"/>
      <c r="AN16" s="26"/>
      <c r="AR16" s="21"/>
      <c r="BE16" s="298"/>
      <c r="BS16" s="18" t="s">
        <v>4</v>
      </c>
    </row>
    <row r="17" spans="1:71" s="1" customFormat="1" ht="18.399999999999999" customHeight="1">
      <c r="B17" s="21"/>
      <c r="E17" s="26"/>
      <c r="AK17" s="28"/>
      <c r="AN17" s="26"/>
      <c r="AR17" s="21"/>
      <c r="BE17" s="298"/>
      <c r="BS17" s="18" t="s">
        <v>4</v>
      </c>
    </row>
    <row r="18" spans="1:71" s="1" customFormat="1" ht="6.95" customHeight="1">
      <c r="B18" s="21"/>
      <c r="AR18" s="21"/>
      <c r="BE18" s="298"/>
      <c r="BS18" s="18" t="s">
        <v>7</v>
      </c>
    </row>
    <row r="19" spans="1:71" s="1" customFormat="1" ht="12" customHeight="1">
      <c r="B19" s="21"/>
      <c r="D19" s="28"/>
      <c r="AK19" s="28"/>
      <c r="AN19" s="26"/>
      <c r="AR19" s="21"/>
      <c r="BE19" s="298"/>
      <c r="BS19" s="18" t="s">
        <v>7</v>
      </c>
    </row>
    <row r="20" spans="1:71" s="1" customFormat="1" ht="18.399999999999999" customHeight="1">
      <c r="B20" s="21"/>
      <c r="E20" s="26"/>
      <c r="AK20" s="28"/>
      <c r="AN20" s="26"/>
      <c r="AR20" s="21"/>
      <c r="BE20" s="298"/>
      <c r="BS20" s="18" t="s">
        <v>34</v>
      </c>
    </row>
    <row r="21" spans="1:71" s="1" customFormat="1" ht="6.95" customHeight="1">
      <c r="B21" s="21"/>
      <c r="AR21" s="21"/>
      <c r="BE21" s="298"/>
    </row>
    <row r="22" spans="1:71" s="1" customFormat="1" ht="12" customHeight="1">
      <c r="B22" s="21"/>
      <c r="D22" s="28" t="s">
        <v>35</v>
      </c>
      <c r="AR22" s="21"/>
      <c r="BE22" s="298"/>
    </row>
    <row r="23" spans="1:71" s="1" customFormat="1" ht="47.25" customHeight="1">
      <c r="B23" s="21"/>
      <c r="E23" s="305" t="s">
        <v>36</v>
      </c>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R23" s="21"/>
      <c r="BE23" s="298"/>
    </row>
    <row r="24" spans="1:71" s="1" customFormat="1" ht="6.95" customHeight="1">
      <c r="B24" s="21"/>
      <c r="AR24" s="21"/>
      <c r="BE24" s="298"/>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8"/>
    </row>
    <row r="26" spans="1:71"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6">
        <f>ROUND(AG54,2)</f>
        <v>0</v>
      </c>
      <c r="AL26" s="307"/>
      <c r="AM26" s="307"/>
      <c r="AN26" s="307"/>
      <c r="AO26" s="307"/>
      <c r="AP26" s="33"/>
      <c r="AQ26" s="33"/>
      <c r="AR26" s="34"/>
      <c r="BE26" s="298"/>
    </row>
    <row r="27" spans="1:71"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98"/>
    </row>
    <row r="28" spans="1:71" s="2" customFormat="1" ht="12.75">
      <c r="A28" s="33"/>
      <c r="B28" s="34"/>
      <c r="C28" s="33"/>
      <c r="D28" s="33"/>
      <c r="E28" s="33"/>
      <c r="F28" s="33"/>
      <c r="G28" s="33"/>
      <c r="H28" s="33"/>
      <c r="I28" s="33"/>
      <c r="J28" s="33"/>
      <c r="K28" s="33"/>
      <c r="L28" s="308" t="s">
        <v>38</v>
      </c>
      <c r="M28" s="308"/>
      <c r="N28" s="308"/>
      <c r="O28" s="308"/>
      <c r="P28" s="308"/>
      <c r="Q28" s="33"/>
      <c r="R28" s="33"/>
      <c r="S28" s="33"/>
      <c r="T28" s="33"/>
      <c r="U28" s="33"/>
      <c r="V28" s="33"/>
      <c r="W28" s="308" t="s">
        <v>39</v>
      </c>
      <c r="X28" s="308"/>
      <c r="Y28" s="308"/>
      <c r="Z28" s="308"/>
      <c r="AA28" s="308"/>
      <c r="AB28" s="308"/>
      <c r="AC28" s="308"/>
      <c r="AD28" s="308"/>
      <c r="AE28" s="308"/>
      <c r="AF28" s="33"/>
      <c r="AG28" s="33"/>
      <c r="AH28" s="33"/>
      <c r="AI28" s="33"/>
      <c r="AJ28" s="33"/>
      <c r="AK28" s="308" t="s">
        <v>40</v>
      </c>
      <c r="AL28" s="308"/>
      <c r="AM28" s="308"/>
      <c r="AN28" s="308"/>
      <c r="AO28" s="308"/>
      <c r="AP28" s="33"/>
      <c r="AQ28" s="33"/>
      <c r="AR28" s="34"/>
      <c r="BE28" s="298"/>
    </row>
    <row r="29" spans="1:71" s="3" customFormat="1" ht="14.45" customHeight="1">
      <c r="B29" s="38"/>
      <c r="D29" s="28" t="s">
        <v>41</v>
      </c>
      <c r="F29" s="28" t="s">
        <v>42</v>
      </c>
      <c r="L29" s="311">
        <v>0.21</v>
      </c>
      <c r="M29" s="310"/>
      <c r="N29" s="310"/>
      <c r="O29" s="310"/>
      <c r="P29" s="310"/>
      <c r="W29" s="309">
        <f>ROUND(AZ54, 2)</f>
        <v>0</v>
      </c>
      <c r="X29" s="310"/>
      <c r="Y29" s="310"/>
      <c r="Z29" s="310"/>
      <c r="AA29" s="310"/>
      <c r="AB29" s="310"/>
      <c r="AC29" s="310"/>
      <c r="AD29" s="310"/>
      <c r="AE29" s="310"/>
      <c r="AK29" s="309">
        <f>ROUND(AV54, 2)</f>
        <v>0</v>
      </c>
      <c r="AL29" s="310"/>
      <c r="AM29" s="310"/>
      <c r="AN29" s="310"/>
      <c r="AO29" s="310"/>
      <c r="AR29" s="38"/>
      <c r="BE29" s="299"/>
    </row>
    <row r="30" spans="1:71" s="3" customFormat="1" ht="14.45" customHeight="1">
      <c r="B30" s="38"/>
      <c r="F30" s="28" t="s">
        <v>43</v>
      </c>
      <c r="L30" s="311">
        <v>0.15</v>
      </c>
      <c r="M30" s="310"/>
      <c r="N30" s="310"/>
      <c r="O30" s="310"/>
      <c r="P30" s="310"/>
      <c r="W30" s="309">
        <f>ROUND(BA54, 2)</f>
        <v>0</v>
      </c>
      <c r="X30" s="310"/>
      <c r="Y30" s="310"/>
      <c r="Z30" s="310"/>
      <c r="AA30" s="310"/>
      <c r="AB30" s="310"/>
      <c r="AC30" s="310"/>
      <c r="AD30" s="310"/>
      <c r="AE30" s="310"/>
      <c r="AK30" s="309">
        <f>ROUND(AW54, 2)</f>
        <v>0</v>
      </c>
      <c r="AL30" s="310"/>
      <c r="AM30" s="310"/>
      <c r="AN30" s="310"/>
      <c r="AO30" s="310"/>
      <c r="AR30" s="38"/>
      <c r="BE30" s="299"/>
    </row>
    <row r="31" spans="1:71" s="3" customFormat="1" ht="14.45" hidden="1" customHeight="1">
      <c r="B31" s="38"/>
      <c r="F31" s="28" t="s">
        <v>44</v>
      </c>
      <c r="L31" s="311">
        <v>0.21</v>
      </c>
      <c r="M31" s="310"/>
      <c r="N31" s="310"/>
      <c r="O31" s="310"/>
      <c r="P31" s="310"/>
      <c r="W31" s="309">
        <f>ROUND(BB54, 2)</f>
        <v>0</v>
      </c>
      <c r="X31" s="310"/>
      <c r="Y31" s="310"/>
      <c r="Z31" s="310"/>
      <c r="AA31" s="310"/>
      <c r="AB31" s="310"/>
      <c r="AC31" s="310"/>
      <c r="AD31" s="310"/>
      <c r="AE31" s="310"/>
      <c r="AK31" s="309">
        <v>0</v>
      </c>
      <c r="AL31" s="310"/>
      <c r="AM31" s="310"/>
      <c r="AN31" s="310"/>
      <c r="AO31" s="310"/>
      <c r="AR31" s="38"/>
      <c r="BE31" s="299"/>
    </row>
    <row r="32" spans="1:71" s="3" customFormat="1" ht="14.45" hidden="1" customHeight="1">
      <c r="B32" s="38"/>
      <c r="F32" s="28" t="s">
        <v>45</v>
      </c>
      <c r="L32" s="311">
        <v>0.15</v>
      </c>
      <c r="M32" s="310"/>
      <c r="N32" s="310"/>
      <c r="O32" s="310"/>
      <c r="P32" s="310"/>
      <c r="W32" s="309">
        <f>ROUND(BC54, 2)</f>
        <v>0</v>
      </c>
      <c r="X32" s="310"/>
      <c r="Y32" s="310"/>
      <c r="Z32" s="310"/>
      <c r="AA32" s="310"/>
      <c r="AB32" s="310"/>
      <c r="AC32" s="310"/>
      <c r="AD32" s="310"/>
      <c r="AE32" s="310"/>
      <c r="AK32" s="309">
        <v>0</v>
      </c>
      <c r="AL32" s="310"/>
      <c r="AM32" s="310"/>
      <c r="AN32" s="310"/>
      <c r="AO32" s="310"/>
      <c r="AR32" s="38"/>
      <c r="BE32" s="299"/>
    </row>
    <row r="33" spans="1:57" s="3" customFormat="1" ht="14.45" hidden="1" customHeight="1">
      <c r="B33" s="38"/>
      <c r="F33" s="28" t="s">
        <v>46</v>
      </c>
      <c r="L33" s="311">
        <v>0</v>
      </c>
      <c r="M33" s="310"/>
      <c r="N33" s="310"/>
      <c r="O33" s="310"/>
      <c r="P33" s="310"/>
      <c r="W33" s="309">
        <f>ROUND(BD54, 2)</f>
        <v>0</v>
      </c>
      <c r="X33" s="310"/>
      <c r="Y33" s="310"/>
      <c r="Z33" s="310"/>
      <c r="AA33" s="310"/>
      <c r="AB33" s="310"/>
      <c r="AC33" s="310"/>
      <c r="AD33" s="310"/>
      <c r="AE33" s="310"/>
      <c r="AK33" s="309">
        <v>0</v>
      </c>
      <c r="AL33" s="310"/>
      <c r="AM33" s="310"/>
      <c r="AN33" s="310"/>
      <c r="AO33" s="310"/>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315" t="s">
        <v>49</v>
      </c>
      <c r="Y35" s="313"/>
      <c r="Z35" s="313"/>
      <c r="AA35" s="313"/>
      <c r="AB35" s="313"/>
      <c r="AC35" s="41"/>
      <c r="AD35" s="41"/>
      <c r="AE35" s="41"/>
      <c r="AF35" s="41"/>
      <c r="AG35" s="41"/>
      <c r="AH35" s="41"/>
      <c r="AI35" s="41"/>
      <c r="AJ35" s="41"/>
      <c r="AK35" s="312">
        <f>SUM(AK26:AK33)</f>
        <v>0</v>
      </c>
      <c r="AL35" s="313"/>
      <c r="AM35" s="313"/>
      <c r="AN35" s="313"/>
      <c r="AO35" s="314"/>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1:57" s="4" customFormat="1" ht="12" customHeight="1">
      <c r="B44" s="47"/>
      <c r="C44" s="28" t="s">
        <v>14</v>
      </c>
      <c r="L44" s="4" t="str">
        <f>K5</f>
        <v>6135</v>
      </c>
      <c r="AR44" s="47"/>
    </row>
    <row r="45" spans="1:57" s="5" customFormat="1" ht="36.950000000000003" customHeight="1">
      <c r="B45" s="48"/>
      <c r="C45" s="49" t="s">
        <v>17</v>
      </c>
      <c r="L45" s="279" t="str">
        <f>K6</f>
        <v>Nebuzely C4 a C5</v>
      </c>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23</v>
      </c>
      <c r="D47" s="33"/>
      <c r="E47" s="33"/>
      <c r="F47" s="33"/>
      <c r="G47" s="33"/>
      <c r="H47" s="33"/>
      <c r="I47" s="33"/>
      <c r="J47" s="33"/>
      <c r="K47" s="33"/>
      <c r="L47" s="50" t="str">
        <f>IF(K8="","",K8)</f>
        <v xml:space="preserve">Nebužely, okr. Mělník  </v>
      </c>
      <c r="M47" s="33"/>
      <c r="N47" s="33"/>
      <c r="O47" s="33"/>
      <c r="P47" s="33"/>
      <c r="Q47" s="33"/>
      <c r="R47" s="33"/>
      <c r="S47" s="33"/>
      <c r="T47" s="33"/>
      <c r="U47" s="33"/>
      <c r="V47" s="33"/>
      <c r="W47" s="33"/>
      <c r="X47" s="33"/>
      <c r="Y47" s="33"/>
      <c r="Z47" s="33"/>
      <c r="AA47" s="33"/>
      <c r="AB47" s="33"/>
      <c r="AC47" s="33"/>
      <c r="AD47" s="33"/>
      <c r="AE47" s="33"/>
      <c r="AF47" s="33"/>
      <c r="AG47" s="33"/>
      <c r="AH47" s="33"/>
      <c r="AI47" s="28" t="s">
        <v>25</v>
      </c>
      <c r="AJ47" s="33"/>
      <c r="AK47" s="33"/>
      <c r="AL47" s="33"/>
      <c r="AM47" s="281" t="str">
        <f>IF(AN8= "","",AN8)</f>
        <v>listopad 2016</v>
      </c>
      <c r="AN47" s="281"/>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91" s="2" customFormat="1" ht="15.2" customHeight="1">
      <c r="A49" s="33"/>
      <c r="B49" s="34"/>
      <c r="C49" s="28" t="s">
        <v>26</v>
      </c>
      <c r="D49" s="33"/>
      <c r="E49" s="33"/>
      <c r="F49" s="33"/>
      <c r="G49" s="33"/>
      <c r="H49" s="33"/>
      <c r="I49" s="33"/>
      <c r="J49" s="33"/>
      <c r="K49" s="33"/>
      <c r="L49" s="4" t="str">
        <f>IF(E11= "","",E11)</f>
        <v>ČR SPÚ - KPÚ pro Středočeský kraj - pobočka Mělník</v>
      </c>
      <c r="M49" s="33"/>
      <c r="N49" s="33"/>
      <c r="O49" s="33"/>
      <c r="P49" s="33"/>
      <c r="Q49" s="33"/>
      <c r="R49" s="33"/>
      <c r="S49" s="33"/>
      <c r="T49" s="33"/>
      <c r="U49" s="33"/>
      <c r="V49" s="33"/>
      <c r="W49" s="33"/>
      <c r="X49" s="33"/>
      <c r="Y49" s="33"/>
      <c r="Z49" s="33"/>
      <c r="AA49" s="33"/>
      <c r="AB49" s="33"/>
      <c r="AC49" s="33"/>
      <c r="AD49" s="33"/>
      <c r="AE49" s="33"/>
      <c r="AF49" s="33"/>
      <c r="AG49" s="33"/>
      <c r="AH49" s="33"/>
      <c r="AI49" s="28"/>
      <c r="AJ49" s="33"/>
      <c r="AK49" s="33"/>
      <c r="AL49" s="33"/>
      <c r="AM49" s="282" t="str">
        <f>IF(E17="","",E17)</f>
        <v/>
      </c>
      <c r="AN49" s="283"/>
      <c r="AO49" s="283"/>
      <c r="AP49" s="283"/>
      <c r="AQ49" s="33"/>
      <c r="AR49" s="34"/>
      <c r="AS49" s="284" t="s">
        <v>51</v>
      </c>
      <c r="AT49" s="285"/>
      <c r="AU49" s="52"/>
      <c r="AV49" s="52"/>
      <c r="AW49" s="52"/>
      <c r="AX49" s="52"/>
      <c r="AY49" s="52"/>
      <c r="AZ49" s="52"/>
      <c r="BA49" s="52"/>
      <c r="BB49" s="52"/>
      <c r="BC49" s="52"/>
      <c r="BD49" s="53"/>
      <c r="BE49" s="33"/>
    </row>
    <row r="50" spans="1:91" s="2" customFormat="1" ht="15.2" customHeight="1">
      <c r="A50" s="33"/>
      <c r="B50" s="34"/>
      <c r="C50" s="28" t="s">
        <v>32</v>
      </c>
      <c r="D50" s="33"/>
      <c r="E50" s="33"/>
      <c r="F50" s="33"/>
      <c r="G50" s="33"/>
      <c r="H50" s="33"/>
      <c r="I50" s="33"/>
      <c r="J50" s="33"/>
      <c r="K50" s="33"/>
      <c r="L50" s="4" t="str">
        <f>IF(E14= "Vyplň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c r="AJ50" s="33"/>
      <c r="AK50" s="33"/>
      <c r="AL50" s="33"/>
      <c r="AM50" s="282" t="str">
        <f>IF(E20="","",E20)</f>
        <v/>
      </c>
      <c r="AN50" s="283"/>
      <c r="AO50" s="283"/>
      <c r="AP50" s="283"/>
      <c r="AQ50" s="33"/>
      <c r="AR50" s="34"/>
      <c r="AS50" s="286"/>
      <c r="AT50" s="287"/>
      <c r="AU50" s="54"/>
      <c r="AV50" s="54"/>
      <c r="AW50" s="54"/>
      <c r="AX50" s="54"/>
      <c r="AY50" s="54"/>
      <c r="AZ50" s="54"/>
      <c r="BA50" s="54"/>
      <c r="BB50" s="54"/>
      <c r="BC50" s="54"/>
      <c r="BD50" s="55"/>
      <c r="BE50" s="33"/>
    </row>
    <row r="51" spans="1:91"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286"/>
      <c r="AT51" s="287"/>
      <c r="AU51" s="54"/>
      <c r="AV51" s="54"/>
      <c r="AW51" s="54"/>
      <c r="AX51" s="54"/>
      <c r="AY51" s="54"/>
      <c r="AZ51" s="54"/>
      <c r="BA51" s="54"/>
      <c r="BB51" s="54"/>
      <c r="BC51" s="54"/>
      <c r="BD51" s="55"/>
      <c r="BE51" s="33"/>
    </row>
    <row r="52" spans="1:91" s="2" customFormat="1" ht="29.25" customHeight="1">
      <c r="A52" s="33"/>
      <c r="B52" s="34"/>
      <c r="C52" s="288" t="s">
        <v>52</v>
      </c>
      <c r="D52" s="289"/>
      <c r="E52" s="289"/>
      <c r="F52" s="289"/>
      <c r="G52" s="289"/>
      <c r="H52" s="56"/>
      <c r="I52" s="291" t="s">
        <v>53</v>
      </c>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90" t="s">
        <v>54</v>
      </c>
      <c r="AH52" s="289"/>
      <c r="AI52" s="289"/>
      <c r="AJ52" s="289"/>
      <c r="AK52" s="289"/>
      <c r="AL52" s="289"/>
      <c r="AM52" s="289"/>
      <c r="AN52" s="291" t="s">
        <v>55</v>
      </c>
      <c r="AO52" s="289"/>
      <c r="AP52" s="289"/>
      <c r="AQ52" s="57" t="s">
        <v>56</v>
      </c>
      <c r="AR52" s="34"/>
      <c r="AS52" s="58" t="s">
        <v>57</v>
      </c>
      <c r="AT52" s="59" t="s">
        <v>58</v>
      </c>
      <c r="AU52" s="59" t="s">
        <v>59</v>
      </c>
      <c r="AV52" s="59" t="s">
        <v>60</v>
      </c>
      <c r="AW52" s="59" t="s">
        <v>61</v>
      </c>
      <c r="AX52" s="59" t="s">
        <v>62</v>
      </c>
      <c r="AY52" s="59" t="s">
        <v>63</v>
      </c>
      <c r="AZ52" s="59" t="s">
        <v>64</v>
      </c>
      <c r="BA52" s="59" t="s">
        <v>65</v>
      </c>
      <c r="BB52" s="59" t="s">
        <v>66</v>
      </c>
      <c r="BC52" s="59" t="s">
        <v>67</v>
      </c>
      <c r="BD52" s="60" t="s">
        <v>68</v>
      </c>
      <c r="BE52" s="33"/>
    </row>
    <row r="53" spans="1:91"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1:91" s="6" customFormat="1" ht="32.450000000000003" customHeight="1">
      <c r="B54" s="64"/>
      <c r="C54" s="65" t="s">
        <v>69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5">
        <f>ROUND(SUM(AG55:AG62),2)</f>
        <v>0</v>
      </c>
      <c r="AH54" s="295"/>
      <c r="AI54" s="295"/>
      <c r="AJ54" s="295"/>
      <c r="AK54" s="295"/>
      <c r="AL54" s="295"/>
      <c r="AM54" s="295"/>
      <c r="AN54" s="296">
        <f t="shared" ref="AN54:AN62" si="0">SUM(AG54,AT54)</f>
        <v>0</v>
      </c>
      <c r="AO54" s="296"/>
      <c r="AP54" s="296"/>
      <c r="AQ54" s="68" t="s">
        <v>3</v>
      </c>
      <c r="AR54" s="64"/>
      <c r="AS54" s="69">
        <f>ROUND(SUM(AS55:AS62),2)</f>
        <v>0</v>
      </c>
      <c r="AT54" s="70">
        <f t="shared" ref="AT54:AT62" si="1">ROUND(SUM(AV54:AW54),2)</f>
        <v>0</v>
      </c>
      <c r="AU54" s="71">
        <f>ROUND(SUM(AU55:AU62),5)</f>
        <v>0</v>
      </c>
      <c r="AV54" s="70">
        <f>ROUND(AZ54*L29,2)</f>
        <v>0</v>
      </c>
      <c r="AW54" s="70">
        <f>ROUND(BA54*L30,2)</f>
        <v>0</v>
      </c>
      <c r="AX54" s="70">
        <f>ROUND(BB54*L29,2)</f>
        <v>0</v>
      </c>
      <c r="AY54" s="70">
        <f>ROUND(BC54*L30,2)</f>
        <v>0</v>
      </c>
      <c r="AZ54" s="70">
        <f>ROUND(SUM(AZ55:AZ62),2)</f>
        <v>0</v>
      </c>
      <c r="BA54" s="70">
        <f>ROUND(SUM(BA55:BA62),2)</f>
        <v>0</v>
      </c>
      <c r="BB54" s="70">
        <f>ROUND(SUM(BB55:BB62),2)</f>
        <v>0</v>
      </c>
      <c r="BC54" s="70">
        <f>ROUND(SUM(BC55:BC62),2)</f>
        <v>0</v>
      </c>
      <c r="BD54" s="72">
        <f>ROUND(SUM(BD55:BD62),2)</f>
        <v>0</v>
      </c>
      <c r="BS54" s="73" t="s">
        <v>70</v>
      </c>
      <c r="BT54" s="73" t="s">
        <v>71</v>
      </c>
      <c r="BU54" s="74" t="s">
        <v>72</v>
      </c>
      <c r="BV54" s="73" t="s">
        <v>73</v>
      </c>
      <c r="BW54" s="73" t="s">
        <v>5</v>
      </c>
      <c r="BX54" s="73" t="s">
        <v>74</v>
      </c>
      <c r="CL54" s="73" t="s">
        <v>20</v>
      </c>
    </row>
    <row r="55" spans="1:91" s="7" customFormat="1" ht="16.5" customHeight="1">
      <c r="A55" s="75" t="s">
        <v>75</v>
      </c>
      <c r="B55" s="76"/>
      <c r="C55" s="77"/>
      <c r="D55" s="292" t="s">
        <v>76</v>
      </c>
      <c r="E55" s="292"/>
      <c r="F55" s="292"/>
      <c r="G55" s="292"/>
      <c r="H55" s="292"/>
      <c r="I55" s="78"/>
      <c r="J55" s="292" t="s">
        <v>77</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3">
        <f>'SO 101 - Polní cesta C4'!J30</f>
        <v>0</v>
      </c>
      <c r="AH55" s="294"/>
      <c r="AI55" s="294"/>
      <c r="AJ55" s="294"/>
      <c r="AK55" s="294"/>
      <c r="AL55" s="294"/>
      <c r="AM55" s="294"/>
      <c r="AN55" s="293">
        <f t="shared" si="0"/>
        <v>0</v>
      </c>
      <c r="AO55" s="294"/>
      <c r="AP55" s="294"/>
      <c r="AQ55" s="79" t="s">
        <v>78</v>
      </c>
      <c r="AR55" s="76"/>
      <c r="AS55" s="80">
        <v>0</v>
      </c>
      <c r="AT55" s="81">
        <f t="shared" si="1"/>
        <v>0</v>
      </c>
      <c r="AU55" s="82">
        <f>'SO 101 - Polní cesta C4'!P90</f>
        <v>0</v>
      </c>
      <c r="AV55" s="81">
        <f>'SO 101 - Polní cesta C4'!J33</f>
        <v>0</v>
      </c>
      <c r="AW55" s="81">
        <f>'SO 101 - Polní cesta C4'!J34</f>
        <v>0</v>
      </c>
      <c r="AX55" s="81">
        <f>'SO 101 - Polní cesta C4'!J35</f>
        <v>0</v>
      </c>
      <c r="AY55" s="81">
        <f>'SO 101 - Polní cesta C4'!J36</f>
        <v>0</v>
      </c>
      <c r="AZ55" s="81">
        <f>'SO 101 - Polní cesta C4'!F33</f>
        <v>0</v>
      </c>
      <c r="BA55" s="81">
        <f>'SO 101 - Polní cesta C4'!F34</f>
        <v>0</v>
      </c>
      <c r="BB55" s="81">
        <f>'SO 101 - Polní cesta C4'!F35</f>
        <v>0</v>
      </c>
      <c r="BC55" s="81">
        <f>'SO 101 - Polní cesta C4'!F36</f>
        <v>0</v>
      </c>
      <c r="BD55" s="83">
        <f>'SO 101 - Polní cesta C4'!F37</f>
        <v>0</v>
      </c>
      <c r="BT55" s="84" t="s">
        <v>79</v>
      </c>
      <c r="BV55" s="84" t="s">
        <v>73</v>
      </c>
      <c r="BW55" s="84" t="s">
        <v>80</v>
      </c>
      <c r="BX55" s="84" t="s">
        <v>5</v>
      </c>
      <c r="CL55" s="84" t="s">
        <v>20</v>
      </c>
      <c r="CM55" s="84" t="s">
        <v>81</v>
      </c>
    </row>
    <row r="56" spans="1:91" s="7" customFormat="1" ht="16.5" customHeight="1">
      <c r="A56" s="75" t="s">
        <v>75</v>
      </c>
      <c r="B56" s="76"/>
      <c r="C56" s="77"/>
      <c r="D56" s="292" t="s">
        <v>82</v>
      </c>
      <c r="E56" s="292"/>
      <c r="F56" s="292"/>
      <c r="G56" s="292"/>
      <c r="H56" s="292"/>
      <c r="I56" s="78"/>
      <c r="J56" s="292" t="s">
        <v>83</v>
      </c>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3">
        <f>'SO 102 - Polní cesta C5'!J30</f>
        <v>0</v>
      </c>
      <c r="AH56" s="294"/>
      <c r="AI56" s="294"/>
      <c r="AJ56" s="294"/>
      <c r="AK56" s="294"/>
      <c r="AL56" s="294"/>
      <c r="AM56" s="294"/>
      <c r="AN56" s="293">
        <f t="shared" si="0"/>
        <v>0</v>
      </c>
      <c r="AO56" s="294"/>
      <c r="AP56" s="294"/>
      <c r="AQ56" s="79" t="s">
        <v>78</v>
      </c>
      <c r="AR56" s="76"/>
      <c r="AS56" s="80">
        <v>0</v>
      </c>
      <c r="AT56" s="81">
        <f t="shared" si="1"/>
        <v>0</v>
      </c>
      <c r="AU56" s="82">
        <f>'SO 102 - Polní cesta C5'!P90</f>
        <v>0</v>
      </c>
      <c r="AV56" s="81">
        <f>'SO 102 - Polní cesta C5'!J33</f>
        <v>0</v>
      </c>
      <c r="AW56" s="81">
        <f>'SO 102 - Polní cesta C5'!J34</f>
        <v>0</v>
      </c>
      <c r="AX56" s="81">
        <f>'SO 102 - Polní cesta C5'!J35</f>
        <v>0</v>
      </c>
      <c r="AY56" s="81">
        <f>'SO 102 - Polní cesta C5'!J36</f>
        <v>0</v>
      </c>
      <c r="AZ56" s="81">
        <f>'SO 102 - Polní cesta C5'!F33</f>
        <v>0</v>
      </c>
      <c r="BA56" s="81">
        <f>'SO 102 - Polní cesta C5'!F34</f>
        <v>0</v>
      </c>
      <c r="BB56" s="81">
        <f>'SO 102 - Polní cesta C5'!F35</f>
        <v>0</v>
      </c>
      <c r="BC56" s="81">
        <f>'SO 102 - Polní cesta C5'!F36</f>
        <v>0</v>
      </c>
      <c r="BD56" s="83">
        <f>'SO 102 - Polní cesta C5'!F37</f>
        <v>0</v>
      </c>
      <c r="BT56" s="84" t="s">
        <v>79</v>
      </c>
      <c r="BV56" s="84" t="s">
        <v>73</v>
      </c>
      <c r="BW56" s="84" t="s">
        <v>84</v>
      </c>
      <c r="BX56" s="84" t="s">
        <v>5</v>
      </c>
      <c r="CL56" s="84" t="s">
        <v>20</v>
      </c>
      <c r="CM56" s="84" t="s">
        <v>81</v>
      </c>
    </row>
    <row r="57" spans="1:91" s="7" customFormat="1" ht="16.5" customHeight="1">
      <c r="A57" s="75" t="s">
        <v>75</v>
      </c>
      <c r="B57" s="76"/>
      <c r="C57" s="77"/>
      <c r="D57" s="292" t="s">
        <v>85</v>
      </c>
      <c r="E57" s="292"/>
      <c r="F57" s="292"/>
      <c r="G57" s="292"/>
      <c r="H57" s="292"/>
      <c r="I57" s="78"/>
      <c r="J57" s="292" t="s">
        <v>86</v>
      </c>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3">
        <f>'SO 301 - Odvodnění polní ...'!J30</f>
        <v>0</v>
      </c>
      <c r="AH57" s="294"/>
      <c r="AI57" s="294"/>
      <c r="AJ57" s="294"/>
      <c r="AK57" s="294"/>
      <c r="AL57" s="294"/>
      <c r="AM57" s="294"/>
      <c r="AN57" s="293">
        <f t="shared" si="0"/>
        <v>0</v>
      </c>
      <c r="AO57" s="294"/>
      <c r="AP57" s="294"/>
      <c r="AQ57" s="79" t="s">
        <v>78</v>
      </c>
      <c r="AR57" s="76"/>
      <c r="AS57" s="80">
        <v>0</v>
      </c>
      <c r="AT57" s="81">
        <f t="shared" si="1"/>
        <v>0</v>
      </c>
      <c r="AU57" s="82">
        <f>'SO 301 - Odvodnění polní ...'!P82</f>
        <v>0</v>
      </c>
      <c r="AV57" s="81">
        <f>'SO 301 - Odvodnění polní ...'!J33</f>
        <v>0</v>
      </c>
      <c r="AW57" s="81">
        <f>'SO 301 - Odvodnění polní ...'!J34</f>
        <v>0</v>
      </c>
      <c r="AX57" s="81">
        <f>'SO 301 - Odvodnění polní ...'!J35</f>
        <v>0</v>
      </c>
      <c r="AY57" s="81">
        <f>'SO 301 - Odvodnění polní ...'!J36</f>
        <v>0</v>
      </c>
      <c r="AZ57" s="81">
        <f>'SO 301 - Odvodnění polní ...'!F33</f>
        <v>0</v>
      </c>
      <c r="BA57" s="81">
        <f>'SO 301 - Odvodnění polní ...'!F34</f>
        <v>0</v>
      </c>
      <c r="BB57" s="81">
        <f>'SO 301 - Odvodnění polní ...'!F35</f>
        <v>0</v>
      </c>
      <c r="BC57" s="81">
        <f>'SO 301 - Odvodnění polní ...'!F36</f>
        <v>0</v>
      </c>
      <c r="BD57" s="83">
        <f>'SO 301 - Odvodnění polní ...'!F37</f>
        <v>0</v>
      </c>
      <c r="BT57" s="84" t="s">
        <v>79</v>
      </c>
      <c r="BV57" s="84" t="s">
        <v>73</v>
      </c>
      <c r="BW57" s="84" t="s">
        <v>87</v>
      </c>
      <c r="BX57" s="84" t="s">
        <v>5</v>
      </c>
      <c r="CL57" s="84" t="s">
        <v>20</v>
      </c>
      <c r="CM57" s="84" t="s">
        <v>81</v>
      </c>
    </row>
    <row r="58" spans="1:91" s="7" customFormat="1" ht="16.5" customHeight="1">
      <c r="A58" s="75" t="s">
        <v>75</v>
      </c>
      <c r="B58" s="76"/>
      <c r="C58" s="77"/>
      <c r="D58" s="292" t="s">
        <v>88</v>
      </c>
      <c r="E58" s="292"/>
      <c r="F58" s="292"/>
      <c r="G58" s="292"/>
      <c r="H58" s="292"/>
      <c r="I58" s="78"/>
      <c r="J58" s="292" t="s">
        <v>89</v>
      </c>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3">
        <f>'SO 302 - Odvodnění polní...'!J30</f>
        <v>0</v>
      </c>
      <c r="AH58" s="294"/>
      <c r="AI58" s="294"/>
      <c r="AJ58" s="294"/>
      <c r="AK58" s="294"/>
      <c r="AL58" s="294"/>
      <c r="AM58" s="294"/>
      <c r="AN58" s="293">
        <f t="shared" si="0"/>
        <v>0</v>
      </c>
      <c r="AO58" s="294"/>
      <c r="AP58" s="294"/>
      <c r="AQ58" s="79" t="s">
        <v>78</v>
      </c>
      <c r="AR58" s="76"/>
      <c r="AS58" s="80">
        <v>0</v>
      </c>
      <c r="AT58" s="81">
        <f t="shared" si="1"/>
        <v>0</v>
      </c>
      <c r="AU58" s="82">
        <f>'SO 302 - Odvodnění polní...'!P84</f>
        <v>0</v>
      </c>
      <c r="AV58" s="81">
        <f>'SO 302 - Odvodnění polní...'!J33</f>
        <v>0</v>
      </c>
      <c r="AW58" s="81">
        <f>'SO 302 - Odvodnění polní...'!J34</f>
        <v>0</v>
      </c>
      <c r="AX58" s="81">
        <f>'SO 302 - Odvodnění polní...'!J35</f>
        <v>0</v>
      </c>
      <c r="AY58" s="81">
        <f>'SO 302 - Odvodnění polní...'!J36</f>
        <v>0</v>
      </c>
      <c r="AZ58" s="81">
        <f>'SO 302 - Odvodnění polní...'!F33</f>
        <v>0</v>
      </c>
      <c r="BA58" s="81">
        <f>'SO 302 - Odvodnění polní...'!F34</f>
        <v>0</v>
      </c>
      <c r="BB58" s="81">
        <f>'SO 302 - Odvodnění polní...'!F35</f>
        <v>0</v>
      </c>
      <c r="BC58" s="81">
        <f>'SO 302 - Odvodnění polní...'!F36</f>
        <v>0</v>
      </c>
      <c r="BD58" s="83">
        <f>'SO 302 - Odvodnění polní...'!F37</f>
        <v>0</v>
      </c>
      <c r="BT58" s="84" t="s">
        <v>79</v>
      </c>
      <c r="BV58" s="84" t="s">
        <v>73</v>
      </c>
      <c r="BW58" s="84" t="s">
        <v>90</v>
      </c>
      <c r="BX58" s="84" t="s">
        <v>5</v>
      </c>
      <c r="CL58" s="84" t="s">
        <v>20</v>
      </c>
      <c r="CM58" s="84" t="s">
        <v>81</v>
      </c>
    </row>
    <row r="59" spans="1:91" s="7" customFormat="1" ht="24.75" customHeight="1">
      <c r="A59" s="75" t="s">
        <v>75</v>
      </c>
      <c r="B59" s="76"/>
      <c r="C59" s="77"/>
      <c r="D59" s="292" t="s">
        <v>91</v>
      </c>
      <c r="E59" s="292"/>
      <c r="F59" s="292"/>
      <c r="G59" s="292"/>
      <c r="H59" s="292"/>
      <c r="I59" s="78"/>
      <c r="J59" s="292" t="s">
        <v>92</v>
      </c>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3">
        <f>'SO 801.1 - Interakční prv...'!J30</f>
        <v>0</v>
      </c>
      <c r="AH59" s="294"/>
      <c r="AI59" s="294"/>
      <c r="AJ59" s="294"/>
      <c r="AK59" s="294"/>
      <c r="AL59" s="294"/>
      <c r="AM59" s="294"/>
      <c r="AN59" s="293">
        <f t="shared" si="0"/>
        <v>0</v>
      </c>
      <c r="AO59" s="294"/>
      <c r="AP59" s="294"/>
      <c r="AQ59" s="79" t="s">
        <v>78</v>
      </c>
      <c r="AR59" s="76"/>
      <c r="AS59" s="80">
        <v>0</v>
      </c>
      <c r="AT59" s="81">
        <f t="shared" si="1"/>
        <v>0</v>
      </c>
      <c r="AU59" s="82">
        <f>'SO 801.1 - Interakční prv...'!P86</f>
        <v>0</v>
      </c>
      <c r="AV59" s="81">
        <f>'SO 801.1 - Interakční prv...'!J33</f>
        <v>0</v>
      </c>
      <c r="AW59" s="81">
        <f>'SO 801.1 - Interakční prv...'!J34</f>
        <v>0</v>
      </c>
      <c r="AX59" s="81">
        <f>'SO 801.1 - Interakční prv...'!J35</f>
        <v>0</v>
      </c>
      <c r="AY59" s="81">
        <f>'SO 801.1 - Interakční prv...'!J36</f>
        <v>0</v>
      </c>
      <c r="AZ59" s="81">
        <f>'SO 801.1 - Interakční prv...'!F33</f>
        <v>0</v>
      </c>
      <c r="BA59" s="81">
        <f>'SO 801.1 - Interakční prv...'!F34</f>
        <v>0</v>
      </c>
      <c r="BB59" s="81">
        <f>'SO 801.1 - Interakční prv...'!F35</f>
        <v>0</v>
      </c>
      <c r="BC59" s="81">
        <f>'SO 801.1 - Interakční prv...'!F36</f>
        <v>0</v>
      </c>
      <c r="BD59" s="83">
        <f>'SO 801.1 - Interakční prv...'!F37</f>
        <v>0</v>
      </c>
      <c r="BT59" s="84" t="s">
        <v>79</v>
      </c>
      <c r="BV59" s="84" t="s">
        <v>73</v>
      </c>
      <c r="BW59" s="84" t="s">
        <v>93</v>
      </c>
      <c r="BX59" s="84" t="s">
        <v>5</v>
      </c>
      <c r="CL59" s="84" t="s">
        <v>94</v>
      </c>
      <c r="CM59" s="84" t="s">
        <v>81</v>
      </c>
    </row>
    <row r="60" spans="1:91" s="7" customFormat="1" ht="24.75" customHeight="1">
      <c r="A60" s="75" t="s">
        <v>75</v>
      </c>
      <c r="B60" s="76"/>
      <c r="C60" s="77"/>
      <c r="D60" s="292" t="s">
        <v>95</v>
      </c>
      <c r="E60" s="292"/>
      <c r="F60" s="292"/>
      <c r="G60" s="292"/>
      <c r="H60" s="292"/>
      <c r="I60" s="78"/>
      <c r="J60" s="292" t="s">
        <v>96</v>
      </c>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3">
        <f>'SO 801.2 - Lokální biokor...'!J30</f>
        <v>0</v>
      </c>
      <c r="AH60" s="294"/>
      <c r="AI60" s="294"/>
      <c r="AJ60" s="294"/>
      <c r="AK60" s="294"/>
      <c r="AL60" s="294"/>
      <c r="AM60" s="294"/>
      <c r="AN60" s="293">
        <f t="shared" si="0"/>
        <v>0</v>
      </c>
      <c r="AO60" s="294"/>
      <c r="AP60" s="294"/>
      <c r="AQ60" s="79" t="s">
        <v>78</v>
      </c>
      <c r="AR60" s="76"/>
      <c r="AS60" s="80">
        <v>0</v>
      </c>
      <c r="AT60" s="81">
        <f t="shared" si="1"/>
        <v>0</v>
      </c>
      <c r="AU60" s="82">
        <f>'SO 801.2 - Lokální biokor...'!P87</f>
        <v>0</v>
      </c>
      <c r="AV60" s="81">
        <f>'SO 801.2 - Lokální biokor...'!J33</f>
        <v>0</v>
      </c>
      <c r="AW60" s="81">
        <f>'SO 801.2 - Lokální biokor...'!J34</f>
        <v>0</v>
      </c>
      <c r="AX60" s="81">
        <f>'SO 801.2 - Lokální biokor...'!J35</f>
        <v>0</v>
      </c>
      <c r="AY60" s="81">
        <f>'SO 801.2 - Lokální biokor...'!J36</f>
        <v>0</v>
      </c>
      <c r="AZ60" s="81">
        <f>'SO 801.2 - Lokální biokor...'!F33</f>
        <v>0</v>
      </c>
      <c r="BA60" s="81">
        <f>'SO 801.2 - Lokální biokor...'!F34</f>
        <v>0</v>
      </c>
      <c r="BB60" s="81">
        <f>'SO 801.2 - Lokální biokor...'!F35</f>
        <v>0</v>
      </c>
      <c r="BC60" s="81">
        <f>'SO 801.2 - Lokální biokor...'!F36</f>
        <v>0</v>
      </c>
      <c r="BD60" s="83">
        <f>'SO 801.2 - Lokální biokor...'!F37</f>
        <v>0</v>
      </c>
      <c r="BT60" s="84" t="s">
        <v>79</v>
      </c>
      <c r="BV60" s="84" t="s">
        <v>73</v>
      </c>
      <c r="BW60" s="84" t="s">
        <v>97</v>
      </c>
      <c r="BX60" s="84" t="s">
        <v>5</v>
      </c>
      <c r="CL60" s="84" t="s">
        <v>94</v>
      </c>
      <c r="CM60" s="84" t="s">
        <v>81</v>
      </c>
    </row>
    <row r="61" spans="1:91" s="7" customFormat="1" ht="16.5" customHeight="1">
      <c r="A61" s="75" t="s">
        <v>75</v>
      </c>
      <c r="B61" s="76"/>
      <c r="C61" s="77"/>
      <c r="D61" s="292" t="s">
        <v>98</v>
      </c>
      <c r="E61" s="292"/>
      <c r="F61" s="292"/>
      <c r="G61" s="292"/>
      <c r="H61" s="292"/>
      <c r="I61" s="78"/>
      <c r="J61" s="292" t="s">
        <v>99</v>
      </c>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3">
        <f>'SO 802 - Kácení a výsadba...'!J30</f>
        <v>0</v>
      </c>
      <c r="AH61" s="294"/>
      <c r="AI61" s="294"/>
      <c r="AJ61" s="294"/>
      <c r="AK61" s="294"/>
      <c r="AL61" s="294"/>
      <c r="AM61" s="294"/>
      <c r="AN61" s="293">
        <f t="shared" si="0"/>
        <v>0</v>
      </c>
      <c r="AO61" s="294"/>
      <c r="AP61" s="294"/>
      <c r="AQ61" s="79" t="s">
        <v>78</v>
      </c>
      <c r="AR61" s="76"/>
      <c r="AS61" s="80">
        <v>0</v>
      </c>
      <c r="AT61" s="81">
        <f t="shared" si="1"/>
        <v>0</v>
      </c>
      <c r="AU61" s="82">
        <f>'SO 802 - Kácení a výsadba...'!P81</f>
        <v>0</v>
      </c>
      <c r="AV61" s="81">
        <f>'SO 802 - Kácení a výsadba...'!J33</f>
        <v>0</v>
      </c>
      <c r="AW61" s="81">
        <f>'SO 802 - Kácení a výsadba...'!J34</f>
        <v>0</v>
      </c>
      <c r="AX61" s="81">
        <f>'SO 802 - Kácení a výsadba...'!J35</f>
        <v>0</v>
      </c>
      <c r="AY61" s="81">
        <f>'SO 802 - Kácení a výsadba...'!J36</f>
        <v>0</v>
      </c>
      <c r="AZ61" s="81">
        <f>'SO 802 - Kácení a výsadba...'!F33</f>
        <v>0</v>
      </c>
      <c r="BA61" s="81">
        <f>'SO 802 - Kácení a výsadba...'!F34</f>
        <v>0</v>
      </c>
      <c r="BB61" s="81">
        <f>'SO 802 - Kácení a výsadba...'!F35</f>
        <v>0</v>
      </c>
      <c r="BC61" s="81">
        <f>'SO 802 - Kácení a výsadba...'!F36</f>
        <v>0</v>
      </c>
      <c r="BD61" s="83">
        <f>'SO 802 - Kácení a výsadba...'!F37</f>
        <v>0</v>
      </c>
      <c r="BT61" s="84" t="s">
        <v>79</v>
      </c>
      <c r="BV61" s="84" t="s">
        <v>73</v>
      </c>
      <c r="BW61" s="84" t="s">
        <v>100</v>
      </c>
      <c r="BX61" s="84" t="s">
        <v>5</v>
      </c>
      <c r="CL61" s="84" t="s">
        <v>94</v>
      </c>
      <c r="CM61" s="84" t="s">
        <v>81</v>
      </c>
    </row>
    <row r="62" spans="1:91" s="7" customFormat="1" ht="16.5" customHeight="1">
      <c r="A62" s="75" t="s">
        <v>75</v>
      </c>
      <c r="B62" s="76"/>
      <c r="C62" s="77"/>
      <c r="D62" s="292" t="s">
        <v>101</v>
      </c>
      <c r="E62" s="292"/>
      <c r="F62" s="292"/>
      <c r="G62" s="292"/>
      <c r="H62" s="292"/>
      <c r="I62" s="78"/>
      <c r="J62" s="292" t="s">
        <v>102</v>
      </c>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3">
        <f>'SO 900 - Vedlejší rozpočt...'!J30</f>
        <v>0</v>
      </c>
      <c r="AH62" s="294"/>
      <c r="AI62" s="294"/>
      <c r="AJ62" s="294"/>
      <c r="AK62" s="294"/>
      <c r="AL62" s="294"/>
      <c r="AM62" s="294"/>
      <c r="AN62" s="293">
        <f t="shared" si="0"/>
        <v>0</v>
      </c>
      <c r="AO62" s="294"/>
      <c r="AP62" s="294"/>
      <c r="AQ62" s="79" t="s">
        <v>78</v>
      </c>
      <c r="AR62" s="76"/>
      <c r="AS62" s="85">
        <v>0</v>
      </c>
      <c r="AT62" s="86">
        <f t="shared" si="1"/>
        <v>0</v>
      </c>
      <c r="AU62" s="87">
        <f>'SO 900 - Vedlejší rozpočt...'!P83</f>
        <v>0</v>
      </c>
      <c r="AV62" s="86">
        <f>'SO 900 - Vedlejší rozpočt...'!J33</f>
        <v>0</v>
      </c>
      <c r="AW62" s="86">
        <f>'SO 900 - Vedlejší rozpočt...'!J34</f>
        <v>0</v>
      </c>
      <c r="AX62" s="86">
        <f>'SO 900 - Vedlejší rozpočt...'!J35</f>
        <v>0</v>
      </c>
      <c r="AY62" s="86">
        <f>'SO 900 - Vedlejší rozpočt...'!J36</f>
        <v>0</v>
      </c>
      <c r="AZ62" s="86">
        <f>'SO 900 - Vedlejší rozpočt...'!F33</f>
        <v>0</v>
      </c>
      <c r="BA62" s="86">
        <f>'SO 900 - Vedlejší rozpočt...'!F34</f>
        <v>0</v>
      </c>
      <c r="BB62" s="86">
        <f>'SO 900 - Vedlejší rozpočt...'!F35</f>
        <v>0</v>
      </c>
      <c r="BC62" s="86">
        <f>'SO 900 - Vedlejší rozpočt...'!F36</f>
        <v>0</v>
      </c>
      <c r="BD62" s="88">
        <f>'SO 900 - Vedlejší rozpočt...'!F37</f>
        <v>0</v>
      </c>
      <c r="BT62" s="84" t="s">
        <v>79</v>
      </c>
      <c r="BV62" s="84" t="s">
        <v>73</v>
      </c>
      <c r="BW62" s="84" t="s">
        <v>103</v>
      </c>
      <c r="BX62" s="84" t="s">
        <v>5</v>
      </c>
      <c r="CL62" s="84" t="s">
        <v>20</v>
      </c>
      <c r="CM62" s="84" t="s">
        <v>81</v>
      </c>
    </row>
    <row r="63" spans="1:91" s="2" customFormat="1" ht="30" customHeight="1">
      <c r="A63" s="33"/>
      <c r="B63" s="34"/>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4"/>
      <c r="AS63" s="33"/>
      <c r="AT63" s="33"/>
      <c r="AU63" s="33"/>
      <c r="AV63" s="33"/>
      <c r="AW63" s="33"/>
      <c r="AX63" s="33"/>
      <c r="AY63" s="33"/>
      <c r="AZ63" s="33"/>
      <c r="BA63" s="33"/>
      <c r="BB63" s="33"/>
      <c r="BC63" s="33"/>
      <c r="BD63" s="33"/>
      <c r="BE63" s="33"/>
    </row>
    <row r="64" spans="1:91" s="2" customFormat="1" ht="6.95" customHeight="1">
      <c r="A64" s="33"/>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34"/>
      <c r="AS64" s="33"/>
      <c r="AT64" s="33"/>
      <c r="AU64" s="33"/>
      <c r="AV64" s="33"/>
      <c r="AW64" s="33"/>
      <c r="AX64" s="33"/>
      <c r="AY64" s="33"/>
      <c r="AZ64" s="33"/>
      <c r="BA64" s="33"/>
      <c r="BB64" s="33"/>
      <c r="BC64" s="33"/>
      <c r="BD64" s="33"/>
      <c r="BE64" s="33"/>
    </row>
  </sheetData>
  <mergeCells count="70">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2:AP62"/>
    <mergeCell ref="AG62:AM62"/>
    <mergeCell ref="D62:H62"/>
    <mergeCell ref="J62:AF62"/>
    <mergeCell ref="AG54:AM54"/>
    <mergeCell ref="AN54:AP54"/>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SO 101 - Polní cesta C4'!C2" display="/" xr:uid="{00000000-0004-0000-0000-000000000000}"/>
    <hyperlink ref="A56" location="'SO 102 - Polní cesta C5'!C2" display="/" xr:uid="{00000000-0004-0000-0000-000001000000}"/>
    <hyperlink ref="A57" location="'SO 301 - Odvodnění polní ...'!C2" display="/" xr:uid="{00000000-0004-0000-0000-000002000000}"/>
    <hyperlink ref="A58" location="'SO 302 - Odvodnění polní...'!C2" display="/" xr:uid="{00000000-0004-0000-0000-000003000000}"/>
    <hyperlink ref="A59" location="'SO 801.1 - Interakční prv...'!C2" display="/" xr:uid="{00000000-0004-0000-0000-000004000000}"/>
    <hyperlink ref="A60" location="'SO 801.2 - Lokální biokor...'!C2" display="/" xr:uid="{00000000-0004-0000-0000-000005000000}"/>
    <hyperlink ref="A61" location="'SO 802 - Kácení a výsadba...'!C2" display="/" xr:uid="{00000000-0004-0000-0000-000006000000}"/>
    <hyperlink ref="A62" location="'SO 900 - Vedlejší rozpočt...'!C2" display="/" xr:uid="{00000000-0004-0000-0000-000007000000}"/>
  </hyperlinks>
  <pageMargins left="0.39374999999999999" right="0.39374999999999999" top="0.39374999999999999" bottom="0.39374999999999999"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18"/>
  <sheetViews>
    <sheetView showGridLines="0" zoomScale="110" zoomScaleNormal="110" workbookViewId="0"/>
  </sheetViews>
  <sheetFormatPr defaultRowHeight="15"/>
  <cols>
    <col min="1" max="1" width="8.33203125" style="198" customWidth="1"/>
    <col min="2" max="2" width="1.6640625" style="198" customWidth="1"/>
    <col min="3" max="4" width="5" style="198" customWidth="1"/>
    <col min="5" max="5" width="11.6640625" style="198" customWidth="1"/>
    <col min="6" max="6" width="9.1640625" style="198" customWidth="1"/>
    <col min="7" max="7" width="5" style="198" customWidth="1"/>
    <col min="8" max="8" width="77.83203125" style="198" customWidth="1"/>
    <col min="9" max="10" width="20" style="198" customWidth="1"/>
    <col min="11" max="11" width="1.6640625" style="198" customWidth="1"/>
  </cols>
  <sheetData>
    <row r="1" spans="2:11" s="1" customFormat="1" ht="37.5" customHeight="1"/>
    <row r="2" spans="2:11" s="1" customFormat="1" ht="7.5" customHeight="1">
      <c r="B2" s="199"/>
      <c r="C2" s="200"/>
      <c r="D2" s="200"/>
      <c r="E2" s="200"/>
      <c r="F2" s="200"/>
      <c r="G2" s="200"/>
      <c r="H2" s="200"/>
      <c r="I2" s="200"/>
      <c r="J2" s="200"/>
      <c r="K2" s="201"/>
    </row>
    <row r="3" spans="2:11" s="16" customFormat="1" ht="45" customHeight="1">
      <c r="B3" s="202"/>
      <c r="C3" s="322" t="s">
        <v>1018</v>
      </c>
      <c r="D3" s="322"/>
      <c r="E3" s="322"/>
      <c r="F3" s="322"/>
      <c r="G3" s="322"/>
      <c r="H3" s="322"/>
      <c r="I3" s="322"/>
      <c r="J3" s="322"/>
      <c r="K3" s="203"/>
    </row>
    <row r="4" spans="2:11" s="1" customFormat="1" ht="25.5" customHeight="1">
      <c r="B4" s="204"/>
      <c r="C4" s="327" t="s">
        <v>1019</v>
      </c>
      <c r="D4" s="327"/>
      <c r="E4" s="327"/>
      <c r="F4" s="327"/>
      <c r="G4" s="327"/>
      <c r="H4" s="327"/>
      <c r="I4" s="327"/>
      <c r="J4" s="327"/>
      <c r="K4" s="205"/>
    </row>
    <row r="5" spans="2:11" s="1" customFormat="1" ht="5.25" customHeight="1">
      <c r="B5" s="204"/>
      <c r="C5" s="206"/>
      <c r="D5" s="206"/>
      <c r="E5" s="206"/>
      <c r="F5" s="206"/>
      <c r="G5" s="206"/>
      <c r="H5" s="206"/>
      <c r="I5" s="206"/>
      <c r="J5" s="206"/>
      <c r="K5" s="205"/>
    </row>
    <row r="6" spans="2:11" s="1" customFormat="1" ht="15" customHeight="1">
      <c r="B6" s="204"/>
      <c r="C6" s="326" t="s">
        <v>1020</v>
      </c>
      <c r="D6" s="326"/>
      <c r="E6" s="326"/>
      <c r="F6" s="326"/>
      <c r="G6" s="326"/>
      <c r="H6" s="326"/>
      <c r="I6" s="326"/>
      <c r="J6" s="326"/>
      <c r="K6" s="205"/>
    </row>
    <row r="7" spans="2:11" s="1" customFormat="1" ht="15" customHeight="1">
      <c r="B7" s="208"/>
      <c r="C7" s="326" t="s">
        <v>1021</v>
      </c>
      <c r="D7" s="326"/>
      <c r="E7" s="326"/>
      <c r="F7" s="326"/>
      <c r="G7" s="326"/>
      <c r="H7" s="326"/>
      <c r="I7" s="326"/>
      <c r="J7" s="326"/>
      <c r="K7" s="205"/>
    </row>
    <row r="8" spans="2:11" s="1" customFormat="1" ht="12.75" customHeight="1">
      <c r="B8" s="208"/>
      <c r="C8" s="207"/>
      <c r="D8" s="207"/>
      <c r="E8" s="207"/>
      <c r="F8" s="207"/>
      <c r="G8" s="207"/>
      <c r="H8" s="207"/>
      <c r="I8" s="207"/>
      <c r="J8" s="207"/>
      <c r="K8" s="205"/>
    </row>
    <row r="9" spans="2:11" s="1" customFormat="1" ht="15" customHeight="1">
      <c r="B9" s="208"/>
      <c r="C9" s="326" t="s">
        <v>1022</v>
      </c>
      <c r="D9" s="326"/>
      <c r="E9" s="326"/>
      <c r="F9" s="326"/>
      <c r="G9" s="326"/>
      <c r="H9" s="326"/>
      <c r="I9" s="326"/>
      <c r="J9" s="326"/>
      <c r="K9" s="205"/>
    </row>
    <row r="10" spans="2:11" s="1" customFormat="1" ht="15" customHeight="1">
      <c r="B10" s="208"/>
      <c r="C10" s="207"/>
      <c r="D10" s="326" t="s">
        <v>1023</v>
      </c>
      <c r="E10" s="326"/>
      <c r="F10" s="326"/>
      <c r="G10" s="326"/>
      <c r="H10" s="326"/>
      <c r="I10" s="326"/>
      <c r="J10" s="326"/>
      <c r="K10" s="205"/>
    </row>
    <row r="11" spans="2:11" s="1" customFormat="1" ht="15" customHeight="1">
      <c r="B11" s="208"/>
      <c r="C11" s="209"/>
      <c r="D11" s="326" t="s">
        <v>1024</v>
      </c>
      <c r="E11" s="326"/>
      <c r="F11" s="326"/>
      <c r="G11" s="326"/>
      <c r="H11" s="326"/>
      <c r="I11" s="326"/>
      <c r="J11" s="326"/>
      <c r="K11" s="205"/>
    </row>
    <row r="12" spans="2:11" s="1" customFormat="1" ht="15" customHeight="1">
      <c r="B12" s="208"/>
      <c r="C12" s="209"/>
      <c r="D12" s="207"/>
      <c r="E12" s="207"/>
      <c r="F12" s="207"/>
      <c r="G12" s="207"/>
      <c r="H12" s="207"/>
      <c r="I12" s="207"/>
      <c r="J12" s="207"/>
      <c r="K12" s="205"/>
    </row>
    <row r="13" spans="2:11" s="1" customFormat="1" ht="15" customHeight="1">
      <c r="B13" s="208"/>
      <c r="C13" s="209"/>
      <c r="D13" s="210" t="s">
        <v>1025</v>
      </c>
      <c r="E13" s="207"/>
      <c r="F13" s="207"/>
      <c r="G13" s="207"/>
      <c r="H13" s="207"/>
      <c r="I13" s="207"/>
      <c r="J13" s="207"/>
      <c r="K13" s="205"/>
    </row>
    <row r="14" spans="2:11" s="1" customFormat="1" ht="12.75" customHeight="1">
      <c r="B14" s="208"/>
      <c r="C14" s="209"/>
      <c r="D14" s="209"/>
      <c r="E14" s="209"/>
      <c r="F14" s="209"/>
      <c r="G14" s="209"/>
      <c r="H14" s="209"/>
      <c r="I14" s="209"/>
      <c r="J14" s="209"/>
      <c r="K14" s="205"/>
    </row>
    <row r="15" spans="2:11" s="1" customFormat="1" ht="15" customHeight="1">
      <c r="B15" s="208"/>
      <c r="C15" s="209"/>
      <c r="D15" s="326" t="s">
        <v>1026</v>
      </c>
      <c r="E15" s="326"/>
      <c r="F15" s="326"/>
      <c r="G15" s="326"/>
      <c r="H15" s="326"/>
      <c r="I15" s="326"/>
      <c r="J15" s="326"/>
      <c r="K15" s="205"/>
    </row>
    <row r="16" spans="2:11" s="1" customFormat="1" ht="15" customHeight="1">
      <c r="B16" s="208"/>
      <c r="C16" s="209"/>
      <c r="D16" s="326" t="s">
        <v>1027</v>
      </c>
      <c r="E16" s="326"/>
      <c r="F16" s="326"/>
      <c r="G16" s="326"/>
      <c r="H16" s="326"/>
      <c r="I16" s="326"/>
      <c r="J16" s="326"/>
      <c r="K16" s="205"/>
    </row>
    <row r="17" spans="2:11" s="1" customFormat="1" ht="15" customHeight="1">
      <c r="B17" s="208"/>
      <c r="C17" s="209"/>
      <c r="D17" s="326" t="s">
        <v>1028</v>
      </c>
      <c r="E17" s="326"/>
      <c r="F17" s="326"/>
      <c r="G17" s="326"/>
      <c r="H17" s="326"/>
      <c r="I17" s="326"/>
      <c r="J17" s="326"/>
      <c r="K17" s="205"/>
    </row>
    <row r="18" spans="2:11" s="1" customFormat="1" ht="15" customHeight="1">
      <c r="B18" s="208"/>
      <c r="C18" s="209"/>
      <c r="D18" s="209"/>
      <c r="E18" s="211" t="s">
        <v>78</v>
      </c>
      <c r="F18" s="326" t="s">
        <v>1029</v>
      </c>
      <c r="G18" s="326"/>
      <c r="H18" s="326"/>
      <c r="I18" s="326"/>
      <c r="J18" s="326"/>
      <c r="K18" s="205"/>
    </row>
    <row r="19" spans="2:11" s="1" customFormat="1" ht="15" customHeight="1">
      <c r="B19" s="208"/>
      <c r="C19" s="209"/>
      <c r="D19" s="209"/>
      <c r="E19" s="211" t="s">
        <v>1030</v>
      </c>
      <c r="F19" s="326" t="s">
        <v>1031</v>
      </c>
      <c r="G19" s="326"/>
      <c r="H19" s="326"/>
      <c r="I19" s="326"/>
      <c r="J19" s="326"/>
      <c r="K19" s="205"/>
    </row>
    <row r="20" spans="2:11" s="1" customFormat="1" ht="15" customHeight="1">
      <c r="B20" s="208"/>
      <c r="C20" s="209"/>
      <c r="D20" s="209"/>
      <c r="E20" s="211" t="s">
        <v>1032</v>
      </c>
      <c r="F20" s="326" t="s">
        <v>1033</v>
      </c>
      <c r="G20" s="326"/>
      <c r="H20" s="326"/>
      <c r="I20" s="326"/>
      <c r="J20" s="326"/>
      <c r="K20" s="205"/>
    </row>
    <row r="21" spans="2:11" s="1" customFormat="1" ht="15" customHeight="1">
      <c r="B21" s="208"/>
      <c r="C21" s="209"/>
      <c r="D21" s="209"/>
      <c r="E21" s="211" t="s">
        <v>1034</v>
      </c>
      <c r="F21" s="326" t="s">
        <v>1035</v>
      </c>
      <c r="G21" s="326"/>
      <c r="H21" s="326"/>
      <c r="I21" s="326"/>
      <c r="J21" s="326"/>
      <c r="K21" s="205"/>
    </row>
    <row r="22" spans="2:11" s="1" customFormat="1" ht="15" customHeight="1">
      <c r="B22" s="208"/>
      <c r="C22" s="209"/>
      <c r="D22" s="209"/>
      <c r="E22" s="211" t="s">
        <v>1036</v>
      </c>
      <c r="F22" s="326" t="s">
        <v>1037</v>
      </c>
      <c r="G22" s="326"/>
      <c r="H22" s="326"/>
      <c r="I22" s="326"/>
      <c r="J22" s="326"/>
      <c r="K22" s="205"/>
    </row>
    <row r="23" spans="2:11" s="1" customFormat="1" ht="15" customHeight="1">
      <c r="B23" s="208"/>
      <c r="C23" s="209"/>
      <c r="D23" s="209"/>
      <c r="E23" s="211" t="s">
        <v>1038</v>
      </c>
      <c r="F23" s="326" t="s">
        <v>1039</v>
      </c>
      <c r="G23" s="326"/>
      <c r="H23" s="326"/>
      <c r="I23" s="326"/>
      <c r="J23" s="326"/>
      <c r="K23" s="205"/>
    </row>
    <row r="24" spans="2:11" s="1" customFormat="1" ht="12.75" customHeight="1">
      <c r="B24" s="208"/>
      <c r="C24" s="209"/>
      <c r="D24" s="209"/>
      <c r="E24" s="209"/>
      <c r="F24" s="209"/>
      <c r="G24" s="209"/>
      <c r="H24" s="209"/>
      <c r="I24" s="209"/>
      <c r="J24" s="209"/>
      <c r="K24" s="205"/>
    </row>
    <row r="25" spans="2:11" s="1" customFormat="1" ht="15" customHeight="1">
      <c r="B25" s="208"/>
      <c r="C25" s="326" t="s">
        <v>1040</v>
      </c>
      <c r="D25" s="326"/>
      <c r="E25" s="326"/>
      <c r="F25" s="326"/>
      <c r="G25" s="326"/>
      <c r="H25" s="326"/>
      <c r="I25" s="326"/>
      <c r="J25" s="326"/>
      <c r="K25" s="205"/>
    </row>
    <row r="26" spans="2:11" s="1" customFormat="1" ht="15" customHeight="1">
      <c r="B26" s="208"/>
      <c r="C26" s="326" t="s">
        <v>1041</v>
      </c>
      <c r="D26" s="326"/>
      <c r="E26" s="326"/>
      <c r="F26" s="326"/>
      <c r="G26" s="326"/>
      <c r="H26" s="326"/>
      <c r="I26" s="326"/>
      <c r="J26" s="326"/>
      <c r="K26" s="205"/>
    </row>
    <row r="27" spans="2:11" s="1" customFormat="1" ht="15" customHeight="1">
      <c r="B27" s="208"/>
      <c r="C27" s="207"/>
      <c r="D27" s="326" t="s">
        <v>1042</v>
      </c>
      <c r="E27" s="326"/>
      <c r="F27" s="326"/>
      <c r="G27" s="326"/>
      <c r="H27" s="326"/>
      <c r="I27" s="326"/>
      <c r="J27" s="326"/>
      <c r="K27" s="205"/>
    </row>
    <row r="28" spans="2:11" s="1" customFormat="1" ht="15" customHeight="1">
      <c r="B28" s="208"/>
      <c r="C28" s="209"/>
      <c r="D28" s="326" t="s">
        <v>1043</v>
      </c>
      <c r="E28" s="326"/>
      <c r="F28" s="326"/>
      <c r="G28" s="326"/>
      <c r="H28" s="326"/>
      <c r="I28" s="326"/>
      <c r="J28" s="326"/>
      <c r="K28" s="205"/>
    </row>
    <row r="29" spans="2:11" s="1" customFormat="1" ht="12.75" customHeight="1">
      <c r="B29" s="208"/>
      <c r="C29" s="209"/>
      <c r="D29" s="209"/>
      <c r="E29" s="209"/>
      <c r="F29" s="209"/>
      <c r="G29" s="209"/>
      <c r="H29" s="209"/>
      <c r="I29" s="209"/>
      <c r="J29" s="209"/>
      <c r="K29" s="205"/>
    </row>
    <row r="30" spans="2:11" s="1" customFormat="1" ht="15" customHeight="1">
      <c r="B30" s="208"/>
      <c r="C30" s="209"/>
      <c r="D30" s="326" t="s">
        <v>1044</v>
      </c>
      <c r="E30" s="326"/>
      <c r="F30" s="326"/>
      <c r="G30" s="326"/>
      <c r="H30" s="326"/>
      <c r="I30" s="326"/>
      <c r="J30" s="326"/>
      <c r="K30" s="205"/>
    </row>
    <row r="31" spans="2:11" s="1" customFormat="1" ht="15" customHeight="1">
      <c r="B31" s="208"/>
      <c r="C31" s="209"/>
      <c r="D31" s="326" t="s">
        <v>1045</v>
      </c>
      <c r="E31" s="326"/>
      <c r="F31" s="326"/>
      <c r="G31" s="326"/>
      <c r="H31" s="326"/>
      <c r="I31" s="326"/>
      <c r="J31" s="326"/>
      <c r="K31" s="205"/>
    </row>
    <row r="32" spans="2:11" s="1" customFormat="1" ht="12.75" customHeight="1">
      <c r="B32" s="208"/>
      <c r="C32" s="209"/>
      <c r="D32" s="209"/>
      <c r="E32" s="209"/>
      <c r="F32" s="209"/>
      <c r="G32" s="209"/>
      <c r="H32" s="209"/>
      <c r="I32" s="209"/>
      <c r="J32" s="209"/>
      <c r="K32" s="205"/>
    </row>
    <row r="33" spans="2:11" s="1" customFormat="1" ht="15" customHeight="1">
      <c r="B33" s="208"/>
      <c r="C33" s="209"/>
      <c r="D33" s="326" t="s">
        <v>1046</v>
      </c>
      <c r="E33" s="326"/>
      <c r="F33" s="326"/>
      <c r="G33" s="326"/>
      <c r="H33" s="326"/>
      <c r="I33" s="326"/>
      <c r="J33" s="326"/>
      <c r="K33" s="205"/>
    </row>
    <row r="34" spans="2:11" s="1" customFormat="1" ht="15" customHeight="1">
      <c r="B34" s="208"/>
      <c r="C34" s="209"/>
      <c r="D34" s="326" t="s">
        <v>1047</v>
      </c>
      <c r="E34" s="326"/>
      <c r="F34" s="326"/>
      <c r="G34" s="326"/>
      <c r="H34" s="326"/>
      <c r="I34" s="326"/>
      <c r="J34" s="326"/>
      <c r="K34" s="205"/>
    </row>
    <row r="35" spans="2:11" s="1" customFormat="1" ht="15" customHeight="1">
      <c r="B35" s="208"/>
      <c r="C35" s="209"/>
      <c r="D35" s="326" t="s">
        <v>1048</v>
      </c>
      <c r="E35" s="326"/>
      <c r="F35" s="326"/>
      <c r="G35" s="326"/>
      <c r="H35" s="326"/>
      <c r="I35" s="326"/>
      <c r="J35" s="326"/>
      <c r="K35" s="205"/>
    </row>
    <row r="36" spans="2:11" s="1" customFormat="1" ht="15" customHeight="1">
      <c r="B36" s="208"/>
      <c r="C36" s="209"/>
      <c r="D36" s="207"/>
      <c r="E36" s="210" t="s">
        <v>124</v>
      </c>
      <c r="F36" s="207"/>
      <c r="G36" s="326" t="s">
        <v>1049</v>
      </c>
      <c r="H36" s="326"/>
      <c r="I36" s="326"/>
      <c r="J36" s="326"/>
      <c r="K36" s="205"/>
    </row>
    <row r="37" spans="2:11" s="1" customFormat="1" ht="30.75" customHeight="1">
      <c r="B37" s="208"/>
      <c r="C37" s="209"/>
      <c r="D37" s="207"/>
      <c r="E37" s="210" t="s">
        <v>1050</v>
      </c>
      <c r="F37" s="207"/>
      <c r="G37" s="326" t="s">
        <v>1051</v>
      </c>
      <c r="H37" s="326"/>
      <c r="I37" s="326"/>
      <c r="J37" s="326"/>
      <c r="K37" s="205"/>
    </row>
    <row r="38" spans="2:11" s="1" customFormat="1" ht="15" customHeight="1">
      <c r="B38" s="208"/>
      <c r="C38" s="209"/>
      <c r="D38" s="207"/>
      <c r="E38" s="210" t="s">
        <v>52</v>
      </c>
      <c r="F38" s="207"/>
      <c r="G38" s="326" t="s">
        <v>1052</v>
      </c>
      <c r="H38" s="326"/>
      <c r="I38" s="326"/>
      <c r="J38" s="326"/>
      <c r="K38" s="205"/>
    </row>
    <row r="39" spans="2:11" s="1" customFormat="1" ht="15" customHeight="1">
      <c r="B39" s="208"/>
      <c r="C39" s="209"/>
      <c r="D39" s="207"/>
      <c r="E39" s="210" t="s">
        <v>53</v>
      </c>
      <c r="F39" s="207"/>
      <c r="G39" s="326" t="s">
        <v>1053</v>
      </c>
      <c r="H39" s="326"/>
      <c r="I39" s="326"/>
      <c r="J39" s="326"/>
      <c r="K39" s="205"/>
    </row>
    <row r="40" spans="2:11" s="1" customFormat="1" ht="15" customHeight="1">
      <c r="B40" s="208"/>
      <c r="C40" s="209"/>
      <c r="D40" s="207"/>
      <c r="E40" s="210" t="s">
        <v>125</v>
      </c>
      <c r="F40" s="207"/>
      <c r="G40" s="326" t="s">
        <v>1054</v>
      </c>
      <c r="H40" s="326"/>
      <c r="I40" s="326"/>
      <c r="J40" s="326"/>
      <c r="K40" s="205"/>
    </row>
    <row r="41" spans="2:11" s="1" customFormat="1" ht="15" customHeight="1">
      <c r="B41" s="208"/>
      <c r="C41" s="209"/>
      <c r="D41" s="207"/>
      <c r="E41" s="210" t="s">
        <v>126</v>
      </c>
      <c r="F41" s="207"/>
      <c r="G41" s="326" t="s">
        <v>1055</v>
      </c>
      <c r="H41" s="326"/>
      <c r="I41" s="326"/>
      <c r="J41" s="326"/>
      <c r="K41" s="205"/>
    </row>
    <row r="42" spans="2:11" s="1" customFormat="1" ht="15" customHeight="1">
      <c r="B42" s="208"/>
      <c r="C42" s="209"/>
      <c r="D42" s="207"/>
      <c r="E42" s="210" t="s">
        <v>1056</v>
      </c>
      <c r="F42" s="207"/>
      <c r="G42" s="326" t="s">
        <v>1057</v>
      </c>
      <c r="H42" s="326"/>
      <c r="I42" s="326"/>
      <c r="J42" s="326"/>
      <c r="K42" s="205"/>
    </row>
    <row r="43" spans="2:11" s="1" customFormat="1" ht="15" customHeight="1">
      <c r="B43" s="208"/>
      <c r="C43" s="209"/>
      <c r="D43" s="207"/>
      <c r="E43" s="210"/>
      <c r="F43" s="207"/>
      <c r="G43" s="326" t="s">
        <v>1058</v>
      </c>
      <c r="H43" s="326"/>
      <c r="I43" s="326"/>
      <c r="J43" s="326"/>
      <c r="K43" s="205"/>
    </row>
    <row r="44" spans="2:11" s="1" customFormat="1" ht="15" customHeight="1">
      <c r="B44" s="208"/>
      <c r="C44" s="209"/>
      <c r="D44" s="207"/>
      <c r="E44" s="210" t="s">
        <v>1059</v>
      </c>
      <c r="F44" s="207"/>
      <c r="G44" s="326" t="s">
        <v>1060</v>
      </c>
      <c r="H44" s="326"/>
      <c r="I44" s="326"/>
      <c r="J44" s="326"/>
      <c r="K44" s="205"/>
    </row>
    <row r="45" spans="2:11" s="1" customFormat="1" ht="15" customHeight="1">
      <c r="B45" s="208"/>
      <c r="C45" s="209"/>
      <c r="D45" s="207"/>
      <c r="E45" s="210" t="s">
        <v>128</v>
      </c>
      <c r="F45" s="207"/>
      <c r="G45" s="326" t="s">
        <v>1061</v>
      </c>
      <c r="H45" s="326"/>
      <c r="I45" s="326"/>
      <c r="J45" s="326"/>
      <c r="K45" s="205"/>
    </row>
    <row r="46" spans="2:11" s="1" customFormat="1" ht="12.75" customHeight="1">
      <c r="B46" s="208"/>
      <c r="C46" s="209"/>
      <c r="D46" s="207"/>
      <c r="E46" s="207"/>
      <c r="F46" s="207"/>
      <c r="G46" s="207"/>
      <c r="H46" s="207"/>
      <c r="I46" s="207"/>
      <c r="J46" s="207"/>
      <c r="K46" s="205"/>
    </row>
    <row r="47" spans="2:11" s="1" customFormat="1" ht="15" customHeight="1">
      <c r="B47" s="208"/>
      <c r="C47" s="209"/>
      <c r="D47" s="326" t="s">
        <v>1062</v>
      </c>
      <c r="E47" s="326"/>
      <c r="F47" s="326"/>
      <c r="G47" s="326"/>
      <c r="H47" s="326"/>
      <c r="I47" s="326"/>
      <c r="J47" s="326"/>
      <c r="K47" s="205"/>
    </row>
    <row r="48" spans="2:11" s="1" customFormat="1" ht="15" customHeight="1">
      <c r="B48" s="208"/>
      <c r="C48" s="209"/>
      <c r="D48" s="209"/>
      <c r="E48" s="326" t="s">
        <v>1063</v>
      </c>
      <c r="F48" s="326"/>
      <c r="G48" s="326"/>
      <c r="H48" s="326"/>
      <c r="I48" s="326"/>
      <c r="J48" s="326"/>
      <c r="K48" s="205"/>
    </row>
    <row r="49" spans="2:11" s="1" customFormat="1" ht="15" customHeight="1">
      <c r="B49" s="208"/>
      <c r="C49" s="209"/>
      <c r="D49" s="209"/>
      <c r="E49" s="326" t="s">
        <v>1064</v>
      </c>
      <c r="F49" s="326"/>
      <c r="G49" s="326"/>
      <c r="H49" s="326"/>
      <c r="I49" s="326"/>
      <c r="J49" s="326"/>
      <c r="K49" s="205"/>
    </row>
    <row r="50" spans="2:11" s="1" customFormat="1" ht="15" customHeight="1">
      <c r="B50" s="208"/>
      <c r="C50" s="209"/>
      <c r="D50" s="209"/>
      <c r="E50" s="326" t="s">
        <v>1065</v>
      </c>
      <c r="F50" s="326"/>
      <c r="G50" s="326"/>
      <c r="H50" s="326"/>
      <c r="I50" s="326"/>
      <c r="J50" s="326"/>
      <c r="K50" s="205"/>
    </row>
    <row r="51" spans="2:11" s="1" customFormat="1" ht="15" customHeight="1">
      <c r="B51" s="208"/>
      <c r="C51" s="209"/>
      <c r="D51" s="326" t="s">
        <v>1066</v>
      </c>
      <c r="E51" s="326"/>
      <c r="F51" s="326"/>
      <c r="G51" s="326"/>
      <c r="H51" s="326"/>
      <c r="I51" s="326"/>
      <c r="J51" s="326"/>
      <c r="K51" s="205"/>
    </row>
    <row r="52" spans="2:11" s="1" customFormat="1" ht="25.5" customHeight="1">
      <c r="B52" s="204"/>
      <c r="C52" s="327" t="s">
        <v>1067</v>
      </c>
      <c r="D52" s="327"/>
      <c r="E52" s="327"/>
      <c r="F52" s="327"/>
      <c r="G52" s="327"/>
      <c r="H52" s="327"/>
      <c r="I52" s="327"/>
      <c r="J52" s="327"/>
      <c r="K52" s="205"/>
    </row>
    <row r="53" spans="2:11" s="1" customFormat="1" ht="5.25" customHeight="1">
      <c r="B53" s="204"/>
      <c r="C53" s="206"/>
      <c r="D53" s="206"/>
      <c r="E53" s="206"/>
      <c r="F53" s="206"/>
      <c r="G53" s="206"/>
      <c r="H53" s="206"/>
      <c r="I53" s="206"/>
      <c r="J53" s="206"/>
      <c r="K53" s="205"/>
    </row>
    <row r="54" spans="2:11" s="1" customFormat="1" ht="15" customHeight="1">
      <c r="B54" s="204"/>
      <c r="C54" s="326" t="s">
        <v>1068</v>
      </c>
      <c r="D54" s="326"/>
      <c r="E54" s="326"/>
      <c r="F54" s="326"/>
      <c r="G54" s="326"/>
      <c r="H54" s="326"/>
      <c r="I54" s="326"/>
      <c r="J54" s="326"/>
      <c r="K54" s="205"/>
    </row>
    <row r="55" spans="2:11" s="1" customFormat="1" ht="15" customHeight="1">
      <c r="B55" s="204"/>
      <c r="C55" s="326" t="s">
        <v>1069</v>
      </c>
      <c r="D55" s="326"/>
      <c r="E55" s="326"/>
      <c r="F55" s="326"/>
      <c r="G55" s="326"/>
      <c r="H55" s="326"/>
      <c r="I55" s="326"/>
      <c r="J55" s="326"/>
      <c r="K55" s="205"/>
    </row>
    <row r="56" spans="2:11" s="1" customFormat="1" ht="12.75" customHeight="1">
      <c r="B56" s="204"/>
      <c r="C56" s="207"/>
      <c r="D56" s="207"/>
      <c r="E56" s="207"/>
      <c r="F56" s="207"/>
      <c r="G56" s="207"/>
      <c r="H56" s="207"/>
      <c r="I56" s="207"/>
      <c r="J56" s="207"/>
      <c r="K56" s="205"/>
    </row>
    <row r="57" spans="2:11" s="1" customFormat="1" ht="15" customHeight="1">
      <c r="B57" s="204"/>
      <c r="C57" s="326" t="s">
        <v>1070</v>
      </c>
      <c r="D57" s="326"/>
      <c r="E57" s="326"/>
      <c r="F57" s="326"/>
      <c r="G57" s="326"/>
      <c r="H57" s="326"/>
      <c r="I57" s="326"/>
      <c r="J57" s="326"/>
      <c r="K57" s="205"/>
    </row>
    <row r="58" spans="2:11" s="1" customFormat="1" ht="15" customHeight="1">
      <c r="B58" s="204"/>
      <c r="C58" s="209"/>
      <c r="D58" s="326" t="s">
        <v>1071</v>
      </c>
      <c r="E58" s="326"/>
      <c r="F58" s="326"/>
      <c r="G58" s="326"/>
      <c r="H58" s="326"/>
      <c r="I58" s="326"/>
      <c r="J58" s="326"/>
      <c r="K58" s="205"/>
    </row>
    <row r="59" spans="2:11" s="1" customFormat="1" ht="15" customHeight="1">
      <c r="B59" s="204"/>
      <c r="C59" s="209"/>
      <c r="D59" s="326" t="s">
        <v>1072</v>
      </c>
      <c r="E59" s="326"/>
      <c r="F59" s="326"/>
      <c r="G59" s="326"/>
      <c r="H59" s="326"/>
      <c r="I59" s="326"/>
      <c r="J59" s="326"/>
      <c r="K59" s="205"/>
    </row>
    <row r="60" spans="2:11" s="1" customFormat="1" ht="15" customHeight="1">
      <c r="B60" s="204"/>
      <c r="C60" s="209"/>
      <c r="D60" s="326" t="s">
        <v>1073</v>
      </c>
      <c r="E60" s="326"/>
      <c r="F60" s="326"/>
      <c r="G60" s="326"/>
      <c r="H60" s="326"/>
      <c r="I60" s="326"/>
      <c r="J60" s="326"/>
      <c r="K60" s="205"/>
    </row>
    <row r="61" spans="2:11" s="1" customFormat="1" ht="15" customHeight="1">
      <c r="B61" s="204"/>
      <c r="C61" s="209"/>
      <c r="D61" s="326" t="s">
        <v>1074</v>
      </c>
      <c r="E61" s="326"/>
      <c r="F61" s="326"/>
      <c r="G61" s="326"/>
      <c r="H61" s="326"/>
      <c r="I61" s="326"/>
      <c r="J61" s="326"/>
      <c r="K61" s="205"/>
    </row>
    <row r="62" spans="2:11" s="1" customFormat="1" ht="15" customHeight="1">
      <c r="B62" s="204"/>
      <c r="C62" s="209"/>
      <c r="D62" s="328" t="s">
        <v>1075</v>
      </c>
      <c r="E62" s="328"/>
      <c r="F62" s="328"/>
      <c r="G62" s="328"/>
      <c r="H62" s="328"/>
      <c r="I62" s="328"/>
      <c r="J62" s="328"/>
      <c r="K62" s="205"/>
    </row>
    <row r="63" spans="2:11" s="1" customFormat="1" ht="15" customHeight="1">
      <c r="B63" s="204"/>
      <c r="C63" s="209"/>
      <c r="D63" s="326" t="s">
        <v>1076</v>
      </c>
      <c r="E63" s="326"/>
      <c r="F63" s="326"/>
      <c r="G63" s="326"/>
      <c r="H63" s="326"/>
      <c r="I63" s="326"/>
      <c r="J63" s="326"/>
      <c r="K63" s="205"/>
    </row>
    <row r="64" spans="2:11" s="1" customFormat="1" ht="12.75" customHeight="1">
      <c r="B64" s="204"/>
      <c r="C64" s="209"/>
      <c r="D64" s="209"/>
      <c r="E64" s="212"/>
      <c r="F64" s="209"/>
      <c r="G64" s="209"/>
      <c r="H64" s="209"/>
      <c r="I64" s="209"/>
      <c r="J64" s="209"/>
      <c r="K64" s="205"/>
    </row>
    <row r="65" spans="2:11" s="1" customFormat="1" ht="15" customHeight="1">
      <c r="B65" s="204"/>
      <c r="C65" s="209"/>
      <c r="D65" s="326" t="s">
        <v>1077</v>
      </c>
      <c r="E65" s="326"/>
      <c r="F65" s="326"/>
      <c r="G65" s="326"/>
      <c r="H65" s="326"/>
      <c r="I65" s="326"/>
      <c r="J65" s="326"/>
      <c r="K65" s="205"/>
    </row>
    <row r="66" spans="2:11" s="1" customFormat="1" ht="15" customHeight="1">
      <c r="B66" s="204"/>
      <c r="C66" s="209"/>
      <c r="D66" s="328" t="s">
        <v>1078</v>
      </c>
      <c r="E66" s="328"/>
      <c r="F66" s="328"/>
      <c r="G66" s="328"/>
      <c r="H66" s="328"/>
      <c r="I66" s="328"/>
      <c r="J66" s="328"/>
      <c r="K66" s="205"/>
    </row>
    <row r="67" spans="2:11" s="1" customFormat="1" ht="15" customHeight="1">
      <c r="B67" s="204"/>
      <c r="C67" s="209"/>
      <c r="D67" s="326" t="s">
        <v>1079</v>
      </c>
      <c r="E67" s="326"/>
      <c r="F67" s="326"/>
      <c r="G67" s="326"/>
      <c r="H67" s="326"/>
      <c r="I67" s="326"/>
      <c r="J67" s="326"/>
      <c r="K67" s="205"/>
    </row>
    <row r="68" spans="2:11" s="1" customFormat="1" ht="15" customHeight="1">
      <c r="B68" s="204"/>
      <c r="C68" s="209"/>
      <c r="D68" s="326" t="s">
        <v>1080</v>
      </c>
      <c r="E68" s="326"/>
      <c r="F68" s="326"/>
      <c r="G68" s="326"/>
      <c r="H68" s="326"/>
      <c r="I68" s="326"/>
      <c r="J68" s="326"/>
      <c r="K68" s="205"/>
    </row>
    <row r="69" spans="2:11" s="1" customFormat="1" ht="15" customHeight="1">
      <c r="B69" s="204"/>
      <c r="C69" s="209"/>
      <c r="D69" s="326" t="s">
        <v>1081</v>
      </c>
      <c r="E69" s="326"/>
      <c r="F69" s="326"/>
      <c r="G69" s="326"/>
      <c r="H69" s="326"/>
      <c r="I69" s="326"/>
      <c r="J69" s="326"/>
      <c r="K69" s="205"/>
    </row>
    <row r="70" spans="2:11" s="1" customFormat="1" ht="15" customHeight="1">
      <c r="B70" s="204"/>
      <c r="C70" s="209"/>
      <c r="D70" s="326" t="s">
        <v>1082</v>
      </c>
      <c r="E70" s="326"/>
      <c r="F70" s="326"/>
      <c r="G70" s="326"/>
      <c r="H70" s="326"/>
      <c r="I70" s="326"/>
      <c r="J70" s="326"/>
      <c r="K70" s="205"/>
    </row>
    <row r="71" spans="2:11" s="1" customFormat="1" ht="12.75" customHeight="1">
      <c r="B71" s="213"/>
      <c r="C71" s="214"/>
      <c r="D71" s="214"/>
      <c r="E71" s="214"/>
      <c r="F71" s="214"/>
      <c r="G71" s="214"/>
      <c r="H71" s="214"/>
      <c r="I71" s="214"/>
      <c r="J71" s="214"/>
      <c r="K71" s="215"/>
    </row>
    <row r="72" spans="2:11" s="1" customFormat="1" ht="18.75" customHeight="1">
      <c r="B72" s="216"/>
      <c r="C72" s="216"/>
      <c r="D72" s="216"/>
      <c r="E72" s="216"/>
      <c r="F72" s="216"/>
      <c r="G72" s="216"/>
      <c r="H72" s="216"/>
      <c r="I72" s="216"/>
      <c r="J72" s="216"/>
      <c r="K72" s="217"/>
    </row>
    <row r="73" spans="2:11" s="1" customFormat="1" ht="18.75" customHeight="1">
      <c r="B73" s="217"/>
      <c r="C73" s="217"/>
      <c r="D73" s="217"/>
      <c r="E73" s="217"/>
      <c r="F73" s="217"/>
      <c r="G73" s="217"/>
      <c r="H73" s="217"/>
      <c r="I73" s="217"/>
      <c r="J73" s="217"/>
      <c r="K73" s="217"/>
    </row>
    <row r="74" spans="2:11" s="1" customFormat="1" ht="7.5" customHeight="1">
      <c r="B74" s="218"/>
      <c r="C74" s="219"/>
      <c r="D74" s="219"/>
      <c r="E74" s="219"/>
      <c r="F74" s="219"/>
      <c r="G74" s="219"/>
      <c r="H74" s="219"/>
      <c r="I74" s="219"/>
      <c r="J74" s="219"/>
      <c r="K74" s="220"/>
    </row>
    <row r="75" spans="2:11" s="1" customFormat="1" ht="45" customHeight="1">
      <c r="B75" s="221"/>
      <c r="C75" s="321" t="s">
        <v>1083</v>
      </c>
      <c r="D75" s="321"/>
      <c r="E75" s="321"/>
      <c r="F75" s="321"/>
      <c r="G75" s="321"/>
      <c r="H75" s="321"/>
      <c r="I75" s="321"/>
      <c r="J75" s="321"/>
      <c r="K75" s="222"/>
    </row>
    <row r="76" spans="2:11" s="1" customFormat="1" ht="17.25" customHeight="1">
      <c r="B76" s="221"/>
      <c r="C76" s="223" t="s">
        <v>1084</v>
      </c>
      <c r="D76" s="223"/>
      <c r="E76" s="223"/>
      <c r="F76" s="223" t="s">
        <v>1085</v>
      </c>
      <c r="G76" s="224"/>
      <c r="H76" s="223" t="s">
        <v>53</v>
      </c>
      <c r="I76" s="223" t="s">
        <v>56</v>
      </c>
      <c r="J76" s="223" t="s">
        <v>1086</v>
      </c>
      <c r="K76" s="222"/>
    </row>
    <row r="77" spans="2:11" s="1" customFormat="1" ht="17.25" customHeight="1">
      <c r="B77" s="221"/>
      <c r="C77" s="225" t="s">
        <v>1087</v>
      </c>
      <c r="D77" s="225"/>
      <c r="E77" s="225"/>
      <c r="F77" s="226" t="s">
        <v>1088</v>
      </c>
      <c r="G77" s="227"/>
      <c r="H77" s="225"/>
      <c r="I77" s="225"/>
      <c r="J77" s="225" t="s">
        <v>1089</v>
      </c>
      <c r="K77" s="222"/>
    </row>
    <row r="78" spans="2:11" s="1" customFormat="1" ht="5.25" customHeight="1">
      <c r="B78" s="221"/>
      <c r="C78" s="228"/>
      <c r="D78" s="228"/>
      <c r="E78" s="228"/>
      <c r="F78" s="228"/>
      <c r="G78" s="229"/>
      <c r="H78" s="228"/>
      <c r="I78" s="228"/>
      <c r="J78" s="228"/>
      <c r="K78" s="222"/>
    </row>
    <row r="79" spans="2:11" s="1" customFormat="1" ht="15" customHeight="1">
      <c r="B79" s="221"/>
      <c r="C79" s="210" t="s">
        <v>52</v>
      </c>
      <c r="D79" s="230"/>
      <c r="E79" s="230"/>
      <c r="F79" s="231" t="s">
        <v>1090</v>
      </c>
      <c r="G79" s="232"/>
      <c r="H79" s="210" t="s">
        <v>1091</v>
      </c>
      <c r="I79" s="210" t="s">
        <v>1092</v>
      </c>
      <c r="J79" s="210">
        <v>20</v>
      </c>
      <c r="K79" s="222"/>
    </row>
    <row r="80" spans="2:11" s="1" customFormat="1" ht="15" customHeight="1">
      <c r="B80" s="221"/>
      <c r="C80" s="210" t="s">
        <v>1093</v>
      </c>
      <c r="D80" s="210"/>
      <c r="E80" s="210"/>
      <c r="F80" s="231" t="s">
        <v>1090</v>
      </c>
      <c r="G80" s="232"/>
      <c r="H80" s="210" t="s">
        <v>1094</v>
      </c>
      <c r="I80" s="210" t="s">
        <v>1092</v>
      </c>
      <c r="J80" s="210">
        <v>120</v>
      </c>
      <c r="K80" s="222"/>
    </row>
    <row r="81" spans="2:11" s="1" customFormat="1" ht="15" customHeight="1">
      <c r="B81" s="233"/>
      <c r="C81" s="210" t="s">
        <v>1095</v>
      </c>
      <c r="D81" s="210"/>
      <c r="E81" s="210"/>
      <c r="F81" s="231" t="s">
        <v>1096</v>
      </c>
      <c r="G81" s="232"/>
      <c r="H81" s="210" t="s">
        <v>1097</v>
      </c>
      <c r="I81" s="210" t="s">
        <v>1092</v>
      </c>
      <c r="J81" s="210">
        <v>50</v>
      </c>
      <c r="K81" s="222"/>
    </row>
    <row r="82" spans="2:11" s="1" customFormat="1" ht="15" customHeight="1">
      <c r="B82" s="233"/>
      <c r="C82" s="210" t="s">
        <v>1098</v>
      </c>
      <c r="D82" s="210"/>
      <c r="E82" s="210"/>
      <c r="F82" s="231" t="s">
        <v>1090</v>
      </c>
      <c r="G82" s="232"/>
      <c r="H82" s="210" t="s">
        <v>1099</v>
      </c>
      <c r="I82" s="210" t="s">
        <v>1100</v>
      </c>
      <c r="J82" s="210"/>
      <c r="K82" s="222"/>
    </row>
    <row r="83" spans="2:11" s="1" customFormat="1" ht="15" customHeight="1">
      <c r="B83" s="233"/>
      <c r="C83" s="234" t="s">
        <v>1101</v>
      </c>
      <c r="D83" s="234"/>
      <c r="E83" s="234"/>
      <c r="F83" s="235" t="s">
        <v>1096</v>
      </c>
      <c r="G83" s="234"/>
      <c r="H83" s="234" t="s">
        <v>1102</v>
      </c>
      <c r="I83" s="234" t="s">
        <v>1092</v>
      </c>
      <c r="J83" s="234">
        <v>15</v>
      </c>
      <c r="K83" s="222"/>
    </row>
    <row r="84" spans="2:11" s="1" customFormat="1" ht="15" customHeight="1">
      <c r="B84" s="233"/>
      <c r="C84" s="234" t="s">
        <v>1103</v>
      </c>
      <c r="D84" s="234"/>
      <c r="E84" s="234"/>
      <c r="F84" s="235" t="s">
        <v>1096</v>
      </c>
      <c r="G84" s="234"/>
      <c r="H84" s="234" t="s">
        <v>1104</v>
      </c>
      <c r="I84" s="234" t="s">
        <v>1092</v>
      </c>
      <c r="J84" s="234">
        <v>15</v>
      </c>
      <c r="K84" s="222"/>
    </row>
    <row r="85" spans="2:11" s="1" customFormat="1" ht="15" customHeight="1">
      <c r="B85" s="233"/>
      <c r="C85" s="234" t="s">
        <v>1105</v>
      </c>
      <c r="D85" s="234"/>
      <c r="E85" s="234"/>
      <c r="F85" s="235" t="s">
        <v>1096</v>
      </c>
      <c r="G85" s="234"/>
      <c r="H85" s="234" t="s">
        <v>1106</v>
      </c>
      <c r="I85" s="234" t="s">
        <v>1092</v>
      </c>
      <c r="J85" s="234">
        <v>20</v>
      </c>
      <c r="K85" s="222"/>
    </row>
    <row r="86" spans="2:11" s="1" customFormat="1" ht="15" customHeight="1">
      <c r="B86" s="233"/>
      <c r="C86" s="234" t="s">
        <v>1107</v>
      </c>
      <c r="D86" s="234"/>
      <c r="E86" s="234"/>
      <c r="F86" s="235" t="s">
        <v>1096</v>
      </c>
      <c r="G86" s="234"/>
      <c r="H86" s="234" t="s">
        <v>1108</v>
      </c>
      <c r="I86" s="234" t="s">
        <v>1092</v>
      </c>
      <c r="J86" s="234">
        <v>20</v>
      </c>
      <c r="K86" s="222"/>
    </row>
    <row r="87" spans="2:11" s="1" customFormat="1" ht="15" customHeight="1">
      <c r="B87" s="233"/>
      <c r="C87" s="210" t="s">
        <v>1109</v>
      </c>
      <c r="D87" s="210"/>
      <c r="E87" s="210"/>
      <c r="F87" s="231" t="s">
        <v>1096</v>
      </c>
      <c r="G87" s="232"/>
      <c r="H87" s="210" t="s">
        <v>1110</v>
      </c>
      <c r="I87" s="210" t="s">
        <v>1092</v>
      </c>
      <c r="J87" s="210">
        <v>50</v>
      </c>
      <c r="K87" s="222"/>
    </row>
    <row r="88" spans="2:11" s="1" customFormat="1" ht="15" customHeight="1">
      <c r="B88" s="233"/>
      <c r="C88" s="210" t="s">
        <v>1111</v>
      </c>
      <c r="D88" s="210"/>
      <c r="E88" s="210"/>
      <c r="F88" s="231" t="s">
        <v>1096</v>
      </c>
      <c r="G88" s="232"/>
      <c r="H88" s="210" t="s">
        <v>1112</v>
      </c>
      <c r="I88" s="210" t="s">
        <v>1092</v>
      </c>
      <c r="J88" s="210">
        <v>20</v>
      </c>
      <c r="K88" s="222"/>
    </row>
    <row r="89" spans="2:11" s="1" customFormat="1" ht="15" customHeight="1">
      <c r="B89" s="233"/>
      <c r="C89" s="210" t="s">
        <v>1113</v>
      </c>
      <c r="D89" s="210"/>
      <c r="E89" s="210"/>
      <c r="F89" s="231" t="s">
        <v>1096</v>
      </c>
      <c r="G89" s="232"/>
      <c r="H89" s="210" t="s">
        <v>1114</v>
      </c>
      <c r="I89" s="210" t="s">
        <v>1092</v>
      </c>
      <c r="J89" s="210">
        <v>20</v>
      </c>
      <c r="K89" s="222"/>
    </row>
    <row r="90" spans="2:11" s="1" customFormat="1" ht="15" customHeight="1">
      <c r="B90" s="233"/>
      <c r="C90" s="210" t="s">
        <v>1115</v>
      </c>
      <c r="D90" s="210"/>
      <c r="E90" s="210"/>
      <c r="F90" s="231" t="s">
        <v>1096</v>
      </c>
      <c r="G90" s="232"/>
      <c r="H90" s="210" t="s">
        <v>1116</v>
      </c>
      <c r="I90" s="210" t="s">
        <v>1092</v>
      </c>
      <c r="J90" s="210">
        <v>50</v>
      </c>
      <c r="K90" s="222"/>
    </row>
    <row r="91" spans="2:11" s="1" customFormat="1" ht="15" customHeight="1">
      <c r="B91" s="233"/>
      <c r="C91" s="210" t="s">
        <v>1117</v>
      </c>
      <c r="D91" s="210"/>
      <c r="E91" s="210"/>
      <c r="F91" s="231" t="s">
        <v>1096</v>
      </c>
      <c r="G91" s="232"/>
      <c r="H91" s="210" t="s">
        <v>1117</v>
      </c>
      <c r="I91" s="210" t="s">
        <v>1092</v>
      </c>
      <c r="J91" s="210">
        <v>50</v>
      </c>
      <c r="K91" s="222"/>
    </row>
    <row r="92" spans="2:11" s="1" customFormat="1" ht="15" customHeight="1">
      <c r="B92" s="233"/>
      <c r="C92" s="210" t="s">
        <v>1118</v>
      </c>
      <c r="D92" s="210"/>
      <c r="E92" s="210"/>
      <c r="F92" s="231" t="s">
        <v>1096</v>
      </c>
      <c r="G92" s="232"/>
      <c r="H92" s="210" t="s">
        <v>1119</v>
      </c>
      <c r="I92" s="210" t="s">
        <v>1092</v>
      </c>
      <c r="J92" s="210">
        <v>255</v>
      </c>
      <c r="K92" s="222"/>
    </row>
    <row r="93" spans="2:11" s="1" customFormat="1" ht="15" customHeight="1">
      <c r="B93" s="233"/>
      <c r="C93" s="210" t="s">
        <v>1120</v>
      </c>
      <c r="D93" s="210"/>
      <c r="E93" s="210"/>
      <c r="F93" s="231" t="s">
        <v>1090</v>
      </c>
      <c r="G93" s="232"/>
      <c r="H93" s="210" t="s">
        <v>1121</v>
      </c>
      <c r="I93" s="210" t="s">
        <v>1122</v>
      </c>
      <c r="J93" s="210"/>
      <c r="K93" s="222"/>
    </row>
    <row r="94" spans="2:11" s="1" customFormat="1" ht="15" customHeight="1">
      <c r="B94" s="233"/>
      <c r="C94" s="210" t="s">
        <v>1123</v>
      </c>
      <c r="D94" s="210"/>
      <c r="E94" s="210"/>
      <c r="F94" s="231" t="s">
        <v>1090</v>
      </c>
      <c r="G94" s="232"/>
      <c r="H94" s="210" t="s">
        <v>1124</v>
      </c>
      <c r="I94" s="210" t="s">
        <v>1125</v>
      </c>
      <c r="J94" s="210"/>
      <c r="K94" s="222"/>
    </row>
    <row r="95" spans="2:11" s="1" customFormat="1" ht="15" customHeight="1">
      <c r="B95" s="233"/>
      <c r="C95" s="210" t="s">
        <v>1126</v>
      </c>
      <c r="D95" s="210"/>
      <c r="E95" s="210"/>
      <c r="F95" s="231" t="s">
        <v>1090</v>
      </c>
      <c r="G95" s="232"/>
      <c r="H95" s="210" t="s">
        <v>1126</v>
      </c>
      <c r="I95" s="210" t="s">
        <v>1125</v>
      </c>
      <c r="J95" s="210"/>
      <c r="K95" s="222"/>
    </row>
    <row r="96" spans="2:11" s="1" customFormat="1" ht="15" customHeight="1">
      <c r="B96" s="233"/>
      <c r="C96" s="210" t="s">
        <v>37</v>
      </c>
      <c r="D96" s="210"/>
      <c r="E96" s="210"/>
      <c r="F96" s="231" t="s">
        <v>1090</v>
      </c>
      <c r="G96" s="232"/>
      <c r="H96" s="210" t="s">
        <v>1127</v>
      </c>
      <c r="I96" s="210" t="s">
        <v>1125</v>
      </c>
      <c r="J96" s="210"/>
      <c r="K96" s="222"/>
    </row>
    <row r="97" spans="2:11" s="1" customFormat="1" ht="15" customHeight="1">
      <c r="B97" s="233"/>
      <c r="C97" s="210" t="s">
        <v>47</v>
      </c>
      <c r="D97" s="210"/>
      <c r="E97" s="210"/>
      <c r="F97" s="231" t="s">
        <v>1090</v>
      </c>
      <c r="G97" s="232"/>
      <c r="H97" s="210" t="s">
        <v>1128</v>
      </c>
      <c r="I97" s="210" t="s">
        <v>1125</v>
      </c>
      <c r="J97" s="210"/>
      <c r="K97" s="222"/>
    </row>
    <row r="98" spans="2:11" s="1" customFormat="1" ht="15" customHeight="1">
      <c r="B98" s="236"/>
      <c r="C98" s="237"/>
      <c r="D98" s="237"/>
      <c r="E98" s="237"/>
      <c r="F98" s="237"/>
      <c r="G98" s="237"/>
      <c r="H98" s="237"/>
      <c r="I98" s="237"/>
      <c r="J98" s="237"/>
      <c r="K98" s="238"/>
    </row>
    <row r="99" spans="2:11" s="1" customFormat="1" ht="18.75" customHeight="1">
      <c r="B99" s="239"/>
      <c r="C99" s="240"/>
      <c r="D99" s="240"/>
      <c r="E99" s="240"/>
      <c r="F99" s="240"/>
      <c r="G99" s="240"/>
      <c r="H99" s="240"/>
      <c r="I99" s="240"/>
      <c r="J99" s="240"/>
      <c r="K99" s="239"/>
    </row>
    <row r="100" spans="2:11" s="1" customFormat="1" ht="18.75" customHeight="1">
      <c r="B100" s="217"/>
      <c r="C100" s="217"/>
      <c r="D100" s="217"/>
      <c r="E100" s="217"/>
      <c r="F100" s="217"/>
      <c r="G100" s="217"/>
      <c r="H100" s="217"/>
      <c r="I100" s="217"/>
      <c r="J100" s="217"/>
      <c r="K100" s="217"/>
    </row>
    <row r="101" spans="2:11" s="1" customFormat="1" ht="7.5" customHeight="1">
      <c r="B101" s="218"/>
      <c r="C101" s="219"/>
      <c r="D101" s="219"/>
      <c r="E101" s="219"/>
      <c r="F101" s="219"/>
      <c r="G101" s="219"/>
      <c r="H101" s="219"/>
      <c r="I101" s="219"/>
      <c r="J101" s="219"/>
      <c r="K101" s="220"/>
    </row>
    <row r="102" spans="2:11" s="1" customFormat="1" ht="45" customHeight="1">
      <c r="B102" s="221"/>
      <c r="C102" s="321" t="s">
        <v>1129</v>
      </c>
      <c r="D102" s="321"/>
      <c r="E102" s="321"/>
      <c r="F102" s="321"/>
      <c r="G102" s="321"/>
      <c r="H102" s="321"/>
      <c r="I102" s="321"/>
      <c r="J102" s="321"/>
      <c r="K102" s="222"/>
    </row>
    <row r="103" spans="2:11" s="1" customFormat="1" ht="17.25" customHeight="1">
      <c r="B103" s="221"/>
      <c r="C103" s="223" t="s">
        <v>1084</v>
      </c>
      <c r="D103" s="223"/>
      <c r="E103" s="223"/>
      <c r="F103" s="223" t="s">
        <v>1085</v>
      </c>
      <c r="G103" s="224"/>
      <c r="H103" s="223" t="s">
        <v>53</v>
      </c>
      <c r="I103" s="223" t="s">
        <v>56</v>
      </c>
      <c r="J103" s="223" t="s">
        <v>1086</v>
      </c>
      <c r="K103" s="222"/>
    </row>
    <row r="104" spans="2:11" s="1" customFormat="1" ht="17.25" customHeight="1">
      <c r="B104" s="221"/>
      <c r="C104" s="225" t="s">
        <v>1087</v>
      </c>
      <c r="D104" s="225"/>
      <c r="E104" s="225"/>
      <c r="F104" s="226" t="s">
        <v>1088</v>
      </c>
      <c r="G104" s="227"/>
      <c r="H104" s="225"/>
      <c r="I104" s="225"/>
      <c r="J104" s="225" t="s">
        <v>1089</v>
      </c>
      <c r="K104" s="222"/>
    </row>
    <row r="105" spans="2:11" s="1" customFormat="1" ht="5.25" customHeight="1">
      <c r="B105" s="221"/>
      <c r="C105" s="223"/>
      <c r="D105" s="223"/>
      <c r="E105" s="223"/>
      <c r="F105" s="223"/>
      <c r="G105" s="241"/>
      <c r="H105" s="223"/>
      <c r="I105" s="223"/>
      <c r="J105" s="223"/>
      <c r="K105" s="222"/>
    </row>
    <row r="106" spans="2:11" s="1" customFormat="1" ht="15" customHeight="1">
      <c r="B106" s="221"/>
      <c r="C106" s="210" t="s">
        <v>52</v>
      </c>
      <c r="D106" s="230"/>
      <c r="E106" s="230"/>
      <c r="F106" s="231" t="s">
        <v>1090</v>
      </c>
      <c r="G106" s="210"/>
      <c r="H106" s="210" t="s">
        <v>1130</v>
      </c>
      <c r="I106" s="210" t="s">
        <v>1092</v>
      </c>
      <c r="J106" s="210">
        <v>20</v>
      </c>
      <c r="K106" s="222"/>
    </row>
    <row r="107" spans="2:11" s="1" customFormat="1" ht="15" customHeight="1">
      <c r="B107" s="221"/>
      <c r="C107" s="210" t="s">
        <v>1093</v>
      </c>
      <c r="D107" s="210"/>
      <c r="E107" s="210"/>
      <c r="F107" s="231" t="s">
        <v>1090</v>
      </c>
      <c r="G107" s="210"/>
      <c r="H107" s="210" t="s">
        <v>1130</v>
      </c>
      <c r="I107" s="210" t="s">
        <v>1092</v>
      </c>
      <c r="J107" s="210">
        <v>120</v>
      </c>
      <c r="K107" s="222"/>
    </row>
    <row r="108" spans="2:11" s="1" customFormat="1" ht="15" customHeight="1">
      <c r="B108" s="233"/>
      <c r="C108" s="210" t="s">
        <v>1095</v>
      </c>
      <c r="D108" s="210"/>
      <c r="E108" s="210"/>
      <c r="F108" s="231" t="s">
        <v>1096</v>
      </c>
      <c r="G108" s="210"/>
      <c r="H108" s="210" t="s">
        <v>1130</v>
      </c>
      <c r="I108" s="210" t="s">
        <v>1092</v>
      </c>
      <c r="J108" s="210">
        <v>50</v>
      </c>
      <c r="K108" s="222"/>
    </row>
    <row r="109" spans="2:11" s="1" customFormat="1" ht="15" customHeight="1">
      <c r="B109" s="233"/>
      <c r="C109" s="210" t="s">
        <v>1098</v>
      </c>
      <c r="D109" s="210"/>
      <c r="E109" s="210"/>
      <c r="F109" s="231" t="s">
        <v>1090</v>
      </c>
      <c r="G109" s="210"/>
      <c r="H109" s="210" t="s">
        <v>1130</v>
      </c>
      <c r="I109" s="210" t="s">
        <v>1100</v>
      </c>
      <c r="J109" s="210"/>
      <c r="K109" s="222"/>
    </row>
    <row r="110" spans="2:11" s="1" customFormat="1" ht="15" customHeight="1">
      <c r="B110" s="233"/>
      <c r="C110" s="210" t="s">
        <v>1109</v>
      </c>
      <c r="D110" s="210"/>
      <c r="E110" s="210"/>
      <c r="F110" s="231" t="s">
        <v>1096</v>
      </c>
      <c r="G110" s="210"/>
      <c r="H110" s="210" t="s">
        <v>1130</v>
      </c>
      <c r="I110" s="210" t="s">
        <v>1092</v>
      </c>
      <c r="J110" s="210">
        <v>50</v>
      </c>
      <c r="K110" s="222"/>
    </row>
    <row r="111" spans="2:11" s="1" customFormat="1" ht="15" customHeight="1">
      <c r="B111" s="233"/>
      <c r="C111" s="210" t="s">
        <v>1117</v>
      </c>
      <c r="D111" s="210"/>
      <c r="E111" s="210"/>
      <c r="F111" s="231" t="s">
        <v>1096</v>
      </c>
      <c r="G111" s="210"/>
      <c r="H111" s="210" t="s">
        <v>1130</v>
      </c>
      <c r="I111" s="210" t="s">
        <v>1092</v>
      </c>
      <c r="J111" s="210">
        <v>50</v>
      </c>
      <c r="K111" s="222"/>
    </row>
    <row r="112" spans="2:11" s="1" customFormat="1" ht="15" customHeight="1">
      <c r="B112" s="233"/>
      <c r="C112" s="210" t="s">
        <v>1115</v>
      </c>
      <c r="D112" s="210"/>
      <c r="E112" s="210"/>
      <c r="F112" s="231" t="s">
        <v>1096</v>
      </c>
      <c r="G112" s="210"/>
      <c r="H112" s="210" t="s">
        <v>1130</v>
      </c>
      <c r="I112" s="210" t="s">
        <v>1092</v>
      </c>
      <c r="J112" s="210">
        <v>50</v>
      </c>
      <c r="K112" s="222"/>
    </row>
    <row r="113" spans="2:11" s="1" customFormat="1" ht="15" customHeight="1">
      <c r="B113" s="233"/>
      <c r="C113" s="210" t="s">
        <v>52</v>
      </c>
      <c r="D113" s="210"/>
      <c r="E113" s="210"/>
      <c r="F113" s="231" t="s">
        <v>1090</v>
      </c>
      <c r="G113" s="210"/>
      <c r="H113" s="210" t="s">
        <v>1131</v>
      </c>
      <c r="I113" s="210" t="s">
        <v>1092</v>
      </c>
      <c r="J113" s="210">
        <v>20</v>
      </c>
      <c r="K113" s="222"/>
    </row>
    <row r="114" spans="2:11" s="1" customFormat="1" ht="15" customHeight="1">
      <c r="B114" s="233"/>
      <c r="C114" s="210" t="s">
        <v>1132</v>
      </c>
      <c r="D114" s="210"/>
      <c r="E114" s="210"/>
      <c r="F114" s="231" t="s">
        <v>1090</v>
      </c>
      <c r="G114" s="210"/>
      <c r="H114" s="210" t="s">
        <v>1133</v>
      </c>
      <c r="I114" s="210" t="s">
        <v>1092</v>
      </c>
      <c r="J114" s="210">
        <v>120</v>
      </c>
      <c r="K114" s="222"/>
    </row>
    <row r="115" spans="2:11" s="1" customFormat="1" ht="15" customHeight="1">
      <c r="B115" s="233"/>
      <c r="C115" s="210" t="s">
        <v>37</v>
      </c>
      <c r="D115" s="210"/>
      <c r="E115" s="210"/>
      <c r="F115" s="231" t="s">
        <v>1090</v>
      </c>
      <c r="G115" s="210"/>
      <c r="H115" s="210" t="s">
        <v>1134</v>
      </c>
      <c r="I115" s="210" t="s">
        <v>1125</v>
      </c>
      <c r="J115" s="210"/>
      <c r="K115" s="222"/>
    </row>
    <row r="116" spans="2:11" s="1" customFormat="1" ht="15" customHeight="1">
      <c r="B116" s="233"/>
      <c r="C116" s="210" t="s">
        <v>47</v>
      </c>
      <c r="D116" s="210"/>
      <c r="E116" s="210"/>
      <c r="F116" s="231" t="s">
        <v>1090</v>
      </c>
      <c r="G116" s="210"/>
      <c r="H116" s="210" t="s">
        <v>1135</v>
      </c>
      <c r="I116" s="210" t="s">
        <v>1125</v>
      </c>
      <c r="J116" s="210"/>
      <c r="K116" s="222"/>
    </row>
    <row r="117" spans="2:11" s="1" customFormat="1" ht="15" customHeight="1">
      <c r="B117" s="233"/>
      <c r="C117" s="210" t="s">
        <v>56</v>
      </c>
      <c r="D117" s="210"/>
      <c r="E117" s="210"/>
      <c r="F117" s="231" t="s">
        <v>1090</v>
      </c>
      <c r="G117" s="210"/>
      <c r="H117" s="210" t="s">
        <v>1136</v>
      </c>
      <c r="I117" s="210" t="s">
        <v>1137</v>
      </c>
      <c r="J117" s="210"/>
      <c r="K117" s="222"/>
    </row>
    <row r="118" spans="2:11" s="1" customFormat="1" ht="15" customHeight="1">
      <c r="B118" s="236"/>
      <c r="C118" s="242"/>
      <c r="D118" s="242"/>
      <c r="E118" s="242"/>
      <c r="F118" s="242"/>
      <c r="G118" s="242"/>
      <c r="H118" s="242"/>
      <c r="I118" s="242"/>
      <c r="J118" s="242"/>
      <c r="K118" s="238"/>
    </row>
    <row r="119" spans="2:11" s="1" customFormat="1" ht="18.75" customHeight="1">
      <c r="B119" s="243"/>
      <c r="C119" s="244"/>
      <c r="D119" s="244"/>
      <c r="E119" s="244"/>
      <c r="F119" s="245"/>
      <c r="G119" s="244"/>
      <c r="H119" s="244"/>
      <c r="I119" s="244"/>
      <c r="J119" s="244"/>
      <c r="K119" s="243"/>
    </row>
    <row r="120" spans="2:11" s="1" customFormat="1" ht="18.75" customHeight="1">
      <c r="B120" s="217"/>
      <c r="C120" s="217"/>
      <c r="D120" s="217"/>
      <c r="E120" s="217"/>
      <c r="F120" s="217"/>
      <c r="G120" s="217"/>
      <c r="H120" s="217"/>
      <c r="I120" s="217"/>
      <c r="J120" s="217"/>
      <c r="K120" s="217"/>
    </row>
    <row r="121" spans="2:11" s="1" customFormat="1" ht="7.5" customHeight="1">
      <c r="B121" s="246"/>
      <c r="C121" s="247"/>
      <c r="D121" s="247"/>
      <c r="E121" s="247"/>
      <c r="F121" s="247"/>
      <c r="G121" s="247"/>
      <c r="H121" s="247"/>
      <c r="I121" s="247"/>
      <c r="J121" s="247"/>
      <c r="K121" s="248"/>
    </row>
    <row r="122" spans="2:11" s="1" customFormat="1" ht="45" customHeight="1">
      <c r="B122" s="249"/>
      <c r="C122" s="322" t="s">
        <v>1138</v>
      </c>
      <c r="D122" s="322"/>
      <c r="E122" s="322"/>
      <c r="F122" s="322"/>
      <c r="G122" s="322"/>
      <c r="H122" s="322"/>
      <c r="I122" s="322"/>
      <c r="J122" s="322"/>
      <c r="K122" s="250"/>
    </row>
    <row r="123" spans="2:11" s="1" customFormat="1" ht="17.25" customHeight="1">
      <c r="B123" s="251"/>
      <c r="C123" s="223" t="s">
        <v>1084</v>
      </c>
      <c r="D123" s="223"/>
      <c r="E123" s="223"/>
      <c r="F123" s="223" t="s">
        <v>1085</v>
      </c>
      <c r="G123" s="224"/>
      <c r="H123" s="223" t="s">
        <v>53</v>
      </c>
      <c r="I123" s="223" t="s">
        <v>56</v>
      </c>
      <c r="J123" s="223" t="s">
        <v>1086</v>
      </c>
      <c r="K123" s="252"/>
    </row>
    <row r="124" spans="2:11" s="1" customFormat="1" ht="17.25" customHeight="1">
      <c r="B124" s="251"/>
      <c r="C124" s="225" t="s">
        <v>1087</v>
      </c>
      <c r="D124" s="225"/>
      <c r="E124" s="225"/>
      <c r="F124" s="226" t="s">
        <v>1088</v>
      </c>
      <c r="G124" s="227"/>
      <c r="H124" s="225"/>
      <c r="I124" s="225"/>
      <c r="J124" s="225" t="s">
        <v>1089</v>
      </c>
      <c r="K124" s="252"/>
    </row>
    <row r="125" spans="2:11" s="1" customFormat="1" ht="5.25" customHeight="1">
      <c r="B125" s="253"/>
      <c r="C125" s="228"/>
      <c r="D125" s="228"/>
      <c r="E125" s="228"/>
      <c r="F125" s="228"/>
      <c r="G125" s="254"/>
      <c r="H125" s="228"/>
      <c r="I125" s="228"/>
      <c r="J125" s="228"/>
      <c r="K125" s="255"/>
    </row>
    <row r="126" spans="2:11" s="1" customFormat="1" ht="15" customHeight="1">
      <c r="B126" s="253"/>
      <c r="C126" s="210" t="s">
        <v>1093</v>
      </c>
      <c r="D126" s="230"/>
      <c r="E126" s="230"/>
      <c r="F126" s="231" t="s">
        <v>1090</v>
      </c>
      <c r="G126" s="210"/>
      <c r="H126" s="210" t="s">
        <v>1130</v>
      </c>
      <c r="I126" s="210" t="s">
        <v>1092</v>
      </c>
      <c r="J126" s="210">
        <v>120</v>
      </c>
      <c r="K126" s="256"/>
    </row>
    <row r="127" spans="2:11" s="1" customFormat="1" ht="15" customHeight="1">
      <c r="B127" s="253"/>
      <c r="C127" s="210" t="s">
        <v>1139</v>
      </c>
      <c r="D127" s="210"/>
      <c r="E127" s="210"/>
      <c r="F127" s="231" t="s">
        <v>1090</v>
      </c>
      <c r="G127" s="210"/>
      <c r="H127" s="210" t="s">
        <v>1140</v>
      </c>
      <c r="I127" s="210" t="s">
        <v>1092</v>
      </c>
      <c r="J127" s="210" t="s">
        <v>1141</v>
      </c>
      <c r="K127" s="256"/>
    </row>
    <row r="128" spans="2:11" s="1" customFormat="1" ht="15" customHeight="1">
      <c r="B128" s="253"/>
      <c r="C128" s="210" t="s">
        <v>1038</v>
      </c>
      <c r="D128" s="210"/>
      <c r="E128" s="210"/>
      <c r="F128" s="231" t="s">
        <v>1090</v>
      </c>
      <c r="G128" s="210"/>
      <c r="H128" s="210" t="s">
        <v>1142</v>
      </c>
      <c r="I128" s="210" t="s">
        <v>1092</v>
      </c>
      <c r="J128" s="210" t="s">
        <v>1141</v>
      </c>
      <c r="K128" s="256"/>
    </row>
    <row r="129" spans="2:11" s="1" customFormat="1" ht="15" customHeight="1">
      <c r="B129" s="253"/>
      <c r="C129" s="210" t="s">
        <v>1101</v>
      </c>
      <c r="D129" s="210"/>
      <c r="E129" s="210"/>
      <c r="F129" s="231" t="s">
        <v>1096</v>
      </c>
      <c r="G129" s="210"/>
      <c r="H129" s="210" t="s">
        <v>1102</v>
      </c>
      <c r="I129" s="210" t="s">
        <v>1092</v>
      </c>
      <c r="J129" s="210">
        <v>15</v>
      </c>
      <c r="K129" s="256"/>
    </row>
    <row r="130" spans="2:11" s="1" customFormat="1" ht="15" customHeight="1">
      <c r="B130" s="253"/>
      <c r="C130" s="234" t="s">
        <v>1103</v>
      </c>
      <c r="D130" s="234"/>
      <c r="E130" s="234"/>
      <c r="F130" s="235" t="s">
        <v>1096</v>
      </c>
      <c r="G130" s="234"/>
      <c r="H130" s="234" t="s">
        <v>1104</v>
      </c>
      <c r="I130" s="234" t="s">
        <v>1092</v>
      </c>
      <c r="J130" s="234">
        <v>15</v>
      </c>
      <c r="K130" s="256"/>
    </row>
    <row r="131" spans="2:11" s="1" customFormat="1" ht="15" customHeight="1">
      <c r="B131" s="253"/>
      <c r="C131" s="234" t="s">
        <v>1105</v>
      </c>
      <c r="D131" s="234"/>
      <c r="E131" s="234"/>
      <c r="F131" s="235" t="s">
        <v>1096</v>
      </c>
      <c r="G131" s="234"/>
      <c r="H131" s="234" t="s">
        <v>1106</v>
      </c>
      <c r="I131" s="234" t="s">
        <v>1092</v>
      </c>
      <c r="J131" s="234">
        <v>20</v>
      </c>
      <c r="K131" s="256"/>
    </row>
    <row r="132" spans="2:11" s="1" customFormat="1" ht="15" customHeight="1">
      <c r="B132" s="253"/>
      <c r="C132" s="234" t="s">
        <v>1107</v>
      </c>
      <c r="D132" s="234"/>
      <c r="E132" s="234"/>
      <c r="F132" s="235" t="s">
        <v>1096</v>
      </c>
      <c r="G132" s="234"/>
      <c r="H132" s="234" t="s">
        <v>1108</v>
      </c>
      <c r="I132" s="234" t="s">
        <v>1092</v>
      </c>
      <c r="J132" s="234">
        <v>20</v>
      </c>
      <c r="K132" s="256"/>
    </row>
    <row r="133" spans="2:11" s="1" customFormat="1" ht="15" customHeight="1">
      <c r="B133" s="253"/>
      <c r="C133" s="210" t="s">
        <v>1095</v>
      </c>
      <c r="D133" s="210"/>
      <c r="E133" s="210"/>
      <c r="F133" s="231" t="s">
        <v>1096</v>
      </c>
      <c r="G133" s="210"/>
      <c r="H133" s="210" t="s">
        <v>1130</v>
      </c>
      <c r="I133" s="210" t="s">
        <v>1092</v>
      </c>
      <c r="J133" s="210">
        <v>50</v>
      </c>
      <c r="K133" s="256"/>
    </row>
    <row r="134" spans="2:11" s="1" customFormat="1" ht="15" customHeight="1">
      <c r="B134" s="253"/>
      <c r="C134" s="210" t="s">
        <v>1109</v>
      </c>
      <c r="D134" s="210"/>
      <c r="E134" s="210"/>
      <c r="F134" s="231" t="s">
        <v>1096</v>
      </c>
      <c r="G134" s="210"/>
      <c r="H134" s="210" t="s">
        <v>1130</v>
      </c>
      <c r="I134" s="210" t="s">
        <v>1092</v>
      </c>
      <c r="J134" s="210">
        <v>50</v>
      </c>
      <c r="K134" s="256"/>
    </row>
    <row r="135" spans="2:11" s="1" customFormat="1" ht="15" customHeight="1">
      <c r="B135" s="253"/>
      <c r="C135" s="210" t="s">
        <v>1115</v>
      </c>
      <c r="D135" s="210"/>
      <c r="E135" s="210"/>
      <c r="F135" s="231" t="s">
        <v>1096</v>
      </c>
      <c r="G135" s="210"/>
      <c r="H135" s="210" t="s">
        <v>1130</v>
      </c>
      <c r="I135" s="210" t="s">
        <v>1092</v>
      </c>
      <c r="J135" s="210">
        <v>50</v>
      </c>
      <c r="K135" s="256"/>
    </row>
    <row r="136" spans="2:11" s="1" customFormat="1" ht="15" customHeight="1">
      <c r="B136" s="253"/>
      <c r="C136" s="210" t="s">
        <v>1117</v>
      </c>
      <c r="D136" s="210"/>
      <c r="E136" s="210"/>
      <c r="F136" s="231" t="s">
        <v>1096</v>
      </c>
      <c r="G136" s="210"/>
      <c r="H136" s="210" t="s">
        <v>1130</v>
      </c>
      <c r="I136" s="210" t="s">
        <v>1092</v>
      </c>
      <c r="J136" s="210">
        <v>50</v>
      </c>
      <c r="K136" s="256"/>
    </row>
    <row r="137" spans="2:11" s="1" customFormat="1" ht="15" customHeight="1">
      <c r="B137" s="253"/>
      <c r="C137" s="210" t="s">
        <v>1118</v>
      </c>
      <c r="D137" s="210"/>
      <c r="E137" s="210"/>
      <c r="F137" s="231" t="s">
        <v>1096</v>
      </c>
      <c r="G137" s="210"/>
      <c r="H137" s="210" t="s">
        <v>1143</v>
      </c>
      <c r="I137" s="210" t="s">
        <v>1092</v>
      </c>
      <c r="J137" s="210">
        <v>255</v>
      </c>
      <c r="K137" s="256"/>
    </row>
    <row r="138" spans="2:11" s="1" customFormat="1" ht="15" customHeight="1">
      <c r="B138" s="253"/>
      <c r="C138" s="210" t="s">
        <v>1120</v>
      </c>
      <c r="D138" s="210"/>
      <c r="E138" s="210"/>
      <c r="F138" s="231" t="s">
        <v>1090</v>
      </c>
      <c r="G138" s="210"/>
      <c r="H138" s="210" t="s">
        <v>1144</v>
      </c>
      <c r="I138" s="210" t="s">
        <v>1122</v>
      </c>
      <c r="J138" s="210"/>
      <c r="K138" s="256"/>
    </row>
    <row r="139" spans="2:11" s="1" customFormat="1" ht="15" customHeight="1">
      <c r="B139" s="253"/>
      <c r="C139" s="210" t="s">
        <v>1123</v>
      </c>
      <c r="D139" s="210"/>
      <c r="E139" s="210"/>
      <c r="F139" s="231" t="s">
        <v>1090</v>
      </c>
      <c r="G139" s="210"/>
      <c r="H139" s="210" t="s">
        <v>1145</v>
      </c>
      <c r="I139" s="210" t="s">
        <v>1125</v>
      </c>
      <c r="J139" s="210"/>
      <c r="K139" s="256"/>
    </row>
    <row r="140" spans="2:11" s="1" customFormat="1" ht="15" customHeight="1">
      <c r="B140" s="253"/>
      <c r="C140" s="210" t="s">
        <v>1126</v>
      </c>
      <c r="D140" s="210"/>
      <c r="E140" s="210"/>
      <c r="F140" s="231" t="s">
        <v>1090</v>
      </c>
      <c r="G140" s="210"/>
      <c r="H140" s="210" t="s">
        <v>1126</v>
      </c>
      <c r="I140" s="210" t="s">
        <v>1125</v>
      </c>
      <c r="J140" s="210"/>
      <c r="K140" s="256"/>
    </row>
    <row r="141" spans="2:11" s="1" customFormat="1" ht="15" customHeight="1">
      <c r="B141" s="253"/>
      <c r="C141" s="210" t="s">
        <v>37</v>
      </c>
      <c r="D141" s="210"/>
      <c r="E141" s="210"/>
      <c r="F141" s="231" t="s">
        <v>1090</v>
      </c>
      <c r="G141" s="210"/>
      <c r="H141" s="210" t="s">
        <v>1146</v>
      </c>
      <c r="I141" s="210" t="s">
        <v>1125</v>
      </c>
      <c r="J141" s="210"/>
      <c r="K141" s="256"/>
    </row>
    <row r="142" spans="2:11" s="1" customFormat="1" ht="15" customHeight="1">
      <c r="B142" s="253"/>
      <c r="C142" s="210" t="s">
        <v>1147</v>
      </c>
      <c r="D142" s="210"/>
      <c r="E142" s="210"/>
      <c r="F142" s="231" t="s">
        <v>1090</v>
      </c>
      <c r="G142" s="210"/>
      <c r="H142" s="210" t="s">
        <v>1148</v>
      </c>
      <c r="I142" s="210" t="s">
        <v>1125</v>
      </c>
      <c r="J142" s="210"/>
      <c r="K142" s="256"/>
    </row>
    <row r="143" spans="2:11" s="1" customFormat="1" ht="15" customHeight="1">
      <c r="B143" s="257"/>
      <c r="C143" s="258"/>
      <c r="D143" s="258"/>
      <c r="E143" s="258"/>
      <c r="F143" s="258"/>
      <c r="G143" s="258"/>
      <c r="H143" s="258"/>
      <c r="I143" s="258"/>
      <c r="J143" s="258"/>
      <c r="K143" s="259"/>
    </row>
    <row r="144" spans="2:11" s="1" customFormat="1" ht="18.75" customHeight="1">
      <c r="B144" s="244"/>
      <c r="C144" s="244"/>
      <c r="D144" s="244"/>
      <c r="E144" s="244"/>
      <c r="F144" s="245"/>
      <c r="G144" s="244"/>
      <c r="H144" s="244"/>
      <c r="I144" s="244"/>
      <c r="J144" s="244"/>
      <c r="K144" s="244"/>
    </row>
    <row r="145" spans="2:11" s="1" customFormat="1" ht="18.75" customHeight="1">
      <c r="B145" s="217"/>
      <c r="C145" s="217"/>
      <c r="D145" s="217"/>
      <c r="E145" s="217"/>
      <c r="F145" s="217"/>
      <c r="G145" s="217"/>
      <c r="H145" s="217"/>
      <c r="I145" s="217"/>
      <c r="J145" s="217"/>
      <c r="K145" s="217"/>
    </row>
    <row r="146" spans="2:11" s="1" customFormat="1" ht="7.5" customHeight="1">
      <c r="B146" s="218"/>
      <c r="C146" s="219"/>
      <c r="D146" s="219"/>
      <c r="E146" s="219"/>
      <c r="F146" s="219"/>
      <c r="G146" s="219"/>
      <c r="H146" s="219"/>
      <c r="I146" s="219"/>
      <c r="J146" s="219"/>
      <c r="K146" s="220"/>
    </row>
    <row r="147" spans="2:11" s="1" customFormat="1" ht="45" customHeight="1">
      <c r="B147" s="221"/>
      <c r="C147" s="321" t="s">
        <v>1149</v>
      </c>
      <c r="D147" s="321"/>
      <c r="E147" s="321"/>
      <c r="F147" s="321"/>
      <c r="G147" s="321"/>
      <c r="H147" s="321"/>
      <c r="I147" s="321"/>
      <c r="J147" s="321"/>
      <c r="K147" s="222"/>
    </row>
    <row r="148" spans="2:11" s="1" customFormat="1" ht="17.25" customHeight="1">
      <c r="B148" s="221"/>
      <c r="C148" s="223" t="s">
        <v>1084</v>
      </c>
      <c r="D148" s="223"/>
      <c r="E148" s="223"/>
      <c r="F148" s="223" t="s">
        <v>1085</v>
      </c>
      <c r="G148" s="224"/>
      <c r="H148" s="223" t="s">
        <v>53</v>
      </c>
      <c r="I148" s="223" t="s">
        <v>56</v>
      </c>
      <c r="J148" s="223" t="s">
        <v>1086</v>
      </c>
      <c r="K148" s="222"/>
    </row>
    <row r="149" spans="2:11" s="1" customFormat="1" ht="17.25" customHeight="1">
      <c r="B149" s="221"/>
      <c r="C149" s="225" t="s">
        <v>1087</v>
      </c>
      <c r="D149" s="225"/>
      <c r="E149" s="225"/>
      <c r="F149" s="226" t="s">
        <v>1088</v>
      </c>
      <c r="G149" s="227"/>
      <c r="H149" s="225"/>
      <c r="I149" s="225"/>
      <c r="J149" s="225" t="s">
        <v>1089</v>
      </c>
      <c r="K149" s="222"/>
    </row>
    <row r="150" spans="2:11" s="1" customFormat="1" ht="5.25" customHeight="1">
      <c r="B150" s="233"/>
      <c r="C150" s="228"/>
      <c r="D150" s="228"/>
      <c r="E150" s="228"/>
      <c r="F150" s="228"/>
      <c r="G150" s="229"/>
      <c r="H150" s="228"/>
      <c r="I150" s="228"/>
      <c r="J150" s="228"/>
      <c r="K150" s="256"/>
    </row>
    <row r="151" spans="2:11" s="1" customFormat="1" ht="15" customHeight="1">
      <c r="B151" s="233"/>
      <c r="C151" s="260" t="s">
        <v>1093</v>
      </c>
      <c r="D151" s="210"/>
      <c r="E151" s="210"/>
      <c r="F151" s="261" t="s">
        <v>1090</v>
      </c>
      <c r="G151" s="210"/>
      <c r="H151" s="260" t="s">
        <v>1130</v>
      </c>
      <c r="I151" s="260" t="s">
        <v>1092</v>
      </c>
      <c r="J151" s="260">
        <v>120</v>
      </c>
      <c r="K151" s="256"/>
    </row>
    <row r="152" spans="2:11" s="1" customFormat="1" ht="15" customHeight="1">
      <c r="B152" s="233"/>
      <c r="C152" s="260" t="s">
        <v>1139</v>
      </c>
      <c r="D152" s="210"/>
      <c r="E152" s="210"/>
      <c r="F152" s="261" t="s">
        <v>1090</v>
      </c>
      <c r="G152" s="210"/>
      <c r="H152" s="260" t="s">
        <v>1150</v>
      </c>
      <c r="I152" s="260" t="s">
        <v>1092</v>
      </c>
      <c r="J152" s="260" t="s">
        <v>1141</v>
      </c>
      <c r="K152" s="256"/>
    </row>
    <row r="153" spans="2:11" s="1" customFormat="1" ht="15" customHeight="1">
      <c r="B153" s="233"/>
      <c r="C153" s="260" t="s">
        <v>1038</v>
      </c>
      <c r="D153" s="210"/>
      <c r="E153" s="210"/>
      <c r="F153" s="261" t="s">
        <v>1090</v>
      </c>
      <c r="G153" s="210"/>
      <c r="H153" s="260" t="s">
        <v>1151</v>
      </c>
      <c r="I153" s="260" t="s">
        <v>1092</v>
      </c>
      <c r="J153" s="260" t="s">
        <v>1141</v>
      </c>
      <c r="K153" s="256"/>
    </row>
    <row r="154" spans="2:11" s="1" customFormat="1" ht="15" customHeight="1">
      <c r="B154" s="233"/>
      <c r="C154" s="260" t="s">
        <v>1095</v>
      </c>
      <c r="D154" s="210"/>
      <c r="E154" s="210"/>
      <c r="F154" s="261" t="s">
        <v>1096</v>
      </c>
      <c r="G154" s="210"/>
      <c r="H154" s="260" t="s">
        <v>1130</v>
      </c>
      <c r="I154" s="260" t="s">
        <v>1092</v>
      </c>
      <c r="J154" s="260">
        <v>50</v>
      </c>
      <c r="K154" s="256"/>
    </row>
    <row r="155" spans="2:11" s="1" customFormat="1" ht="15" customHeight="1">
      <c r="B155" s="233"/>
      <c r="C155" s="260" t="s">
        <v>1098</v>
      </c>
      <c r="D155" s="210"/>
      <c r="E155" s="210"/>
      <c r="F155" s="261" t="s">
        <v>1090</v>
      </c>
      <c r="G155" s="210"/>
      <c r="H155" s="260" t="s">
        <v>1130</v>
      </c>
      <c r="I155" s="260" t="s">
        <v>1100</v>
      </c>
      <c r="J155" s="260"/>
      <c r="K155" s="256"/>
    </row>
    <row r="156" spans="2:11" s="1" customFormat="1" ht="15" customHeight="1">
      <c r="B156" s="233"/>
      <c r="C156" s="260" t="s">
        <v>1109</v>
      </c>
      <c r="D156" s="210"/>
      <c r="E156" s="210"/>
      <c r="F156" s="261" t="s">
        <v>1096</v>
      </c>
      <c r="G156" s="210"/>
      <c r="H156" s="260" t="s">
        <v>1130</v>
      </c>
      <c r="I156" s="260" t="s">
        <v>1092</v>
      </c>
      <c r="J156" s="260">
        <v>50</v>
      </c>
      <c r="K156" s="256"/>
    </row>
    <row r="157" spans="2:11" s="1" customFormat="1" ht="15" customHeight="1">
      <c r="B157" s="233"/>
      <c r="C157" s="260" t="s">
        <v>1117</v>
      </c>
      <c r="D157" s="210"/>
      <c r="E157" s="210"/>
      <c r="F157" s="261" t="s">
        <v>1096</v>
      </c>
      <c r="G157" s="210"/>
      <c r="H157" s="260" t="s">
        <v>1130</v>
      </c>
      <c r="I157" s="260" t="s">
        <v>1092</v>
      </c>
      <c r="J157" s="260">
        <v>50</v>
      </c>
      <c r="K157" s="256"/>
    </row>
    <row r="158" spans="2:11" s="1" customFormat="1" ht="15" customHeight="1">
      <c r="B158" s="233"/>
      <c r="C158" s="260" t="s">
        <v>1115</v>
      </c>
      <c r="D158" s="210"/>
      <c r="E158" s="210"/>
      <c r="F158" s="261" t="s">
        <v>1096</v>
      </c>
      <c r="G158" s="210"/>
      <c r="H158" s="260" t="s">
        <v>1130</v>
      </c>
      <c r="I158" s="260" t="s">
        <v>1092</v>
      </c>
      <c r="J158" s="260">
        <v>50</v>
      </c>
      <c r="K158" s="256"/>
    </row>
    <row r="159" spans="2:11" s="1" customFormat="1" ht="15" customHeight="1">
      <c r="B159" s="233"/>
      <c r="C159" s="260" t="s">
        <v>109</v>
      </c>
      <c r="D159" s="210"/>
      <c r="E159" s="210"/>
      <c r="F159" s="261" t="s">
        <v>1090</v>
      </c>
      <c r="G159" s="210"/>
      <c r="H159" s="260" t="s">
        <v>1152</v>
      </c>
      <c r="I159" s="260" t="s">
        <v>1092</v>
      </c>
      <c r="J159" s="260" t="s">
        <v>1153</v>
      </c>
      <c r="K159" s="256"/>
    </row>
    <row r="160" spans="2:11" s="1" customFormat="1" ht="15" customHeight="1">
      <c r="B160" s="233"/>
      <c r="C160" s="260" t="s">
        <v>1154</v>
      </c>
      <c r="D160" s="210"/>
      <c r="E160" s="210"/>
      <c r="F160" s="261" t="s">
        <v>1090</v>
      </c>
      <c r="G160" s="210"/>
      <c r="H160" s="260" t="s">
        <v>1155</v>
      </c>
      <c r="I160" s="260" t="s">
        <v>1125</v>
      </c>
      <c r="J160" s="260"/>
      <c r="K160" s="256"/>
    </row>
    <row r="161" spans="2:11" s="1" customFormat="1" ht="15" customHeight="1">
      <c r="B161" s="262"/>
      <c r="C161" s="242"/>
      <c r="D161" s="242"/>
      <c r="E161" s="242"/>
      <c r="F161" s="242"/>
      <c r="G161" s="242"/>
      <c r="H161" s="242"/>
      <c r="I161" s="242"/>
      <c r="J161" s="242"/>
      <c r="K161" s="263"/>
    </row>
    <row r="162" spans="2:11" s="1" customFormat="1" ht="18.75" customHeight="1">
      <c r="B162" s="244"/>
      <c r="C162" s="254"/>
      <c r="D162" s="254"/>
      <c r="E162" s="254"/>
      <c r="F162" s="264"/>
      <c r="G162" s="254"/>
      <c r="H162" s="254"/>
      <c r="I162" s="254"/>
      <c r="J162" s="254"/>
      <c r="K162" s="244"/>
    </row>
    <row r="163" spans="2:11" s="1" customFormat="1" ht="18.75" customHeight="1">
      <c r="B163" s="217"/>
      <c r="C163" s="217"/>
      <c r="D163" s="217"/>
      <c r="E163" s="217"/>
      <c r="F163" s="217"/>
      <c r="G163" s="217"/>
      <c r="H163" s="217"/>
      <c r="I163" s="217"/>
      <c r="J163" s="217"/>
      <c r="K163" s="217"/>
    </row>
    <row r="164" spans="2:11" s="1" customFormat="1" ht="7.5" customHeight="1">
      <c r="B164" s="199"/>
      <c r="C164" s="200"/>
      <c r="D164" s="200"/>
      <c r="E164" s="200"/>
      <c r="F164" s="200"/>
      <c r="G164" s="200"/>
      <c r="H164" s="200"/>
      <c r="I164" s="200"/>
      <c r="J164" s="200"/>
      <c r="K164" s="201"/>
    </row>
    <row r="165" spans="2:11" s="1" customFormat="1" ht="45" customHeight="1">
      <c r="B165" s="202"/>
      <c r="C165" s="322" t="s">
        <v>1156</v>
      </c>
      <c r="D165" s="322"/>
      <c r="E165" s="322"/>
      <c r="F165" s="322"/>
      <c r="G165" s="322"/>
      <c r="H165" s="322"/>
      <c r="I165" s="322"/>
      <c r="J165" s="322"/>
      <c r="K165" s="203"/>
    </row>
    <row r="166" spans="2:11" s="1" customFormat="1" ht="17.25" customHeight="1">
      <c r="B166" s="202"/>
      <c r="C166" s="223" t="s">
        <v>1084</v>
      </c>
      <c r="D166" s="223"/>
      <c r="E166" s="223"/>
      <c r="F166" s="223" t="s">
        <v>1085</v>
      </c>
      <c r="G166" s="265"/>
      <c r="H166" s="266" t="s">
        <v>53</v>
      </c>
      <c r="I166" s="266" t="s">
        <v>56</v>
      </c>
      <c r="J166" s="223" t="s">
        <v>1086</v>
      </c>
      <c r="K166" s="203"/>
    </row>
    <row r="167" spans="2:11" s="1" customFormat="1" ht="17.25" customHeight="1">
      <c r="B167" s="204"/>
      <c r="C167" s="225" t="s">
        <v>1087</v>
      </c>
      <c r="D167" s="225"/>
      <c r="E167" s="225"/>
      <c r="F167" s="226" t="s">
        <v>1088</v>
      </c>
      <c r="G167" s="267"/>
      <c r="H167" s="268"/>
      <c r="I167" s="268"/>
      <c r="J167" s="225" t="s">
        <v>1089</v>
      </c>
      <c r="K167" s="205"/>
    </row>
    <row r="168" spans="2:11" s="1" customFormat="1" ht="5.25" customHeight="1">
      <c r="B168" s="233"/>
      <c r="C168" s="228"/>
      <c r="D168" s="228"/>
      <c r="E168" s="228"/>
      <c r="F168" s="228"/>
      <c r="G168" s="229"/>
      <c r="H168" s="228"/>
      <c r="I168" s="228"/>
      <c r="J168" s="228"/>
      <c r="K168" s="256"/>
    </row>
    <row r="169" spans="2:11" s="1" customFormat="1" ht="15" customHeight="1">
      <c r="B169" s="233"/>
      <c r="C169" s="210" t="s">
        <v>1093</v>
      </c>
      <c r="D169" s="210"/>
      <c r="E169" s="210"/>
      <c r="F169" s="231" t="s">
        <v>1090</v>
      </c>
      <c r="G169" s="210"/>
      <c r="H169" s="210" t="s">
        <v>1130</v>
      </c>
      <c r="I169" s="210" t="s">
        <v>1092</v>
      </c>
      <c r="J169" s="210">
        <v>120</v>
      </c>
      <c r="K169" s="256"/>
    </row>
    <row r="170" spans="2:11" s="1" customFormat="1" ht="15" customHeight="1">
      <c r="B170" s="233"/>
      <c r="C170" s="210" t="s">
        <v>1139</v>
      </c>
      <c r="D170" s="210"/>
      <c r="E170" s="210"/>
      <c r="F170" s="231" t="s">
        <v>1090</v>
      </c>
      <c r="G170" s="210"/>
      <c r="H170" s="210" t="s">
        <v>1140</v>
      </c>
      <c r="I170" s="210" t="s">
        <v>1092</v>
      </c>
      <c r="J170" s="210" t="s">
        <v>1141</v>
      </c>
      <c r="K170" s="256"/>
    </row>
    <row r="171" spans="2:11" s="1" customFormat="1" ht="15" customHeight="1">
      <c r="B171" s="233"/>
      <c r="C171" s="210" t="s">
        <v>1038</v>
      </c>
      <c r="D171" s="210"/>
      <c r="E171" s="210"/>
      <c r="F171" s="231" t="s">
        <v>1090</v>
      </c>
      <c r="G171" s="210"/>
      <c r="H171" s="210" t="s">
        <v>1157</v>
      </c>
      <c r="I171" s="210" t="s">
        <v>1092</v>
      </c>
      <c r="J171" s="210" t="s">
        <v>1141</v>
      </c>
      <c r="K171" s="256"/>
    </row>
    <row r="172" spans="2:11" s="1" customFormat="1" ht="15" customHeight="1">
      <c r="B172" s="233"/>
      <c r="C172" s="210" t="s">
        <v>1095</v>
      </c>
      <c r="D172" s="210"/>
      <c r="E172" s="210"/>
      <c r="F172" s="231" t="s">
        <v>1096</v>
      </c>
      <c r="G172" s="210"/>
      <c r="H172" s="210" t="s">
        <v>1157</v>
      </c>
      <c r="I172" s="210" t="s">
        <v>1092</v>
      </c>
      <c r="J172" s="210">
        <v>50</v>
      </c>
      <c r="K172" s="256"/>
    </row>
    <row r="173" spans="2:11" s="1" customFormat="1" ht="15" customHeight="1">
      <c r="B173" s="233"/>
      <c r="C173" s="210" t="s">
        <v>1098</v>
      </c>
      <c r="D173" s="210"/>
      <c r="E173" s="210"/>
      <c r="F173" s="231" t="s">
        <v>1090</v>
      </c>
      <c r="G173" s="210"/>
      <c r="H173" s="210" t="s">
        <v>1157</v>
      </c>
      <c r="I173" s="210" t="s">
        <v>1100</v>
      </c>
      <c r="J173" s="210"/>
      <c r="K173" s="256"/>
    </row>
    <row r="174" spans="2:11" s="1" customFormat="1" ht="15" customHeight="1">
      <c r="B174" s="233"/>
      <c r="C174" s="210" t="s">
        <v>1109</v>
      </c>
      <c r="D174" s="210"/>
      <c r="E174" s="210"/>
      <c r="F174" s="231" t="s">
        <v>1096</v>
      </c>
      <c r="G174" s="210"/>
      <c r="H174" s="210" t="s">
        <v>1157</v>
      </c>
      <c r="I174" s="210" t="s">
        <v>1092</v>
      </c>
      <c r="J174" s="210">
        <v>50</v>
      </c>
      <c r="K174" s="256"/>
    </row>
    <row r="175" spans="2:11" s="1" customFormat="1" ht="15" customHeight="1">
      <c r="B175" s="233"/>
      <c r="C175" s="210" t="s">
        <v>1117</v>
      </c>
      <c r="D175" s="210"/>
      <c r="E175" s="210"/>
      <c r="F175" s="231" t="s">
        <v>1096</v>
      </c>
      <c r="G175" s="210"/>
      <c r="H175" s="210" t="s">
        <v>1157</v>
      </c>
      <c r="I175" s="210" t="s">
        <v>1092</v>
      </c>
      <c r="J175" s="210">
        <v>50</v>
      </c>
      <c r="K175" s="256"/>
    </row>
    <row r="176" spans="2:11" s="1" customFormat="1" ht="15" customHeight="1">
      <c r="B176" s="233"/>
      <c r="C176" s="210" t="s">
        <v>1115</v>
      </c>
      <c r="D176" s="210"/>
      <c r="E176" s="210"/>
      <c r="F176" s="231" t="s">
        <v>1096</v>
      </c>
      <c r="G176" s="210"/>
      <c r="H176" s="210" t="s">
        <v>1157</v>
      </c>
      <c r="I176" s="210" t="s">
        <v>1092</v>
      </c>
      <c r="J176" s="210">
        <v>50</v>
      </c>
      <c r="K176" s="256"/>
    </row>
    <row r="177" spans="2:11" s="1" customFormat="1" ht="15" customHeight="1">
      <c r="B177" s="233"/>
      <c r="C177" s="210" t="s">
        <v>124</v>
      </c>
      <c r="D177" s="210"/>
      <c r="E177" s="210"/>
      <c r="F177" s="231" t="s">
        <v>1090</v>
      </c>
      <c r="G177" s="210"/>
      <c r="H177" s="210" t="s">
        <v>1158</v>
      </c>
      <c r="I177" s="210" t="s">
        <v>1159</v>
      </c>
      <c r="J177" s="210"/>
      <c r="K177" s="256"/>
    </row>
    <row r="178" spans="2:11" s="1" customFormat="1" ht="15" customHeight="1">
      <c r="B178" s="233"/>
      <c r="C178" s="210" t="s">
        <v>56</v>
      </c>
      <c r="D178" s="210"/>
      <c r="E178" s="210"/>
      <c r="F178" s="231" t="s">
        <v>1090</v>
      </c>
      <c r="G178" s="210"/>
      <c r="H178" s="210" t="s">
        <v>1160</v>
      </c>
      <c r="I178" s="210" t="s">
        <v>1161</v>
      </c>
      <c r="J178" s="210">
        <v>1</v>
      </c>
      <c r="K178" s="256"/>
    </row>
    <row r="179" spans="2:11" s="1" customFormat="1" ht="15" customHeight="1">
      <c r="B179" s="233"/>
      <c r="C179" s="210" t="s">
        <v>52</v>
      </c>
      <c r="D179" s="210"/>
      <c r="E179" s="210"/>
      <c r="F179" s="231" t="s">
        <v>1090</v>
      </c>
      <c r="G179" s="210"/>
      <c r="H179" s="210" t="s">
        <v>1162</v>
      </c>
      <c r="I179" s="210" t="s">
        <v>1092</v>
      </c>
      <c r="J179" s="210">
        <v>20</v>
      </c>
      <c r="K179" s="256"/>
    </row>
    <row r="180" spans="2:11" s="1" customFormat="1" ht="15" customHeight="1">
      <c r="B180" s="233"/>
      <c r="C180" s="210" t="s">
        <v>53</v>
      </c>
      <c r="D180" s="210"/>
      <c r="E180" s="210"/>
      <c r="F180" s="231" t="s">
        <v>1090</v>
      </c>
      <c r="G180" s="210"/>
      <c r="H180" s="210" t="s">
        <v>1163</v>
      </c>
      <c r="I180" s="210" t="s">
        <v>1092</v>
      </c>
      <c r="J180" s="210">
        <v>255</v>
      </c>
      <c r="K180" s="256"/>
    </row>
    <row r="181" spans="2:11" s="1" customFormat="1" ht="15" customHeight="1">
      <c r="B181" s="233"/>
      <c r="C181" s="210" t="s">
        <v>125</v>
      </c>
      <c r="D181" s="210"/>
      <c r="E181" s="210"/>
      <c r="F181" s="231" t="s">
        <v>1090</v>
      </c>
      <c r="G181" s="210"/>
      <c r="H181" s="210" t="s">
        <v>1054</v>
      </c>
      <c r="I181" s="210" t="s">
        <v>1092</v>
      </c>
      <c r="J181" s="210">
        <v>10</v>
      </c>
      <c r="K181" s="256"/>
    </row>
    <row r="182" spans="2:11" s="1" customFormat="1" ht="15" customHeight="1">
      <c r="B182" s="233"/>
      <c r="C182" s="210" t="s">
        <v>126</v>
      </c>
      <c r="D182" s="210"/>
      <c r="E182" s="210"/>
      <c r="F182" s="231" t="s">
        <v>1090</v>
      </c>
      <c r="G182" s="210"/>
      <c r="H182" s="210" t="s">
        <v>1164</v>
      </c>
      <c r="I182" s="210" t="s">
        <v>1125</v>
      </c>
      <c r="J182" s="210"/>
      <c r="K182" s="256"/>
    </row>
    <row r="183" spans="2:11" s="1" customFormat="1" ht="15" customHeight="1">
      <c r="B183" s="233"/>
      <c r="C183" s="210" t="s">
        <v>1165</v>
      </c>
      <c r="D183" s="210"/>
      <c r="E183" s="210"/>
      <c r="F183" s="231" t="s">
        <v>1090</v>
      </c>
      <c r="G183" s="210"/>
      <c r="H183" s="210" t="s">
        <v>1166</v>
      </c>
      <c r="I183" s="210" t="s">
        <v>1125</v>
      </c>
      <c r="J183" s="210"/>
      <c r="K183" s="256"/>
    </row>
    <row r="184" spans="2:11" s="1" customFormat="1" ht="15" customHeight="1">
      <c r="B184" s="233"/>
      <c r="C184" s="210" t="s">
        <v>1154</v>
      </c>
      <c r="D184" s="210"/>
      <c r="E184" s="210"/>
      <c r="F184" s="231" t="s">
        <v>1090</v>
      </c>
      <c r="G184" s="210"/>
      <c r="H184" s="210" t="s">
        <v>1167</v>
      </c>
      <c r="I184" s="210" t="s">
        <v>1125</v>
      </c>
      <c r="J184" s="210"/>
      <c r="K184" s="256"/>
    </row>
    <row r="185" spans="2:11" s="1" customFormat="1" ht="15" customHeight="1">
      <c r="B185" s="233"/>
      <c r="C185" s="210" t="s">
        <v>128</v>
      </c>
      <c r="D185" s="210"/>
      <c r="E185" s="210"/>
      <c r="F185" s="231" t="s">
        <v>1096</v>
      </c>
      <c r="G185" s="210"/>
      <c r="H185" s="210" t="s">
        <v>1168</v>
      </c>
      <c r="I185" s="210" t="s">
        <v>1092</v>
      </c>
      <c r="J185" s="210">
        <v>50</v>
      </c>
      <c r="K185" s="256"/>
    </row>
    <row r="186" spans="2:11" s="1" customFormat="1" ht="15" customHeight="1">
      <c r="B186" s="233"/>
      <c r="C186" s="210" t="s">
        <v>1169</v>
      </c>
      <c r="D186" s="210"/>
      <c r="E186" s="210"/>
      <c r="F186" s="231" t="s">
        <v>1096</v>
      </c>
      <c r="G186" s="210"/>
      <c r="H186" s="210" t="s">
        <v>1170</v>
      </c>
      <c r="I186" s="210" t="s">
        <v>1171</v>
      </c>
      <c r="J186" s="210"/>
      <c r="K186" s="256"/>
    </row>
    <row r="187" spans="2:11" s="1" customFormat="1" ht="15" customHeight="1">
      <c r="B187" s="233"/>
      <c r="C187" s="210" t="s">
        <v>1172</v>
      </c>
      <c r="D187" s="210"/>
      <c r="E187" s="210"/>
      <c r="F187" s="231" t="s">
        <v>1096</v>
      </c>
      <c r="G187" s="210"/>
      <c r="H187" s="210" t="s">
        <v>1173</v>
      </c>
      <c r="I187" s="210" t="s">
        <v>1171</v>
      </c>
      <c r="J187" s="210"/>
      <c r="K187" s="256"/>
    </row>
    <row r="188" spans="2:11" s="1" customFormat="1" ht="15" customHeight="1">
      <c r="B188" s="233"/>
      <c r="C188" s="210" t="s">
        <v>1174</v>
      </c>
      <c r="D188" s="210"/>
      <c r="E188" s="210"/>
      <c r="F188" s="231" t="s">
        <v>1096</v>
      </c>
      <c r="G188" s="210"/>
      <c r="H188" s="210" t="s">
        <v>1175</v>
      </c>
      <c r="I188" s="210" t="s">
        <v>1171</v>
      </c>
      <c r="J188" s="210"/>
      <c r="K188" s="256"/>
    </row>
    <row r="189" spans="2:11" s="1" customFormat="1" ht="15" customHeight="1">
      <c r="B189" s="233"/>
      <c r="C189" s="269" t="s">
        <v>1176</v>
      </c>
      <c r="D189" s="210"/>
      <c r="E189" s="210"/>
      <c r="F189" s="231" t="s">
        <v>1096</v>
      </c>
      <c r="G189" s="210"/>
      <c r="H189" s="210" t="s">
        <v>1177</v>
      </c>
      <c r="I189" s="210" t="s">
        <v>1178</v>
      </c>
      <c r="J189" s="270" t="s">
        <v>1179</v>
      </c>
      <c r="K189" s="256"/>
    </row>
    <row r="190" spans="2:11" s="1" customFormat="1" ht="15" customHeight="1">
      <c r="B190" s="233"/>
      <c r="C190" s="269" t="s">
        <v>41</v>
      </c>
      <c r="D190" s="210"/>
      <c r="E190" s="210"/>
      <c r="F190" s="231" t="s">
        <v>1090</v>
      </c>
      <c r="G190" s="210"/>
      <c r="H190" s="207" t="s">
        <v>1180</v>
      </c>
      <c r="I190" s="210" t="s">
        <v>1181</v>
      </c>
      <c r="J190" s="210"/>
      <c r="K190" s="256"/>
    </row>
    <row r="191" spans="2:11" s="1" customFormat="1" ht="15" customHeight="1">
      <c r="B191" s="233"/>
      <c r="C191" s="269" t="s">
        <v>1182</v>
      </c>
      <c r="D191" s="210"/>
      <c r="E191" s="210"/>
      <c r="F191" s="231" t="s">
        <v>1090</v>
      </c>
      <c r="G191" s="210"/>
      <c r="H191" s="210" t="s">
        <v>1183</v>
      </c>
      <c r="I191" s="210" t="s">
        <v>1125</v>
      </c>
      <c r="J191" s="210"/>
      <c r="K191" s="256"/>
    </row>
    <row r="192" spans="2:11" s="1" customFormat="1" ht="15" customHeight="1">
      <c r="B192" s="233"/>
      <c r="C192" s="269" t="s">
        <v>1184</v>
      </c>
      <c r="D192" s="210"/>
      <c r="E192" s="210"/>
      <c r="F192" s="231" t="s">
        <v>1090</v>
      </c>
      <c r="G192" s="210"/>
      <c r="H192" s="210" t="s">
        <v>1185</v>
      </c>
      <c r="I192" s="210" t="s">
        <v>1125</v>
      </c>
      <c r="J192" s="210"/>
      <c r="K192" s="256"/>
    </row>
    <row r="193" spans="2:11" s="1" customFormat="1" ht="15" customHeight="1">
      <c r="B193" s="233"/>
      <c r="C193" s="269" t="s">
        <v>1186</v>
      </c>
      <c r="D193" s="210"/>
      <c r="E193" s="210"/>
      <c r="F193" s="231" t="s">
        <v>1096</v>
      </c>
      <c r="G193" s="210"/>
      <c r="H193" s="210" t="s">
        <v>1187</v>
      </c>
      <c r="I193" s="210" t="s">
        <v>1125</v>
      </c>
      <c r="J193" s="210"/>
      <c r="K193" s="256"/>
    </row>
    <row r="194" spans="2:11" s="1" customFormat="1" ht="15" customHeight="1">
      <c r="B194" s="262"/>
      <c r="C194" s="271"/>
      <c r="D194" s="242"/>
      <c r="E194" s="242"/>
      <c r="F194" s="242"/>
      <c r="G194" s="242"/>
      <c r="H194" s="242"/>
      <c r="I194" s="242"/>
      <c r="J194" s="242"/>
      <c r="K194" s="263"/>
    </row>
    <row r="195" spans="2:11" s="1" customFormat="1" ht="18.75" customHeight="1">
      <c r="B195" s="244"/>
      <c r="C195" s="254"/>
      <c r="D195" s="254"/>
      <c r="E195" s="254"/>
      <c r="F195" s="264"/>
      <c r="G195" s="254"/>
      <c r="H195" s="254"/>
      <c r="I195" s="254"/>
      <c r="J195" s="254"/>
      <c r="K195" s="244"/>
    </row>
    <row r="196" spans="2:11" s="1" customFormat="1" ht="18.75" customHeight="1">
      <c r="B196" s="244"/>
      <c r="C196" s="254"/>
      <c r="D196" s="254"/>
      <c r="E196" s="254"/>
      <c r="F196" s="264"/>
      <c r="G196" s="254"/>
      <c r="H196" s="254"/>
      <c r="I196" s="254"/>
      <c r="J196" s="254"/>
      <c r="K196" s="244"/>
    </row>
    <row r="197" spans="2:11" s="1" customFormat="1" ht="18.75" customHeight="1">
      <c r="B197" s="217"/>
      <c r="C197" s="217"/>
      <c r="D197" s="217"/>
      <c r="E197" s="217"/>
      <c r="F197" s="217"/>
      <c r="G197" s="217"/>
      <c r="H197" s="217"/>
      <c r="I197" s="217"/>
      <c r="J197" s="217"/>
      <c r="K197" s="217"/>
    </row>
    <row r="198" spans="2:11" s="1" customFormat="1" ht="13.5">
      <c r="B198" s="199"/>
      <c r="C198" s="200"/>
      <c r="D198" s="200"/>
      <c r="E198" s="200"/>
      <c r="F198" s="200"/>
      <c r="G198" s="200"/>
      <c r="H198" s="200"/>
      <c r="I198" s="200"/>
      <c r="J198" s="200"/>
      <c r="K198" s="201"/>
    </row>
    <row r="199" spans="2:11" s="1" customFormat="1" ht="21">
      <c r="B199" s="202"/>
      <c r="C199" s="322" t="s">
        <v>1188</v>
      </c>
      <c r="D199" s="322"/>
      <c r="E199" s="322"/>
      <c r="F199" s="322"/>
      <c r="G199" s="322"/>
      <c r="H199" s="322"/>
      <c r="I199" s="322"/>
      <c r="J199" s="322"/>
      <c r="K199" s="203"/>
    </row>
    <row r="200" spans="2:11" s="1" customFormat="1" ht="25.5" customHeight="1">
      <c r="B200" s="202"/>
      <c r="C200" s="272" t="s">
        <v>1189</v>
      </c>
      <c r="D200" s="272"/>
      <c r="E200" s="272"/>
      <c r="F200" s="272" t="s">
        <v>1190</v>
      </c>
      <c r="G200" s="273"/>
      <c r="H200" s="323" t="s">
        <v>1191</v>
      </c>
      <c r="I200" s="323"/>
      <c r="J200" s="323"/>
      <c r="K200" s="203"/>
    </row>
    <row r="201" spans="2:11" s="1" customFormat="1" ht="5.25" customHeight="1">
      <c r="B201" s="233"/>
      <c r="C201" s="228"/>
      <c r="D201" s="228"/>
      <c r="E201" s="228"/>
      <c r="F201" s="228"/>
      <c r="G201" s="254"/>
      <c r="H201" s="228"/>
      <c r="I201" s="228"/>
      <c r="J201" s="228"/>
      <c r="K201" s="256"/>
    </row>
    <row r="202" spans="2:11" s="1" customFormat="1" ht="15" customHeight="1">
      <c r="B202" s="233"/>
      <c r="C202" s="210" t="s">
        <v>1181</v>
      </c>
      <c r="D202" s="210"/>
      <c r="E202" s="210"/>
      <c r="F202" s="231" t="s">
        <v>42</v>
      </c>
      <c r="G202" s="210"/>
      <c r="H202" s="324" t="s">
        <v>1192</v>
      </c>
      <c r="I202" s="324"/>
      <c r="J202" s="324"/>
      <c r="K202" s="256"/>
    </row>
    <row r="203" spans="2:11" s="1" customFormat="1" ht="15" customHeight="1">
      <c r="B203" s="233"/>
      <c r="C203" s="210"/>
      <c r="D203" s="210"/>
      <c r="E203" s="210"/>
      <c r="F203" s="231" t="s">
        <v>43</v>
      </c>
      <c r="G203" s="210"/>
      <c r="H203" s="324" t="s">
        <v>1193</v>
      </c>
      <c r="I203" s="324"/>
      <c r="J203" s="324"/>
      <c r="K203" s="256"/>
    </row>
    <row r="204" spans="2:11" s="1" customFormat="1" ht="15" customHeight="1">
      <c r="B204" s="233"/>
      <c r="C204" s="210"/>
      <c r="D204" s="210"/>
      <c r="E204" s="210"/>
      <c r="F204" s="231" t="s">
        <v>46</v>
      </c>
      <c r="G204" s="210"/>
      <c r="H204" s="324" t="s">
        <v>1194</v>
      </c>
      <c r="I204" s="324"/>
      <c r="J204" s="324"/>
      <c r="K204" s="256"/>
    </row>
    <row r="205" spans="2:11" s="1" customFormat="1" ht="15" customHeight="1">
      <c r="B205" s="233"/>
      <c r="C205" s="210"/>
      <c r="D205" s="210"/>
      <c r="E205" s="210"/>
      <c r="F205" s="231" t="s">
        <v>44</v>
      </c>
      <c r="G205" s="210"/>
      <c r="H205" s="324" t="s">
        <v>1195</v>
      </c>
      <c r="I205" s="324"/>
      <c r="J205" s="324"/>
      <c r="K205" s="256"/>
    </row>
    <row r="206" spans="2:11" s="1" customFormat="1" ht="15" customHeight="1">
      <c r="B206" s="233"/>
      <c r="C206" s="210"/>
      <c r="D206" s="210"/>
      <c r="E206" s="210"/>
      <c r="F206" s="231" t="s">
        <v>45</v>
      </c>
      <c r="G206" s="210"/>
      <c r="H206" s="324" t="s">
        <v>1196</v>
      </c>
      <c r="I206" s="324"/>
      <c r="J206" s="324"/>
      <c r="K206" s="256"/>
    </row>
    <row r="207" spans="2:11" s="1" customFormat="1" ht="15" customHeight="1">
      <c r="B207" s="233"/>
      <c r="C207" s="210"/>
      <c r="D207" s="210"/>
      <c r="E207" s="210"/>
      <c r="F207" s="231"/>
      <c r="G207" s="210"/>
      <c r="H207" s="210"/>
      <c r="I207" s="210"/>
      <c r="J207" s="210"/>
      <c r="K207" s="256"/>
    </row>
    <row r="208" spans="2:11" s="1" customFormat="1" ht="15" customHeight="1">
      <c r="B208" s="233"/>
      <c r="C208" s="210" t="s">
        <v>1137</v>
      </c>
      <c r="D208" s="210"/>
      <c r="E208" s="210"/>
      <c r="F208" s="231" t="s">
        <v>78</v>
      </c>
      <c r="G208" s="210"/>
      <c r="H208" s="324" t="s">
        <v>1197</v>
      </c>
      <c r="I208" s="324"/>
      <c r="J208" s="324"/>
      <c r="K208" s="256"/>
    </row>
    <row r="209" spans="2:11" s="1" customFormat="1" ht="15" customHeight="1">
      <c r="B209" s="233"/>
      <c r="C209" s="210"/>
      <c r="D209" s="210"/>
      <c r="E209" s="210"/>
      <c r="F209" s="231" t="s">
        <v>1032</v>
      </c>
      <c r="G209" s="210"/>
      <c r="H209" s="324" t="s">
        <v>1033</v>
      </c>
      <c r="I209" s="324"/>
      <c r="J209" s="324"/>
      <c r="K209" s="256"/>
    </row>
    <row r="210" spans="2:11" s="1" customFormat="1" ht="15" customHeight="1">
      <c r="B210" s="233"/>
      <c r="C210" s="210"/>
      <c r="D210" s="210"/>
      <c r="E210" s="210"/>
      <c r="F210" s="231" t="s">
        <v>1030</v>
      </c>
      <c r="G210" s="210"/>
      <c r="H210" s="324" t="s">
        <v>1198</v>
      </c>
      <c r="I210" s="324"/>
      <c r="J210" s="324"/>
      <c r="K210" s="256"/>
    </row>
    <row r="211" spans="2:11" s="1" customFormat="1" ht="15" customHeight="1">
      <c r="B211" s="274"/>
      <c r="C211" s="210"/>
      <c r="D211" s="210"/>
      <c r="E211" s="210"/>
      <c r="F211" s="231" t="s">
        <v>1034</v>
      </c>
      <c r="G211" s="269"/>
      <c r="H211" s="325" t="s">
        <v>1035</v>
      </c>
      <c r="I211" s="325"/>
      <c r="J211" s="325"/>
      <c r="K211" s="275"/>
    </row>
    <row r="212" spans="2:11" s="1" customFormat="1" ht="15" customHeight="1">
      <c r="B212" s="274"/>
      <c r="C212" s="210"/>
      <c r="D212" s="210"/>
      <c r="E212" s="210"/>
      <c r="F212" s="231" t="s">
        <v>1036</v>
      </c>
      <c r="G212" s="269"/>
      <c r="H212" s="325" t="s">
        <v>1199</v>
      </c>
      <c r="I212" s="325"/>
      <c r="J212" s="325"/>
      <c r="K212" s="275"/>
    </row>
    <row r="213" spans="2:11" s="1" customFormat="1" ht="15" customHeight="1">
      <c r="B213" s="274"/>
      <c r="C213" s="210"/>
      <c r="D213" s="210"/>
      <c r="E213" s="210"/>
      <c r="F213" s="231"/>
      <c r="G213" s="269"/>
      <c r="H213" s="260"/>
      <c r="I213" s="260"/>
      <c r="J213" s="260"/>
      <c r="K213" s="275"/>
    </row>
    <row r="214" spans="2:11" s="1" customFormat="1" ht="15" customHeight="1">
      <c r="B214" s="274"/>
      <c r="C214" s="210" t="s">
        <v>1161</v>
      </c>
      <c r="D214" s="210"/>
      <c r="E214" s="210"/>
      <c r="F214" s="231">
        <v>1</v>
      </c>
      <c r="G214" s="269"/>
      <c r="H214" s="325" t="s">
        <v>1200</v>
      </c>
      <c r="I214" s="325"/>
      <c r="J214" s="325"/>
      <c r="K214" s="275"/>
    </row>
    <row r="215" spans="2:11" s="1" customFormat="1" ht="15" customHeight="1">
      <c r="B215" s="274"/>
      <c r="C215" s="210"/>
      <c r="D215" s="210"/>
      <c r="E215" s="210"/>
      <c r="F215" s="231">
        <v>2</v>
      </c>
      <c r="G215" s="269"/>
      <c r="H215" s="325" t="s">
        <v>1201</v>
      </c>
      <c r="I215" s="325"/>
      <c r="J215" s="325"/>
      <c r="K215" s="275"/>
    </row>
    <row r="216" spans="2:11" s="1" customFormat="1" ht="15" customHeight="1">
      <c r="B216" s="274"/>
      <c r="C216" s="210"/>
      <c r="D216" s="210"/>
      <c r="E216" s="210"/>
      <c r="F216" s="231">
        <v>3</v>
      </c>
      <c r="G216" s="269"/>
      <c r="H216" s="325" t="s">
        <v>1202</v>
      </c>
      <c r="I216" s="325"/>
      <c r="J216" s="325"/>
      <c r="K216" s="275"/>
    </row>
    <row r="217" spans="2:11" s="1" customFormat="1" ht="15" customHeight="1">
      <c r="B217" s="274"/>
      <c r="C217" s="210"/>
      <c r="D217" s="210"/>
      <c r="E217" s="210"/>
      <c r="F217" s="231">
        <v>4</v>
      </c>
      <c r="G217" s="269"/>
      <c r="H217" s="325" t="s">
        <v>1203</v>
      </c>
      <c r="I217" s="325"/>
      <c r="J217" s="325"/>
      <c r="K217" s="275"/>
    </row>
    <row r="218" spans="2:11" s="1" customFormat="1" ht="12.75" customHeight="1">
      <c r="B218" s="276"/>
      <c r="C218" s="277"/>
      <c r="D218" s="277"/>
      <c r="E218" s="277"/>
      <c r="F218" s="277"/>
      <c r="G218" s="277"/>
      <c r="H218" s="277"/>
      <c r="I218" s="277"/>
      <c r="J218" s="277"/>
      <c r="K218" s="27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33"/>
  <sheetViews>
    <sheetView showGridLines="0" showZeros="0" workbookViewId="0">
      <selection activeCell="I86" sqref="I86:J87"/>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80</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106</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24</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ROUND(J90,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ROUND((SUM(BE90:BE332)),  2)</f>
        <v>0</v>
      </c>
      <c r="G33" s="33"/>
      <c r="H33" s="33"/>
      <c r="I33" s="97">
        <v>0.21</v>
      </c>
      <c r="J33" s="96">
        <f>ROUND(((SUM(BE90:BE332))*I33),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ROUND((SUM(BF90:BF332)),  2)</f>
        <v>0</v>
      </c>
      <c r="G34" s="33"/>
      <c r="H34" s="33"/>
      <c r="I34" s="97">
        <v>0.15</v>
      </c>
      <c r="J34" s="96">
        <f>ROUND(((SUM(BF90:BF332))*I34),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ROUND((SUM(BG90:BG332)),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ROUND((SUM(BH90:BH332)),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ROUND((SUM(BI90:BI332)),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101 - Polní cesta C4</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 xml:space="preserve">Nebužely, okr. Mělník  </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J90</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112</v>
      </c>
      <c r="E60" s="109"/>
      <c r="F60" s="109"/>
      <c r="G60" s="109"/>
      <c r="H60" s="109"/>
      <c r="I60" s="109"/>
      <c r="J60" s="110">
        <f>J91</f>
        <v>0</v>
      </c>
      <c r="L60" s="107"/>
    </row>
    <row r="61" spans="1:47" s="10" customFormat="1" ht="19.899999999999999" customHeight="1">
      <c r="B61" s="111"/>
      <c r="D61" s="112" t="s">
        <v>113</v>
      </c>
      <c r="E61" s="113"/>
      <c r="F61" s="113"/>
      <c r="G61" s="113"/>
      <c r="H61" s="113"/>
      <c r="I61" s="113"/>
      <c r="J61" s="114">
        <f>J92</f>
        <v>0</v>
      </c>
      <c r="L61" s="111"/>
    </row>
    <row r="62" spans="1:47" s="10" customFormat="1" ht="14.85" customHeight="1">
      <c r="B62" s="111"/>
      <c r="D62" s="112" t="s">
        <v>114</v>
      </c>
      <c r="E62" s="113"/>
      <c r="F62" s="113"/>
      <c r="G62" s="113"/>
      <c r="H62" s="113"/>
      <c r="I62" s="113"/>
      <c r="J62" s="114">
        <f>J189</f>
        <v>0</v>
      </c>
      <c r="L62" s="111"/>
    </row>
    <row r="63" spans="1:47" s="10" customFormat="1" ht="14.85" customHeight="1">
      <c r="B63" s="111"/>
      <c r="D63" s="112" t="s">
        <v>115</v>
      </c>
      <c r="E63" s="113"/>
      <c r="F63" s="113"/>
      <c r="G63" s="113"/>
      <c r="H63" s="113"/>
      <c r="I63" s="113"/>
      <c r="J63" s="114">
        <f>J195</f>
        <v>0</v>
      </c>
      <c r="L63" s="111"/>
    </row>
    <row r="64" spans="1:47" s="10" customFormat="1" ht="19.899999999999999" customHeight="1">
      <c r="B64" s="111"/>
      <c r="D64" s="112" t="s">
        <v>116</v>
      </c>
      <c r="E64" s="113"/>
      <c r="F64" s="113"/>
      <c r="G64" s="113"/>
      <c r="H64" s="113"/>
      <c r="I64" s="113"/>
      <c r="J64" s="114">
        <f>J203</f>
        <v>0</v>
      </c>
      <c r="L64" s="111"/>
    </row>
    <row r="65" spans="1:31" s="10" customFormat="1" ht="19.899999999999999" customHeight="1">
      <c r="B65" s="111"/>
      <c r="D65" s="112" t="s">
        <v>117</v>
      </c>
      <c r="E65" s="113"/>
      <c r="F65" s="113"/>
      <c r="G65" s="113"/>
      <c r="H65" s="113"/>
      <c r="I65" s="113"/>
      <c r="J65" s="114">
        <f>J216</f>
        <v>0</v>
      </c>
      <c r="L65" s="111"/>
    </row>
    <row r="66" spans="1:31" s="10" customFormat="1" ht="19.899999999999999" customHeight="1">
      <c r="B66" s="111"/>
      <c r="D66" s="112" t="s">
        <v>118</v>
      </c>
      <c r="E66" s="113"/>
      <c r="F66" s="113"/>
      <c r="G66" s="113"/>
      <c r="H66" s="113"/>
      <c r="I66" s="113"/>
      <c r="J66" s="114">
        <f>J239</f>
        <v>0</v>
      </c>
      <c r="L66" s="111"/>
    </row>
    <row r="67" spans="1:31" s="10" customFormat="1" ht="19.899999999999999" customHeight="1">
      <c r="B67" s="111"/>
      <c r="D67" s="112" t="s">
        <v>119</v>
      </c>
      <c r="E67" s="113"/>
      <c r="F67" s="113"/>
      <c r="G67" s="113"/>
      <c r="H67" s="113"/>
      <c r="I67" s="113"/>
      <c r="J67" s="114">
        <f>J274</f>
        <v>0</v>
      </c>
      <c r="L67" s="111"/>
    </row>
    <row r="68" spans="1:31" s="10" customFormat="1" ht="19.899999999999999" customHeight="1">
      <c r="B68" s="111"/>
      <c r="D68" s="112" t="s">
        <v>120</v>
      </c>
      <c r="E68" s="113"/>
      <c r="F68" s="113"/>
      <c r="G68" s="113"/>
      <c r="H68" s="113"/>
      <c r="I68" s="113"/>
      <c r="J68" s="114">
        <f>J323</f>
        <v>0</v>
      </c>
      <c r="L68" s="111"/>
    </row>
    <row r="69" spans="1:31" s="9" customFormat="1" ht="24.95" customHeight="1">
      <c r="B69" s="107"/>
      <c r="D69" s="108" t="s">
        <v>121</v>
      </c>
      <c r="E69" s="109"/>
      <c r="F69" s="109"/>
      <c r="G69" s="109"/>
      <c r="H69" s="109"/>
      <c r="I69" s="109"/>
      <c r="J69" s="110">
        <f>J327</f>
        <v>0</v>
      </c>
      <c r="L69" s="107"/>
    </row>
    <row r="70" spans="1:31" s="10" customFormat="1" ht="19.899999999999999" customHeight="1">
      <c r="B70" s="111"/>
      <c r="D70" s="112" t="s">
        <v>122</v>
      </c>
      <c r="E70" s="113"/>
      <c r="F70" s="113"/>
      <c r="G70" s="113"/>
      <c r="H70" s="113"/>
      <c r="I70" s="113"/>
      <c r="J70" s="114">
        <f>J328</f>
        <v>0</v>
      </c>
      <c r="L70" s="111"/>
    </row>
    <row r="71" spans="1:31" s="2" customFormat="1" ht="21.7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6.95" customHeight="1">
      <c r="A72" s="33"/>
      <c r="B72" s="43"/>
      <c r="C72" s="44"/>
      <c r="D72" s="44"/>
      <c r="E72" s="44"/>
      <c r="F72" s="44"/>
      <c r="G72" s="44"/>
      <c r="H72" s="44"/>
      <c r="I72" s="44"/>
      <c r="J72" s="44"/>
      <c r="K72" s="44"/>
      <c r="L72" s="90"/>
      <c r="S72" s="33"/>
      <c r="T72" s="33"/>
      <c r="U72" s="33"/>
      <c r="V72" s="33"/>
      <c r="W72" s="33"/>
      <c r="X72" s="33"/>
      <c r="Y72" s="33"/>
      <c r="Z72" s="33"/>
      <c r="AA72" s="33"/>
      <c r="AB72" s="33"/>
      <c r="AC72" s="33"/>
      <c r="AD72" s="33"/>
      <c r="AE72" s="33"/>
    </row>
    <row r="76" spans="1:31" s="2" customFormat="1" ht="6.95" customHeight="1">
      <c r="A76" s="33"/>
      <c r="B76" s="45"/>
      <c r="C76" s="46"/>
      <c r="D76" s="46"/>
      <c r="E76" s="46"/>
      <c r="F76" s="46"/>
      <c r="G76" s="46"/>
      <c r="H76" s="46"/>
      <c r="I76" s="46"/>
      <c r="J76" s="46"/>
      <c r="K76" s="46"/>
      <c r="L76" s="90"/>
      <c r="S76" s="33"/>
      <c r="T76" s="33"/>
      <c r="U76" s="33"/>
      <c r="V76" s="33"/>
      <c r="W76" s="33"/>
      <c r="X76" s="33"/>
      <c r="Y76" s="33"/>
      <c r="Z76" s="33"/>
      <c r="AA76" s="33"/>
      <c r="AB76" s="33"/>
      <c r="AC76" s="33"/>
      <c r="AD76" s="33"/>
      <c r="AE76" s="33"/>
    </row>
    <row r="77" spans="1:31" s="2" customFormat="1" ht="24.95" customHeight="1">
      <c r="A77" s="33"/>
      <c r="B77" s="34"/>
      <c r="C77" s="22" t="s">
        <v>123</v>
      </c>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2" customHeight="1">
      <c r="A79" s="33"/>
      <c r="B79" s="34"/>
      <c r="C79" s="28" t="s">
        <v>17</v>
      </c>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6.5" customHeight="1">
      <c r="A80" s="33"/>
      <c r="B80" s="34"/>
      <c r="C80" s="33"/>
      <c r="D80" s="33"/>
      <c r="E80" s="317" t="str">
        <f>E7</f>
        <v>Nebuzely C4 a C5</v>
      </c>
      <c r="F80" s="318"/>
      <c r="G80" s="318"/>
      <c r="H80" s="318"/>
      <c r="I80" s="33"/>
      <c r="J80" s="33"/>
      <c r="K80" s="33"/>
      <c r="L80" s="90"/>
      <c r="S80" s="33"/>
      <c r="T80" s="33"/>
      <c r="U80" s="33"/>
      <c r="V80" s="33"/>
      <c r="W80" s="33"/>
      <c r="X80" s="33"/>
      <c r="Y80" s="33"/>
      <c r="Z80" s="33"/>
      <c r="AA80" s="33"/>
      <c r="AB80" s="33"/>
      <c r="AC80" s="33"/>
      <c r="AD80" s="33"/>
      <c r="AE80" s="33"/>
    </row>
    <row r="81" spans="1:65" s="2" customFormat="1" ht="12" customHeight="1">
      <c r="A81" s="33"/>
      <c r="B81" s="34"/>
      <c r="C81" s="28" t="s">
        <v>105</v>
      </c>
      <c r="D81" s="33"/>
      <c r="E81" s="33"/>
      <c r="F81" s="33"/>
      <c r="G81" s="33"/>
      <c r="H81" s="33"/>
      <c r="I81" s="33"/>
      <c r="J81" s="33"/>
      <c r="K81" s="33"/>
      <c r="L81" s="90"/>
      <c r="S81" s="33"/>
      <c r="T81" s="33"/>
      <c r="U81" s="33"/>
      <c r="V81" s="33"/>
      <c r="W81" s="33"/>
      <c r="X81" s="33"/>
      <c r="Y81" s="33"/>
      <c r="Z81" s="33"/>
      <c r="AA81" s="33"/>
      <c r="AB81" s="33"/>
      <c r="AC81" s="33"/>
      <c r="AD81" s="33"/>
      <c r="AE81" s="33"/>
    </row>
    <row r="82" spans="1:65" s="2" customFormat="1" ht="16.5" customHeight="1">
      <c r="A82" s="33"/>
      <c r="B82" s="34"/>
      <c r="C82" s="33"/>
      <c r="D82" s="33"/>
      <c r="E82" s="279" t="str">
        <f>E9</f>
        <v>SO 101 - Polní cesta C4</v>
      </c>
      <c r="F82" s="319"/>
      <c r="G82" s="319"/>
      <c r="H82" s="319"/>
      <c r="I82" s="33"/>
      <c r="J82" s="33"/>
      <c r="K82" s="33"/>
      <c r="L82" s="90"/>
      <c r="S82" s="33"/>
      <c r="T82" s="33"/>
      <c r="U82" s="33"/>
      <c r="V82" s="33"/>
      <c r="W82" s="33"/>
      <c r="X82" s="33"/>
      <c r="Y82" s="33"/>
      <c r="Z82" s="33"/>
      <c r="AA82" s="33"/>
      <c r="AB82" s="33"/>
      <c r="AC82" s="33"/>
      <c r="AD82" s="33"/>
      <c r="AE82" s="33"/>
    </row>
    <row r="83" spans="1:65" s="2" customFormat="1" ht="6.95" customHeight="1">
      <c r="A83" s="33"/>
      <c r="B83" s="34"/>
      <c r="C83" s="33"/>
      <c r="D83" s="33"/>
      <c r="E83" s="33"/>
      <c r="F83" s="33"/>
      <c r="G83" s="33"/>
      <c r="H83" s="33"/>
      <c r="I83" s="33"/>
      <c r="J83" s="33"/>
      <c r="K83" s="33"/>
      <c r="L83" s="90"/>
      <c r="S83" s="33"/>
      <c r="T83" s="33"/>
      <c r="U83" s="33"/>
      <c r="V83" s="33"/>
      <c r="W83" s="33"/>
      <c r="X83" s="33"/>
      <c r="Y83" s="33"/>
      <c r="Z83" s="33"/>
      <c r="AA83" s="33"/>
      <c r="AB83" s="33"/>
      <c r="AC83" s="33"/>
      <c r="AD83" s="33"/>
      <c r="AE83" s="33"/>
    </row>
    <row r="84" spans="1:65" s="2" customFormat="1" ht="12" customHeight="1">
      <c r="A84" s="33"/>
      <c r="B84" s="34"/>
      <c r="C84" s="28" t="s">
        <v>23</v>
      </c>
      <c r="D84" s="33"/>
      <c r="E84" s="33"/>
      <c r="F84" s="26" t="str">
        <f>F12</f>
        <v xml:space="preserve">Nebužely, okr. Mělník  </v>
      </c>
      <c r="G84" s="33"/>
      <c r="H84" s="33"/>
      <c r="I84" s="28" t="s">
        <v>25</v>
      </c>
      <c r="J84" s="51" t="str">
        <f>IF(J12="","",J12)</f>
        <v>listopad 2016</v>
      </c>
      <c r="K84" s="33"/>
      <c r="L84" s="90"/>
      <c r="S84" s="33"/>
      <c r="T84" s="33"/>
      <c r="U84" s="33"/>
      <c r="V84" s="33"/>
      <c r="W84" s="33"/>
      <c r="X84" s="33"/>
      <c r="Y84" s="33"/>
      <c r="Z84" s="33"/>
      <c r="AA84" s="33"/>
      <c r="AB84" s="33"/>
      <c r="AC84" s="33"/>
      <c r="AD84" s="33"/>
      <c r="AE84" s="33"/>
    </row>
    <row r="85" spans="1:65" s="2" customFormat="1" ht="6.9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65" s="2" customFormat="1" ht="15.2" customHeight="1">
      <c r="A86" s="33"/>
      <c r="B86" s="34"/>
      <c r="C86" s="28" t="s">
        <v>26</v>
      </c>
      <c r="D86" s="33"/>
      <c r="E86" s="33"/>
      <c r="F86" s="26" t="str">
        <f>E15</f>
        <v>ČR SPÚ - KPÚ pro Středočeský kraj - pobočka Mělník</v>
      </c>
      <c r="G86" s="33"/>
      <c r="H86" s="33"/>
      <c r="I86" s="28"/>
      <c r="J86" s="31"/>
      <c r="K86" s="33"/>
      <c r="L86" s="90"/>
      <c r="S86" s="33"/>
      <c r="T86" s="33"/>
      <c r="U86" s="33"/>
      <c r="V86" s="33"/>
      <c r="W86" s="33"/>
      <c r="X86" s="33"/>
      <c r="Y86" s="33"/>
      <c r="Z86" s="33"/>
      <c r="AA86" s="33"/>
      <c r="AB86" s="33"/>
      <c r="AC86" s="33"/>
      <c r="AD86" s="33"/>
      <c r="AE86" s="33"/>
    </row>
    <row r="87" spans="1:65" s="2" customFormat="1" ht="25.7" customHeight="1">
      <c r="A87" s="33"/>
      <c r="B87" s="34"/>
      <c r="C87" s="28" t="s">
        <v>32</v>
      </c>
      <c r="D87" s="33"/>
      <c r="E87" s="33"/>
      <c r="F87" s="26" t="str">
        <f>IF(E18="","",E18)</f>
        <v>Vyplň údaj</v>
      </c>
      <c r="G87" s="33"/>
      <c r="H87" s="33"/>
      <c r="I87" s="28"/>
      <c r="J87" s="31"/>
      <c r="K87" s="33"/>
      <c r="L87" s="90"/>
      <c r="S87" s="33"/>
      <c r="T87" s="33"/>
      <c r="U87" s="33"/>
      <c r="V87" s="33"/>
      <c r="W87" s="33"/>
      <c r="X87" s="33"/>
      <c r="Y87" s="33"/>
      <c r="Z87" s="33"/>
      <c r="AA87" s="33"/>
      <c r="AB87" s="33"/>
      <c r="AC87" s="33"/>
      <c r="AD87" s="33"/>
      <c r="AE87" s="33"/>
    </row>
    <row r="88" spans="1:65" s="2" customFormat="1" ht="10.35" customHeight="1">
      <c r="A88" s="33"/>
      <c r="B88" s="34"/>
      <c r="C88" s="33"/>
      <c r="D88" s="33"/>
      <c r="E88" s="33"/>
      <c r="F88" s="33"/>
      <c r="G88" s="33"/>
      <c r="H88" s="33"/>
      <c r="I88" s="33"/>
      <c r="J88" s="33"/>
      <c r="K88" s="33"/>
      <c r="L88" s="90"/>
      <c r="S88" s="33"/>
      <c r="T88" s="33"/>
      <c r="U88" s="33"/>
      <c r="V88" s="33"/>
      <c r="W88" s="33"/>
      <c r="X88" s="33"/>
      <c r="Y88" s="33"/>
      <c r="Z88" s="33"/>
      <c r="AA88" s="33"/>
      <c r="AB88" s="33"/>
      <c r="AC88" s="33"/>
      <c r="AD88" s="33"/>
      <c r="AE88" s="33"/>
    </row>
    <row r="89" spans="1:65" s="11" customFormat="1" ht="29.25" customHeight="1">
      <c r="A89" s="115"/>
      <c r="B89" s="116"/>
      <c r="C89" s="117" t="s">
        <v>124</v>
      </c>
      <c r="D89" s="118" t="s">
        <v>56</v>
      </c>
      <c r="E89" s="118" t="s">
        <v>52</v>
      </c>
      <c r="F89" s="118" t="s">
        <v>53</v>
      </c>
      <c r="G89" s="118" t="s">
        <v>125</v>
      </c>
      <c r="H89" s="118" t="s">
        <v>126</v>
      </c>
      <c r="I89" s="118" t="s">
        <v>127</v>
      </c>
      <c r="J89" s="118" t="s">
        <v>110</v>
      </c>
      <c r="K89" s="119" t="s">
        <v>128</v>
      </c>
      <c r="L89" s="120"/>
      <c r="M89" s="58" t="s">
        <v>3</v>
      </c>
      <c r="N89" s="59" t="s">
        <v>41</v>
      </c>
      <c r="O89" s="59" t="s">
        <v>129</v>
      </c>
      <c r="P89" s="59" t="s">
        <v>130</v>
      </c>
      <c r="Q89" s="59" t="s">
        <v>131</v>
      </c>
      <c r="R89" s="59" t="s">
        <v>132</v>
      </c>
      <c r="S89" s="59" t="s">
        <v>133</v>
      </c>
      <c r="T89" s="60" t="s">
        <v>134</v>
      </c>
      <c r="U89" s="115"/>
      <c r="V89" s="115"/>
      <c r="W89" s="115"/>
      <c r="X89" s="115"/>
      <c r="Y89" s="115"/>
      <c r="Z89" s="115"/>
      <c r="AA89" s="115"/>
      <c r="AB89" s="115"/>
      <c r="AC89" s="115"/>
      <c r="AD89" s="115"/>
      <c r="AE89" s="115"/>
    </row>
    <row r="90" spans="1:65" s="2" customFormat="1" ht="22.9" customHeight="1">
      <c r="A90" s="33"/>
      <c r="B90" s="34"/>
      <c r="C90" s="65" t="s">
        <v>135</v>
      </c>
      <c r="D90" s="33"/>
      <c r="E90" s="33"/>
      <c r="F90" s="33"/>
      <c r="G90" s="33"/>
      <c r="H90" s="33"/>
      <c r="I90" s="33"/>
      <c r="J90" s="121">
        <f>BK90</f>
        <v>0</v>
      </c>
      <c r="K90" s="33"/>
      <c r="L90" s="34"/>
      <c r="M90" s="61"/>
      <c r="N90" s="52"/>
      <c r="O90" s="62"/>
      <c r="P90" s="122">
        <f>P91+P327</f>
        <v>0</v>
      </c>
      <c r="Q90" s="62"/>
      <c r="R90" s="122">
        <f>R91+R327</f>
        <v>14297.349531160004</v>
      </c>
      <c r="S90" s="62"/>
      <c r="T90" s="123">
        <f>T91+T327</f>
        <v>490.40000000000003</v>
      </c>
      <c r="U90" s="33"/>
      <c r="V90" s="33"/>
      <c r="W90" s="33"/>
      <c r="X90" s="33"/>
      <c r="Y90" s="33"/>
      <c r="Z90" s="33"/>
      <c r="AA90" s="33"/>
      <c r="AB90" s="33"/>
      <c r="AC90" s="33"/>
      <c r="AD90" s="33"/>
      <c r="AE90" s="33"/>
      <c r="AT90" s="18" t="s">
        <v>70</v>
      </c>
      <c r="AU90" s="18" t="s">
        <v>111</v>
      </c>
      <c r="BK90" s="124">
        <f>BK91+BK327</f>
        <v>0</v>
      </c>
    </row>
    <row r="91" spans="1:65" s="12" customFormat="1" ht="25.9" customHeight="1">
      <c r="B91" s="125"/>
      <c r="D91" s="126" t="s">
        <v>70</v>
      </c>
      <c r="E91" s="127" t="s">
        <v>136</v>
      </c>
      <c r="F91" s="127" t="s">
        <v>137</v>
      </c>
      <c r="I91" s="128"/>
      <c r="J91" s="129">
        <f>BK91</f>
        <v>0</v>
      </c>
      <c r="L91" s="125"/>
      <c r="M91" s="130"/>
      <c r="N91" s="131"/>
      <c r="O91" s="131"/>
      <c r="P91" s="132">
        <f>P92+P203+P216+P239+P274+P323</f>
        <v>0</v>
      </c>
      <c r="Q91" s="131"/>
      <c r="R91" s="132">
        <f>R92+R203+R216+R239+R274+R323</f>
        <v>14297.349531160004</v>
      </c>
      <c r="S91" s="131"/>
      <c r="T91" s="133">
        <f>T92+T203+T216+T239+T274+T323</f>
        <v>490.40000000000003</v>
      </c>
      <c r="AR91" s="126" t="s">
        <v>79</v>
      </c>
      <c r="AT91" s="134" t="s">
        <v>70</v>
      </c>
      <c r="AU91" s="134" t="s">
        <v>71</v>
      </c>
      <c r="AY91" s="126" t="s">
        <v>138</v>
      </c>
      <c r="BK91" s="135">
        <f>BK92+BK203+BK216+BK239+BK274+BK323</f>
        <v>0</v>
      </c>
    </row>
    <row r="92" spans="1:65" s="12" customFormat="1" ht="22.9" customHeight="1">
      <c r="B92" s="125"/>
      <c r="D92" s="126" t="s">
        <v>70</v>
      </c>
      <c r="E92" s="136" t="s">
        <v>79</v>
      </c>
      <c r="F92" s="136" t="s">
        <v>139</v>
      </c>
      <c r="I92" s="128"/>
      <c r="J92" s="137">
        <f>BK92</f>
        <v>0</v>
      </c>
      <c r="L92" s="125"/>
      <c r="M92" s="130"/>
      <c r="N92" s="131"/>
      <c r="O92" s="131"/>
      <c r="P92" s="132">
        <f>P93+SUM(P94:P189)+P195</f>
        <v>0</v>
      </c>
      <c r="Q92" s="131"/>
      <c r="R92" s="132">
        <f>R93+SUM(R94:R189)+R195</f>
        <v>10.830210000000001</v>
      </c>
      <c r="S92" s="131"/>
      <c r="T92" s="133">
        <f>T93+SUM(T94:T189)+T195</f>
        <v>0</v>
      </c>
      <c r="AR92" s="126" t="s">
        <v>79</v>
      </c>
      <c r="AT92" s="134" t="s">
        <v>70</v>
      </c>
      <c r="AU92" s="134" t="s">
        <v>79</v>
      </c>
      <c r="AY92" s="126" t="s">
        <v>138</v>
      </c>
      <c r="BK92" s="135">
        <f>BK93+SUM(BK94:BK189)+BK195</f>
        <v>0</v>
      </c>
    </row>
    <row r="93" spans="1:65" s="2" customFormat="1" ht="21.75" customHeight="1">
      <c r="A93" s="33"/>
      <c r="B93" s="138"/>
      <c r="C93" s="139" t="s">
        <v>79</v>
      </c>
      <c r="D93" s="139" t="s">
        <v>140</v>
      </c>
      <c r="E93" s="140" t="s">
        <v>141</v>
      </c>
      <c r="F93" s="141" t="s">
        <v>142</v>
      </c>
      <c r="G93" s="142" t="s">
        <v>143</v>
      </c>
      <c r="H93" s="143">
        <v>13935</v>
      </c>
      <c r="I93" s="144"/>
      <c r="J93" s="145">
        <f>ROUND(I93*H93,2)</f>
        <v>0</v>
      </c>
      <c r="K93" s="141" t="s">
        <v>144</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146</v>
      </c>
    </row>
    <row r="94" spans="1:65" s="2" customFormat="1" ht="11.25">
      <c r="A94" s="33"/>
      <c r="B94" s="34"/>
      <c r="C94" s="33"/>
      <c r="D94" s="152" t="s">
        <v>147</v>
      </c>
      <c r="E94" s="33"/>
      <c r="F94" s="153" t="s">
        <v>142</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147</v>
      </c>
      <c r="AU94" s="18" t="s">
        <v>81</v>
      </c>
    </row>
    <row r="95" spans="1:65" s="2" customFormat="1" ht="87.75">
      <c r="A95" s="33"/>
      <c r="B95" s="34"/>
      <c r="C95" s="33"/>
      <c r="D95" s="152" t="s">
        <v>148</v>
      </c>
      <c r="E95" s="33"/>
      <c r="F95" s="157" t="s">
        <v>149</v>
      </c>
      <c r="G95" s="33"/>
      <c r="H95" s="33"/>
      <c r="I95" s="154"/>
      <c r="J95" s="33"/>
      <c r="K95" s="33"/>
      <c r="L95" s="34"/>
      <c r="M95" s="155"/>
      <c r="N95" s="156"/>
      <c r="O95" s="54"/>
      <c r="P95" s="54"/>
      <c r="Q95" s="54"/>
      <c r="R95" s="54"/>
      <c r="S95" s="54"/>
      <c r="T95" s="55"/>
      <c r="U95" s="33"/>
      <c r="V95" s="33"/>
      <c r="W95" s="33"/>
      <c r="X95" s="33"/>
      <c r="Y95" s="33"/>
      <c r="Z95" s="33"/>
      <c r="AA95" s="33"/>
      <c r="AB95" s="33"/>
      <c r="AC95" s="33"/>
      <c r="AD95" s="33"/>
      <c r="AE95" s="33"/>
      <c r="AT95" s="18" t="s">
        <v>148</v>
      </c>
      <c r="AU95" s="18" t="s">
        <v>81</v>
      </c>
    </row>
    <row r="96" spans="1:65" s="13" customFormat="1" ht="11.25">
      <c r="B96" s="158"/>
      <c r="D96" s="152" t="s">
        <v>150</v>
      </c>
      <c r="E96" s="159" t="s">
        <v>3</v>
      </c>
      <c r="F96" s="160" t="s">
        <v>151</v>
      </c>
      <c r="H96" s="161">
        <v>13935</v>
      </c>
      <c r="I96" s="162"/>
      <c r="L96" s="158"/>
      <c r="M96" s="163"/>
      <c r="N96" s="164"/>
      <c r="O96" s="164"/>
      <c r="P96" s="164"/>
      <c r="Q96" s="164"/>
      <c r="R96" s="164"/>
      <c r="S96" s="164"/>
      <c r="T96" s="165"/>
      <c r="AT96" s="159" t="s">
        <v>150</v>
      </c>
      <c r="AU96" s="159" t="s">
        <v>81</v>
      </c>
      <c r="AV96" s="13" t="s">
        <v>81</v>
      </c>
      <c r="AW96" s="13" t="s">
        <v>34</v>
      </c>
      <c r="AX96" s="13" t="s">
        <v>71</v>
      </c>
      <c r="AY96" s="159" t="s">
        <v>138</v>
      </c>
    </row>
    <row r="97" spans="1:65" s="14" customFormat="1" ht="11.25">
      <c r="B97" s="166"/>
      <c r="D97" s="152" t="s">
        <v>150</v>
      </c>
      <c r="E97" s="167" t="s">
        <v>3</v>
      </c>
      <c r="F97" s="168" t="s">
        <v>152</v>
      </c>
      <c r="H97" s="169">
        <v>13935</v>
      </c>
      <c r="I97" s="170"/>
      <c r="L97" s="166"/>
      <c r="M97" s="171"/>
      <c r="N97" s="172"/>
      <c r="O97" s="172"/>
      <c r="P97" s="172"/>
      <c r="Q97" s="172"/>
      <c r="R97" s="172"/>
      <c r="S97" s="172"/>
      <c r="T97" s="173"/>
      <c r="AT97" s="167" t="s">
        <v>150</v>
      </c>
      <c r="AU97" s="167" t="s">
        <v>81</v>
      </c>
      <c r="AV97" s="14" t="s">
        <v>145</v>
      </c>
      <c r="AW97" s="14" t="s">
        <v>34</v>
      </c>
      <c r="AX97" s="14" t="s">
        <v>79</v>
      </c>
      <c r="AY97" s="167" t="s">
        <v>138</v>
      </c>
    </row>
    <row r="98" spans="1:65" s="2" customFormat="1" ht="16.5" customHeight="1">
      <c r="A98" s="33"/>
      <c r="B98" s="138"/>
      <c r="C98" s="139" t="s">
        <v>81</v>
      </c>
      <c r="D98" s="139" t="s">
        <v>140</v>
      </c>
      <c r="E98" s="140" t="s">
        <v>153</v>
      </c>
      <c r="F98" s="141" t="s">
        <v>154</v>
      </c>
      <c r="G98" s="142" t="s">
        <v>155</v>
      </c>
      <c r="H98" s="143">
        <v>300</v>
      </c>
      <c r="I98" s="144"/>
      <c r="J98" s="145">
        <f>ROUND(I98*H98,2)</f>
        <v>0</v>
      </c>
      <c r="K98" s="141" t="s">
        <v>144</v>
      </c>
      <c r="L98" s="34"/>
      <c r="M98" s="146" t="s">
        <v>3</v>
      </c>
      <c r="N98" s="147" t="s">
        <v>42</v>
      </c>
      <c r="O98" s="54"/>
      <c r="P98" s="148">
        <f>O98*H98</f>
        <v>0</v>
      </c>
      <c r="Q98" s="148">
        <v>0</v>
      </c>
      <c r="R98" s="148">
        <f>Q98*H98</f>
        <v>0</v>
      </c>
      <c r="S98" s="148">
        <v>0</v>
      </c>
      <c r="T98" s="149">
        <f>S98*H98</f>
        <v>0</v>
      </c>
      <c r="U98" s="33"/>
      <c r="V98" s="33"/>
      <c r="W98" s="33"/>
      <c r="X98" s="33"/>
      <c r="Y98" s="33"/>
      <c r="Z98" s="33"/>
      <c r="AA98" s="33"/>
      <c r="AB98" s="33"/>
      <c r="AC98" s="33"/>
      <c r="AD98" s="33"/>
      <c r="AE98" s="33"/>
      <c r="AR98" s="150" t="s">
        <v>145</v>
      </c>
      <c r="AT98" s="150" t="s">
        <v>140</v>
      </c>
      <c r="AU98" s="150" t="s">
        <v>81</v>
      </c>
      <c r="AY98" s="18" t="s">
        <v>138</v>
      </c>
      <c r="BE98" s="151">
        <f>IF(N98="základní",J98,0)</f>
        <v>0</v>
      </c>
      <c r="BF98" s="151">
        <f>IF(N98="snížená",J98,0)</f>
        <v>0</v>
      </c>
      <c r="BG98" s="151">
        <f>IF(N98="zákl. přenesená",J98,0)</f>
        <v>0</v>
      </c>
      <c r="BH98" s="151">
        <f>IF(N98="sníž. přenesená",J98,0)</f>
        <v>0</v>
      </c>
      <c r="BI98" s="151">
        <f>IF(N98="nulová",J98,0)</f>
        <v>0</v>
      </c>
      <c r="BJ98" s="18" t="s">
        <v>79</v>
      </c>
      <c r="BK98" s="151">
        <f>ROUND(I98*H98,2)</f>
        <v>0</v>
      </c>
      <c r="BL98" s="18" t="s">
        <v>145</v>
      </c>
      <c r="BM98" s="150" t="s">
        <v>156</v>
      </c>
    </row>
    <row r="99" spans="1:65" s="2" customFormat="1" ht="11.25">
      <c r="A99" s="33"/>
      <c r="B99" s="34"/>
      <c r="C99" s="33"/>
      <c r="D99" s="152" t="s">
        <v>147</v>
      </c>
      <c r="E99" s="33"/>
      <c r="F99" s="153" t="s">
        <v>154</v>
      </c>
      <c r="G99" s="33"/>
      <c r="H99" s="33"/>
      <c r="I99" s="154"/>
      <c r="J99" s="33"/>
      <c r="K99" s="33"/>
      <c r="L99" s="34"/>
      <c r="M99" s="155"/>
      <c r="N99" s="156"/>
      <c r="O99" s="54"/>
      <c r="P99" s="54"/>
      <c r="Q99" s="54"/>
      <c r="R99" s="54"/>
      <c r="S99" s="54"/>
      <c r="T99" s="55"/>
      <c r="U99" s="33"/>
      <c r="V99" s="33"/>
      <c r="W99" s="33"/>
      <c r="X99" s="33"/>
      <c r="Y99" s="33"/>
      <c r="Z99" s="33"/>
      <c r="AA99" s="33"/>
      <c r="AB99" s="33"/>
      <c r="AC99" s="33"/>
      <c r="AD99" s="33"/>
      <c r="AE99" s="33"/>
      <c r="AT99" s="18" t="s">
        <v>147</v>
      </c>
      <c r="AU99" s="18" t="s">
        <v>81</v>
      </c>
    </row>
    <row r="100" spans="1:65" s="2" customFormat="1" ht="234">
      <c r="A100" s="33"/>
      <c r="B100" s="34"/>
      <c r="C100" s="33"/>
      <c r="D100" s="152" t="s">
        <v>148</v>
      </c>
      <c r="E100" s="33"/>
      <c r="F100" s="157" t="s">
        <v>157</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148</v>
      </c>
      <c r="AU100" s="18" t="s">
        <v>81</v>
      </c>
    </row>
    <row r="101" spans="1:65" s="2" customFormat="1" ht="24">
      <c r="A101" s="33"/>
      <c r="B101" s="138"/>
      <c r="C101" s="139" t="s">
        <v>158</v>
      </c>
      <c r="D101" s="139" t="s">
        <v>140</v>
      </c>
      <c r="E101" s="140" t="s">
        <v>159</v>
      </c>
      <c r="F101" s="141" t="s">
        <v>160</v>
      </c>
      <c r="G101" s="142" t="s">
        <v>161</v>
      </c>
      <c r="H101" s="143">
        <v>38</v>
      </c>
      <c r="I101" s="144"/>
      <c r="J101" s="145">
        <f>ROUND(I101*H101,2)</f>
        <v>0</v>
      </c>
      <c r="K101" s="141" t="s">
        <v>144</v>
      </c>
      <c r="L101" s="34"/>
      <c r="M101" s="146" t="s">
        <v>3</v>
      </c>
      <c r="N101" s="147"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145</v>
      </c>
      <c r="AT101" s="150" t="s">
        <v>140</v>
      </c>
      <c r="AU101" s="150" t="s">
        <v>81</v>
      </c>
      <c r="AY101" s="18" t="s">
        <v>138</v>
      </c>
      <c r="BE101" s="151">
        <f>IF(N101="základní",J101,0)</f>
        <v>0</v>
      </c>
      <c r="BF101" s="151">
        <f>IF(N101="snížená",J101,0)</f>
        <v>0</v>
      </c>
      <c r="BG101" s="151">
        <f>IF(N101="zákl. přenesená",J101,0)</f>
        <v>0</v>
      </c>
      <c r="BH101" s="151">
        <f>IF(N101="sníž. přenesená",J101,0)</f>
        <v>0</v>
      </c>
      <c r="BI101" s="151">
        <f>IF(N101="nulová",J101,0)</f>
        <v>0</v>
      </c>
      <c r="BJ101" s="18" t="s">
        <v>79</v>
      </c>
      <c r="BK101" s="151">
        <f>ROUND(I101*H101,2)</f>
        <v>0</v>
      </c>
      <c r="BL101" s="18" t="s">
        <v>145</v>
      </c>
      <c r="BM101" s="150" t="s">
        <v>162</v>
      </c>
    </row>
    <row r="102" spans="1:65" s="2" customFormat="1" ht="11.25">
      <c r="A102" s="33"/>
      <c r="B102" s="34"/>
      <c r="C102" s="33"/>
      <c r="D102" s="152" t="s">
        <v>147</v>
      </c>
      <c r="E102" s="33"/>
      <c r="F102" s="153" t="s">
        <v>160</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147</v>
      </c>
      <c r="AU102" s="18" t="s">
        <v>81</v>
      </c>
    </row>
    <row r="103" spans="1:65" s="2" customFormat="1" ht="126.75">
      <c r="A103" s="33"/>
      <c r="B103" s="34"/>
      <c r="C103" s="33"/>
      <c r="D103" s="152" t="s">
        <v>148</v>
      </c>
      <c r="E103" s="33"/>
      <c r="F103" s="157" t="s">
        <v>163</v>
      </c>
      <c r="G103" s="33"/>
      <c r="H103" s="33"/>
      <c r="I103" s="154"/>
      <c r="J103" s="33"/>
      <c r="K103" s="33"/>
      <c r="L103" s="34"/>
      <c r="M103" s="155"/>
      <c r="N103" s="156"/>
      <c r="O103" s="54"/>
      <c r="P103" s="54"/>
      <c r="Q103" s="54"/>
      <c r="R103" s="54"/>
      <c r="S103" s="54"/>
      <c r="T103" s="55"/>
      <c r="U103" s="33"/>
      <c r="V103" s="33"/>
      <c r="W103" s="33"/>
      <c r="X103" s="33"/>
      <c r="Y103" s="33"/>
      <c r="Z103" s="33"/>
      <c r="AA103" s="33"/>
      <c r="AB103" s="33"/>
      <c r="AC103" s="33"/>
      <c r="AD103" s="33"/>
      <c r="AE103" s="33"/>
      <c r="AT103" s="18" t="s">
        <v>148</v>
      </c>
      <c r="AU103" s="18" t="s">
        <v>81</v>
      </c>
    </row>
    <row r="104" spans="1:65" s="2" customFormat="1" ht="36">
      <c r="A104" s="33"/>
      <c r="B104" s="138"/>
      <c r="C104" s="139" t="s">
        <v>145</v>
      </c>
      <c r="D104" s="139" t="s">
        <v>140</v>
      </c>
      <c r="E104" s="140" t="s">
        <v>164</v>
      </c>
      <c r="F104" s="141" t="s">
        <v>165</v>
      </c>
      <c r="G104" s="142" t="s">
        <v>166</v>
      </c>
      <c r="H104" s="143">
        <v>100</v>
      </c>
      <c r="I104" s="144"/>
      <c r="J104" s="145">
        <f>ROUND(I104*H104,2)</f>
        <v>0</v>
      </c>
      <c r="K104" s="141" t="s">
        <v>144</v>
      </c>
      <c r="L104" s="34"/>
      <c r="M104" s="146" t="s">
        <v>3</v>
      </c>
      <c r="N104" s="147" t="s">
        <v>42</v>
      </c>
      <c r="O104" s="54"/>
      <c r="P104" s="148">
        <f>O104*H104</f>
        <v>0</v>
      </c>
      <c r="Q104" s="148">
        <v>0.10775</v>
      </c>
      <c r="R104" s="148">
        <f>Q104*H104</f>
        <v>10.775</v>
      </c>
      <c r="S104" s="148">
        <v>0</v>
      </c>
      <c r="T104" s="149">
        <f>S104*H104</f>
        <v>0</v>
      </c>
      <c r="U104" s="33"/>
      <c r="V104" s="33"/>
      <c r="W104" s="33"/>
      <c r="X104" s="33"/>
      <c r="Y104" s="33"/>
      <c r="Z104" s="33"/>
      <c r="AA104" s="33"/>
      <c r="AB104" s="33"/>
      <c r="AC104" s="33"/>
      <c r="AD104" s="33"/>
      <c r="AE104" s="33"/>
      <c r="AR104" s="150" t="s">
        <v>145</v>
      </c>
      <c r="AT104" s="150" t="s">
        <v>140</v>
      </c>
      <c r="AU104" s="150" t="s">
        <v>81</v>
      </c>
      <c r="AY104" s="18" t="s">
        <v>138</v>
      </c>
      <c r="BE104" s="151">
        <f>IF(N104="základní",J104,0)</f>
        <v>0</v>
      </c>
      <c r="BF104" s="151">
        <f>IF(N104="snížená",J104,0)</f>
        <v>0</v>
      </c>
      <c r="BG104" s="151">
        <f>IF(N104="zákl. přenesená",J104,0)</f>
        <v>0</v>
      </c>
      <c r="BH104" s="151">
        <f>IF(N104="sníž. přenesená",J104,0)</f>
        <v>0</v>
      </c>
      <c r="BI104" s="151">
        <f>IF(N104="nulová",J104,0)</f>
        <v>0</v>
      </c>
      <c r="BJ104" s="18" t="s">
        <v>79</v>
      </c>
      <c r="BK104" s="151">
        <f>ROUND(I104*H104,2)</f>
        <v>0</v>
      </c>
      <c r="BL104" s="18" t="s">
        <v>145</v>
      </c>
      <c r="BM104" s="150" t="s">
        <v>167</v>
      </c>
    </row>
    <row r="105" spans="1:65" s="2" customFormat="1" ht="29.25">
      <c r="A105" s="33"/>
      <c r="B105" s="34"/>
      <c r="C105" s="33"/>
      <c r="D105" s="152" t="s">
        <v>147</v>
      </c>
      <c r="E105" s="33"/>
      <c r="F105" s="153" t="s">
        <v>168</v>
      </c>
      <c r="G105" s="33"/>
      <c r="H105" s="33"/>
      <c r="I105" s="154"/>
      <c r="J105" s="33"/>
      <c r="K105" s="33"/>
      <c r="L105" s="34"/>
      <c r="M105" s="155"/>
      <c r="N105" s="156"/>
      <c r="O105" s="54"/>
      <c r="P105" s="54"/>
      <c r="Q105" s="54"/>
      <c r="R105" s="54"/>
      <c r="S105" s="54"/>
      <c r="T105" s="55"/>
      <c r="U105" s="33"/>
      <c r="V105" s="33"/>
      <c r="W105" s="33"/>
      <c r="X105" s="33"/>
      <c r="Y105" s="33"/>
      <c r="Z105" s="33"/>
      <c r="AA105" s="33"/>
      <c r="AB105" s="33"/>
      <c r="AC105" s="33"/>
      <c r="AD105" s="33"/>
      <c r="AE105" s="33"/>
      <c r="AT105" s="18" t="s">
        <v>147</v>
      </c>
      <c r="AU105" s="18" t="s">
        <v>81</v>
      </c>
    </row>
    <row r="106" spans="1:65" s="2" customFormat="1" ht="68.25">
      <c r="A106" s="33"/>
      <c r="B106" s="34"/>
      <c r="C106" s="33"/>
      <c r="D106" s="152" t="s">
        <v>148</v>
      </c>
      <c r="E106" s="33"/>
      <c r="F106" s="157" t="s">
        <v>169</v>
      </c>
      <c r="G106" s="33"/>
      <c r="H106" s="33"/>
      <c r="I106" s="154"/>
      <c r="J106" s="33"/>
      <c r="K106" s="33"/>
      <c r="L106" s="34"/>
      <c r="M106" s="155"/>
      <c r="N106" s="156"/>
      <c r="O106" s="54"/>
      <c r="P106" s="54"/>
      <c r="Q106" s="54"/>
      <c r="R106" s="54"/>
      <c r="S106" s="54"/>
      <c r="T106" s="55"/>
      <c r="U106" s="33"/>
      <c r="V106" s="33"/>
      <c r="W106" s="33"/>
      <c r="X106" s="33"/>
      <c r="Y106" s="33"/>
      <c r="Z106" s="33"/>
      <c r="AA106" s="33"/>
      <c r="AB106" s="33"/>
      <c r="AC106" s="33"/>
      <c r="AD106" s="33"/>
      <c r="AE106" s="33"/>
      <c r="AT106" s="18" t="s">
        <v>148</v>
      </c>
      <c r="AU106" s="18" t="s">
        <v>81</v>
      </c>
    </row>
    <row r="107" spans="1:65" s="13" customFormat="1" ht="11.25">
      <c r="B107" s="158"/>
      <c r="D107" s="152" t="s">
        <v>150</v>
      </c>
      <c r="E107" s="159" t="s">
        <v>3</v>
      </c>
      <c r="F107" s="160" t="s">
        <v>170</v>
      </c>
      <c r="H107" s="161">
        <v>100</v>
      </c>
      <c r="I107" s="162"/>
      <c r="L107" s="158"/>
      <c r="M107" s="163"/>
      <c r="N107" s="164"/>
      <c r="O107" s="164"/>
      <c r="P107" s="164"/>
      <c r="Q107" s="164"/>
      <c r="R107" s="164"/>
      <c r="S107" s="164"/>
      <c r="T107" s="165"/>
      <c r="AT107" s="159" t="s">
        <v>150</v>
      </c>
      <c r="AU107" s="159" t="s">
        <v>81</v>
      </c>
      <c r="AV107" s="13" t="s">
        <v>81</v>
      </c>
      <c r="AW107" s="13" t="s">
        <v>34</v>
      </c>
      <c r="AX107" s="13" t="s">
        <v>71</v>
      </c>
      <c r="AY107" s="159" t="s">
        <v>138</v>
      </c>
    </row>
    <row r="108" spans="1:65" s="14" customFormat="1" ht="11.25">
      <c r="B108" s="166"/>
      <c r="D108" s="152" t="s">
        <v>150</v>
      </c>
      <c r="E108" s="167" t="s">
        <v>3</v>
      </c>
      <c r="F108" s="168" t="s">
        <v>152</v>
      </c>
      <c r="H108" s="169">
        <v>100</v>
      </c>
      <c r="I108" s="170"/>
      <c r="L108" s="166"/>
      <c r="M108" s="171"/>
      <c r="N108" s="172"/>
      <c r="O108" s="172"/>
      <c r="P108" s="172"/>
      <c r="Q108" s="172"/>
      <c r="R108" s="172"/>
      <c r="S108" s="172"/>
      <c r="T108" s="173"/>
      <c r="AT108" s="167" t="s">
        <v>150</v>
      </c>
      <c r="AU108" s="167" t="s">
        <v>81</v>
      </c>
      <c r="AV108" s="14" t="s">
        <v>145</v>
      </c>
      <c r="AW108" s="14" t="s">
        <v>34</v>
      </c>
      <c r="AX108" s="14" t="s">
        <v>79</v>
      </c>
      <c r="AY108" s="167" t="s">
        <v>138</v>
      </c>
    </row>
    <row r="109" spans="1:65" s="2" customFormat="1" ht="24">
      <c r="A109" s="33"/>
      <c r="B109" s="138"/>
      <c r="C109" s="139" t="s">
        <v>171</v>
      </c>
      <c r="D109" s="139" t="s">
        <v>140</v>
      </c>
      <c r="E109" s="140" t="s">
        <v>172</v>
      </c>
      <c r="F109" s="141" t="s">
        <v>173</v>
      </c>
      <c r="G109" s="142" t="s">
        <v>174</v>
      </c>
      <c r="H109" s="143">
        <v>2787</v>
      </c>
      <c r="I109" s="144"/>
      <c r="J109" s="145">
        <f>ROUND(I109*H109,2)</f>
        <v>0</v>
      </c>
      <c r="K109" s="141" t="s">
        <v>144</v>
      </c>
      <c r="L109" s="34"/>
      <c r="M109" s="146" t="s">
        <v>3</v>
      </c>
      <c r="N109" s="147" t="s">
        <v>42</v>
      </c>
      <c r="O109" s="54"/>
      <c r="P109" s="148">
        <f>O109*H109</f>
        <v>0</v>
      </c>
      <c r="Q109" s="148">
        <v>0</v>
      </c>
      <c r="R109" s="148">
        <f>Q109*H109</f>
        <v>0</v>
      </c>
      <c r="S109" s="148">
        <v>0</v>
      </c>
      <c r="T109" s="149">
        <f>S109*H109</f>
        <v>0</v>
      </c>
      <c r="U109" s="33"/>
      <c r="V109" s="33"/>
      <c r="W109" s="33"/>
      <c r="X109" s="33"/>
      <c r="Y109" s="33"/>
      <c r="Z109" s="33"/>
      <c r="AA109" s="33"/>
      <c r="AB109" s="33"/>
      <c r="AC109" s="33"/>
      <c r="AD109" s="33"/>
      <c r="AE109" s="33"/>
      <c r="AR109" s="150" t="s">
        <v>145</v>
      </c>
      <c r="AT109" s="150" t="s">
        <v>140</v>
      </c>
      <c r="AU109" s="150" t="s">
        <v>81</v>
      </c>
      <c r="AY109" s="18" t="s">
        <v>138</v>
      </c>
      <c r="BE109" s="151">
        <f>IF(N109="základní",J109,0)</f>
        <v>0</v>
      </c>
      <c r="BF109" s="151">
        <f>IF(N109="snížená",J109,0)</f>
        <v>0</v>
      </c>
      <c r="BG109" s="151">
        <f>IF(N109="zákl. přenesená",J109,0)</f>
        <v>0</v>
      </c>
      <c r="BH109" s="151">
        <f>IF(N109="sníž. přenesená",J109,0)</f>
        <v>0</v>
      </c>
      <c r="BI109" s="151">
        <f>IF(N109="nulová",J109,0)</f>
        <v>0</v>
      </c>
      <c r="BJ109" s="18" t="s">
        <v>79</v>
      </c>
      <c r="BK109" s="151">
        <f>ROUND(I109*H109,2)</f>
        <v>0</v>
      </c>
      <c r="BL109" s="18" t="s">
        <v>145</v>
      </c>
      <c r="BM109" s="150" t="s">
        <v>175</v>
      </c>
    </row>
    <row r="110" spans="1:65" s="2" customFormat="1" ht="19.5">
      <c r="A110" s="33"/>
      <c r="B110" s="34"/>
      <c r="C110" s="33"/>
      <c r="D110" s="152" t="s">
        <v>147</v>
      </c>
      <c r="E110" s="33"/>
      <c r="F110" s="153" t="s">
        <v>173</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147</v>
      </c>
      <c r="AU110" s="18" t="s">
        <v>81</v>
      </c>
    </row>
    <row r="111" spans="1:65" s="2" customFormat="1" ht="214.5">
      <c r="A111" s="33"/>
      <c r="B111" s="34"/>
      <c r="C111" s="33"/>
      <c r="D111" s="152" t="s">
        <v>148</v>
      </c>
      <c r="E111" s="33"/>
      <c r="F111" s="157" t="s">
        <v>176</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148</v>
      </c>
      <c r="AU111" s="18" t="s">
        <v>81</v>
      </c>
    </row>
    <row r="112" spans="1:65" s="13" customFormat="1" ht="11.25">
      <c r="B112" s="158"/>
      <c r="D112" s="152" t="s">
        <v>150</v>
      </c>
      <c r="E112" s="159" t="s">
        <v>3</v>
      </c>
      <c r="F112" s="160" t="s">
        <v>177</v>
      </c>
      <c r="H112" s="161">
        <v>2787</v>
      </c>
      <c r="I112" s="162"/>
      <c r="L112" s="158"/>
      <c r="M112" s="163"/>
      <c r="N112" s="164"/>
      <c r="O112" s="164"/>
      <c r="P112" s="164"/>
      <c r="Q112" s="164"/>
      <c r="R112" s="164"/>
      <c r="S112" s="164"/>
      <c r="T112" s="165"/>
      <c r="AT112" s="159" t="s">
        <v>150</v>
      </c>
      <c r="AU112" s="159" t="s">
        <v>81</v>
      </c>
      <c r="AV112" s="13" t="s">
        <v>81</v>
      </c>
      <c r="AW112" s="13" t="s">
        <v>34</v>
      </c>
      <c r="AX112" s="13" t="s">
        <v>71</v>
      </c>
      <c r="AY112" s="159" t="s">
        <v>138</v>
      </c>
    </row>
    <row r="113" spans="1:65" s="14" customFormat="1" ht="11.25">
      <c r="B113" s="166"/>
      <c r="D113" s="152" t="s">
        <v>150</v>
      </c>
      <c r="E113" s="167" t="s">
        <v>3</v>
      </c>
      <c r="F113" s="168" t="s">
        <v>152</v>
      </c>
      <c r="H113" s="169">
        <v>2787</v>
      </c>
      <c r="I113" s="170"/>
      <c r="L113" s="166"/>
      <c r="M113" s="171"/>
      <c r="N113" s="172"/>
      <c r="O113" s="172"/>
      <c r="P113" s="172"/>
      <c r="Q113" s="172"/>
      <c r="R113" s="172"/>
      <c r="S113" s="172"/>
      <c r="T113" s="173"/>
      <c r="AT113" s="167" t="s">
        <v>150</v>
      </c>
      <c r="AU113" s="167" t="s">
        <v>81</v>
      </c>
      <c r="AV113" s="14" t="s">
        <v>145</v>
      </c>
      <c r="AW113" s="14" t="s">
        <v>34</v>
      </c>
      <c r="AX113" s="14" t="s">
        <v>79</v>
      </c>
      <c r="AY113" s="167" t="s">
        <v>138</v>
      </c>
    </row>
    <row r="114" spans="1:65" s="2" customFormat="1" ht="33" customHeight="1">
      <c r="A114" s="33"/>
      <c r="B114" s="138"/>
      <c r="C114" s="139" t="s">
        <v>178</v>
      </c>
      <c r="D114" s="139" t="s">
        <v>140</v>
      </c>
      <c r="E114" s="140" t="s">
        <v>179</v>
      </c>
      <c r="F114" s="141" t="s">
        <v>180</v>
      </c>
      <c r="G114" s="142" t="s">
        <v>174</v>
      </c>
      <c r="H114" s="143">
        <v>2173.25</v>
      </c>
      <c r="I114" s="144"/>
      <c r="J114" s="145">
        <f>ROUND(I114*H114,2)</f>
        <v>0</v>
      </c>
      <c r="K114" s="141" t="s">
        <v>144</v>
      </c>
      <c r="L114" s="34"/>
      <c r="M114" s="146" t="s">
        <v>3</v>
      </c>
      <c r="N114" s="147"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145</v>
      </c>
      <c r="AT114" s="150" t="s">
        <v>140</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181</v>
      </c>
    </row>
    <row r="115" spans="1:65" s="2" customFormat="1" ht="19.5">
      <c r="A115" s="33"/>
      <c r="B115" s="34"/>
      <c r="C115" s="33"/>
      <c r="D115" s="152" t="s">
        <v>147</v>
      </c>
      <c r="E115" s="33"/>
      <c r="F115" s="153" t="s">
        <v>180</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65" s="2" customFormat="1" ht="243.75">
      <c r="A116" s="33"/>
      <c r="B116" s="34"/>
      <c r="C116" s="33"/>
      <c r="D116" s="152" t="s">
        <v>148</v>
      </c>
      <c r="E116" s="33"/>
      <c r="F116" s="157" t="s">
        <v>182</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148</v>
      </c>
      <c r="AU116" s="18" t="s">
        <v>81</v>
      </c>
    </row>
    <row r="117" spans="1:65" s="13" customFormat="1" ht="11.25">
      <c r="B117" s="158"/>
      <c r="D117" s="152" t="s">
        <v>150</v>
      </c>
      <c r="E117" s="159" t="s">
        <v>3</v>
      </c>
      <c r="F117" s="160" t="s">
        <v>183</v>
      </c>
      <c r="H117" s="161">
        <v>2173.25</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1:65" s="14" customFormat="1" ht="11.25">
      <c r="B118" s="166"/>
      <c r="D118" s="152" t="s">
        <v>150</v>
      </c>
      <c r="E118" s="167" t="s">
        <v>3</v>
      </c>
      <c r="F118" s="168" t="s">
        <v>152</v>
      </c>
      <c r="H118" s="169">
        <v>2173.25</v>
      </c>
      <c r="I118" s="170"/>
      <c r="L118" s="166"/>
      <c r="M118" s="171"/>
      <c r="N118" s="172"/>
      <c r="O118" s="172"/>
      <c r="P118" s="172"/>
      <c r="Q118" s="172"/>
      <c r="R118" s="172"/>
      <c r="S118" s="172"/>
      <c r="T118" s="173"/>
      <c r="AT118" s="167" t="s">
        <v>150</v>
      </c>
      <c r="AU118" s="167" t="s">
        <v>81</v>
      </c>
      <c r="AV118" s="14" t="s">
        <v>145</v>
      </c>
      <c r="AW118" s="14" t="s">
        <v>34</v>
      </c>
      <c r="AX118" s="14" t="s">
        <v>79</v>
      </c>
      <c r="AY118" s="167" t="s">
        <v>138</v>
      </c>
    </row>
    <row r="119" spans="1:65" s="2" customFormat="1" ht="33" customHeight="1">
      <c r="A119" s="33"/>
      <c r="B119" s="138"/>
      <c r="C119" s="139" t="s">
        <v>184</v>
      </c>
      <c r="D119" s="139" t="s">
        <v>140</v>
      </c>
      <c r="E119" s="140" t="s">
        <v>185</v>
      </c>
      <c r="F119" s="141" t="s">
        <v>186</v>
      </c>
      <c r="G119" s="142" t="s">
        <v>174</v>
      </c>
      <c r="H119" s="143">
        <v>651.97500000000002</v>
      </c>
      <c r="I119" s="144"/>
      <c r="J119" s="145">
        <f>ROUND(I119*H119,2)</f>
        <v>0</v>
      </c>
      <c r="K119" s="141" t="s">
        <v>144</v>
      </c>
      <c r="L119" s="34"/>
      <c r="M119" s="146" t="s">
        <v>3</v>
      </c>
      <c r="N119" s="147" t="s">
        <v>42</v>
      </c>
      <c r="O119" s="54"/>
      <c r="P119" s="148">
        <f>O119*H119</f>
        <v>0</v>
      </c>
      <c r="Q119" s="148">
        <v>0</v>
      </c>
      <c r="R119" s="148">
        <f>Q119*H119</f>
        <v>0</v>
      </c>
      <c r="S119" s="148">
        <v>0</v>
      </c>
      <c r="T119" s="149">
        <f>S119*H119</f>
        <v>0</v>
      </c>
      <c r="U119" s="33"/>
      <c r="V119" s="33"/>
      <c r="W119" s="33"/>
      <c r="X119" s="33"/>
      <c r="Y119" s="33"/>
      <c r="Z119" s="33"/>
      <c r="AA119" s="33"/>
      <c r="AB119" s="33"/>
      <c r="AC119" s="33"/>
      <c r="AD119" s="33"/>
      <c r="AE119" s="33"/>
      <c r="AR119" s="150" t="s">
        <v>145</v>
      </c>
      <c r="AT119" s="150" t="s">
        <v>140</v>
      </c>
      <c r="AU119" s="150" t="s">
        <v>81</v>
      </c>
      <c r="AY119" s="18" t="s">
        <v>138</v>
      </c>
      <c r="BE119" s="151">
        <f>IF(N119="základní",J119,0)</f>
        <v>0</v>
      </c>
      <c r="BF119" s="151">
        <f>IF(N119="snížená",J119,0)</f>
        <v>0</v>
      </c>
      <c r="BG119" s="151">
        <f>IF(N119="zákl. přenesená",J119,0)</f>
        <v>0</v>
      </c>
      <c r="BH119" s="151">
        <f>IF(N119="sníž. přenesená",J119,0)</f>
        <v>0</v>
      </c>
      <c r="BI119" s="151">
        <f>IF(N119="nulová",J119,0)</f>
        <v>0</v>
      </c>
      <c r="BJ119" s="18" t="s">
        <v>79</v>
      </c>
      <c r="BK119" s="151">
        <f>ROUND(I119*H119,2)</f>
        <v>0</v>
      </c>
      <c r="BL119" s="18" t="s">
        <v>145</v>
      </c>
      <c r="BM119" s="150" t="s">
        <v>187</v>
      </c>
    </row>
    <row r="120" spans="1:65" s="2" customFormat="1" ht="19.5">
      <c r="A120" s="33"/>
      <c r="B120" s="34"/>
      <c r="C120" s="33"/>
      <c r="D120" s="152" t="s">
        <v>147</v>
      </c>
      <c r="E120" s="33"/>
      <c r="F120" s="153" t="s">
        <v>186</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147</v>
      </c>
      <c r="AU120" s="18" t="s">
        <v>81</v>
      </c>
    </row>
    <row r="121" spans="1:65" s="2" customFormat="1" ht="243.75">
      <c r="A121" s="33"/>
      <c r="B121" s="34"/>
      <c r="C121" s="33"/>
      <c r="D121" s="152" t="s">
        <v>148</v>
      </c>
      <c r="E121" s="33"/>
      <c r="F121" s="157" t="s">
        <v>182</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81</v>
      </c>
    </row>
    <row r="122" spans="1:65" s="13" customFormat="1" ht="11.25">
      <c r="B122" s="158"/>
      <c r="D122" s="152" t="s">
        <v>150</v>
      </c>
      <c r="E122" s="159" t="s">
        <v>3</v>
      </c>
      <c r="F122" s="160" t="s">
        <v>188</v>
      </c>
      <c r="H122" s="161">
        <v>651.97500000000002</v>
      </c>
      <c r="I122" s="162"/>
      <c r="L122" s="158"/>
      <c r="M122" s="163"/>
      <c r="N122" s="164"/>
      <c r="O122" s="164"/>
      <c r="P122" s="164"/>
      <c r="Q122" s="164"/>
      <c r="R122" s="164"/>
      <c r="S122" s="164"/>
      <c r="T122" s="165"/>
      <c r="AT122" s="159" t="s">
        <v>150</v>
      </c>
      <c r="AU122" s="159" t="s">
        <v>81</v>
      </c>
      <c r="AV122" s="13" t="s">
        <v>81</v>
      </c>
      <c r="AW122" s="13" t="s">
        <v>34</v>
      </c>
      <c r="AX122" s="13" t="s">
        <v>71</v>
      </c>
      <c r="AY122" s="159" t="s">
        <v>138</v>
      </c>
    </row>
    <row r="123" spans="1:65" s="14" customFormat="1" ht="11.25">
      <c r="B123" s="166"/>
      <c r="D123" s="152" t="s">
        <v>150</v>
      </c>
      <c r="E123" s="167" t="s">
        <v>3</v>
      </c>
      <c r="F123" s="168" t="s">
        <v>152</v>
      </c>
      <c r="H123" s="169">
        <v>651.97500000000002</v>
      </c>
      <c r="I123" s="170"/>
      <c r="L123" s="166"/>
      <c r="M123" s="171"/>
      <c r="N123" s="172"/>
      <c r="O123" s="172"/>
      <c r="P123" s="172"/>
      <c r="Q123" s="172"/>
      <c r="R123" s="172"/>
      <c r="S123" s="172"/>
      <c r="T123" s="173"/>
      <c r="AT123" s="167" t="s">
        <v>150</v>
      </c>
      <c r="AU123" s="167" t="s">
        <v>81</v>
      </c>
      <c r="AV123" s="14" t="s">
        <v>145</v>
      </c>
      <c r="AW123" s="14" t="s">
        <v>34</v>
      </c>
      <c r="AX123" s="14" t="s">
        <v>79</v>
      </c>
      <c r="AY123" s="167" t="s">
        <v>138</v>
      </c>
    </row>
    <row r="124" spans="1:65" s="2" customFormat="1" ht="33" customHeight="1">
      <c r="A124" s="33"/>
      <c r="B124" s="138"/>
      <c r="C124" s="139" t="s">
        <v>189</v>
      </c>
      <c r="D124" s="139" t="s">
        <v>140</v>
      </c>
      <c r="E124" s="140" t="s">
        <v>190</v>
      </c>
      <c r="F124" s="141" t="s">
        <v>191</v>
      </c>
      <c r="G124" s="142" t="s">
        <v>174</v>
      </c>
      <c r="H124" s="143">
        <v>566.07500000000005</v>
      </c>
      <c r="I124" s="144"/>
      <c r="J124" s="145">
        <f>ROUND(I124*H124,2)</f>
        <v>0</v>
      </c>
      <c r="K124" s="141" t="s">
        <v>144</v>
      </c>
      <c r="L124" s="34"/>
      <c r="M124" s="146" t="s">
        <v>3</v>
      </c>
      <c r="N124" s="147" t="s">
        <v>42</v>
      </c>
      <c r="O124" s="54"/>
      <c r="P124" s="148">
        <f>O124*H124</f>
        <v>0</v>
      </c>
      <c r="Q124" s="148">
        <v>0</v>
      </c>
      <c r="R124" s="148">
        <f>Q124*H124</f>
        <v>0</v>
      </c>
      <c r="S124" s="148">
        <v>0</v>
      </c>
      <c r="T124" s="149">
        <f>S124*H124</f>
        <v>0</v>
      </c>
      <c r="U124" s="33"/>
      <c r="V124" s="33"/>
      <c r="W124" s="33"/>
      <c r="X124" s="33"/>
      <c r="Y124" s="33"/>
      <c r="Z124" s="33"/>
      <c r="AA124" s="33"/>
      <c r="AB124" s="33"/>
      <c r="AC124" s="33"/>
      <c r="AD124" s="33"/>
      <c r="AE124" s="33"/>
      <c r="AR124" s="150" t="s">
        <v>145</v>
      </c>
      <c r="AT124" s="150" t="s">
        <v>140</v>
      </c>
      <c r="AU124" s="150" t="s">
        <v>81</v>
      </c>
      <c r="AY124" s="18" t="s">
        <v>138</v>
      </c>
      <c r="BE124" s="151">
        <f>IF(N124="základní",J124,0)</f>
        <v>0</v>
      </c>
      <c r="BF124" s="151">
        <f>IF(N124="snížená",J124,0)</f>
        <v>0</v>
      </c>
      <c r="BG124" s="151">
        <f>IF(N124="zákl. přenesená",J124,0)</f>
        <v>0</v>
      </c>
      <c r="BH124" s="151">
        <f>IF(N124="sníž. přenesená",J124,0)</f>
        <v>0</v>
      </c>
      <c r="BI124" s="151">
        <f>IF(N124="nulová",J124,0)</f>
        <v>0</v>
      </c>
      <c r="BJ124" s="18" t="s">
        <v>79</v>
      </c>
      <c r="BK124" s="151">
        <f>ROUND(I124*H124,2)</f>
        <v>0</v>
      </c>
      <c r="BL124" s="18" t="s">
        <v>145</v>
      </c>
      <c r="BM124" s="150" t="s">
        <v>192</v>
      </c>
    </row>
    <row r="125" spans="1:65" s="2" customFormat="1" ht="19.5">
      <c r="A125" s="33"/>
      <c r="B125" s="34"/>
      <c r="C125" s="33"/>
      <c r="D125" s="152" t="s">
        <v>147</v>
      </c>
      <c r="E125" s="33"/>
      <c r="F125" s="153" t="s">
        <v>191</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147</v>
      </c>
      <c r="AU125" s="18" t="s">
        <v>81</v>
      </c>
    </row>
    <row r="126" spans="1:65" s="2" customFormat="1" ht="165.75">
      <c r="A126" s="33"/>
      <c r="B126" s="34"/>
      <c r="C126" s="33"/>
      <c r="D126" s="152" t="s">
        <v>148</v>
      </c>
      <c r="E126" s="33"/>
      <c r="F126" s="157" t="s">
        <v>193</v>
      </c>
      <c r="G126" s="33"/>
      <c r="H126" s="33"/>
      <c r="I126" s="154"/>
      <c r="J126" s="33"/>
      <c r="K126" s="33"/>
      <c r="L126" s="34"/>
      <c r="M126" s="155"/>
      <c r="N126" s="156"/>
      <c r="O126" s="54"/>
      <c r="P126" s="54"/>
      <c r="Q126" s="54"/>
      <c r="R126" s="54"/>
      <c r="S126" s="54"/>
      <c r="T126" s="55"/>
      <c r="U126" s="33"/>
      <c r="V126" s="33"/>
      <c r="W126" s="33"/>
      <c r="X126" s="33"/>
      <c r="Y126" s="33"/>
      <c r="Z126" s="33"/>
      <c r="AA126" s="33"/>
      <c r="AB126" s="33"/>
      <c r="AC126" s="33"/>
      <c r="AD126" s="33"/>
      <c r="AE126" s="33"/>
      <c r="AT126" s="18" t="s">
        <v>148</v>
      </c>
      <c r="AU126" s="18" t="s">
        <v>81</v>
      </c>
    </row>
    <row r="127" spans="1:65" s="15" customFormat="1" ht="11.25">
      <c r="B127" s="174"/>
      <c r="D127" s="152" t="s">
        <v>150</v>
      </c>
      <c r="E127" s="175" t="s">
        <v>3</v>
      </c>
      <c r="F127" s="176" t="s">
        <v>194</v>
      </c>
      <c r="H127" s="175" t="s">
        <v>3</v>
      </c>
      <c r="I127" s="177"/>
      <c r="L127" s="174"/>
      <c r="M127" s="178"/>
      <c r="N127" s="179"/>
      <c r="O127" s="179"/>
      <c r="P127" s="179"/>
      <c r="Q127" s="179"/>
      <c r="R127" s="179"/>
      <c r="S127" s="179"/>
      <c r="T127" s="180"/>
      <c r="AT127" s="175" t="s">
        <v>150</v>
      </c>
      <c r="AU127" s="175" t="s">
        <v>81</v>
      </c>
      <c r="AV127" s="15" t="s">
        <v>79</v>
      </c>
      <c r="AW127" s="15" t="s">
        <v>34</v>
      </c>
      <c r="AX127" s="15" t="s">
        <v>71</v>
      </c>
      <c r="AY127" s="175" t="s">
        <v>138</v>
      </c>
    </row>
    <row r="128" spans="1:65" s="15" customFormat="1" ht="11.25">
      <c r="B128" s="174"/>
      <c r="D128" s="152" t="s">
        <v>150</v>
      </c>
      <c r="E128" s="175" t="s">
        <v>3</v>
      </c>
      <c r="F128" s="176" t="s">
        <v>195</v>
      </c>
      <c r="H128" s="175" t="s">
        <v>3</v>
      </c>
      <c r="I128" s="177"/>
      <c r="L128" s="174"/>
      <c r="M128" s="178"/>
      <c r="N128" s="179"/>
      <c r="O128" s="179"/>
      <c r="P128" s="179"/>
      <c r="Q128" s="179"/>
      <c r="R128" s="179"/>
      <c r="S128" s="179"/>
      <c r="T128" s="180"/>
      <c r="AT128" s="175" t="s">
        <v>150</v>
      </c>
      <c r="AU128" s="175" t="s">
        <v>81</v>
      </c>
      <c r="AV128" s="15" t="s">
        <v>79</v>
      </c>
      <c r="AW128" s="15" t="s">
        <v>34</v>
      </c>
      <c r="AX128" s="15" t="s">
        <v>71</v>
      </c>
      <c r="AY128" s="175" t="s">
        <v>138</v>
      </c>
    </row>
    <row r="129" spans="1:65" s="13" customFormat="1" ht="11.25">
      <c r="B129" s="158"/>
      <c r="D129" s="152" t="s">
        <v>150</v>
      </c>
      <c r="E129" s="159" t="s">
        <v>3</v>
      </c>
      <c r="F129" s="160" t="s">
        <v>196</v>
      </c>
      <c r="H129" s="161">
        <v>152</v>
      </c>
      <c r="I129" s="162"/>
      <c r="L129" s="158"/>
      <c r="M129" s="163"/>
      <c r="N129" s="164"/>
      <c r="O129" s="164"/>
      <c r="P129" s="164"/>
      <c r="Q129" s="164"/>
      <c r="R129" s="164"/>
      <c r="S129" s="164"/>
      <c r="T129" s="165"/>
      <c r="AT129" s="159" t="s">
        <v>150</v>
      </c>
      <c r="AU129" s="159" t="s">
        <v>81</v>
      </c>
      <c r="AV129" s="13" t="s">
        <v>81</v>
      </c>
      <c r="AW129" s="13" t="s">
        <v>34</v>
      </c>
      <c r="AX129" s="13" t="s">
        <v>71</v>
      </c>
      <c r="AY129" s="159" t="s">
        <v>138</v>
      </c>
    </row>
    <row r="130" spans="1:65" s="15" customFormat="1" ht="11.25">
      <c r="B130" s="174"/>
      <c r="D130" s="152" t="s">
        <v>150</v>
      </c>
      <c r="E130" s="175" t="s">
        <v>3</v>
      </c>
      <c r="F130" s="176" t="s">
        <v>197</v>
      </c>
      <c r="H130" s="175" t="s">
        <v>3</v>
      </c>
      <c r="I130" s="177"/>
      <c r="L130" s="174"/>
      <c r="M130" s="178"/>
      <c r="N130" s="179"/>
      <c r="O130" s="179"/>
      <c r="P130" s="179"/>
      <c r="Q130" s="179"/>
      <c r="R130" s="179"/>
      <c r="S130" s="179"/>
      <c r="T130" s="180"/>
      <c r="AT130" s="175" t="s">
        <v>150</v>
      </c>
      <c r="AU130" s="175" t="s">
        <v>81</v>
      </c>
      <c r="AV130" s="15" t="s">
        <v>79</v>
      </c>
      <c r="AW130" s="15" t="s">
        <v>34</v>
      </c>
      <c r="AX130" s="15" t="s">
        <v>71</v>
      </c>
      <c r="AY130" s="175" t="s">
        <v>138</v>
      </c>
    </row>
    <row r="131" spans="1:65" s="13" customFormat="1" ht="11.25">
      <c r="B131" s="158"/>
      <c r="D131" s="152" t="s">
        <v>150</v>
      </c>
      <c r="E131" s="159" t="s">
        <v>3</v>
      </c>
      <c r="F131" s="160" t="s">
        <v>198</v>
      </c>
      <c r="H131" s="161">
        <v>414.07499999999999</v>
      </c>
      <c r="I131" s="162"/>
      <c r="L131" s="158"/>
      <c r="M131" s="163"/>
      <c r="N131" s="164"/>
      <c r="O131" s="164"/>
      <c r="P131" s="164"/>
      <c r="Q131" s="164"/>
      <c r="R131" s="164"/>
      <c r="S131" s="164"/>
      <c r="T131" s="165"/>
      <c r="AT131" s="159" t="s">
        <v>150</v>
      </c>
      <c r="AU131" s="159" t="s">
        <v>81</v>
      </c>
      <c r="AV131" s="13" t="s">
        <v>81</v>
      </c>
      <c r="AW131" s="13" t="s">
        <v>34</v>
      </c>
      <c r="AX131" s="13" t="s">
        <v>71</v>
      </c>
      <c r="AY131" s="159" t="s">
        <v>138</v>
      </c>
    </row>
    <row r="132" spans="1:65" s="14" customFormat="1" ht="11.25">
      <c r="B132" s="166"/>
      <c r="D132" s="152" t="s">
        <v>150</v>
      </c>
      <c r="E132" s="167" t="s">
        <v>3</v>
      </c>
      <c r="F132" s="168" t="s">
        <v>152</v>
      </c>
      <c r="H132" s="169">
        <v>566.07500000000005</v>
      </c>
      <c r="I132" s="170"/>
      <c r="L132" s="166"/>
      <c r="M132" s="171"/>
      <c r="N132" s="172"/>
      <c r="O132" s="172"/>
      <c r="P132" s="172"/>
      <c r="Q132" s="172"/>
      <c r="R132" s="172"/>
      <c r="S132" s="172"/>
      <c r="T132" s="173"/>
      <c r="AT132" s="167" t="s">
        <v>150</v>
      </c>
      <c r="AU132" s="167" t="s">
        <v>81</v>
      </c>
      <c r="AV132" s="14" t="s">
        <v>145</v>
      </c>
      <c r="AW132" s="14" t="s">
        <v>34</v>
      </c>
      <c r="AX132" s="14" t="s">
        <v>79</v>
      </c>
      <c r="AY132" s="167" t="s">
        <v>138</v>
      </c>
    </row>
    <row r="133" spans="1:65" s="2" customFormat="1" ht="33" customHeight="1">
      <c r="A133" s="33"/>
      <c r="B133" s="138"/>
      <c r="C133" s="139" t="s">
        <v>199</v>
      </c>
      <c r="D133" s="139" t="s">
        <v>140</v>
      </c>
      <c r="E133" s="140" t="s">
        <v>200</v>
      </c>
      <c r="F133" s="141" t="s">
        <v>201</v>
      </c>
      <c r="G133" s="142" t="s">
        <v>174</v>
      </c>
      <c r="H133" s="143">
        <v>4677.2129999999997</v>
      </c>
      <c r="I133" s="144"/>
      <c r="J133" s="145">
        <f>ROUND(I133*H133,2)</f>
        <v>0</v>
      </c>
      <c r="K133" s="141" t="s">
        <v>144</v>
      </c>
      <c r="L133" s="34"/>
      <c r="M133" s="146" t="s">
        <v>3</v>
      </c>
      <c r="N133" s="147"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145</v>
      </c>
      <c r="AT133" s="150" t="s">
        <v>140</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202</v>
      </c>
    </row>
    <row r="134" spans="1:65" s="2" customFormat="1" ht="19.5">
      <c r="A134" s="33"/>
      <c r="B134" s="34"/>
      <c r="C134" s="33"/>
      <c r="D134" s="152" t="s">
        <v>147</v>
      </c>
      <c r="E134" s="33"/>
      <c r="F134" s="153" t="s">
        <v>201</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65" s="2" customFormat="1" ht="165.75">
      <c r="A135" s="33"/>
      <c r="B135" s="34"/>
      <c r="C135" s="33"/>
      <c r="D135" s="152" t="s">
        <v>148</v>
      </c>
      <c r="E135" s="33"/>
      <c r="F135" s="157" t="s">
        <v>193</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81</v>
      </c>
    </row>
    <row r="136" spans="1:65" s="15" customFormat="1" ht="11.25">
      <c r="B136" s="174"/>
      <c r="D136" s="152" t="s">
        <v>150</v>
      </c>
      <c r="E136" s="175" t="s">
        <v>3</v>
      </c>
      <c r="F136" s="176" t="s">
        <v>203</v>
      </c>
      <c r="H136" s="175" t="s">
        <v>3</v>
      </c>
      <c r="I136" s="177"/>
      <c r="L136" s="174"/>
      <c r="M136" s="178"/>
      <c r="N136" s="179"/>
      <c r="O136" s="179"/>
      <c r="P136" s="179"/>
      <c r="Q136" s="179"/>
      <c r="R136" s="179"/>
      <c r="S136" s="179"/>
      <c r="T136" s="180"/>
      <c r="AT136" s="175" t="s">
        <v>150</v>
      </c>
      <c r="AU136" s="175" t="s">
        <v>81</v>
      </c>
      <c r="AV136" s="15" t="s">
        <v>79</v>
      </c>
      <c r="AW136" s="15" t="s">
        <v>34</v>
      </c>
      <c r="AX136" s="15" t="s">
        <v>71</v>
      </c>
      <c r="AY136" s="175" t="s">
        <v>138</v>
      </c>
    </row>
    <row r="137" spans="1:65" s="13" customFormat="1" ht="11.25">
      <c r="B137" s="158"/>
      <c r="D137" s="152" t="s">
        <v>150</v>
      </c>
      <c r="E137" s="159" t="s">
        <v>3</v>
      </c>
      <c r="F137" s="160" t="s">
        <v>204</v>
      </c>
      <c r="H137" s="161">
        <v>2097.25</v>
      </c>
      <c r="I137" s="162"/>
      <c r="L137" s="158"/>
      <c r="M137" s="163"/>
      <c r="N137" s="164"/>
      <c r="O137" s="164"/>
      <c r="P137" s="164"/>
      <c r="Q137" s="164"/>
      <c r="R137" s="164"/>
      <c r="S137" s="164"/>
      <c r="T137" s="165"/>
      <c r="AT137" s="159" t="s">
        <v>150</v>
      </c>
      <c r="AU137" s="159" t="s">
        <v>81</v>
      </c>
      <c r="AV137" s="13" t="s">
        <v>81</v>
      </c>
      <c r="AW137" s="13" t="s">
        <v>34</v>
      </c>
      <c r="AX137" s="13" t="s">
        <v>71</v>
      </c>
      <c r="AY137" s="159" t="s">
        <v>138</v>
      </c>
    </row>
    <row r="138" spans="1:65" s="15" customFormat="1" ht="11.25">
      <c r="B138" s="174"/>
      <c r="D138" s="152" t="s">
        <v>150</v>
      </c>
      <c r="E138" s="175" t="s">
        <v>3</v>
      </c>
      <c r="F138" s="176" t="s">
        <v>205</v>
      </c>
      <c r="H138" s="175" t="s">
        <v>3</v>
      </c>
      <c r="I138" s="177"/>
      <c r="L138" s="174"/>
      <c r="M138" s="178"/>
      <c r="N138" s="179"/>
      <c r="O138" s="179"/>
      <c r="P138" s="179"/>
      <c r="Q138" s="179"/>
      <c r="R138" s="179"/>
      <c r="S138" s="179"/>
      <c r="T138" s="180"/>
      <c r="AT138" s="175" t="s">
        <v>150</v>
      </c>
      <c r="AU138" s="175" t="s">
        <v>81</v>
      </c>
      <c r="AV138" s="15" t="s">
        <v>79</v>
      </c>
      <c r="AW138" s="15" t="s">
        <v>34</v>
      </c>
      <c r="AX138" s="15" t="s">
        <v>71</v>
      </c>
      <c r="AY138" s="175" t="s">
        <v>138</v>
      </c>
    </row>
    <row r="139" spans="1:65" s="13" customFormat="1" ht="11.25">
      <c r="B139" s="158"/>
      <c r="D139" s="152" t="s">
        <v>150</v>
      </c>
      <c r="E139" s="159" t="s">
        <v>3</v>
      </c>
      <c r="F139" s="160" t="s">
        <v>206</v>
      </c>
      <c r="H139" s="161">
        <v>2579.9625000000001</v>
      </c>
      <c r="I139" s="162"/>
      <c r="L139" s="158"/>
      <c r="M139" s="163"/>
      <c r="N139" s="164"/>
      <c r="O139" s="164"/>
      <c r="P139" s="164"/>
      <c r="Q139" s="164"/>
      <c r="R139" s="164"/>
      <c r="S139" s="164"/>
      <c r="T139" s="165"/>
      <c r="AT139" s="159" t="s">
        <v>150</v>
      </c>
      <c r="AU139" s="159" t="s">
        <v>81</v>
      </c>
      <c r="AV139" s="13" t="s">
        <v>81</v>
      </c>
      <c r="AW139" s="13" t="s">
        <v>34</v>
      </c>
      <c r="AX139" s="13" t="s">
        <v>71</v>
      </c>
      <c r="AY139" s="159" t="s">
        <v>138</v>
      </c>
    </row>
    <row r="140" spans="1:65" s="14" customFormat="1" ht="11.25">
      <c r="B140" s="166"/>
      <c r="D140" s="152" t="s">
        <v>150</v>
      </c>
      <c r="E140" s="167" t="s">
        <v>3</v>
      </c>
      <c r="F140" s="168" t="s">
        <v>152</v>
      </c>
      <c r="H140" s="169">
        <v>4677.2124999999996</v>
      </c>
      <c r="I140" s="170"/>
      <c r="L140" s="166"/>
      <c r="M140" s="171"/>
      <c r="N140" s="172"/>
      <c r="O140" s="172"/>
      <c r="P140" s="172"/>
      <c r="Q140" s="172"/>
      <c r="R140" s="172"/>
      <c r="S140" s="172"/>
      <c r="T140" s="173"/>
      <c r="AT140" s="167" t="s">
        <v>150</v>
      </c>
      <c r="AU140" s="167" t="s">
        <v>81</v>
      </c>
      <c r="AV140" s="14" t="s">
        <v>145</v>
      </c>
      <c r="AW140" s="14" t="s">
        <v>34</v>
      </c>
      <c r="AX140" s="14" t="s">
        <v>79</v>
      </c>
      <c r="AY140" s="167" t="s">
        <v>138</v>
      </c>
    </row>
    <row r="141" spans="1:65" s="2" customFormat="1" ht="36">
      <c r="A141" s="33"/>
      <c r="B141" s="138"/>
      <c r="C141" s="139" t="s">
        <v>207</v>
      </c>
      <c r="D141" s="139" t="s">
        <v>140</v>
      </c>
      <c r="E141" s="140" t="s">
        <v>208</v>
      </c>
      <c r="F141" s="141" t="s">
        <v>209</v>
      </c>
      <c r="G141" s="142" t="s">
        <v>174</v>
      </c>
      <c r="H141" s="143">
        <v>10058.75</v>
      </c>
      <c r="I141" s="144"/>
      <c r="J141" s="145">
        <f>ROUND(I141*H141,2)</f>
        <v>0</v>
      </c>
      <c r="K141" s="141" t="s">
        <v>144</v>
      </c>
      <c r="L141" s="34"/>
      <c r="M141" s="146" t="s">
        <v>3</v>
      </c>
      <c r="N141" s="147" t="s">
        <v>42</v>
      </c>
      <c r="O141" s="54"/>
      <c r="P141" s="148">
        <f>O141*H141</f>
        <v>0</v>
      </c>
      <c r="Q141" s="148">
        <v>0</v>
      </c>
      <c r="R141" s="148">
        <f>Q141*H141</f>
        <v>0</v>
      </c>
      <c r="S141" s="148">
        <v>0</v>
      </c>
      <c r="T141" s="149">
        <f>S141*H141</f>
        <v>0</v>
      </c>
      <c r="U141" s="33"/>
      <c r="V141" s="33"/>
      <c r="W141" s="33"/>
      <c r="X141" s="33"/>
      <c r="Y141" s="33"/>
      <c r="Z141" s="33"/>
      <c r="AA141" s="33"/>
      <c r="AB141" s="33"/>
      <c r="AC141" s="33"/>
      <c r="AD141" s="33"/>
      <c r="AE141" s="33"/>
      <c r="AR141" s="150" t="s">
        <v>145</v>
      </c>
      <c r="AT141" s="150" t="s">
        <v>140</v>
      </c>
      <c r="AU141" s="150" t="s">
        <v>81</v>
      </c>
      <c r="AY141" s="18" t="s">
        <v>138</v>
      </c>
      <c r="BE141" s="151">
        <f>IF(N141="základní",J141,0)</f>
        <v>0</v>
      </c>
      <c r="BF141" s="151">
        <f>IF(N141="snížená",J141,0)</f>
        <v>0</v>
      </c>
      <c r="BG141" s="151">
        <f>IF(N141="zákl. přenesená",J141,0)</f>
        <v>0</v>
      </c>
      <c r="BH141" s="151">
        <f>IF(N141="sníž. přenesená",J141,0)</f>
        <v>0</v>
      </c>
      <c r="BI141" s="151">
        <f>IF(N141="nulová",J141,0)</f>
        <v>0</v>
      </c>
      <c r="BJ141" s="18" t="s">
        <v>79</v>
      </c>
      <c r="BK141" s="151">
        <f>ROUND(I141*H141,2)</f>
        <v>0</v>
      </c>
      <c r="BL141" s="18" t="s">
        <v>145</v>
      </c>
      <c r="BM141" s="150" t="s">
        <v>210</v>
      </c>
    </row>
    <row r="142" spans="1:65" s="2" customFormat="1" ht="19.5">
      <c r="A142" s="33"/>
      <c r="B142" s="34"/>
      <c r="C142" s="33"/>
      <c r="D142" s="152" t="s">
        <v>147</v>
      </c>
      <c r="E142" s="33"/>
      <c r="F142" s="153" t="s">
        <v>209</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147</v>
      </c>
      <c r="AU142" s="18" t="s">
        <v>81</v>
      </c>
    </row>
    <row r="143" spans="1:65" s="2" customFormat="1" ht="165.75">
      <c r="A143" s="33"/>
      <c r="B143" s="34"/>
      <c r="C143" s="33"/>
      <c r="D143" s="152" t="s">
        <v>148</v>
      </c>
      <c r="E143" s="33"/>
      <c r="F143" s="157" t="s">
        <v>193</v>
      </c>
      <c r="G143" s="33"/>
      <c r="H143" s="33"/>
      <c r="I143" s="154"/>
      <c r="J143" s="33"/>
      <c r="K143" s="33"/>
      <c r="L143" s="34"/>
      <c r="M143" s="155"/>
      <c r="N143" s="156"/>
      <c r="O143" s="54"/>
      <c r="P143" s="54"/>
      <c r="Q143" s="54"/>
      <c r="R143" s="54"/>
      <c r="S143" s="54"/>
      <c r="T143" s="55"/>
      <c r="U143" s="33"/>
      <c r="V143" s="33"/>
      <c r="W143" s="33"/>
      <c r="X143" s="33"/>
      <c r="Y143" s="33"/>
      <c r="Z143" s="33"/>
      <c r="AA143" s="33"/>
      <c r="AB143" s="33"/>
      <c r="AC143" s="33"/>
      <c r="AD143" s="33"/>
      <c r="AE143" s="33"/>
      <c r="AT143" s="18" t="s">
        <v>148</v>
      </c>
      <c r="AU143" s="18" t="s">
        <v>81</v>
      </c>
    </row>
    <row r="144" spans="1:65" s="2" customFormat="1" ht="24">
      <c r="A144" s="33"/>
      <c r="B144" s="138"/>
      <c r="C144" s="139" t="s">
        <v>211</v>
      </c>
      <c r="D144" s="139" t="s">
        <v>140</v>
      </c>
      <c r="E144" s="140" t="s">
        <v>212</v>
      </c>
      <c r="F144" s="141" t="s">
        <v>213</v>
      </c>
      <c r="G144" s="142" t="s">
        <v>174</v>
      </c>
      <c r="H144" s="143">
        <v>283.03800000000001</v>
      </c>
      <c r="I144" s="144"/>
      <c r="J144" s="145">
        <f>ROUND(I144*H144,2)</f>
        <v>0</v>
      </c>
      <c r="K144" s="141" t="s">
        <v>144</v>
      </c>
      <c r="L144" s="34"/>
      <c r="M144" s="146" t="s">
        <v>3</v>
      </c>
      <c r="N144" s="147" t="s">
        <v>42</v>
      </c>
      <c r="O144" s="54"/>
      <c r="P144" s="148">
        <f>O144*H144</f>
        <v>0</v>
      </c>
      <c r="Q144" s="148">
        <v>0</v>
      </c>
      <c r="R144" s="148">
        <f>Q144*H144</f>
        <v>0</v>
      </c>
      <c r="S144" s="148">
        <v>0</v>
      </c>
      <c r="T144" s="149">
        <f>S144*H144</f>
        <v>0</v>
      </c>
      <c r="U144" s="33"/>
      <c r="V144" s="33"/>
      <c r="W144" s="33"/>
      <c r="X144" s="33"/>
      <c r="Y144" s="33"/>
      <c r="Z144" s="33"/>
      <c r="AA144" s="33"/>
      <c r="AB144" s="33"/>
      <c r="AC144" s="33"/>
      <c r="AD144" s="33"/>
      <c r="AE144" s="33"/>
      <c r="AR144" s="150" t="s">
        <v>145</v>
      </c>
      <c r="AT144" s="150" t="s">
        <v>140</v>
      </c>
      <c r="AU144" s="150" t="s">
        <v>81</v>
      </c>
      <c r="AY144" s="18" t="s">
        <v>138</v>
      </c>
      <c r="BE144" s="151">
        <f>IF(N144="základní",J144,0)</f>
        <v>0</v>
      </c>
      <c r="BF144" s="151">
        <f>IF(N144="snížená",J144,0)</f>
        <v>0</v>
      </c>
      <c r="BG144" s="151">
        <f>IF(N144="zákl. přenesená",J144,0)</f>
        <v>0</v>
      </c>
      <c r="BH144" s="151">
        <f>IF(N144="sníž. přenesená",J144,0)</f>
        <v>0</v>
      </c>
      <c r="BI144" s="151">
        <f>IF(N144="nulová",J144,0)</f>
        <v>0</v>
      </c>
      <c r="BJ144" s="18" t="s">
        <v>79</v>
      </c>
      <c r="BK144" s="151">
        <f>ROUND(I144*H144,2)</f>
        <v>0</v>
      </c>
      <c r="BL144" s="18" t="s">
        <v>145</v>
      </c>
      <c r="BM144" s="150" t="s">
        <v>214</v>
      </c>
    </row>
    <row r="145" spans="1:65" s="2" customFormat="1" ht="11.25">
      <c r="A145" s="33"/>
      <c r="B145" s="34"/>
      <c r="C145" s="33"/>
      <c r="D145" s="152" t="s">
        <v>147</v>
      </c>
      <c r="E145" s="33"/>
      <c r="F145" s="153" t="s">
        <v>213</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147</v>
      </c>
      <c r="AU145" s="18" t="s">
        <v>81</v>
      </c>
    </row>
    <row r="146" spans="1:65" s="2" customFormat="1" ht="126.75">
      <c r="A146" s="33"/>
      <c r="B146" s="34"/>
      <c r="C146" s="33"/>
      <c r="D146" s="152" t="s">
        <v>148</v>
      </c>
      <c r="E146" s="33"/>
      <c r="F146" s="157" t="s">
        <v>215</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148</v>
      </c>
      <c r="AU146" s="18" t="s">
        <v>81</v>
      </c>
    </row>
    <row r="147" spans="1:65" s="15" customFormat="1" ht="11.25">
      <c r="B147" s="174"/>
      <c r="D147" s="152" t="s">
        <v>150</v>
      </c>
      <c r="E147" s="175" t="s">
        <v>3</v>
      </c>
      <c r="F147" s="176" t="s">
        <v>216</v>
      </c>
      <c r="H147" s="175" t="s">
        <v>3</v>
      </c>
      <c r="I147" s="177"/>
      <c r="L147" s="174"/>
      <c r="M147" s="178"/>
      <c r="N147" s="179"/>
      <c r="O147" s="179"/>
      <c r="P147" s="179"/>
      <c r="Q147" s="179"/>
      <c r="R147" s="179"/>
      <c r="S147" s="179"/>
      <c r="T147" s="180"/>
      <c r="AT147" s="175" t="s">
        <v>150</v>
      </c>
      <c r="AU147" s="175" t="s">
        <v>81</v>
      </c>
      <c r="AV147" s="15" t="s">
        <v>79</v>
      </c>
      <c r="AW147" s="15" t="s">
        <v>34</v>
      </c>
      <c r="AX147" s="15" t="s">
        <v>71</v>
      </c>
      <c r="AY147" s="175" t="s">
        <v>138</v>
      </c>
    </row>
    <row r="148" spans="1:65" s="13" customFormat="1" ht="11.25">
      <c r="B148" s="158"/>
      <c r="D148" s="152" t="s">
        <v>150</v>
      </c>
      <c r="E148" s="159" t="s">
        <v>3</v>
      </c>
      <c r="F148" s="160" t="s">
        <v>217</v>
      </c>
      <c r="H148" s="161">
        <v>76</v>
      </c>
      <c r="I148" s="162"/>
      <c r="L148" s="158"/>
      <c r="M148" s="163"/>
      <c r="N148" s="164"/>
      <c r="O148" s="164"/>
      <c r="P148" s="164"/>
      <c r="Q148" s="164"/>
      <c r="R148" s="164"/>
      <c r="S148" s="164"/>
      <c r="T148" s="165"/>
      <c r="AT148" s="159" t="s">
        <v>150</v>
      </c>
      <c r="AU148" s="159" t="s">
        <v>81</v>
      </c>
      <c r="AV148" s="13" t="s">
        <v>81</v>
      </c>
      <c r="AW148" s="13" t="s">
        <v>34</v>
      </c>
      <c r="AX148" s="13" t="s">
        <v>71</v>
      </c>
      <c r="AY148" s="159" t="s">
        <v>138</v>
      </c>
    </row>
    <row r="149" spans="1:65" s="15" customFormat="1" ht="11.25">
      <c r="B149" s="174"/>
      <c r="D149" s="152" t="s">
        <v>150</v>
      </c>
      <c r="E149" s="175" t="s">
        <v>3</v>
      </c>
      <c r="F149" s="176" t="s">
        <v>218</v>
      </c>
      <c r="H149" s="175" t="s">
        <v>3</v>
      </c>
      <c r="I149" s="177"/>
      <c r="L149" s="174"/>
      <c r="M149" s="178"/>
      <c r="N149" s="179"/>
      <c r="O149" s="179"/>
      <c r="P149" s="179"/>
      <c r="Q149" s="179"/>
      <c r="R149" s="179"/>
      <c r="S149" s="179"/>
      <c r="T149" s="180"/>
      <c r="AT149" s="175" t="s">
        <v>150</v>
      </c>
      <c r="AU149" s="175" t="s">
        <v>81</v>
      </c>
      <c r="AV149" s="15" t="s">
        <v>79</v>
      </c>
      <c r="AW149" s="15" t="s">
        <v>34</v>
      </c>
      <c r="AX149" s="15" t="s">
        <v>71</v>
      </c>
      <c r="AY149" s="175" t="s">
        <v>138</v>
      </c>
    </row>
    <row r="150" spans="1:65" s="13" customFormat="1" ht="11.25">
      <c r="B150" s="158"/>
      <c r="D150" s="152" t="s">
        <v>150</v>
      </c>
      <c r="E150" s="159" t="s">
        <v>3</v>
      </c>
      <c r="F150" s="160" t="s">
        <v>219</v>
      </c>
      <c r="H150" s="161">
        <v>207.03749999999999</v>
      </c>
      <c r="I150" s="162"/>
      <c r="L150" s="158"/>
      <c r="M150" s="163"/>
      <c r="N150" s="164"/>
      <c r="O150" s="164"/>
      <c r="P150" s="164"/>
      <c r="Q150" s="164"/>
      <c r="R150" s="164"/>
      <c r="S150" s="164"/>
      <c r="T150" s="165"/>
      <c r="AT150" s="159" t="s">
        <v>150</v>
      </c>
      <c r="AU150" s="159" t="s">
        <v>81</v>
      </c>
      <c r="AV150" s="13" t="s">
        <v>81</v>
      </c>
      <c r="AW150" s="13" t="s">
        <v>34</v>
      </c>
      <c r="AX150" s="13" t="s">
        <v>71</v>
      </c>
      <c r="AY150" s="159" t="s">
        <v>138</v>
      </c>
    </row>
    <row r="151" spans="1:65" s="14" customFormat="1" ht="11.25">
      <c r="B151" s="166"/>
      <c r="D151" s="152" t="s">
        <v>150</v>
      </c>
      <c r="E151" s="167" t="s">
        <v>3</v>
      </c>
      <c r="F151" s="168" t="s">
        <v>152</v>
      </c>
      <c r="H151" s="169">
        <v>283.03750000000002</v>
      </c>
      <c r="I151" s="170"/>
      <c r="L151" s="166"/>
      <c r="M151" s="171"/>
      <c r="N151" s="172"/>
      <c r="O151" s="172"/>
      <c r="P151" s="172"/>
      <c r="Q151" s="172"/>
      <c r="R151" s="172"/>
      <c r="S151" s="172"/>
      <c r="T151" s="173"/>
      <c r="AT151" s="167" t="s">
        <v>150</v>
      </c>
      <c r="AU151" s="167" t="s">
        <v>81</v>
      </c>
      <c r="AV151" s="14" t="s">
        <v>145</v>
      </c>
      <c r="AW151" s="14" t="s">
        <v>34</v>
      </c>
      <c r="AX151" s="14" t="s">
        <v>79</v>
      </c>
      <c r="AY151" s="167" t="s">
        <v>138</v>
      </c>
    </row>
    <row r="152" spans="1:65" s="2" customFormat="1" ht="36">
      <c r="A152" s="33"/>
      <c r="B152" s="138"/>
      <c r="C152" s="139" t="s">
        <v>220</v>
      </c>
      <c r="D152" s="139" t="s">
        <v>140</v>
      </c>
      <c r="E152" s="140" t="s">
        <v>221</v>
      </c>
      <c r="F152" s="141" t="s">
        <v>222</v>
      </c>
      <c r="G152" s="142" t="s">
        <v>174</v>
      </c>
      <c r="H152" s="143">
        <v>1.5</v>
      </c>
      <c r="I152" s="144"/>
      <c r="J152" s="145">
        <f>ROUND(I152*H152,2)</f>
        <v>0</v>
      </c>
      <c r="K152" s="141" t="s">
        <v>144</v>
      </c>
      <c r="L152" s="34"/>
      <c r="M152" s="146" t="s">
        <v>3</v>
      </c>
      <c r="N152" s="147" t="s">
        <v>42</v>
      </c>
      <c r="O152" s="54"/>
      <c r="P152" s="148">
        <f>O152*H152</f>
        <v>0</v>
      </c>
      <c r="Q152" s="148">
        <v>0</v>
      </c>
      <c r="R152" s="148">
        <f>Q152*H152</f>
        <v>0</v>
      </c>
      <c r="S152" s="148">
        <v>0</v>
      </c>
      <c r="T152" s="149">
        <f>S152*H152</f>
        <v>0</v>
      </c>
      <c r="U152" s="33"/>
      <c r="V152" s="33"/>
      <c r="W152" s="33"/>
      <c r="X152" s="33"/>
      <c r="Y152" s="33"/>
      <c r="Z152" s="33"/>
      <c r="AA152" s="33"/>
      <c r="AB152" s="33"/>
      <c r="AC152" s="33"/>
      <c r="AD152" s="33"/>
      <c r="AE152" s="33"/>
      <c r="AR152" s="150" t="s">
        <v>145</v>
      </c>
      <c r="AT152" s="150" t="s">
        <v>140</v>
      </c>
      <c r="AU152" s="150" t="s">
        <v>81</v>
      </c>
      <c r="AY152" s="18" t="s">
        <v>138</v>
      </c>
      <c r="BE152" s="151">
        <f>IF(N152="základní",J152,0)</f>
        <v>0</v>
      </c>
      <c r="BF152" s="151">
        <f>IF(N152="snížená",J152,0)</f>
        <v>0</v>
      </c>
      <c r="BG152" s="151">
        <f>IF(N152="zákl. přenesená",J152,0)</f>
        <v>0</v>
      </c>
      <c r="BH152" s="151">
        <f>IF(N152="sníž. přenesená",J152,0)</f>
        <v>0</v>
      </c>
      <c r="BI152" s="151">
        <f>IF(N152="nulová",J152,0)</f>
        <v>0</v>
      </c>
      <c r="BJ152" s="18" t="s">
        <v>79</v>
      </c>
      <c r="BK152" s="151">
        <f>ROUND(I152*H152,2)</f>
        <v>0</v>
      </c>
      <c r="BL152" s="18" t="s">
        <v>145</v>
      </c>
      <c r="BM152" s="150" t="s">
        <v>223</v>
      </c>
    </row>
    <row r="153" spans="1:65" s="2" customFormat="1" ht="19.5">
      <c r="A153" s="33"/>
      <c r="B153" s="34"/>
      <c r="C153" s="33"/>
      <c r="D153" s="152" t="s">
        <v>147</v>
      </c>
      <c r="E153" s="33"/>
      <c r="F153" s="153" t="s">
        <v>222</v>
      </c>
      <c r="G153" s="33"/>
      <c r="H153" s="33"/>
      <c r="I153" s="154"/>
      <c r="J153" s="33"/>
      <c r="K153" s="33"/>
      <c r="L153" s="34"/>
      <c r="M153" s="155"/>
      <c r="N153" s="156"/>
      <c r="O153" s="54"/>
      <c r="P153" s="54"/>
      <c r="Q153" s="54"/>
      <c r="R153" s="54"/>
      <c r="S153" s="54"/>
      <c r="T153" s="55"/>
      <c r="U153" s="33"/>
      <c r="V153" s="33"/>
      <c r="W153" s="33"/>
      <c r="X153" s="33"/>
      <c r="Y153" s="33"/>
      <c r="Z153" s="33"/>
      <c r="AA153" s="33"/>
      <c r="AB153" s="33"/>
      <c r="AC153" s="33"/>
      <c r="AD153" s="33"/>
      <c r="AE153" s="33"/>
      <c r="AT153" s="18" t="s">
        <v>147</v>
      </c>
      <c r="AU153" s="18" t="s">
        <v>81</v>
      </c>
    </row>
    <row r="154" spans="1:65" s="2" customFormat="1" ht="390">
      <c r="A154" s="33"/>
      <c r="B154" s="34"/>
      <c r="C154" s="33"/>
      <c r="D154" s="152" t="s">
        <v>148</v>
      </c>
      <c r="E154" s="33"/>
      <c r="F154" s="157" t="s">
        <v>224</v>
      </c>
      <c r="G154" s="33"/>
      <c r="H154" s="33"/>
      <c r="I154" s="154"/>
      <c r="J154" s="33"/>
      <c r="K154" s="33"/>
      <c r="L154" s="34"/>
      <c r="M154" s="155"/>
      <c r="N154" s="156"/>
      <c r="O154" s="54"/>
      <c r="P154" s="54"/>
      <c r="Q154" s="54"/>
      <c r="R154" s="54"/>
      <c r="S154" s="54"/>
      <c r="T154" s="55"/>
      <c r="U154" s="33"/>
      <c r="V154" s="33"/>
      <c r="W154" s="33"/>
      <c r="X154" s="33"/>
      <c r="Y154" s="33"/>
      <c r="Z154" s="33"/>
      <c r="AA154" s="33"/>
      <c r="AB154" s="33"/>
      <c r="AC154" s="33"/>
      <c r="AD154" s="33"/>
      <c r="AE154" s="33"/>
      <c r="AT154" s="18" t="s">
        <v>148</v>
      </c>
      <c r="AU154" s="18" t="s">
        <v>81</v>
      </c>
    </row>
    <row r="155" spans="1:65" s="2" customFormat="1" ht="16.5" customHeight="1">
      <c r="A155" s="33"/>
      <c r="B155" s="138"/>
      <c r="C155" s="139" t="s">
        <v>225</v>
      </c>
      <c r="D155" s="139" t="s">
        <v>140</v>
      </c>
      <c r="E155" s="140" t="s">
        <v>226</v>
      </c>
      <c r="F155" s="141" t="s">
        <v>227</v>
      </c>
      <c r="G155" s="142" t="s">
        <v>174</v>
      </c>
      <c r="H155" s="143">
        <v>4960.25</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228</v>
      </c>
    </row>
    <row r="156" spans="1:65" s="2" customFormat="1" ht="11.25">
      <c r="A156" s="33"/>
      <c r="B156" s="34"/>
      <c r="C156" s="33"/>
      <c r="D156" s="152" t="s">
        <v>147</v>
      </c>
      <c r="E156" s="33"/>
      <c r="F156" s="153" t="s">
        <v>227</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65" s="2" customFormat="1" ht="273">
      <c r="A157" s="33"/>
      <c r="B157" s="34"/>
      <c r="C157" s="33"/>
      <c r="D157" s="152" t="s">
        <v>148</v>
      </c>
      <c r="E157" s="33"/>
      <c r="F157" s="157" t="s">
        <v>229</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1:65" s="15" customFormat="1" ht="11.25">
      <c r="B158" s="174"/>
      <c r="D158" s="152" t="s">
        <v>150</v>
      </c>
      <c r="E158" s="175" t="s">
        <v>3</v>
      </c>
      <c r="F158" s="176" t="s">
        <v>230</v>
      </c>
      <c r="H158" s="175" t="s">
        <v>3</v>
      </c>
      <c r="I158" s="177"/>
      <c r="L158" s="174"/>
      <c r="M158" s="178"/>
      <c r="N158" s="179"/>
      <c r="O158" s="179"/>
      <c r="P158" s="179"/>
      <c r="Q158" s="179"/>
      <c r="R158" s="179"/>
      <c r="S158" s="179"/>
      <c r="T158" s="180"/>
      <c r="AT158" s="175" t="s">
        <v>150</v>
      </c>
      <c r="AU158" s="175" t="s">
        <v>81</v>
      </c>
      <c r="AV158" s="15" t="s">
        <v>79</v>
      </c>
      <c r="AW158" s="15" t="s">
        <v>34</v>
      </c>
      <c r="AX158" s="15" t="s">
        <v>71</v>
      </c>
      <c r="AY158" s="175" t="s">
        <v>138</v>
      </c>
    </row>
    <row r="159" spans="1:65" s="13" customFormat="1" ht="11.25">
      <c r="B159" s="158"/>
      <c r="D159" s="152" t="s">
        <v>150</v>
      </c>
      <c r="E159" s="159" t="s">
        <v>3</v>
      </c>
      <c r="F159" s="160" t="s">
        <v>231</v>
      </c>
      <c r="H159" s="161">
        <v>2787</v>
      </c>
      <c r="I159" s="162"/>
      <c r="L159" s="158"/>
      <c r="M159" s="163"/>
      <c r="N159" s="164"/>
      <c r="O159" s="164"/>
      <c r="P159" s="164"/>
      <c r="Q159" s="164"/>
      <c r="R159" s="164"/>
      <c r="S159" s="164"/>
      <c r="T159" s="165"/>
      <c r="AT159" s="159" t="s">
        <v>150</v>
      </c>
      <c r="AU159" s="159" t="s">
        <v>81</v>
      </c>
      <c r="AV159" s="13" t="s">
        <v>81</v>
      </c>
      <c r="AW159" s="13" t="s">
        <v>34</v>
      </c>
      <c r="AX159" s="13" t="s">
        <v>71</v>
      </c>
      <c r="AY159" s="159" t="s">
        <v>138</v>
      </c>
    </row>
    <row r="160" spans="1:65" s="15" customFormat="1" ht="11.25">
      <c r="B160" s="174"/>
      <c r="D160" s="152" t="s">
        <v>150</v>
      </c>
      <c r="E160" s="175" t="s">
        <v>3</v>
      </c>
      <c r="F160" s="176" t="s">
        <v>232</v>
      </c>
      <c r="H160" s="175" t="s">
        <v>3</v>
      </c>
      <c r="I160" s="177"/>
      <c r="L160" s="174"/>
      <c r="M160" s="178"/>
      <c r="N160" s="179"/>
      <c r="O160" s="179"/>
      <c r="P160" s="179"/>
      <c r="Q160" s="179"/>
      <c r="R160" s="179"/>
      <c r="S160" s="179"/>
      <c r="T160" s="180"/>
      <c r="AT160" s="175" t="s">
        <v>150</v>
      </c>
      <c r="AU160" s="175" t="s">
        <v>81</v>
      </c>
      <c r="AV160" s="15" t="s">
        <v>79</v>
      </c>
      <c r="AW160" s="15" t="s">
        <v>34</v>
      </c>
      <c r="AX160" s="15" t="s">
        <v>71</v>
      </c>
      <c r="AY160" s="175" t="s">
        <v>138</v>
      </c>
    </row>
    <row r="161" spans="1:65" s="13" customFormat="1" ht="11.25">
      <c r="B161" s="158"/>
      <c r="D161" s="152" t="s">
        <v>150</v>
      </c>
      <c r="E161" s="159" t="s">
        <v>3</v>
      </c>
      <c r="F161" s="160" t="s">
        <v>183</v>
      </c>
      <c r="H161" s="161">
        <v>2173.25</v>
      </c>
      <c r="I161" s="162"/>
      <c r="L161" s="158"/>
      <c r="M161" s="163"/>
      <c r="N161" s="164"/>
      <c r="O161" s="164"/>
      <c r="P161" s="164"/>
      <c r="Q161" s="164"/>
      <c r="R161" s="164"/>
      <c r="S161" s="164"/>
      <c r="T161" s="165"/>
      <c r="AT161" s="159" t="s">
        <v>150</v>
      </c>
      <c r="AU161" s="159" t="s">
        <v>81</v>
      </c>
      <c r="AV161" s="13" t="s">
        <v>81</v>
      </c>
      <c r="AW161" s="13" t="s">
        <v>34</v>
      </c>
      <c r="AX161" s="13" t="s">
        <v>71</v>
      </c>
      <c r="AY161" s="159" t="s">
        <v>138</v>
      </c>
    </row>
    <row r="162" spans="1:65" s="14" customFormat="1" ht="11.25">
      <c r="B162" s="166"/>
      <c r="D162" s="152" t="s">
        <v>150</v>
      </c>
      <c r="E162" s="167" t="s">
        <v>3</v>
      </c>
      <c r="F162" s="168" t="s">
        <v>152</v>
      </c>
      <c r="H162" s="169">
        <v>4960.25</v>
      </c>
      <c r="I162" s="170"/>
      <c r="L162" s="166"/>
      <c r="M162" s="171"/>
      <c r="N162" s="172"/>
      <c r="O162" s="172"/>
      <c r="P162" s="172"/>
      <c r="Q162" s="172"/>
      <c r="R162" s="172"/>
      <c r="S162" s="172"/>
      <c r="T162" s="173"/>
      <c r="AT162" s="167" t="s">
        <v>150</v>
      </c>
      <c r="AU162" s="167" t="s">
        <v>81</v>
      </c>
      <c r="AV162" s="14" t="s">
        <v>145</v>
      </c>
      <c r="AW162" s="14" t="s">
        <v>34</v>
      </c>
      <c r="AX162" s="14" t="s">
        <v>79</v>
      </c>
      <c r="AY162" s="167" t="s">
        <v>138</v>
      </c>
    </row>
    <row r="163" spans="1:65" s="2" customFormat="1" ht="16.5" customHeight="1">
      <c r="A163" s="33"/>
      <c r="B163" s="138"/>
      <c r="C163" s="139" t="s">
        <v>233</v>
      </c>
      <c r="D163" s="139" t="s">
        <v>140</v>
      </c>
      <c r="E163" s="140" t="s">
        <v>234</v>
      </c>
      <c r="F163" s="141" t="s">
        <v>235</v>
      </c>
      <c r="G163" s="142" t="s">
        <v>236</v>
      </c>
      <c r="H163" s="143">
        <v>3775.05</v>
      </c>
      <c r="I163" s="144"/>
      <c r="J163" s="145">
        <f>ROUND(I163*H163,2)</f>
        <v>0</v>
      </c>
      <c r="K163" s="141" t="s">
        <v>144</v>
      </c>
      <c r="L163" s="34"/>
      <c r="M163" s="146" t="s">
        <v>3</v>
      </c>
      <c r="N163" s="147" t="s">
        <v>42</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81</v>
      </c>
      <c r="AY163" s="18" t="s">
        <v>138</v>
      </c>
      <c r="BE163" s="151">
        <f>IF(N163="základní",J163,0)</f>
        <v>0</v>
      </c>
      <c r="BF163" s="151">
        <f>IF(N163="snížená",J163,0)</f>
        <v>0</v>
      </c>
      <c r="BG163" s="151">
        <f>IF(N163="zákl. přenesená",J163,0)</f>
        <v>0</v>
      </c>
      <c r="BH163" s="151">
        <f>IF(N163="sníž. přenesená",J163,0)</f>
        <v>0</v>
      </c>
      <c r="BI163" s="151">
        <f>IF(N163="nulová",J163,0)</f>
        <v>0</v>
      </c>
      <c r="BJ163" s="18" t="s">
        <v>79</v>
      </c>
      <c r="BK163" s="151">
        <f>ROUND(I163*H163,2)</f>
        <v>0</v>
      </c>
      <c r="BL163" s="18" t="s">
        <v>145</v>
      </c>
      <c r="BM163" s="150" t="s">
        <v>237</v>
      </c>
    </row>
    <row r="164" spans="1:65" s="2" customFormat="1" ht="11.25">
      <c r="A164" s="33"/>
      <c r="B164" s="34"/>
      <c r="C164" s="33"/>
      <c r="D164" s="152" t="s">
        <v>147</v>
      </c>
      <c r="E164" s="33"/>
      <c r="F164" s="153" t="s">
        <v>235</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147</v>
      </c>
      <c r="AU164" s="18" t="s">
        <v>81</v>
      </c>
    </row>
    <row r="165" spans="1:65" s="2" customFormat="1" ht="273">
      <c r="A165" s="33"/>
      <c r="B165" s="34"/>
      <c r="C165" s="33"/>
      <c r="D165" s="152" t="s">
        <v>148</v>
      </c>
      <c r="E165" s="33"/>
      <c r="F165" s="157" t="s">
        <v>229</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81</v>
      </c>
    </row>
    <row r="166" spans="1:65" s="15" customFormat="1" ht="11.25">
      <c r="B166" s="174"/>
      <c r="D166" s="152" t="s">
        <v>150</v>
      </c>
      <c r="E166" s="175" t="s">
        <v>3</v>
      </c>
      <c r="F166" s="176" t="s">
        <v>238</v>
      </c>
      <c r="H166" s="175" t="s">
        <v>3</v>
      </c>
      <c r="I166" s="177"/>
      <c r="L166" s="174"/>
      <c r="M166" s="178"/>
      <c r="N166" s="179"/>
      <c r="O166" s="179"/>
      <c r="P166" s="179"/>
      <c r="Q166" s="179"/>
      <c r="R166" s="179"/>
      <c r="S166" s="179"/>
      <c r="T166" s="180"/>
      <c r="AT166" s="175" t="s">
        <v>150</v>
      </c>
      <c r="AU166" s="175" t="s">
        <v>81</v>
      </c>
      <c r="AV166" s="15" t="s">
        <v>79</v>
      </c>
      <c r="AW166" s="15" t="s">
        <v>34</v>
      </c>
      <c r="AX166" s="15" t="s">
        <v>71</v>
      </c>
      <c r="AY166" s="175" t="s">
        <v>138</v>
      </c>
    </row>
    <row r="167" spans="1:65" s="13" customFormat="1" ht="11.25">
      <c r="B167" s="158"/>
      <c r="D167" s="152" t="s">
        <v>150</v>
      </c>
      <c r="E167" s="159" t="s">
        <v>3</v>
      </c>
      <c r="F167" s="160" t="s">
        <v>239</v>
      </c>
      <c r="H167" s="161">
        <v>3775.05</v>
      </c>
      <c r="I167" s="162"/>
      <c r="L167" s="158"/>
      <c r="M167" s="163"/>
      <c r="N167" s="164"/>
      <c r="O167" s="164"/>
      <c r="P167" s="164"/>
      <c r="Q167" s="164"/>
      <c r="R167" s="164"/>
      <c r="S167" s="164"/>
      <c r="T167" s="165"/>
      <c r="AT167" s="159" t="s">
        <v>150</v>
      </c>
      <c r="AU167" s="159" t="s">
        <v>81</v>
      </c>
      <c r="AV167" s="13" t="s">
        <v>81</v>
      </c>
      <c r="AW167" s="13" t="s">
        <v>34</v>
      </c>
      <c r="AX167" s="13" t="s">
        <v>71</v>
      </c>
      <c r="AY167" s="159" t="s">
        <v>138</v>
      </c>
    </row>
    <row r="168" spans="1:65" s="14" customFormat="1" ht="11.25">
      <c r="B168" s="166"/>
      <c r="D168" s="152" t="s">
        <v>150</v>
      </c>
      <c r="E168" s="167" t="s">
        <v>3</v>
      </c>
      <c r="F168" s="168" t="s">
        <v>152</v>
      </c>
      <c r="H168" s="169">
        <v>3775.05</v>
      </c>
      <c r="I168" s="170"/>
      <c r="L168" s="166"/>
      <c r="M168" s="171"/>
      <c r="N168" s="172"/>
      <c r="O168" s="172"/>
      <c r="P168" s="172"/>
      <c r="Q168" s="172"/>
      <c r="R168" s="172"/>
      <c r="S168" s="172"/>
      <c r="T168" s="173"/>
      <c r="AT168" s="167" t="s">
        <v>150</v>
      </c>
      <c r="AU168" s="167" t="s">
        <v>81</v>
      </c>
      <c r="AV168" s="14" t="s">
        <v>145</v>
      </c>
      <c r="AW168" s="14" t="s">
        <v>34</v>
      </c>
      <c r="AX168" s="14" t="s">
        <v>79</v>
      </c>
      <c r="AY168" s="167" t="s">
        <v>138</v>
      </c>
    </row>
    <row r="169" spans="1:65" s="2" customFormat="1" ht="24">
      <c r="A169" s="33"/>
      <c r="B169" s="138"/>
      <c r="C169" s="139" t="s">
        <v>9</v>
      </c>
      <c r="D169" s="139" t="s">
        <v>140</v>
      </c>
      <c r="E169" s="140" t="s">
        <v>240</v>
      </c>
      <c r="F169" s="141" t="s">
        <v>241</v>
      </c>
      <c r="G169" s="142" t="s">
        <v>174</v>
      </c>
      <c r="H169" s="143">
        <v>74.5</v>
      </c>
      <c r="I169" s="144"/>
      <c r="J169" s="145">
        <f>ROUND(I169*H169,2)</f>
        <v>0</v>
      </c>
      <c r="K169" s="141" t="s">
        <v>144</v>
      </c>
      <c r="L169" s="34"/>
      <c r="M169" s="146" t="s">
        <v>3</v>
      </c>
      <c r="N169" s="147"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81</v>
      </c>
      <c r="AY169" s="18" t="s">
        <v>138</v>
      </c>
      <c r="BE169" s="151">
        <f>IF(N169="základní",J169,0)</f>
        <v>0</v>
      </c>
      <c r="BF169" s="151">
        <f>IF(N169="snížená",J169,0)</f>
        <v>0</v>
      </c>
      <c r="BG169" s="151">
        <f>IF(N169="zákl. přenesená",J169,0)</f>
        <v>0</v>
      </c>
      <c r="BH169" s="151">
        <f>IF(N169="sníž. přenesená",J169,0)</f>
        <v>0</v>
      </c>
      <c r="BI169" s="151">
        <f>IF(N169="nulová",J169,0)</f>
        <v>0</v>
      </c>
      <c r="BJ169" s="18" t="s">
        <v>79</v>
      </c>
      <c r="BK169" s="151">
        <f>ROUND(I169*H169,2)</f>
        <v>0</v>
      </c>
      <c r="BL169" s="18" t="s">
        <v>145</v>
      </c>
      <c r="BM169" s="150" t="s">
        <v>242</v>
      </c>
    </row>
    <row r="170" spans="1:65" s="2" customFormat="1" ht="19.5">
      <c r="A170" s="33"/>
      <c r="B170" s="34"/>
      <c r="C170" s="33"/>
      <c r="D170" s="152" t="s">
        <v>147</v>
      </c>
      <c r="E170" s="33"/>
      <c r="F170" s="153" t="s">
        <v>241</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147</v>
      </c>
      <c r="AU170" s="18" t="s">
        <v>81</v>
      </c>
    </row>
    <row r="171" spans="1:65" s="2" customFormat="1" ht="399.75">
      <c r="A171" s="33"/>
      <c r="B171" s="34"/>
      <c r="C171" s="33"/>
      <c r="D171" s="152" t="s">
        <v>148</v>
      </c>
      <c r="E171" s="33"/>
      <c r="F171" s="157" t="s">
        <v>243</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81</v>
      </c>
    </row>
    <row r="172" spans="1:65" s="13" customFormat="1" ht="11.25">
      <c r="B172" s="158"/>
      <c r="D172" s="152" t="s">
        <v>150</v>
      </c>
      <c r="E172" s="159" t="s">
        <v>3</v>
      </c>
      <c r="F172" s="160" t="s">
        <v>244</v>
      </c>
      <c r="H172" s="161">
        <v>74.5</v>
      </c>
      <c r="I172" s="162"/>
      <c r="L172" s="158"/>
      <c r="M172" s="163"/>
      <c r="N172" s="164"/>
      <c r="O172" s="164"/>
      <c r="P172" s="164"/>
      <c r="Q172" s="164"/>
      <c r="R172" s="164"/>
      <c r="S172" s="164"/>
      <c r="T172" s="165"/>
      <c r="AT172" s="159" t="s">
        <v>150</v>
      </c>
      <c r="AU172" s="159" t="s">
        <v>81</v>
      </c>
      <c r="AV172" s="13" t="s">
        <v>81</v>
      </c>
      <c r="AW172" s="13" t="s">
        <v>34</v>
      </c>
      <c r="AX172" s="13" t="s">
        <v>71</v>
      </c>
      <c r="AY172" s="159" t="s">
        <v>138</v>
      </c>
    </row>
    <row r="173" spans="1:65" s="14" customFormat="1" ht="11.25">
      <c r="B173" s="166"/>
      <c r="D173" s="152" t="s">
        <v>150</v>
      </c>
      <c r="E173" s="167" t="s">
        <v>3</v>
      </c>
      <c r="F173" s="168" t="s">
        <v>152</v>
      </c>
      <c r="H173" s="169">
        <v>74.5</v>
      </c>
      <c r="I173" s="170"/>
      <c r="L173" s="166"/>
      <c r="M173" s="171"/>
      <c r="N173" s="172"/>
      <c r="O173" s="172"/>
      <c r="P173" s="172"/>
      <c r="Q173" s="172"/>
      <c r="R173" s="172"/>
      <c r="S173" s="172"/>
      <c r="T173" s="173"/>
      <c r="AT173" s="167" t="s">
        <v>150</v>
      </c>
      <c r="AU173" s="167" t="s">
        <v>81</v>
      </c>
      <c r="AV173" s="14" t="s">
        <v>145</v>
      </c>
      <c r="AW173" s="14" t="s">
        <v>34</v>
      </c>
      <c r="AX173" s="14" t="s">
        <v>79</v>
      </c>
      <c r="AY173" s="167" t="s">
        <v>138</v>
      </c>
    </row>
    <row r="174" spans="1:65" s="2" customFormat="1" ht="24">
      <c r="A174" s="33"/>
      <c r="B174" s="138"/>
      <c r="C174" s="139" t="s">
        <v>245</v>
      </c>
      <c r="D174" s="139" t="s">
        <v>140</v>
      </c>
      <c r="E174" s="140" t="s">
        <v>246</v>
      </c>
      <c r="F174" s="141" t="s">
        <v>247</v>
      </c>
      <c r="G174" s="142" t="s">
        <v>143</v>
      </c>
      <c r="H174" s="143">
        <v>1380.25</v>
      </c>
      <c r="I174" s="144"/>
      <c r="J174" s="145">
        <f>ROUND(I174*H174,2)</f>
        <v>0</v>
      </c>
      <c r="K174" s="141" t="s">
        <v>144</v>
      </c>
      <c r="L174" s="34"/>
      <c r="M174" s="146" t="s">
        <v>3</v>
      </c>
      <c r="N174" s="147" t="s">
        <v>42</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81</v>
      </c>
      <c r="AY174" s="18" t="s">
        <v>138</v>
      </c>
      <c r="BE174" s="151">
        <f>IF(N174="základní",J174,0)</f>
        <v>0</v>
      </c>
      <c r="BF174" s="151">
        <f>IF(N174="snížená",J174,0)</f>
        <v>0</v>
      </c>
      <c r="BG174" s="151">
        <f>IF(N174="zákl. přenesená",J174,0)</f>
        <v>0</v>
      </c>
      <c r="BH174" s="151">
        <f>IF(N174="sníž. přenesená",J174,0)</f>
        <v>0</v>
      </c>
      <c r="BI174" s="151">
        <f>IF(N174="nulová",J174,0)</f>
        <v>0</v>
      </c>
      <c r="BJ174" s="18" t="s">
        <v>79</v>
      </c>
      <c r="BK174" s="151">
        <f>ROUND(I174*H174,2)</f>
        <v>0</v>
      </c>
      <c r="BL174" s="18" t="s">
        <v>145</v>
      </c>
      <c r="BM174" s="150" t="s">
        <v>248</v>
      </c>
    </row>
    <row r="175" spans="1:65" s="2" customFormat="1" ht="11.25">
      <c r="A175" s="33"/>
      <c r="B175" s="34"/>
      <c r="C175" s="33"/>
      <c r="D175" s="152" t="s">
        <v>147</v>
      </c>
      <c r="E175" s="33"/>
      <c r="F175" s="153" t="s">
        <v>247</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147</v>
      </c>
      <c r="AU175" s="18" t="s">
        <v>81</v>
      </c>
    </row>
    <row r="176" spans="1:65" s="2" customFormat="1" ht="107.25">
      <c r="A176" s="33"/>
      <c r="B176" s="34"/>
      <c r="C176" s="33"/>
      <c r="D176" s="152" t="s">
        <v>148</v>
      </c>
      <c r="E176" s="33"/>
      <c r="F176" s="157" t="s">
        <v>249</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81</v>
      </c>
    </row>
    <row r="177" spans="1:65" s="13" customFormat="1" ht="11.25">
      <c r="B177" s="158"/>
      <c r="D177" s="152" t="s">
        <v>150</v>
      </c>
      <c r="E177" s="159" t="s">
        <v>3</v>
      </c>
      <c r="F177" s="160" t="s">
        <v>250</v>
      </c>
      <c r="H177" s="161">
        <v>1380.25</v>
      </c>
      <c r="I177" s="162"/>
      <c r="L177" s="158"/>
      <c r="M177" s="163"/>
      <c r="N177" s="164"/>
      <c r="O177" s="164"/>
      <c r="P177" s="164"/>
      <c r="Q177" s="164"/>
      <c r="R177" s="164"/>
      <c r="S177" s="164"/>
      <c r="T177" s="165"/>
      <c r="AT177" s="159" t="s">
        <v>150</v>
      </c>
      <c r="AU177" s="159" t="s">
        <v>81</v>
      </c>
      <c r="AV177" s="13" t="s">
        <v>81</v>
      </c>
      <c r="AW177" s="13" t="s">
        <v>34</v>
      </c>
      <c r="AX177" s="13" t="s">
        <v>71</v>
      </c>
      <c r="AY177" s="159" t="s">
        <v>138</v>
      </c>
    </row>
    <row r="178" spans="1:65" s="14" customFormat="1" ht="11.25">
      <c r="B178" s="166"/>
      <c r="D178" s="152" t="s">
        <v>150</v>
      </c>
      <c r="E178" s="167" t="s">
        <v>3</v>
      </c>
      <c r="F178" s="168" t="s">
        <v>152</v>
      </c>
      <c r="H178" s="169">
        <v>1380.25</v>
      </c>
      <c r="I178" s="170"/>
      <c r="L178" s="166"/>
      <c r="M178" s="171"/>
      <c r="N178" s="172"/>
      <c r="O178" s="172"/>
      <c r="P178" s="172"/>
      <c r="Q178" s="172"/>
      <c r="R178" s="172"/>
      <c r="S178" s="172"/>
      <c r="T178" s="173"/>
      <c r="AT178" s="167" t="s">
        <v>150</v>
      </c>
      <c r="AU178" s="167" t="s">
        <v>81</v>
      </c>
      <c r="AV178" s="14" t="s">
        <v>145</v>
      </c>
      <c r="AW178" s="14" t="s">
        <v>34</v>
      </c>
      <c r="AX178" s="14" t="s">
        <v>79</v>
      </c>
      <c r="AY178" s="167" t="s">
        <v>138</v>
      </c>
    </row>
    <row r="179" spans="1:65" s="2" customFormat="1" ht="16.5" customHeight="1">
      <c r="A179" s="33"/>
      <c r="B179" s="138"/>
      <c r="C179" s="139" t="s">
        <v>251</v>
      </c>
      <c r="D179" s="139" t="s">
        <v>140</v>
      </c>
      <c r="E179" s="140" t="s">
        <v>252</v>
      </c>
      <c r="F179" s="141" t="s">
        <v>253</v>
      </c>
      <c r="G179" s="142" t="s">
        <v>143</v>
      </c>
      <c r="H179" s="143">
        <v>14477</v>
      </c>
      <c r="I179" s="144"/>
      <c r="J179" s="145">
        <f>ROUND(I179*H179,2)</f>
        <v>0</v>
      </c>
      <c r="K179" s="141" t="s">
        <v>144</v>
      </c>
      <c r="L179" s="34"/>
      <c r="M179" s="146" t="s">
        <v>3</v>
      </c>
      <c r="N179" s="147" t="s">
        <v>42</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81</v>
      </c>
      <c r="AY179" s="18" t="s">
        <v>138</v>
      </c>
      <c r="BE179" s="151">
        <f>IF(N179="základní",J179,0)</f>
        <v>0</v>
      </c>
      <c r="BF179" s="151">
        <f>IF(N179="snížená",J179,0)</f>
        <v>0</v>
      </c>
      <c r="BG179" s="151">
        <f>IF(N179="zákl. přenesená",J179,0)</f>
        <v>0</v>
      </c>
      <c r="BH179" s="151">
        <f>IF(N179="sníž. přenesená",J179,0)</f>
        <v>0</v>
      </c>
      <c r="BI179" s="151">
        <f>IF(N179="nulová",J179,0)</f>
        <v>0</v>
      </c>
      <c r="BJ179" s="18" t="s">
        <v>79</v>
      </c>
      <c r="BK179" s="151">
        <f>ROUND(I179*H179,2)</f>
        <v>0</v>
      </c>
      <c r="BL179" s="18" t="s">
        <v>145</v>
      </c>
      <c r="BM179" s="150" t="s">
        <v>254</v>
      </c>
    </row>
    <row r="180" spans="1:65" s="2" customFormat="1" ht="11.25">
      <c r="A180" s="33"/>
      <c r="B180" s="34"/>
      <c r="C180" s="33"/>
      <c r="D180" s="152" t="s">
        <v>147</v>
      </c>
      <c r="E180" s="33"/>
      <c r="F180" s="153" t="s">
        <v>253</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147</v>
      </c>
      <c r="AU180" s="18" t="s">
        <v>81</v>
      </c>
    </row>
    <row r="181" spans="1:65" s="2" customFormat="1" ht="146.25">
      <c r="A181" s="33"/>
      <c r="B181" s="34"/>
      <c r="C181" s="33"/>
      <c r="D181" s="152" t="s">
        <v>148</v>
      </c>
      <c r="E181" s="33"/>
      <c r="F181" s="157" t="s">
        <v>255</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148</v>
      </c>
      <c r="AU181" s="18" t="s">
        <v>81</v>
      </c>
    </row>
    <row r="182" spans="1:65" s="13" customFormat="1" ht="11.25">
      <c r="B182" s="158"/>
      <c r="D182" s="152" t="s">
        <v>150</v>
      </c>
      <c r="E182" s="159" t="s">
        <v>3</v>
      </c>
      <c r="F182" s="160" t="s">
        <v>256</v>
      </c>
      <c r="H182" s="161">
        <v>14477</v>
      </c>
      <c r="I182" s="162"/>
      <c r="L182" s="158"/>
      <c r="M182" s="163"/>
      <c r="N182" s="164"/>
      <c r="O182" s="164"/>
      <c r="P182" s="164"/>
      <c r="Q182" s="164"/>
      <c r="R182" s="164"/>
      <c r="S182" s="164"/>
      <c r="T182" s="165"/>
      <c r="AT182" s="159" t="s">
        <v>150</v>
      </c>
      <c r="AU182" s="159" t="s">
        <v>81</v>
      </c>
      <c r="AV182" s="13" t="s">
        <v>81</v>
      </c>
      <c r="AW182" s="13" t="s">
        <v>34</v>
      </c>
      <c r="AX182" s="13" t="s">
        <v>71</v>
      </c>
      <c r="AY182" s="159" t="s">
        <v>138</v>
      </c>
    </row>
    <row r="183" spans="1:65" s="14" customFormat="1" ht="11.25">
      <c r="B183" s="166"/>
      <c r="D183" s="152" t="s">
        <v>150</v>
      </c>
      <c r="E183" s="167" t="s">
        <v>3</v>
      </c>
      <c r="F183" s="168" t="s">
        <v>152</v>
      </c>
      <c r="H183" s="169">
        <v>14477</v>
      </c>
      <c r="I183" s="170"/>
      <c r="L183" s="166"/>
      <c r="M183" s="171"/>
      <c r="N183" s="172"/>
      <c r="O183" s="172"/>
      <c r="P183" s="172"/>
      <c r="Q183" s="172"/>
      <c r="R183" s="172"/>
      <c r="S183" s="172"/>
      <c r="T183" s="173"/>
      <c r="AT183" s="167" t="s">
        <v>150</v>
      </c>
      <c r="AU183" s="167" t="s">
        <v>81</v>
      </c>
      <c r="AV183" s="14" t="s">
        <v>145</v>
      </c>
      <c r="AW183" s="14" t="s">
        <v>34</v>
      </c>
      <c r="AX183" s="14" t="s">
        <v>79</v>
      </c>
      <c r="AY183" s="167" t="s">
        <v>138</v>
      </c>
    </row>
    <row r="184" spans="1:65" s="2" customFormat="1" ht="24">
      <c r="A184" s="33"/>
      <c r="B184" s="138"/>
      <c r="C184" s="139" t="s">
        <v>257</v>
      </c>
      <c r="D184" s="139" t="s">
        <v>140</v>
      </c>
      <c r="E184" s="140" t="s">
        <v>258</v>
      </c>
      <c r="F184" s="141" t="s">
        <v>259</v>
      </c>
      <c r="G184" s="142" t="s">
        <v>143</v>
      </c>
      <c r="H184" s="143">
        <v>865.25</v>
      </c>
      <c r="I184" s="144"/>
      <c r="J184" s="145">
        <f>ROUND(I184*H184,2)</f>
        <v>0</v>
      </c>
      <c r="K184" s="141" t="s">
        <v>144</v>
      </c>
      <c r="L184" s="34"/>
      <c r="M184" s="146" t="s">
        <v>3</v>
      </c>
      <c r="N184" s="147" t="s">
        <v>42</v>
      </c>
      <c r="O184" s="54"/>
      <c r="P184" s="148">
        <f>O184*H184</f>
        <v>0</v>
      </c>
      <c r="Q184" s="148">
        <v>0</v>
      </c>
      <c r="R184" s="148">
        <f>Q184*H184</f>
        <v>0</v>
      </c>
      <c r="S184" s="148">
        <v>0</v>
      </c>
      <c r="T184" s="149">
        <f>S184*H184</f>
        <v>0</v>
      </c>
      <c r="U184" s="33"/>
      <c r="V184" s="33"/>
      <c r="W184" s="33"/>
      <c r="X184" s="33"/>
      <c r="Y184" s="33"/>
      <c r="Z184" s="33"/>
      <c r="AA184" s="33"/>
      <c r="AB184" s="33"/>
      <c r="AC184" s="33"/>
      <c r="AD184" s="33"/>
      <c r="AE184" s="33"/>
      <c r="AR184" s="150" t="s">
        <v>145</v>
      </c>
      <c r="AT184" s="150" t="s">
        <v>140</v>
      </c>
      <c r="AU184" s="150" t="s">
        <v>81</v>
      </c>
      <c r="AY184" s="18" t="s">
        <v>138</v>
      </c>
      <c r="BE184" s="151">
        <f>IF(N184="základní",J184,0)</f>
        <v>0</v>
      </c>
      <c r="BF184" s="151">
        <f>IF(N184="snížená",J184,0)</f>
        <v>0</v>
      </c>
      <c r="BG184" s="151">
        <f>IF(N184="zákl. přenesená",J184,0)</f>
        <v>0</v>
      </c>
      <c r="BH184" s="151">
        <f>IF(N184="sníž. přenesená",J184,0)</f>
        <v>0</v>
      </c>
      <c r="BI184" s="151">
        <f>IF(N184="nulová",J184,0)</f>
        <v>0</v>
      </c>
      <c r="BJ184" s="18" t="s">
        <v>79</v>
      </c>
      <c r="BK184" s="151">
        <f>ROUND(I184*H184,2)</f>
        <v>0</v>
      </c>
      <c r="BL184" s="18" t="s">
        <v>145</v>
      </c>
      <c r="BM184" s="150" t="s">
        <v>260</v>
      </c>
    </row>
    <row r="185" spans="1:65" s="2" customFormat="1" ht="11.25">
      <c r="A185" s="33"/>
      <c r="B185" s="34"/>
      <c r="C185" s="33"/>
      <c r="D185" s="152" t="s">
        <v>147</v>
      </c>
      <c r="E185" s="33"/>
      <c r="F185" s="153" t="s">
        <v>259</v>
      </c>
      <c r="G185" s="33"/>
      <c r="H185" s="33"/>
      <c r="I185" s="154"/>
      <c r="J185" s="33"/>
      <c r="K185" s="33"/>
      <c r="L185" s="34"/>
      <c r="M185" s="155"/>
      <c r="N185" s="156"/>
      <c r="O185" s="54"/>
      <c r="P185" s="54"/>
      <c r="Q185" s="54"/>
      <c r="R185" s="54"/>
      <c r="S185" s="54"/>
      <c r="T185" s="55"/>
      <c r="U185" s="33"/>
      <c r="V185" s="33"/>
      <c r="W185" s="33"/>
      <c r="X185" s="33"/>
      <c r="Y185" s="33"/>
      <c r="Z185" s="33"/>
      <c r="AA185" s="33"/>
      <c r="AB185" s="33"/>
      <c r="AC185" s="33"/>
      <c r="AD185" s="33"/>
      <c r="AE185" s="33"/>
      <c r="AT185" s="18" t="s">
        <v>147</v>
      </c>
      <c r="AU185" s="18" t="s">
        <v>81</v>
      </c>
    </row>
    <row r="186" spans="1:65" s="2" customFormat="1" ht="107.25">
      <c r="A186" s="33"/>
      <c r="B186" s="34"/>
      <c r="C186" s="33"/>
      <c r="D186" s="152" t="s">
        <v>148</v>
      </c>
      <c r="E186" s="33"/>
      <c r="F186" s="157" t="s">
        <v>261</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148</v>
      </c>
      <c r="AU186" s="18" t="s">
        <v>81</v>
      </c>
    </row>
    <row r="187" spans="1:65" s="13" customFormat="1" ht="11.25">
      <c r="B187" s="158"/>
      <c r="D187" s="152" t="s">
        <v>150</v>
      </c>
      <c r="E187" s="159" t="s">
        <v>3</v>
      </c>
      <c r="F187" s="160" t="s">
        <v>262</v>
      </c>
      <c r="H187" s="161">
        <v>865.25</v>
      </c>
      <c r="I187" s="162"/>
      <c r="L187" s="158"/>
      <c r="M187" s="163"/>
      <c r="N187" s="164"/>
      <c r="O187" s="164"/>
      <c r="P187" s="164"/>
      <c r="Q187" s="164"/>
      <c r="R187" s="164"/>
      <c r="S187" s="164"/>
      <c r="T187" s="165"/>
      <c r="AT187" s="159" t="s">
        <v>150</v>
      </c>
      <c r="AU187" s="159" t="s">
        <v>81</v>
      </c>
      <c r="AV187" s="13" t="s">
        <v>81</v>
      </c>
      <c r="AW187" s="13" t="s">
        <v>34</v>
      </c>
      <c r="AX187" s="13" t="s">
        <v>71</v>
      </c>
      <c r="AY187" s="159" t="s">
        <v>138</v>
      </c>
    </row>
    <row r="188" spans="1:65" s="14" customFormat="1" ht="11.25">
      <c r="B188" s="166"/>
      <c r="D188" s="152" t="s">
        <v>150</v>
      </c>
      <c r="E188" s="167" t="s">
        <v>3</v>
      </c>
      <c r="F188" s="168" t="s">
        <v>152</v>
      </c>
      <c r="H188" s="169">
        <v>865.25</v>
      </c>
      <c r="I188" s="170"/>
      <c r="L188" s="166"/>
      <c r="M188" s="171"/>
      <c r="N188" s="172"/>
      <c r="O188" s="172"/>
      <c r="P188" s="172"/>
      <c r="Q188" s="172"/>
      <c r="R188" s="172"/>
      <c r="S188" s="172"/>
      <c r="T188" s="173"/>
      <c r="AT188" s="167" t="s">
        <v>150</v>
      </c>
      <c r="AU188" s="167" t="s">
        <v>81</v>
      </c>
      <c r="AV188" s="14" t="s">
        <v>145</v>
      </c>
      <c r="AW188" s="14" t="s">
        <v>34</v>
      </c>
      <c r="AX188" s="14" t="s">
        <v>79</v>
      </c>
      <c r="AY188" s="167" t="s">
        <v>138</v>
      </c>
    </row>
    <row r="189" spans="1:65" s="12" customFormat="1" ht="20.85" customHeight="1">
      <c r="B189" s="125"/>
      <c r="D189" s="126" t="s">
        <v>70</v>
      </c>
      <c r="E189" s="136" t="s">
        <v>220</v>
      </c>
      <c r="F189" s="136" t="s">
        <v>263</v>
      </c>
      <c r="I189" s="128"/>
      <c r="J189" s="137">
        <f>BK189</f>
        <v>0</v>
      </c>
      <c r="L189" s="125"/>
      <c r="M189" s="130"/>
      <c r="N189" s="131"/>
      <c r="O189" s="131"/>
      <c r="P189" s="132">
        <f>SUM(P190:P194)</f>
        <v>0</v>
      </c>
      <c r="Q189" s="131"/>
      <c r="R189" s="132">
        <f>SUM(R190:R194)</f>
        <v>0</v>
      </c>
      <c r="S189" s="131"/>
      <c r="T189" s="133">
        <f>SUM(T190:T194)</f>
        <v>0</v>
      </c>
      <c r="AR189" s="126" t="s">
        <v>79</v>
      </c>
      <c r="AT189" s="134" t="s">
        <v>70</v>
      </c>
      <c r="AU189" s="134" t="s">
        <v>81</v>
      </c>
      <c r="AY189" s="126" t="s">
        <v>138</v>
      </c>
      <c r="BK189" s="135">
        <f>SUM(BK190:BK194)</f>
        <v>0</v>
      </c>
    </row>
    <row r="190" spans="1:65" s="2" customFormat="1" ht="24">
      <c r="A190" s="33"/>
      <c r="B190" s="138"/>
      <c r="C190" s="139" t="s">
        <v>264</v>
      </c>
      <c r="D190" s="139" t="s">
        <v>140</v>
      </c>
      <c r="E190" s="140" t="s">
        <v>265</v>
      </c>
      <c r="F190" s="141" t="s">
        <v>266</v>
      </c>
      <c r="G190" s="142" t="s">
        <v>174</v>
      </c>
      <c r="H190" s="143">
        <v>200</v>
      </c>
      <c r="I190" s="144"/>
      <c r="J190" s="145">
        <f>ROUND(I190*H190,2)</f>
        <v>0</v>
      </c>
      <c r="K190" s="141" t="s">
        <v>144</v>
      </c>
      <c r="L190" s="34"/>
      <c r="M190" s="146" t="s">
        <v>3</v>
      </c>
      <c r="N190" s="147" t="s">
        <v>42</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145</v>
      </c>
      <c r="AT190" s="150" t="s">
        <v>140</v>
      </c>
      <c r="AU190" s="150" t="s">
        <v>158</v>
      </c>
      <c r="AY190" s="18" t="s">
        <v>138</v>
      </c>
      <c r="BE190" s="151">
        <f>IF(N190="základní",J190,0)</f>
        <v>0</v>
      </c>
      <c r="BF190" s="151">
        <f>IF(N190="snížená",J190,0)</f>
        <v>0</v>
      </c>
      <c r="BG190" s="151">
        <f>IF(N190="zákl. přenesená",J190,0)</f>
        <v>0</v>
      </c>
      <c r="BH190" s="151">
        <f>IF(N190="sníž. přenesená",J190,0)</f>
        <v>0</v>
      </c>
      <c r="BI190" s="151">
        <f>IF(N190="nulová",J190,0)</f>
        <v>0</v>
      </c>
      <c r="BJ190" s="18" t="s">
        <v>79</v>
      </c>
      <c r="BK190" s="151">
        <f>ROUND(I190*H190,2)</f>
        <v>0</v>
      </c>
      <c r="BL190" s="18" t="s">
        <v>145</v>
      </c>
      <c r="BM190" s="150" t="s">
        <v>267</v>
      </c>
    </row>
    <row r="191" spans="1:65" s="2" customFormat="1" ht="11.25">
      <c r="A191" s="33"/>
      <c r="B191" s="34"/>
      <c r="C191" s="33"/>
      <c r="D191" s="152" t="s">
        <v>147</v>
      </c>
      <c r="E191" s="33"/>
      <c r="F191" s="153" t="s">
        <v>266</v>
      </c>
      <c r="G191" s="33"/>
      <c r="H191" s="33"/>
      <c r="I191" s="154"/>
      <c r="J191" s="33"/>
      <c r="K191" s="33"/>
      <c r="L191" s="34"/>
      <c r="M191" s="155"/>
      <c r="N191" s="156"/>
      <c r="O191" s="54"/>
      <c r="P191" s="54"/>
      <c r="Q191" s="54"/>
      <c r="R191" s="54"/>
      <c r="S191" s="54"/>
      <c r="T191" s="55"/>
      <c r="U191" s="33"/>
      <c r="V191" s="33"/>
      <c r="W191" s="33"/>
      <c r="X191" s="33"/>
      <c r="Y191" s="33"/>
      <c r="Z191" s="33"/>
      <c r="AA191" s="33"/>
      <c r="AB191" s="33"/>
      <c r="AC191" s="33"/>
      <c r="AD191" s="33"/>
      <c r="AE191" s="33"/>
      <c r="AT191" s="18" t="s">
        <v>147</v>
      </c>
      <c r="AU191" s="18" t="s">
        <v>158</v>
      </c>
    </row>
    <row r="192" spans="1:65" s="2" customFormat="1" ht="341.25">
      <c r="A192" s="33"/>
      <c r="B192" s="34"/>
      <c r="C192" s="33"/>
      <c r="D192" s="152" t="s">
        <v>148</v>
      </c>
      <c r="E192" s="33"/>
      <c r="F192" s="157" t="s">
        <v>268</v>
      </c>
      <c r="G192" s="33"/>
      <c r="H192" s="33"/>
      <c r="I192" s="154"/>
      <c r="J192" s="33"/>
      <c r="K192" s="33"/>
      <c r="L192" s="34"/>
      <c r="M192" s="155"/>
      <c r="N192" s="156"/>
      <c r="O192" s="54"/>
      <c r="P192" s="54"/>
      <c r="Q192" s="54"/>
      <c r="R192" s="54"/>
      <c r="S192" s="54"/>
      <c r="T192" s="55"/>
      <c r="U192" s="33"/>
      <c r="V192" s="33"/>
      <c r="W192" s="33"/>
      <c r="X192" s="33"/>
      <c r="Y192" s="33"/>
      <c r="Z192" s="33"/>
      <c r="AA192" s="33"/>
      <c r="AB192" s="33"/>
      <c r="AC192" s="33"/>
      <c r="AD192" s="33"/>
      <c r="AE192" s="33"/>
      <c r="AT192" s="18" t="s">
        <v>148</v>
      </c>
      <c r="AU192" s="18" t="s">
        <v>158</v>
      </c>
    </row>
    <row r="193" spans="1:65" s="13" customFormat="1" ht="11.25">
      <c r="B193" s="158"/>
      <c r="D193" s="152" t="s">
        <v>150</v>
      </c>
      <c r="E193" s="159" t="s">
        <v>3</v>
      </c>
      <c r="F193" s="160" t="s">
        <v>269</v>
      </c>
      <c r="H193" s="161">
        <v>200</v>
      </c>
      <c r="I193" s="162"/>
      <c r="L193" s="158"/>
      <c r="M193" s="163"/>
      <c r="N193" s="164"/>
      <c r="O193" s="164"/>
      <c r="P193" s="164"/>
      <c r="Q193" s="164"/>
      <c r="R193" s="164"/>
      <c r="S193" s="164"/>
      <c r="T193" s="165"/>
      <c r="AT193" s="159" t="s">
        <v>150</v>
      </c>
      <c r="AU193" s="159" t="s">
        <v>158</v>
      </c>
      <c r="AV193" s="13" t="s">
        <v>81</v>
      </c>
      <c r="AW193" s="13" t="s">
        <v>34</v>
      </c>
      <c r="AX193" s="13" t="s">
        <v>71</v>
      </c>
      <c r="AY193" s="159" t="s">
        <v>138</v>
      </c>
    </row>
    <row r="194" spans="1:65" s="14" customFormat="1" ht="11.25">
      <c r="B194" s="166"/>
      <c r="D194" s="152" t="s">
        <v>150</v>
      </c>
      <c r="E194" s="167" t="s">
        <v>3</v>
      </c>
      <c r="F194" s="168" t="s">
        <v>152</v>
      </c>
      <c r="H194" s="169">
        <v>200</v>
      </c>
      <c r="I194" s="170"/>
      <c r="L194" s="166"/>
      <c r="M194" s="171"/>
      <c r="N194" s="172"/>
      <c r="O194" s="172"/>
      <c r="P194" s="172"/>
      <c r="Q194" s="172"/>
      <c r="R194" s="172"/>
      <c r="S194" s="172"/>
      <c r="T194" s="173"/>
      <c r="AT194" s="167" t="s">
        <v>150</v>
      </c>
      <c r="AU194" s="167" t="s">
        <v>158</v>
      </c>
      <c r="AV194" s="14" t="s">
        <v>145</v>
      </c>
      <c r="AW194" s="14" t="s">
        <v>34</v>
      </c>
      <c r="AX194" s="14" t="s">
        <v>79</v>
      </c>
      <c r="AY194" s="167" t="s">
        <v>138</v>
      </c>
    </row>
    <row r="195" spans="1:65" s="12" customFormat="1" ht="20.85" customHeight="1">
      <c r="B195" s="125"/>
      <c r="D195" s="126" t="s">
        <v>70</v>
      </c>
      <c r="E195" s="136" t="s">
        <v>257</v>
      </c>
      <c r="F195" s="136" t="s">
        <v>270</v>
      </c>
      <c r="I195" s="128"/>
      <c r="J195" s="137">
        <f>BK195</f>
        <v>0</v>
      </c>
      <c r="L195" s="125"/>
      <c r="M195" s="130"/>
      <c r="N195" s="131"/>
      <c r="O195" s="131"/>
      <c r="P195" s="132">
        <f>SUM(P196:P202)</f>
        <v>0</v>
      </c>
      <c r="Q195" s="131"/>
      <c r="R195" s="132">
        <f>SUM(R196:R202)</f>
        <v>5.5210000000000002E-2</v>
      </c>
      <c r="S195" s="131"/>
      <c r="T195" s="133">
        <f>SUM(T196:T202)</f>
        <v>0</v>
      </c>
      <c r="AR195" s="126" t="s">
        <v>79</v>
      </c>
      <c r="AT195" s="134" t="s">
        <v>70</v>
      </c>
      <c r="AU195" s="134" t="s">
        <v>81</v>
      </c>
      <c r="AY195" s="126" t="s">
        <v>138</v>
      </c>
      <c r="BK195" s="135">
        <f>SUM(BK196:BK202)</f>
        <v>0</v>
      </c>
    </row>
    <row r="196" spans="1:65" s="2" customFormat="1" ht="24">
      <c r="A196" s="33"/>
      <c r="B196" s="138"/>
      <c r="C196" s="139" t="s">
        <v>271</v>
      </c>
      <c r="D196" s="139" t="s">
        <v>140</v>
      </c>
      <c r="E196" s="140" t="s">
        <v>272</v>
      </c>
      <c r="F196" s="141" t="s">
        <v>273</v>
      </c>
      <c r="G196" s="142" t="s">
        <v>143</v>
      </c>
      <c r="H196" s="143">
        <v>1380.25</v>
      </c>
      <c r="I196" s="144"/>
      <c r="J196" s="145">
        <f>ROUND(I196*H196,2)</f>
        <v>0</v>
      </c>
      <c r="K196" s="141" t="s">
        <v>144</v>
      </c>
      <c r="L196" s="34"/>
      <c r="M196" s="146" t="s">
        <v>3</v>
      </c>
      <c r="N196" s="147" t="s">
        <v>42</v>
      </c>
      <c r="O196" s="54"/>
      <c r="P196" s="148">
        <f>O196*H196</f>
        <v>0</v>
      </c>
      <c r="Q196" s="148">
        <v>0</v>
      </c>
      <c r="R196" s="148">
        <f>Q196*H196</f>
        <v>0</v>
      </c>
      <c r="S196" s="148">
        <v>0</v>
      </c>
      <c r="T196" s="149">
        <f>S196*H196</f>
        <v>0</v>
      </c>
      <c r="U196" s="33"/>
      <c r="V196" s="33"/>
      <c r="W196" s="33"/>
      <c r="X196" s="33"/>
      <c r="Y196" s="33"/>
      <c r="Z196" s="33"/>
      <c r="AA196" s="33"/>
      <c r="AB196" s="33"/>
      <c r="AC196" s="33"/>
      <c r="AD196" s="33"/>
      <c r="AE196" s="33"/>
      <c r="AR196" s="150" t="s">
        <v>145</v>
      </c>
      <c r="AT196" s="150" t="s">
        <v>140</v>
      </c>
      <c r="AU196" s="150" t="s">
        <v>158</v>
      </c>
      <c r="AY196" s="18" t="s">
        <v>138</v>
      </c>
      <c r="BE196" s="151">
        <f>IF(N196="základní",J196,0)</f>
        <v>0</v>
      </c>
      <c r="BF196" s="151">
        <f>IF(N196="snížená",J196,0)</f>
        <v>0</v>
      </c>
      <c r="BG196" s="151">
        <f>IF(N196="zákl. přenesená",J196,0)</f>
        <v>0</v>
      </c>
      <c r="BH196" s="151">
        <f>IF(N196="sníž. přenesená",J196,0)</f>
        <v>0</v>
      </c>
      <c r="BI196" s="151">
        <f>IF(N196="nulová",J196,0)</f>
        <v>0</v>
      </c>
      <c r="BJ196" s="18" t="s">
        <v>79</v>
      </c>
      <c r="BK196" s="151">
        <f>ROUND(I196*H196,2)</f>
        <v>0</v>
      </c>
      <c r="BL196" s="18" t="s">
        <v>145</v>
      </c>
      <c r="BM196" s="150" t="s">
        <v>274</v>
      </c>
    </row>
    <row r="197" spans="1:65" s="2" customFormat="1" ht="11.25">
      <c r="A197" s="33"/>
      <c r="B197" s="34"/>
      <c r="C197" s="33"/>
      <c r="D197" s="152" t="s">
        <v>147</v>
      </c>
      <c r="E197" s="33"/>
      <c r="F197" s="153" t="s">
        <v>273</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147</v>
      </c>
      <c r="AU197" s="18" t="s">
        <v>158</v>
      </c>
    </row>
    <row r="198" spans="1:65" s="2" customFormat="1" ht="117">
      <c r="A198" s="33"/>
      <c r="B198" s="34"/>
      <c r="C198" s="33"/>
      <c r="D198" s="152" t="s">
        <v>148</v>
      </c>
      <c r="E198" s="33"/>
      <c r="F198" s="157" t="s">
        <v>275</v>
      </c>
      <c r="G198" s="33"/>
      <c r="H198" s="33"/>
      <c r="I198" s="154"/>
      <c r="J198" s="33"/>
      <c r="K198" s="33"/>
      <c r="L198" s="34"/>
      <c r="M198" s="155"/>
      <c r="N198" s="156"/>
      <c r="O198" s="54"/>
      <c r="P198" s="54"/>
      <c r="Q198" s="54"/>
      <c r="R198" s="54"/>
      <c r="S198" s="54"/>
      <c r="T198" s="55"/>
      <c r="U198" s="33"/>
      <c r="V198" s="33"/>
      <c r="W198" s="33"/>
      <c r="X198" s="33"/>
      <c r="Y198" s="33"/>
      <c r="Z198" s="33"/>
      <c r="AA198" s="33"/>
      <c r="AB198" s="33"/>
      <c r="AC198" s="33"/>
      <c r="AD198" s="33"/>
      <c r="AE198" s="33"/>
      <c r="AT198" s="18" t="s">
        <v>148</v>
      </c>
      <c r="AU198" s="18" t="s">
        <v>158</v>
      </c>
    </row>
    <row r="199" spans="1:65" s="13" customFormat="1" ht="11.25">
      <c r="B199" s="158"/>
      <c r="D199" s="152" t="s">
        <v>150</v>
      </c>
      <c r="E199" s="159" t="s">
        <v>3</v>
      </c>
      <c r="F199" s="160" t="s">
        <v>250</v>
      </c>
      <c r="H199" s="161">
        <v>1380.25</v>
      </c>
      <c r="I199" s="162"/>
      <c r="L199" s="158"/>
      <c r="M199" s="163"/>
      <c r="N199" s="164"/>
      <c r="O199" s="164"/>
      <c r="P199" s="164"/>
      <c r="Q199" s="164"/>
      <c r="R199" s="164"/>
      <c r="S199" s="164"/>
      <c r="T199" s="165"/>
      <c r="AT199" s="159" t="s">
        <v>150</v>
      </c>
      <c r="AU199" s="159" t="s">
        <v>158</v>
      </c>
      <c r="AV199" s="13" t="s">
        <v>81</v>
      </c>
      <c r="AW199" s="13" t="s">
        <v>34</v>
      </c>
      <c r="AX199" s="13" t="s">
        <v>71</v>
      </c>
      <c r="AY199" s="159" t="s">
        <v>138</v>
      </c>
    </row>
    <row r="200" spans="1:65" s="14" customFormat="1" ht="11.25">
      <c r="B200" s="166"/>
      <c r="D200" s="152" t="s">
        <v>150</v>
      </c>
      <c r="E200" s="167" t="s">
        <v>3</v>
      </c>
      <c r="F200" s="168" t="s">
        <v>152</v>
      </c>
      <c r="H200" s="169">
        <v>1380.25</v>
      </c>
      <c r="I200" s="170"/>
      <c r="L200" s="166"/>
      <c r="M200" s="171"/>
      <c r="N200" s="172"/>
      <c r="O200" s="172"/>
      <c r="P200" s="172"/>
      <c r="Q200" s="172"/>
      <c r="R200" s="172"/>
      <c r="S200" s="172"/>
      <c r="T200" s="173"/>
      <c r="AT200" s="167" t="s">
        <v>150</v>
      </c>
      <c r="AU200" s="167" t="s">
        <v>158</v>
      </c>
      <c r="AV200" s="14" t="s">
        <v>145</v>
      </c>
      <c r="AW200" s="14" t="s">
        <v>34</v>
      </c>
      <c r="AX200" s="14" t="s">
        <v>79</v>
      </c>
      <c r="AY200" s="167" t="s">
        <v>138</v>
      </c>
    </row>
    <row r="201" spans="1:65" s="2" customFormat="1" ht="16.5" customHeight="1">
      <c r="A201" s="33"/>
      <c r="B201" s="138"/>
      <c r="C201" s="181" t="s">
        <v>8</v>
      </c>
      <c r="D201" s="181" t="s">
        <v>276</v>
      </c>
      <c r="E201" s="182" t="s">
        <v>277</v>
      </c>
      <c r="F201" s="183" t="s">
        <v>278</v>
      </c>
      <c r="G201" s="184" t="s">
        <v>279</v>
      </c>
      <c r="H201" s="185">
        <v>55.21</v>
      </c>
      <c r="I201" s="186"/>
      <c r="J201" s="187">
        <f>ROUND(I201*H201,2)</f>
        <v>0</v>
      </c>
      <c r="K201" s="183" t="s">
        <v>144</v>
      </c>
      <c r="L201" s="188"/>
      <c r="M201" s="189" t="s">
        <v>3</v>
      </c>
      <c r="N201" s="190" t="s">
        <v>42</v>
      </c>
      <c r="O201" s="54"/>
      <c r="P201" s="148">
        <f>O201*H201</f>
        <v>0</v>
      </c>
      <c r="Q201" s="148">
        <v>1E-3</v>
      </c>
      <c r="R201" s="148">
        <f>Q201*H201</f>
        <v>5.5210000000000002E-2</v>
      </c>
      <c r="S201" s="148">
        <v>0</v>
      </c>
      <c r="T201" s="149">
        <f>S201*H201</f>
        <v>0</v>
      </c>
      <c r="U201" s="33"/>
      <c r="V201" s="33"/>
      <c r="W201" s="33"/>
      <c r="X201" s="33"/>
      <c r="Y201" s="33"/>
      <c r="Z201" s="33"/>
      <c r="AA201" s="33"/>
      <c r="AB201" s="33"/>
      <c r="AC201" s="33"/>
      <c r="AD201" s="33"/>
      <c r="AE201" s="33"/>
      <c r="AR201" s="150" t="s">
        <v>189</v>
      </c>
      <c r="AT201" s="150" t="s">
        <v>276</v>
      </c>
      <c r="AU201" s="150" t="s">
        <v>158</v>
      </c>
      <c r="AY201" s="18" t="s">
        <v>138</v>
      </c>
      <c r="BE201" s="151">
        <f>IF(N201="základní",J201,0)</f>
        <v>0</v>
      </c>
      <c r="BF201" s="151">
        <f>IF(N201="snížená",J201,0)</f>
        <v>0</v>
      </c>
      <c r="BG201" s="151">
        <f>IF(N201="zákl. přenesená",J201,0)</f>
        <v>0</v>
      </c>
      <c r="BH201" s="151">
        <f>IF(N201="sníž. přenesená",J201,0)</f>
        <v>0</v>
      </c>
      <c r="BI201" s="151">
        <f>IF(N201="nulová",J201,0)</f>
        <v>0</v>
      </c>
      <c r="BJ201" s="18" t="s">
        <v>79</v>
      </c>
      <c r="BK201" s="151">
        <f>ROUND(I201*H201,2)</f>
        <v>0</v>
      </c>
      <c r="BL201" s="18" t="s">
        <v>145</v>
      </c>
      <c r="BM201" s="150" t="s">
        <v>280</v>
      </c>
    </row>
    <row r="202" spans="1:65" s="2" customFormat="1" ht="11.25">
      <c r="A202" s="33"/>
      <c r="B202" s="34"/>
      <c r="C202" s="33"/>
      <c r="D202" s="152" t="s">
        <v>147</v>
      </c>
      <c r="E202" s="33"/>
      <c r="F202" s="153" t="s">
        <v>278</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147</v>
      </c>
      <c r="AU202" s="18" t="s">
        <v>158</v>
      </c>
    </row>
    <row r="203" spans="1:65" s="12" customFormat="1" ht="22.9" customHeight="1">
      <c r="B203" s="125"/>
      <c r="D203" s="126" t="s">
        <v>70</v>
      </c>
      <c r="E203" s="136" t="s">
        <v>81</v>
      </c>
      <c r="F203" s="136" t="s">
        <v>281</v>
      </c>
      <c r="I203" s="128"/>
      <c r="J203" s="137">
        <f>BK203</f>
        <v>0</v>
      </c>
      <c r="L203" s="125"/>
      <c r="M203" s="130"/>
      <c r="N203" s="131"/>
      <c r="O203" s="131"/>
      <c r="P203" s="132">
        <f>SUM(P204:P215)</f>
        <v>0</v>
      </c>
      <c r="Q203" s="131"/>
      <c r="R203" s="132">
        <f>SUM(R204:R215)</f>
        <v>4.6468274599999999</v>
      </c>
      <c r="S203" s="131"/>
      <c r="T203" s="133">
        <f>SUM(T204:T215)</f>
        <v>0</v>
      </c>
      <c r="AR203" s="126" t="s">
        <v>79</v>
      </c>
      <c r="AT203" s="134" t="s">
        <v>70</v>
      </c>
      <c r="AU203" s="134" t="s">
        <v>79</v>
      </c>
      <c r="AY203" s="126" t="s">
        <v>138</v>
      </c>
      <c r="BK203" s="135">
        <f>SUM(BK204:BK215)</f>
        <v>0</v>
      </c>
    </row>
    <row r="204" spans="1:65" s="2" customFormat="1" ht="24">
      <c r="A204" s="33"/>
      <c r="B204" s="138"/>
      <c r="C204" s="139" t="s">
        <v>282</v>
      </c>
      <c r="D204" s="139" t="s">
        <v>140</v>
      </c>
      <c r="E204" s="140" t="s">
        <v>283</v>
      </c>
      <c r="F204" s="141" t="s">
        <v>284</v>
      </c>
      <c r="G204" s="142" t="s">
        <v>143</v>
      </c>
      <c r="H204" s="143">
        <v>14477</v>
      </c>
      <c r="I204" s="144"/>
      <c r="J204" s="145">
        <f>ROUND(I204*H204,2)</f>
        <v>0</v>
      </c>
      <c r="K204" s="141" t="s">
        <v>144</v>
      </c>
      <c r="L204" s="34"/>
      <c r="M204" s="146" t="s">
        <v>3</v>
      </c>
      <c r="N204" s="147" t="s">
        <v>42</v>
      </c>
      <c r="O204" s="54"/>
      <c r="P204" s="148">
        <f>O204*H204</f>
        <v>0</v>
      </c>
      <c r="Q204" s="148">
        <v>2.2000000000000001E-4</v>
      </c>
      <c r="R204" s="148">
        <f>Q204*H204</f>
        <v>3.1849400000000001</v>
      </c>
      <c r="S204" s="148">
        <v>0</v>
      </c>
      <c r="T204" s="149">
        <f>S204*H204</f>
        <v>0</v>
      </c>
      <c r="U204" s="33"/>
      <c r="V204" s="33"/>
      <c r="W204" s="33"/>
      <c r="X204" s="33"/>
      <c r="Y204" s="33"/>
      <c r="Z204" s="33"/>
      <c r="AA204" s="33"/>
      <c r="AB204" s="33"/>
      <c r="AC204" s="33"/>
      <c r="AD204" s="33"/>
      <c r="AE204" s="33"/>
      <c r="AR204" s="150" t="s">
        <v>145</v>
      </c>
      <c r="AT204" s="150" t="s">
        <v>140</v>
      </c>
      <c r="AU204" s="150" t="s">
        <v>81</v>
      </c>
      <c r="AY204" s="18" t="s">
        <v>138</v>
      </c>
      <c r="BE204" s="151">
        <f>IF(N204="základní",J204,0)</f>
        <v>0</v>
      </c>
      <c r="BF204" s="151">
        <f>IF(N204="snížená",J204,0)</f>
        <v>0</v>
      </c>
      <c r="BG204" s="151">
        <f>IF(N204="zákl. přenesená",J204,0)</f>
        <v>0</v>
      </c>
      <c r="BH204" s="151">
        <f>IF(N204="sníž. přenesená",J204,0)</f>
        <v>0</v>
      </c>
      <c r="BI204" s="151">
        <f>IF(N204="nulová",J204,0)</f>
        <v>0</v>
      </c>
      <c r="BJ204" s="18" t="s">
        <v>79</v>
      </c>
      <c r="BK204" s="151">
        <f>ROUND(I204*H204,2)</f>
        <v>0</v>
      </c>
      <c r="BL204" s="18" t="s">
        <v>145</v>
      </c>
      <c r="BM204" s="150" t="s">
        <v>285</v>
      </c>
    </row>
    <row r="205" spans="1:65" s="2" customFormat="1" ht="19.5">
      <c r="A205" s="33"/>
      <c r="B205" s="34"/>
      <c r="C205" s="33"/>
      <c r="D205" s="152" t="s">
        <v>147</v>
      </c>
      <c r="E205" s="33"/>
      <c r="F205" s="153" t="s">
        <v>284</v>
      </c>
      <c r="G205" s="33"/>
      <c r="H205" s="33"/>
      <c r="I205" s="154"/>
      <c r="J205" s="33"/>
      <c r="K205" s="33"/>
      <c r="L205" s="34"/>
      <c r="M205" s="155"/>
      <c r="N205" s="156"/>
      <c r="O205" s="54"/>
      <c r="P205" s="54"/>
      <c r="Q205" s="54"/>
      <c r="R205" s="54"/>
      <c r="S205" s="54"/>
      <c r="T205" s="55"/>
      <c r="U205" s="33"/>
      <c r="V205" s="33"/>
      <c r="W205" s="33"/>
      <c r="X205" s="33"/>
      <c r="Y205" s="33"/>
      <c r="Z205" s="33"/>
      <c r="AA205" s="33"/>
      <c r="AB205" s="33"/>
      <c r="AC205" s="33"/>
      <c r="AD205" s="33"/>
      <c r="AE205" s="33"/>
      <c r="AT205" s="18" t="s">
        <v>147</v>
      </c>
      <c r="AU205" s="18" t="s">
        <v>81</v>
      </c>
    </row>
    <row r="206" spans="1:65" s="2" customFormat="1" ht="68.25">
      <c r="A206" s="33"/>
      <c r="B206" s="34"/>
      <c r="C206" s="33"/>
      <c r="D206" s="152" t="s">
        <v>148</v>
      </c>
      <c r="E206" s="33"/>
      <c r="F206" s="157" t="s">
        <v>286</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81</v>
      </c>
    </row>
    <row r="207" spans="1:65" s="13" customFormat="1" ht="11.25">
      <c r="B207" s="158"/>
      <c r="D207" s="152" t="s">
        <v>150</v>
      </c>
      <c r="E207" s="159" t="s">
        <v>3</v>
      </c>
      <c r="F207" s="160" t="s">
        <v>287</v>
      </c>
      <c r="H207" s="161">
        <v>14477</v>
      </c>
      <c r="I207" s="162"/>
      <c r="L207" s="158"/>
      <c r="M207" s="163"/>
      <c r="N207" s="164"/>
      <c r="O207" s="164"/>
      <c r="P207" s="164"/>
      <c r="Q207" s="164"/>
      <c r="R207" s="164"/>
      <c r="S207" s="164"/>
      <c r="T207" s="165"/>
      <c r="AT207" s="159" t="s">
        <v>150</v>
      </c>
      <c r="AU207" s="159" t="s">
        <v>81</v>
      </c>
      <c r="AV207" s="13" t="s">
        <v>81</v>
      </c>
      <c r="AW207" s="13" t="s">
        <v>34</v>
      </c>
      <c r="AX207" s="13" t="s">
        <v>71</v>
      </c>
      <c r="AY207" s="159" t="s">
        <v>138</v>
      </c>
    </row>
    <row r="208" spans="1:65" s="14" customFormat="1" ht="11.25">
      <c r="B208" s="166"/>
      <c r="D208" s="152" t="s">
        <v>150</v>
      </c>
      <c r="E208" s="167" t="s">
        <v>3</v>
      </c>
      <c r="F208" s="168" t="s">
        <v>152</v>
      </c>
      <c r="H208" s="169">
        <v>14477</v>
      </c>
      <c r="I208" s="170"/>
      <c r="L208" s="166"/>
      <c r="M208" s="171"/>
      <c r="N208" s="172"/>
      <c r="O208" s="172"/>
      <c r="P208" s="172"/>
      <c r="Q208" s="172"/>
      <c r="R208" s="172"/>
      <c r="S208" s="172"/>
      <c r="T208" s="173"/>
      <c r="AT208" s="167" t="s">
        <v>150</v>
      </c>
      <c r="AU208" s="167" t="s">
        <v>81</v>
      </c>
      <c r="AV208" s="14" t="s">
        <v>145</v>
      </c>
      <c r="AW208" s="14" t="s">
        <v>34</v>
      </c>
      <c r="AX208" s="14" t="s">
        <v>79</v>
      </c>
      <c r="AY208" s="167" t="s">
        <v>138</v>
      </c>
    </row>
    <row r="209" spans="1:65" s="2" customFormat="1" ht="16.5" customHeight="1">
      <c r="A209" s="33"/>
      <c r="B209" s="138"/>
      <c r="C209" s="181" t="s">
        <v>288</v>
      </c>
      <c r="D209" s="181" t="s">
        <v>276</v>
      </c>
      <c r="E209" s="182" t="s">
        <v>289</v>
      </c>
      <c r="F209" s="183" t="s">
        <v>290</v>
      </c>
      <c r="G209" s="184" t="s">
        <v>143</v>
      </c>
      <c r="H209" s="185">
        <v>16243.194</v>
      </c>
      <c r="I209" s="186"/>
      <c r="J209" s="187">
        <f>ROUND(I209*H209,2)</f>
        <v>0</v>
      </c>
      <c r="K209" s="183" t="s">
        <v>144</v>
      </c>
      <c r="L209" s="188"/>
      <c r="M209" s="189" t="s">
        <v>3</v>
      </c>
      <c r="N209" s="190" t="s">
        <v>42</v>
      </c>
      <c r="O209" s="54"/>
      <c r="P209" s="148">
        <f>O209*H209</f>
        <v>0</v>
      </c>
      <c r="Q209" s="148">
        <v>9.0000000000000006E-5</v>
      </c>
      <c r="R209" s="148">
        <f>Q209*H209</f>
        <v>1.46188746</v>
      </c>
      <c r="S209" s="148">
        <v>0</v>
      </c>
      <c r="T209" s="149">
        <f>S209*H209</f>
        <v>0</v>
      </c>
      <c r="U209" s="33"/>
      <c r="V209" s="33"/>
      <c r="W209" s="33"/>
      <c r="X209" s="33"/>
      <c r="Y209" s="33"/>
      <c r="Z209" s="33"/>
      <c r="AA209" s="33"/>
      <c r="AB209" s="33"/>
      <c r="AC209" s="33"/>
      <c r="AD209" s="33"/>
      <c r="AE209" s="33"/>
      <c r="AR209" s="150" t="s">
        <v>189</v>
      </c>
      <c r="AT209" s="150" t="s">
        <v>276</v>
      </c>
      <c r="AU209" s="150" t="s">
        <v>81</v>
      </c>
      <c r="AY209" s="18" t="s">
        <v>138</v>
      </c>
      <c r="BE209" s="151">
        <f>IF(N209="základní",J209,0)</f>
        <v>0</v>
      </c>
      <c r="BF209" s="151">
        <f>IF(N209="snížená",J209,0)</f>
        <v>0</v>
      </c>
      <c r="BG209" s="151">
        <f>IF(N209="zákl. přenesená",J209,0)</f>
        <v>0</v>
      </c>
      <c r="BH209" s="151">
        <f>IF(N209="sníž. přenesená",J209,0)</f>
        <v>0</v>
      </c>
      <c r="BI209" s="151">
        <f>IF(N209="nulová",J209,0)</f>
        <v>0</v>
      </c>
      <c r="BJ209" s="18" t="s">
        <v>79</v>
      </c>
      <c r="BK209" s="151">
        <f>ROUND(I209*H209,2)</f>
        <v>0</v>
      </c>
      <c r="BL209" s="18" t="s">
        <v>145</v>
      </c>
      <c r="BM209" s="150" t="s">
        <v>291</v>
      </c>
    </row>
    <row r="210" spans="1:65" s="2" customFormat="1" ht="11.25">
      <c r="A210" s="33"/>
      <c r="B210" s="34"/>
      <c r="C210" s="33"/>
      <c r="D210" s="152" t="s">
        <v>147</v>
      </c>
      <c r="E210" s="33"/>
      <c r="F210" s="153" t="s">
        <v>290</v>
      </c>
      <c r="G210" s="33"/>
      <c r="H210" s="33"/>
      <c r="I210" s="154"/>
      <c r="J210" s="33"/>
      <c r="K210" s="33"/>
      <c r="L210" s="34"/>
      <c r="M210" s="155"/>
      <c r="N210" s="156"/>
      <c r="O210" s="54"/>
      <c r="P210" s="54"/>
      <c r="Q210" s="54"/>
      <c r="R210" s="54"/>
      <c r="S210" s="54"/>
      <c r="T210" s="55"/>
      <c r="U210" s="33"/>
      <c r="V210" s="33"/>
      <c r="W210" s="33"/>
      <c r="X210" s="33"/>
      <c r="Y210" s="33"/>
      <c r="Z210" s="33"/>
      <c r="AA210" s="33"/>
      <c r="AB210" s="33"/>
      <c r="AC210" s="33"/>
      <c r="AD210" s="33"/>
      <c r="AE210" s="33"/>
      <c r="AT210" s="18" t="s">
        <v>147</v>
      </c>
      <c r="AU210" s="18" t="s">
        <v>81</v>
      </c>
    </row>
    <row r="211" spans="1:65" s="2" customFormat="1" ht="24">
      <c r="A211" s="33"/>
      <c r="B211" s="138"/>
      <c r="C211" s="139" t="s">
        <v>292</v>
      </c>
      <c r="D211" s="139" t="s">
        <v>140</v>
      </c>
      <c r="E211" s="140" t="s">
        <v>293</v>
      </c>
      <c r="F211" s="141" t="s">
        <v>294</v>
      </c>
      <c r="G211" s="142" t="s">
        <v>143</v>
      </c>
      <c r="H211" s="143">
        <v>14477</v>
      </c>
      <c r="I211" s="144"/>
      <c r="J211" s="145">
        <f>ROUND(I211*H211,2)</f>
        <v>0</v>
      </c>
      <c r="K211" s="141" t="s">
        <v>144</v>
      </c>
      <c r="L211" s="34"/>
      <c r="M211" s="146" t="s">
        <v>3</v>
      </c>
      <c r="N211" s="147" t="s">
        <v>42</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145</v>
      </c>
      <c r="AT211" s="150" t="s">
        <v>140</v>
      </c>
      <c r="AU211" s="150" t="s">
        <v>81</v>
      </c>
      <c r="AY211" s="18" t="s">
        <v>138</v>
      </c>
      <c r="BE211" s="151">
        <f>IF(N211="základní",J211,0)</f>
        <v>0</v>
      </c>
      <c r="BF211" s="151">
        <f>IF(N211="snížená",J211,0)</f>
        <v>0</v>
      </c>
      <c r="BG211" s="151">
        <f>IF(N211="zákl. přenesená",J211,0)</f>
        <v>0</v>
      </c>
      <c r="BH211" s="151">
        <f>IF(N211="sníž. přenesená",J211,0)</f>
        <v>0</v>
      </c>
      <c r="BI211" s="151">
        <f>IF(N211="nulová",J211,0)</f>
        <v>0</v>
      </c>
      <c r="BJ211" s="18" t="s">
        <v>79</v>
      </c>
      <c r="BK211" s="151">
        <f>ROUND(I211*H211,2)</f>
        <v>0</v>
      </c>
      <c r="BL211" s="18" t="s">
        <v>145</v>
      </c>
      <c r="BM211" s="150" t="s">
        <v>295</v>
      </c>
    </row>
    <row r="212" spans="1:65" s="2" customFormat="1" ht="19.5">
      <c r="A212" s="33"/>
      <c r="B212" s="34"/>
      <c r="C212" s="33"/>
      <c r="D212" s="152" t="s">
        <v>147</v>
      </c>
      <c r="E212" s="33"/>
      <c r="F212" s="153" t="s">
        <v>294</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147</v>
      </c>
      <c r="AU212" s="18" t="s">
        <v>81</v>
      </c>
    </row>
    <row r="213" spans="1:65" s="2" customFormat="1" ht="68.25">
      <c r="A213" s="33"/>
      <c r="B213" s="34"/>
      <c r="C213" s="33"/>
      <c r="D213" s="152" t="s">
        <v>148</v>
      </c>
      <c r="E213" s="33"/>
      <c r="F213" s="157" t="s">
        <v>296</v>
      </c>
      <c r="G213" s="33"/>
      <c r="H213" s="33"/>
      <c r="I213" s="154"/>
      <c r="J213" s="33"/>
      <c r="K213" s="33"/>
      <c r="L213" s="34"/>
      <c r="M213" s="155"/>
      <c r="N213" s="156"/>
      <c r="O213" s="54"/>
      <c r="P213" s="54"/>
      <c r="Q213" s="54"/>
      <c r="R213" s="54"/>
      <c r="S213" s="54"/>
      <c r="T213" s="55"/>
      <c r="U213" s="33"/>
      <c r="V213" s="33"/>
      <c r="W213" s="33"/>
      <c r="X213" s="33"/>
      <c r="Y213" s="33"/>
      <c r="Z213" s="33"/>
      <c r="AA213" s="33"/>
      <c r="AB213" s="33"/>
      <c r="AC213" s="33"/>
      <c r="AD213" s="33"/>
      <c r="AE213" s="33"/>
      <c r="AT213" s="18" t="s">
        <v>148</v>
      </c>
      <c r="AU213" s="18" t="s">
        <v>81</v>
      </c>
    </row>
    <row r="214" spans="1:65" s="13" customFormat="1" ht="11.25">
      <c r="B214" s="158"/>
      <c r="D214" s="152" t="s">
        <v>150</v>
      </c>
      <c r="E214" s="159" t="s">
        <v>3</v>
      </c>
      <c r="F214" s="160" t="s">
        <v>256</v>
      </c>
      <c r="H214" s="161">
        <v>14477</v>
      </c>
      <c r="I214" s="162"/>
      <c r="L214" s="158"/>
      <c r="M214" s="163"/>
      <c r="N214" s="164"/>
      <c r="O214" s="164"/>
      <c r="P214" s="164"/>
      <c r="Q214" s="164"/>
      <c r="R214" s="164"/>
      <c r="S214" s="164"/>
      <c r="T214" s="165"/>
      <c r="AT214" s="159" t="s">
        <v>150</v>
      </c>
      <c r="AU214" s="159" t="s">
        <v>81</v>
      </c>
      <c r="AV214" s="13" t="s">
        <v>81</v>
      </c>
      <c r="AW214" s="13" t="s">
        <v>34</v>
      </c>
      <c r="AX214" s="13" t="s">
        <v>71</v>
      </c>
      <c r="AY214" s="159" t="s">
        <v>138</v>
      </c>
    </row>
    <row r="215" spans="1:65" s="14" customFormat="1" ht="11.25">
      <c r="B215" s="166"/>
      <c r="D215" s="152" t="s">
        <v>150</v>
      </c>
      <c r="E215" s="167" t="s">
        <v>3</v>
      </c>
      <c r="F215" s="168" t="s">
        <v>152</v>
      </c>
      <c r="H215" s="169">
        <v>14477</v>
      </c>
      <c r="I215" s="170"/>
      <c r="L215" s="166"/>
      <c r="M215" s="171"/>
      <c r="N215" s="172"/>
      <c r="O215" s="172"/>
      <c r="P215" s="172"/>
      <c r="Q215" s="172"/>
      <c r="R215" s="172"/>
      <c r="S215" s="172"/>
      <c r="T215" s="173"/>
      <c r="AT215" s="167" t="s">
        <v>150</v>
      </c>
      <c r="AU215" s="167" t="s">
        <v>81</v>
      </c>
      <c r="AV215" s="14" t="s">
        <v>145</v>
      </c>
      <c r="AW215" s="14" t="s">
        <v>34</v>
      </c>
      <c r="AX215" s="14" t="s">
        <v>79</v>
      </c>
      <c r="AY215" s="167" t="s">
        <v>138</v>
      </c>
    </row>
    <row r="216" spans="1:65" s="12" customFormat="1" ht="22.9" customHeight="1">
      <c r="B216" s="125"/>
      <c r="D216" s="126" t="s">
        <v>70</v>
      </c>
      <c r="E216" s="136" t="s">
        <v>145</v>
      </c>
      <c r="F216" s="136" t="s">
        <v>297</v>
      </c>
      <c r="I216" s="128"/>
      <c r="J216" s="137">
        <f>BK216</f>
        <v>0</v>
      </c>
      <c r="L216" s="125"/>
      <c r="M216" s="130"/>
      <c r="N216" s="131"/>
      <c r="O216" s="131"/>
      <c r="P216" s="132">
        <f>SUM(P217:P238)</f>
        <v>0</v>
      </c>
      <c r="Q216" s="131"/>
      <c r="R216" s="132">
        <f>SUM(R217:R238)</f>
        <v>54.257405400000003</v>
      </c>
      <c r="S216" s="131"/>
      <c r="T216" s="133">
        <f>SUM(T217:T238)</f>
        <v>0</v>
      </c>
      <c r="AR216" s="126" t="s">
        <v>79</v>
      </c>
      <c r="AT216" s="134" t="s">
        <v>70</v>
      </c>
      <c r="AU216" s="134" t="s">
        <v>79</v>
      </c>
      <c r="AY216" s="126" t="s">
        <v>138</v>
      </c>
      <c r="BK216" s="135">
        <f>SUM(BK217:BK238)</f>
        <v>0</v>
      </c>
    </row>
    <row r="217" spans="1:65" s="2" customFormat="1" ht="24">
      <c r="A217" s="33"/>
      <c r="B217" s="138"/>
      <c r="C217" s="139" t="s">
        <v>298</v>
      </c>
      <c r="D217" s="139" t="s">
        <v>140</v>
      </c>
      <c r="E217" s="140" t="s">
        <v>299</v>
      </c>
      <c r="F217" s="141" t="s">
        <v>300</v>
      </c>
      <c r="G217" s="142" t="s">
        <v>143</v>
      </c>
      <c r="H217" s="143">
        <v>191.55</v>
      </c>
      <c r="I217" s="144"/>
      <c r="J217" s="145">
        <f>ROUND(I217*H217,2)</f>
        <v>0</v>
      </c>
      <c r="K217" s="141" t="s">
        <v>144</v>
      </c>
      <c r="L217" s="34"/>
      <c r="M217" s="146" t="s">
        <v>3</v>
      </c>
      <c r="N217" s="147" t="s">
        <v>42</v>
      </c>
      <c r="O217" s="54"/>
      <c r="P217" s="148">
        <f>O217*H217</f>
        <v>0</v>
      </c>
      <c r="Q217" s="148">
        <v>0.18051</v>
      </c>
      <c r="R217" s="148">
        <f>Q217*H217</f>
        <v>34.576690500000005</v>
      </c>
      <c r="S217" s="148">
        <v>0</v>
      </c>
      <c r="T217" s="149">
        <f>S217*H217</f>
        <v>0</v>
      </c>
      <c r="U217" s="33"/>
      <c r="V217" s="33"/>
      <c r="W217" s="33"/>
      <c r="X217" s="33"/>
      <c r="Y217" s="33"/>
      <c r="Z217" s="33"/>
      <c r="AA217" s="33"/>
      <c r="AB217" s="33"/>
      <c r="AC217" s="33"/>
      <c r="AD217" s="33"/>
      <c r="AE217" s="33"/>
      <c r="AR217" s="150" t="s">
        <v>145</v>
      </c>
      <c r="AT217" s="150" t="s">
        <v>140</v>
      </c>
      <c r="AU217" s="150" t="s">
        <v>81</v>
      </c>
      <c r="AY217" s="18" t="s">
        <v>138</v>
      </c>
      <c r="BE217" s="151">
        <f>IF(N217="základní",J217,0)</f>
        <v>0</v>
      </c>
      <c r="BF217" s="151">
        <f>IF(N217="snížená",J217,0)</f>
        <v>0</v>
      </c>
      <c r="BG217" s="151">
        <f>IF(N217="zákl. přenesená",J217,0)</f>
        <v>0</v>
      </c>
      <c r="BH217" s="151">
        <f>IF(N217="sníž. přenesená",J217,0)</f>
        <v>0</v>
      </c>
      <c r="BI217" s="151">
        <f>IF(N217="nulová",J217,0)</f>
        <v>0</v>
      </c>
      <c r="BJ217" s="18" t="s">
        <v>79</v>
      </c>
      <c r="BK217" s="151">
        <f>ROUND(I217*H217,2)</f>
        <v>0</v>
      </c>
      <c r="BL217" s="18" t="s">
        <v>145</v>
      </c>
      <c r="BM217" s="150" t="s">
        <v>301</v>
      </c>
    </row>
    <row r="218" spans="1:65" s="2" customFormat="1" ht="11.25">
      <c r="A218" s="33"/>
      <c r="B218" s="34"/>
      <c r="C218" s="33"/>
      <c r="D218" s="152" t="s">
        <v>147</v>
      </c>
      <c r="E218" s="33"/>
      <c r="F218" s="153" t="s">
        <v>300</v>
      </c>
      <c r="G218" s="33"/>
      <c r="H218" s="33"/>
      <c r="I218" s="154"/>
      <c r="J218" s="33"/>
      <c r="K218" s="33"/>
      <c r="L218" s="34"/>
      <c r="M218" s="155"/>
      <c r="N218" s="156"/>
      <c r="O218" s="54"/>
      <c r="P218" s="54"/>
      <c r="Q218" s="54"/>
      <c r="R218" s="54"/>
      <c r="S218" s="54"/>
      <c r="T218" s="55"/>
      <c r="U218" s="33"/>
      <c r="V218" s="33"/>
      <c r="W218" s="33"/>
      <c r="X218" s="33"/>
      <c r="Y218" s="33"/>
      <c r="Z218" s="33"/>
      <c r="AA218" s="33"/>
      <c r="AB218" s="33"/>
      <c r="AC218" s="33"/>
      <c r="AD218" s="33"/>
      <c r="AE218" s="33"/>
      <c r="AT218" s="18" t="s">
        <v>147</v>
      </c>
      <c r="AU218" s="18" t="s">
        <v>81</v>
      </c>
    </row>
    <row r="219" spans="1:65" s="2" customFormat="1" ht="185.25">
      <c r="A219" s="33"/>
      <c r="B219" s="34"/>
      <c r="C219" s="33"/>
      <c r="D219" s="152" t="s">
        <v>148</v>
      </c>
      <c r="E219" s="33"/>
      <c r="F219" s="157" t="s">
        <v>302</v>
      </c>
      <c r="G219" s="33"/>
      <c r="H219" s="33"/>
      <c r="I219" s="154"/>
      <c r="J219" s="33"/>
      <c r="K219" s="33"/>
      <c r="L219" s="34"/>
      <c r="M219" s="155"/>
      <c r="N219" s="156"/>
      <c r="O219" s="54"/>
      <c r="P219" s="54"/>
      <c r="Q219" s="54"/>
      <c r="R219" s="54"/>
      <c r="S219" s="54"/>
      <c r="T219" s="55"/>
      <c r="U219" s="33"/>
      <c r="V219" s="33"/>
      <c r="W219" s="33"/>
      <c r="X219" s="33"/>
      <c r="Y219" s="33"/>
      <c r="Z219" s="33"/>
      <c r="AA219" s="33"/>
      <c r="AB219" s="33"/>
      <c r="AC219" s="33"/>
      <c r="AD219" s="33"/>
      <c r="AE219" s="33"/>
      <c r="AT219" s="18" t="s">
        <v>148</v>
      </c>
      <c r="AU219" s="18" t="s">
        <v>81</v>
      </c>
    </row>
    <row r="220" spans="1:65" s="15" customFormat="1" ht="11.25">
      <c r="B220" s="174"/>
      <c r="D220" s="152" t="s">
        <v>150</v>
      </c>
      <c r="E220" s="175" t="s">
        <v>3</v>
      </c>
      <c r="F220" s="176" t="s">
        <v>303</v>
      </c>
      <c r="H220" s="175" t="s">
        <v>3</v>
      </c>
      <c r="I220" s="177"/>
      <c r="L220" s="174"/>
      <c r="M220" s="178"/>
      <c r="N220" s="179"/>
      <c r="O220" s="179"/>
      <c r="P220" s="179"/>
      <c r="Q220" s="179"/>
      <c r="R220" s="179"/>
      <c r="S220" s="179"/>
      <c r="T220" s="180"/>
      <c r="AT220" s="175" t="s">
        <v>150</v>
      </c>
      <c r="AU220" s="175" t="s">
        <v>81</v>
      </c>
      <c r="AV220" s="15" t="s">
        <v>79</v>
      </c>
      <c r="AW220" s="15" t="s">
        <v>34</v>
      </c>
      <c r="AX220" s="15" t="s">
        <v>71</v>
      </c>
      <c r="AY220" s="175" t="s">
        <v>138</v>
      </c>
    </row>
    <row r="221" spans="1:65" s="13" customFormat="1" ht="11.25">
      <c r="B221" s="158"/>
      <c r="D221" s="152" t="s">
        <v>150</v>
      </c>
      <c r="E221" s="159" t="s">
        <v>3</v>
      </c>
      <c r="F221" s="160" t="s">
        <v>304</v>
      </c>
      <c r="H221" s="161">
        <v>11.55</v>
      </c>
      <c r="I221" s="162"/>
      <c r="L221" s="158"/>
      <c r="M221" s="163"/>
      <c r="N221" s="164"/>
      <c r="O221" s="164"/>
      <c r="P221" s="164"/>
      <c r="Q221" s="164"/>
      <c r="R221" s="164"/>
      <c r="S221" s="164"/>
      <c r="T221" s="165"/>
      <c r="AT221" s="159" t="s">
        <v>150</v>
      </c>
      <c r="AU221" s="159" t="s">
        <v>81</v>
      </c>
      <c r="AV221" s="13" t="s">
        <v>81</v>
      </c>
      <c r="AW221" s="13" t="s">
        <v>34</v>
      </c>
      <c r="AX221" s="13" t="s">
        <v>71</v>
      </c>
      <c r="AY221" s="159" t="s">
        <v>138</v>
      </c>
    </row>
    <row r="222" spans="1:65" s="15" customFormat="1" ht="11.25">
      <c r="B222" s="174"/>
      <c r="D222" s="152" t="s">
        <v>150</v>
      </c>
      <c r="E222" s="175" t="s">
        <v>3</v>
      </c>
      <c r="F222" s="176" t="s">
        <v>305</v>
      </c>
      <c r="H222" s="175" t="s">
        <v>3</v>
      </c>
      <c r="I222" s="177"/>
      <c r="L222" s="174"/>
      <c r="M222" s="178"/>
      <c r="N222" s="179"/>
      <c r="O222" s="179"/>
      <c r="P222" s="179"/>
      <c r="Q222" s="179"/>
      <c r="R222" s="179"/>
      <c r="S222" s="179"/>
      <c r="T222" s="180"/>
      <c r="AT222" s="175" t="s">
        <v>150</v>
      </c>
      <c r="AU222" s="175" t="s">
        <v>81</v>
      </c>
      <c r="AV222" s="15" t="s">
        <v>79</v>
      </c>
      <c r="AW222" s="15" t="s">
        <v>34</v>
      </c>
      <c r="AX222" s="15" t="s">
        <v>71</v>
      </c>
      <c r="AY222" s="175" t="s">
        <v>138</v>
      </c>
    </row>
    <row r="223" spans="1:65" s="13" customFormat="1" ht="11.25">
      <c r="B223" s="158"/>
      <c r="D223" s="152" t="s">
        <v>150</v>
      </c>
      <c r="E223" s="159" t="s">
        <v>3</v>
      </c>
      <c r="F223" s="160" t="s">
        <v>306</v>
      </c>
      <c r="H223" s="161">
        <v>180</v>
      </c>
      <c r="I223" s="162"/>
      <c r="L223" s="158"/>
      <c r="M223" s="163"/>
      <c r="N223" s="164"/>
      <c r="O223" s="164"/>
      <c r="P223" s="164"/>
      <c r="Q223" s="164"/>
      <c r="R223" s="164"/>
      <c r="S223" s="164"/>
      <c r="T223" s="165"/>
      <c r="AT223" s="159" t="s">
        <v>150</v>
      </c>
      <c r="AU223" s="159" t="s">
        <v>81</v>
      </c>
      <c r="AV223" s="13" t="s">
        <v>81</v>
      </c>
      <c r="AW223" s="13" t="s">
        <v>34</v>
      </c>
      <c r="AX223" s="13" t="s">
        <v>71</v>
      </c>
      <c r="AY223" s="159" t="s">
        <v>138</v>
      </c>
    </row>
    <row r="224" spans="1:65" s="14" customFormat="1" ht="11.25">
      <c r="B224" s="166"/>
      <c r="D224" s="152" t="s">
        <v>150</v>
      </c>
      <c r="E224" s="167" t="s">
        <v>3</v>
      </c>
      <c r="F224" s="168" t="s">
        <v>152</v>
      </c>
      <c r="H224" s="169">
        <v>191.55</v>
      </c>
      <c r="I224" s="170"/>
      <c r="L224" s="166"/>
      <c r="M224" s="171"/>
      <c r="N224" s="172"/>
      <c r="O224" s="172"/>
      <c r="P224" s="172"/>
      <c r="Q224" s="172"/>
      <c r="R224" s="172"/>
      <c r="S224" s="172"/>
      <c r="T224" s="173"/>
      <c r="AT224" s="167" t="s">
        <v>150</v>
      </c>
      <c r="AU224" s="167" t="s">
        <v>81</v>
      </c>
      <c r="AV224" s="14" t="s">
        <v>145</v>
      </c>
      <c r="AW224" s="14" t="s">
        <v>34</v>
      </c>
      <c r="AX224" s="14" t="s">
        <v>79</v>
      </c>
      <c r="AY224" s="167" t="s">
        <v>138</v>
      </c>
    </row>
    <row r="225" spans="1:65" s="2" customFormat="1" ht="24">
      <c r="A225" s="33"/>
      <c r="B225" s="138"/>
      <c r="C225" s="139" t="s">
        <v>307</v>
      </c>
      <c r="D225" s="139" t="s">
        <v>140</v>
      </c>
      <c r="E225" s="140" t="s">
        <v>308</v>
      </c>
      <c r="F225" s="141" t="s">
        <v>309</v>
      </c>
      <c r="G225" s="142" t="s">
        <v>143</v>
      </c>
      <c r="H225" s="143">
        <v>115.5</v>
      </c>
      <c r="I225" s="144"/>
      <c r="J225" s="145">
        <f>ROUND(I225*H225,2)</f>
        <v>0</v>
      </c>
      <c r="K225" s="141" t="s">
        <v>144</v>
      </c>
      <c r="L225" s="34"/>
      <c r="M225" s="146" t="s">
        <v>3</v>
      </c>
      <c r="N225" s="147" t="s">
        <v>42</v>
      </c>
      <c r="O225" s="54"/>
      <c r="P225" s="148">
        <f>O225*H225</f>
        <v>0</v>
      </c>
      <c r="Q225" s="148">
        <v>0.16192000000000001</v>
      </c>
      <c r="R225" s="148">
        <f>Q225*H225</f>
        <v>18.70176</v>
      </c>
      <c r="S225" s="148">
        <v>0</v>
      </c>
      <c r="T225" s="149">
        <f>S225*H225</f>
        <v>0</v>
      </c>
      <c r="U225" s="33"/>
      <c r="V225" s="33"/>
      <c r="W225" s="33"/>
      <c r="X225" s="33"/>
      <c r="Y225" s="33"/>
      <c r="Z225" s="33"/>
      <c r="AA225" s="33"/>
      <c r="AB225" s="33"/>
      <c r="AC225" s="33"/>
      <c r="AD225" s="33"/>
      <c r="AE225" s="33"/>
      <c r="AR225" s="150" t="s">
        <v>145</v>
      </c>
      <c r="AT225" s="150" t="s">
        <v>140</v>
      </c>
      <c r="AU225" s="150" t="s">
        <v>81</v>
      </c>
      <c r="AY225" s="18" t="s">
        <v>138</v>
      </c>
      <c r="BE225" s="151">
        <f>IF(N225="základní",J225,0)</f>
        <v>0</v>
      </c>
      <c r="BF225" s="151">
        <f>IF(N225="snížená",J225,0)</f>
        <v>0</v>
      </c>
      <c r="BG225" s="151">
        <f>IF(N225="zákl. přenesená",J225,0)</f>
        <v>0</v>
      </c>
      <c r="BH225" s="151">
        <f>IF(N225="sníž. přenesená",J225,0)</f>
        <v>0</v>
      </c>
      <c r="BI225" s="151">
        <f>IF(N225="nulová",J225,0)</f>
        <v>0</v>
      </c>
      <c r="BJ225" s="18" t="s">
        <v>79</v>
      </c>
      <c r="BK225" s="151">
        <f>ROUND(I225*H225,2)</f>
        <v>0</v>
      </c>
      <c r="BL225" s="18" t="s">
        <v>145</v>
      </c>
      <c r="BM225" s="150" t="s">
        <v>310</v>
      </c>
    </row>
    <row r="226" spans="1:65" s="2" customFormat="1" ht="11.25">
      <c r="A226" s="33"/>
      <c r="B226" s="34"/>
      <c r="C226" s="33"/>
      <c r="D226" s="152" t="s">
        <v>147</v>
      </c>
      <c r="E226" s="33"/>
      <c r="F226" s="153" t="s">
        <v>309</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147</v>
      </c>
      <c r="AU226" s="18" t="s">
        <v>81</v>
      </c>
    </row>
    <row r="227" spans="1:65" s="2" customFormat="1" ht="185.25">
      <c r="A227" s="33"/>
      <c r="B227" s="34"/>
      <c r="C227" s="33"/>
      <c r="D227" s="152" t="s">
        <v>148</v>
      </c>
      <c r="E227" s="33"/>
      <c r="F227" s="157" t="s">
        <v>302</v>
      </c>
      <c r="G227" s="33"/>
      <c r="H227" s="33"/>
      <c r="I227" s="154"/>
      <c r="J227" s="33"/>
      <c r="K227" s="33"/>
      <c r="L227" s="34"/>
      <c r="M227" s="155"/>
      <c r="N227" s="156"/>
      <c r="O227" s="54"/>
      <c r="P227" s="54"/>
      <c r="Q227" s="54"/>
      <c r="R227" s="54"/>
      <c r="S227" s="54"/>
      <c r="T227" s="55"/>
      <c r="U227" s="33"/>
      <c r="V227" s="33"/>
      <c r="W227" s="33"/>
      <c r="X227" s="33"/>
      <c r="Y227" s="33"/>
      <c r="Z227" s="33"/>
      <c r="AA227" s="33"/>
      <c r="AB227" s="33"/>
      <c r="AC227" s="33"/>
      <c r="AD227" s="33"/>
      <c r="AE227" s="33"/>
      <c r="AT227" s="18" t="s">
        <v>148</v>
      </c>
      <c r="AU227" s="18" t="s">
        <v>81</v>
      </c>
    </row>
    <row r="228" spans="1:65" s="13" customFormat="1" ht="11.25">
      <c r="B228" s="158"/>
      <c r="D228" s="152" t="s">
        <v>150</v>
      </c>
      <c r="E228" s="159" t="s">
        <v>3</v>
      </c>
      <c r="F228" s="160" t="s">
        <v>311</v>
      </c>
      <c r="H228" s="161">
        <v>115.5</v>
      </c>
      <c r="I228" s="162"/>
      <c r="L228" s="158"/>
      <c r="M228" s="163"/>
      <c r="N228" s="164"/>
      <c r="O228" s="164"/>
      <c r="P228" s="164"/>
      <c r="Q228" s="164"/>
      <c r="R228" s="164"/>
      <c r="S228" s="164"/>
      <c r="T228" s="165"/>
      <c r="AT228" s="159" t="s">
        <v>150</v>
      </c>
      <c r="AU228" s="159" t="s">
        <v>81</v>
      </c>
      <c r="AV228" s="13" t="s">
        <v>81</v>
      </c>
      <c r="AW228" s="13" t="s">
        <v>34</v>
      </c>
      <c r="AX228" s="13" t="s">
        <v>71</v>
      </c>
      <c r="AY228" s="159" t="s">
        <v>138</v>
      </c>
    </row>
    <row r="229" spans="1:65" s="14" customFormat="1" ht="11.25">
      <c r="B229" s="166"/>
      <c r="D229" s="152" t="s">
        <v>150</v>
      </c>
      <c r="E229" s="167" t="s">
        <v>3</v>
      </c>
      <c r="F229" s="168" t="s">
        <v>152</v>
      </c>
      <c r="H229" s="169">
        <v>115.5</v>
      </c>
      <c r="I229" s="170"/>
      <c r="L229" s="166"/>
      <c r="M229" s="171"/>
      <c r="N229" s="172"/>
      <c r="O229" s="172"/>
      <c r="P229" s="172"/>
      <c r="Q229" s="172"/>
      <c r="R229" s="172"/>
      <c r="S229" s="172"/>
      <c r="T229" s="173"/>
      <c r="AT229" s="167" t="s">
        <v>150</v>
      </c>
      <c r="AU229" s="167" t="s">
        <v>81</v>
      </c>
      <c r="AV229" s="14" t="s">
        <v>145</v>
      </c>
      <c r="AW229" s="14" t="s">
        <v>34</v>
      </c>
      <c r="AX229" s="14" t="s">
        <v>79</v>
      </c>
      <c r="AY229" s="167" t="s">
        <v>138</v>
      </c>
    </row>
    <row r="230" spans="1:65" s="2" customFormat="1" ht="16.5" customHeight="1">
      <c r="A230" s="33"/>
      <c r="B230" s="138"/>
      <c r="C230" s="139" t="s">
        <v>312</v>
      </c>
      <c r="D230" s="139" t="s">
        <v>140</v>
      </c>
      <c r="E230" s="140" t="s">
        <v>313</v>
      </c>
      <c r="F230" s="141" t="s">
        <v>314</v>
      </c>
      <c r="G230" s="142" t="s">
        <v>236</v>
      </c>
      <c r="H230" s="143">
        <v>1.155</v>
      </c>
      <c r="I230" s="144"/>
      <c r="J230" s="145">
        <f>ROUND(I230*H230,2)</f>
        <v>0</v>
      </c>
      <c r="K230" s="141" t="s">
        <v>144</v>
      </c>
      <c r="L230" s="34"/>
      <c r="M230" s="146" t="s">
        <v>3</v>
      </c>
      <c r="N230" s="147" t="s">
        <v>42</v>
      </c>
      <c r="O230" s="54"/>
      <c r="P230" s="148">
        <f>O230*H230</f>
        <v>0</v>
      </c>
      <c r="Q230" s="148">
        <v>0.84758</v>
      </c>
      <c r="R230" s="148">
        <f>Q230*H230</f>
        <v>0.97895490000000007</v>
      </c>
      <c r="S230" s="148">
        <v>0</v>
      </c>
      <c r="T230" s="149">
        <f>S230*H230</f>
        <v>0</v>
      </c>
      <c r="U230" s="33"/>
      <c r="V230" s="33"/>
      <c r="W230" s="33"/>
      <c r="X230" s="33"/>
      <c r="Y230" s="33"/>
      <c r="Z230" s="33"/>
      <c r="AA230" s="33"/>
      <c r="AB230" s="33"/>
      <c r="AC230" s="33"/>
      <c r="AD230" s="33"/>
      <c r="AE230" s="33"/>
      <c r="AR230" s="150" t="s">
        <v>145</v>
      </c>
      <c r="AT230" s="150" t="s">
        <v>140</v>
      </c>
      <c r="AU230" s="150" t="s">
        <v>81</v>
      </c>
      <c r="AY230" s="18" t="s">
        <v>138</v>
      </c>
      <c r="BE230" s="151">
        <f>IF(N230="základní",J230,0)</f>
        <v>0</v>
      </c>
      <c r="BF230" s="151">
        <f>IF(N230="snížená",J230,0)</f>
        <v>0</v>
      </c>
      <c r="BG230" s="151">
        <f>IF(N230="zákl. přenesená",J230,0)</f>
        <v>0</v>
      </c>
      <c r="BH230" s="151">
        <f>IF(N230="sníž. přenesená",J230,0)</f>
        <v>0</v>
      </c>
      <c r="BI230" s="151">
        <f>IF(N230="nulová",J230,0)</f>
        <v>0</v>
      </c>
      <c r="BJ230" s="18" t="s">
        <v>79</v>
      </c>
      <c r="BK230" s="151">
        <f>ROUND(I230*H230,2)</f>
        <v>0</v>
      </c>
      <c r="BL230" s="18" t="s">
        <v>145</v>
      </c>
      <c r="BM230" s="150" t="s">
        <v>315</v>
      </c>
    </row>
    <row r="231" spans="1:65" s="2" customFormat="1" ht="11.25">
      <c r="A231" s="33"/>
      <c r="B231" s="34"/>
      <c r="C231" s="33"/>
      <c r="D231" s="152" t="s">
        <v>147</v>
      </c>
      <c r="E231" s="33"/>
      <c r="F231" s="153" t="s">
        <v>314</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147</v>
      </c>
      <c r="AU231" s="18" t="s">
        <v>81</v>
      </c>
    </row>
    <row r="232" spans="1:65" s="15" customFormat="1" ht="11.25">
      <c r="B232" s="174"/>
      <c r="D232" s="152" t="s">
        <v>150</v>
      </c>
      <c r="E232" s="175" t="s">
        <v>3</v>
      </c>
      <c r="F232" s="176" t="s">
        <v>316</v>
      </c>
      <c r="H232" s="175" t="s">
        <v>3</v>
      </c>
      <c r="I232" s="177"/>
      <c r="L232" s="174"/>
      <c r="M232" s="178"/>
      <c r="N232" s="179"/>
      <c r="O232" s="179"/>
      <c r="P232" s="179"/>
      <c r="Q232" s="179"/>
      <c r="R232" s="179"/>
      <c r="S232" s="179"/>
      <c r="T232" s="180"/>
      <c r="AT232" s="175" t="s">
        <v>150</v>
      </c>
      <c r="AU232" s="175" t="s">
        <v>81</v>
      </c>
      <c r="AV232" s="15" t="s">
        <v>79</v>
      </c>
      <c r="AW232" s="15" t="s">
        <v>34</v>
      </c>
      <c r="AX232" s="15" t="s">
        <v>71</v>
      </c>
      <c r="AY232" s="175" t="s">
        <v>138</v>
      </c>
    </row>
    <row r="233" spans="1:65" s="13" customFormat="1" ht="11.25">
      <c r="B233" s="158"/>
      <c r="D233" s="152" t="s">
        <v>150</v>
      </c>
      <c r="E233" s="159" t="s">
        <v>3</v>
      </c>
      <c r="F233" s="160" t="s">
        <v>317</v>
      </c>
      <c r="H233" s="161">
        <v>1.155</v>
      </c>
      <c r="I233" s="162"/>
      <c r="L233" s="158"/>
      <c r="M233" s="163"/>
      <c r="N233" s="164"/>
      <c r="O233" s="164"/>
      <c r="P233" s="164"/>
      <c r="Q233" s="164"/>
      <c r="R233" s="164"/>
      <c r="S233" s="164"/>
      <c r="T233" s="165"/>
      <c r="AT233" s="159" t="s">
        <v>150</v>
      </c>
      <c r="AU233" s="159" t="s">
        <v>81</v>
      </c>
      <c r="AV233" s="13" t="s">
        <v>81</v>
      </c>
      <c r="AW233" s="13" t="s">
        <v>34</v>
      </c>
      <c r="AX233" s="13" t="s">
        <v>71</v>
      </c>
      <c r="AY233" s="159" t="s">
        <v>138</v>
      </c>
    </row>
    <row r="234" spans="1:65" s="14" customFormat="1" ht="11.25">
      <c r="B234" s="166"/>
      <c r="D234" s="152" t="s">
        <v>150</v>
      </c>
      <c r="E234" s="167" t="s">
        <v>3</v>
      </c>
      <c r="F234" s="168" t="s">
        <v>152</v>
      </c>
      <c r="H234" s="169">
        <v>1.155</v>
      </c>
      <c r="I234" s="170"/>
      <c r="L234" s="166"/>
      <c r="M234" s="171"/>
      <c r="N234" s="172"/>
      <c r="O234" s="172"/>
      <c r="P234" s="172"/>
      <c r="Q234" s="172"/>
      <c r="R234" s="172"/>
      <c r="S234" s="172"/>
      <c r="T234" s="173"/>
      <c r="AT234" s="167" t="s">
        <v>150</v>
      </c>
      <c r="AU234" s="167" t="s">
        <v>81</v>
      </c>
      <c r="AV234" s="14" t="s">
        <v>145</v>
      </c>
      <c r="AW234" s="14" t="s">
        <v>34</v>
      </c>
      <c r="AX234" s="14" t="s">
        <v>79</v>
      </c>
      <c r="AY234" s="167" t="s">
        <v>138</v>
      </c>
    </row>
    <row r="235" spans="1:65" s="2" customFormat="1" ht="16.5" customHeight="1">
      <c r="A235" s="33"/>
      <c r="B235" s="138"/>
      <c r="C235" s="139" t="s">
        <v>318</v>
      </c>
      <c r="D235" s="139" t="s">
        <v>140</v>
      </c>
      <c r="E235" s="140" t="s">
        <v>319</v>
      </c>
      <c r="F235" s="141" t="s">
        <v>320</v>
      </c>
      <c r="G235" s="142" t="s">
        <v>143</v>
      </c>
      <c r="H235" s="143">
        <v>14477</v>
      </c>
      <c r="I235" s="144"/>
      <c r="J235" s="145">
        <f>ROUND(I235*H235,2)</f>
        <v>0</v>
      </c>
      <c r="K235" s="141" t="s">
        <v>321</v>
      </c>
      <c r="L235" s="34"/>
      <c r="M235" s="146" t="s">
        <v>3</v>
      </c>
      <c r="N235" s="147" t="s">
        <v>42</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145</v>
      </c>
      <c r="AT235" s="150" t="s">
        <v>140</v>
      </c>
      <c r="AU235" s="150" t="s">
        <v>81</v>
      </c>
      <c r="AY235" s="18" t="s">
        <v>138</v>
      </c>
      <c r="BE235" s="151">
        <f>IF(N235="základní",J235,0)</f>
        <v>0</v>
      </c>
      <c r="BF235" s="151">
        <f>IF(N235="snížená",J235,0)</f>
        <v>0</v>
      </c>
      <c r="BG235" s="151">
        <f>IF(N235="zákl. přenesená",J235,0)</f>
        <v>0</v>
      </c>
      <c r="BH235" s="151">
        <f>IF(N235="sníž. přenesená",J235,0)</f>
        <v>0</v>
      </c>
      <c r="BI235" s="151">
        <f>IF(N235="nulová",J235,0)</f>
        <v>0</v>
      </c>
      <c r="BJ235" s="18" t="s">
        <v>79</v>
      </c>
      <c r="BK235" s="151">
        <f>ROUND(I235*H235,2)</f>
        <v>0</v>
      </c>
      <c r="BL235" s="18" t="s">
        <v>145</v>
      </c>
      <c r="BM235" s="150" t="s">
        <v>322</v>
      </c>
    </row>
    <row r="236" spans="1:65" s="2" customFormat="1" ht="11.25">
      <c r="A236" s="33"/>
      <c r="B236" s="34"/>
      <c r="C236" s="33"/>
      <c r="D236" s="152" t="s">
        <v>147</v>
      </c>
      <c r="E236" s="33"/>
      <c r="F236" s="153" t="s">
        <v>320</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147</v>
      </c>
      <c r="AU236" s="18" t="s">
        <v>81</v>
      </c>
    </row>
    <row r="237" spans="1:65" s="13" customFormat="1" ht="11.25">
      <c r="B237" s="158"/>
      <c r="D237" s="152" t="s">
        <v>150</v>
      </c>
      <c r="E237" s="159" t="s">
        <v>3</v>
      </c>
      <c r="F237" s="160" t="s">
        <v>256</v>
      </c>
      <c r="H237" s="161">
        <v>14477</v>
      </c>
      <c r="I237" s="162"/>
      <c r="L237" s="158"/>
      <c r="M237" s="163"/>
      <c r="N237" s="164"/>
      <c r="O237" s="164"/>
      <c r="P237" s="164"/>
      <c r="Q237" s="164"/>
      <c r="R237" s="164"/>
      <c r="S237" s="164"/>
      <c r="T237" s="165"/>
      <c r="AT237" s="159" t="s">
        <v>150</v>
      </c>
      <c r="AU237" s="159" t="s">
        <v>81</v>
      </c>
      <c r="AV237" s="13" t="s">
        <v>81</v>
      </c>
      <c r="AW237" s="13" t="s">
        <v>34</v>
      </c>
      <c r="AX237" s="13" t="s">
        <v>71</v>
      </c>
      <c r="AY237" s="159" t="s">
        <v>138</v>
      </c>
    </row>
    <row r="238" spans="1:65" s="14" customFormat="1" ht="11.25">
      <c r="B238" s="166"/>
      <c r="D238" s="152" t="s">
        <v>150</v>
      </c>
      <c r="E238" s="167" t="s">
        <v>3</v>
      </c>
      <c r="F238" s="168" t="s">
        <v>152</v>
      </c>
      <c r="H238" s="169">
        <v>14477</v>
      </c>
      <c r="I238" s="170"/>
      <c r="L238" s="166"/>
      <c r="M238" s="171"/>
      <c r="N238" s="172"/>
      <c r="O238" s="172"/>
      <c r="P238" s="172"/>
      <c r="Q238" s="172"/>
      <c r="R238" s="172"/>
      <c r="S238" s="172"/>
      <c r="T238" s="173"/>
      <c r="AT238" s="167" t="s">
        <v>150</v>
      </c>
      <c r="AU238" s="167" t="s">
        <v>81</v>
      </c>
      <c r="AV238" s="14" t="s">
        <v>145</v>
      </c>
      <c r="AW238" s="14" t="s">
        <v>34</v>
      </c>
      <c r="AX238" s="14" t="s">
        <v>79</v>
      </c>
      <c r="AY238" s="167" t="s">
        <v>138</v>
      </c>
    </row>
    <row r="239" spans="1:65" s="12" customFormat="1" ht="22.9" customHeight="1">
      <c r="B239" s="125"/>
      <c r="D239" s="126" t="s">
        <v>70</v>
      </c>
      <c r="E239" s="136" t="s">
        <v>171</v>
      </c>
      <c r="F239" s="136" t="s">
        <v>323</v>
      </c>
      <c r="I239" s="128"/>
      <c r="J239" s="137">
        <f>BK239</f>
        <v>0</v>
      </c>
      <c r="L239" s="125"/>
      <c r="M239" s="130"/>
      <c r="N239" s="131"/>
      <c r="O239" s="131"/>
      <c r="P239" s="132">
        <f>SUM(P240:P273)</f>
        <v>0</v>
      </c>
      <c r="Q239" s="131"/>
      <c r="R239" s="132">
        <f>SUM(R240:R273)</f>
        <v>13846.184376000003</v>
      </c>
      <c r="S239" s="131"/>
      <c r="T239" s="133">
        <f>SUM(T240:T273)</f>
        <v>0</v>
      </c>
      <c r="AR239" s="126" t="s">
        <v>79</v>
      </c>
      <c r="AT239" s="134" t="s">
        <v>70</v>
      </c>
      <c r="AU239" s="134" t="s">
        <v>79</v>
      </c>
      <c r="AY239" s="126" t="s">
        <v>138</v>
      </c>
      <c r="BK239" s="135">
        <f>SUM(BK240:BK273)</f>
        <v>0</v>
      </c>
    </row>
    <row r="240" spans="1:65" s="2" customFormat="1" ht="16.5" customHeight="1">
      <c r="A240" s="33"/>
      <c r="B240" s="138"/>
      <c r="C240" s="139" t="s">
        <v>324</v>
      </c>
      <c r="D240" s="139" t="s">
        <v>140</v>
      </c>
      <c r="E240" s="140" t="s">
        <v>325</v>
      </c>
      <c r="F240" s="141" t="s">
        <v>326</v>
      </c>
      <c r="G240" s="142" t="s">
        <v>143</v>
      </c>
      <c r="H240" s="143">
        <v>13794</v>
      </c>
      <c r="I240" s="144"/>
      <c r="J240" s="145">
        <f>ROUND(I240*H240,2)</f>
        <v>0</v>
      </c>
      <c r="K240" s="141" t="s">
        <v>144</v>
      </c>
      <c r="L240" s="34"/>
      <c r="M240" s="146" t="s">
        <v>3</v>
      </c>
      <c r="N240" s="147" t="s">
        <v>42</v>
      </c>
      <c r="O240" s="54"/>
      <c r="P240" s="148">
        <f>O240*H240</f>
        <v>0</v>
      </c>
      <c r="Q240" s="148">
        <v>0.27994000000000002</v>
      </c>
      <c r="R240" s="148">
        <f>Q240*H240</f>
        <v>3861.4923600000002</v>
      </c>
      <c r="S240" s="148">
        <v>0</v>
      </c>
      <c r="T240" s="149">
        <f>S240*H240</f>
        <v>0</v>
      </c>
      <c r="U240" s="33"/>
      <c r="V240" s="33"/>
      <c r="W240" s="33"/>
      <c r="X240" s="33"/>
      <c r="Y240" s="33"/>
      <c r="Z240" s="33"/>
      <c r="AA240" s="33"/>
      <c r="AB240" s="33"/>
      <c r="AC240" s="33"/>
      <c r="AD240" s="33"/>
      <c r="AE240" s="33"/>
      <c r="AR240" s="150" t="s">
        <v>145</v>
      </c>
      <c r="AT240" s="150" t="s">
        <v>140</v>
      </c>
      <c r="AU240" s="150" t="s">
        <v>81</v>
      </c>
      <c r="AY240" s="18" t="s">
        <v>138</v>
      </c>
      <c r="BE240" s="151">
        <f>IF(N240="základní",J240,0)</f>
        <v>0</v>
      </c>
      <c r="BF240" s="151">
        <f>IF(N240="snížená",J240,0)</f>
        <v>0</v>
      </c>
      <c r="BG240" s="151">
        <f>IF(N240="zákl. přenesená",J240,0)</f>
        <v>0</v>
      </c>
      <c r="BH240" s="151">
        <f>IF(N240="sníž. přenesená",J240,0)</f>
        <v>0</v>
      </c>
      <c r="BI240" s="151">
        <f>IF(N240="nulová",J240,0)</f>
        <v>0</v>
      </c>
      <c r="BJ240" s="18" t="s">
        <v>79</v>
      </c>
      <c r="BK240" s="151">
        <f>ROUND(I240*H240,2)</f>
        <v>0</v>
      </c>
      <c r="BL240" s="18" t="s">
        <v>145</v>
      </c>
      <c r="BM240" s="150" t="s">
        <v>327</v>
      </c>
    </row>
    <row r="241" spans="1:65" s="2" customFormat="1" ht="11.25">
      <c r="A241" s="33"/>
      <c r="B241" s="34"/>
      <c r="C241" s="33"/>
      <c r="D241" s="152" t="s">
        <v>147</v>
      </c>
      <c r="E241" s="33"/>
      <c r="F241" s="153" t="s">
        <v>326</v>
      </c>
      <c r="G241" s="33"/>
      <c r="H241" s="33"/>
      <c r="I241" s="154"/>
      <c r="J241" s="33"/>
      <c r="K241" s="33"/>
      <c r="L241" s="34"/>
      <c r="M241" s="155"/>
      <c r="N241" s="156"/>
      <c r="O241" s="54"/>
      <c r="P241" s="54"/>
      <c r="Q241" s="54"/>
      <c r="R241" s="54"/>
      <c r="S241" s="54"/>
      <c r="T241" s="55"/>
      <c r="U241" s="33"/>
      <c r="V241" s="33"/>
      <c r="W241" s="33"/>
      <c r="X241" s="33"/>
      <c r="Y241" s="33"/>
      <c r="Z241" s="33"/>
      <c r="AA241" s="33"/>
      <c r="AB241" s="33"/>
      <c r="AC241" s="33"/>
      <c r="AD241" s="33"/>
      <c r="AE241" s="33"/>
      <c r="AT241" s="18" t="s">
        <v>147</v>
      </c>
      <c r="AU241" s="18" t="s">
        <v>81</v>
      </c>
    </row>
    <row r="242" spans="1:65" s="13" customFormat="1" ht="11.25">
      <c r="B242" s="158"/>
      <c r="D242" s="152" t="s">
        <v>150</v>
      </c>
      <c r="E242" s="159" t="s">
        <v>3</v>
      </c>
      <c r="F242" s="160" t="s">
        <v>328</v>
      </c>
      <c r="H242" s="161">
        <v>13794.000000000002</v>
      </c>
      <c r="I242" s="162"/>
      <c r="L242" s="158"/>
      <c r="M242" s="163"/>
      <c r="N242" s="164"/>
      <c r="O242" s="164"/>
      <c r="P242" s="164"/>
      <c r="Q242" s="164"/>
      <c r="R242" s="164"/>
      <c r="S242" s="164"/>
      <c r="T242" s="165"/>
      <c r="AT242" s="159" t="s">
        <v>150</v>
      </c>
      <c r="AU242" s="159" t="s">
        <v>81</v>
      </c>
      <c r="AV242" s="13" t="s">
        <v>81</v>
      </c>
      <c r="AW242" s="13" t="s">
        <v>34</v>
      </c>
      <c r="AX242" s="13" t="s">
        <v>71</v>
      </c>
      <c r="AY242" s="159" t="s">
        <v>138</v>
      </c>
    </row>
    <row r="243" spans="1:65" s="14" customFormat="1" ht="11.25">
      <c r="B243" s="166"/>
      <c r="D243" s="152" t="s">
        <v>150</v>
      </c>
      <c r="E243" s="167" t="s">
        <v>3</v>
      </c>
      <c r="F243" s="168" t="s">
        <v>152</v>
      </c>
      <c r="H243" s="169">
        <v>13794.000000000002</v>
      </c>
      <c r="I243" s="170"/>
      <c r="L243" s="166"/>
      <c r="M243" s="171"/>
      <c r="N243" s="172"/>
      <c r="O243" s="172"/>
      <c r="P243" s="172"/>
      <c r="Q243" s="172"/>
      <c r="R243" s="172"/>
      <c r="S243" s="172"/>
      <c r="T243" s="173"/>
      <c r="AT243" s="167" t="s">
        <v>150</v>
      </c>
      <c r="AU243" s="167" t="s">
        <v>81</v>
      </c>
      <c r="AV243" s="14" t="s">
        <v>145</v>
      </c>
      <c r="AW243" s="14" t="s">
        <v>34</v>
      </c>
      <c r="AX243" s="14" t="s">
        <v>79</v>
      </c>
      <c r="AY243" s="167" t="s">
        <v>138</v>
      </c>
    </row>
    <row r="244" spans="1:65" s="2" customFormat="1" ht="16.5" customHeight="1">
      <c r="A244" s="33"/>
      <c r="B244" s="138"/>
      <c r="C244" s="139" t="s">
        <v>329</v>
      </c>
      <c r="D244" s="139" t="s">
        <v>140</v>
      </c>
      <c r="E244" s="140" t="s">
        <v>330</v>
      </c>
      <c r="F244" s="141" t="s">
        <v>331</v>
      </c>
      <c r="G244" s="142" t="s">
        <v>143</v>
      </c>
      <c r="H244" s="143">
        <v>15298.8</v>
      </c>
      <c r="I244" s="144"/>
      <c r="J244" s="145">
        <f>ROUND(I244*H244,2)</f>
        <v>0</v>
      </c>
      <c r="K244" s="141" t="s">
        <v>144</v>
      </c>
      <c r="L244" s="34"/>
      <c r="M244" s="146" t="s">
        <v>3</v>
      </c>
      <c r="N244" s="147" t="s">
        <v>42</v>
      </c>
      <c r="O244" s="54"/>
      <c r="P244" s="148">
        <f>O244*H244</f>
        <v>0</v>
      </c>
      <c r="Q244" s="148">
        <v>0.378</v>
      </c>
      <c r="R244" s="148">
        <f>Q244*H244</f>
        <v>5782.9463999999998</v>
      </c>
      <c r="S244" s="148">
        <v>0</v>
      </c>
      <c r="T244" s="149">
        <f>S244*H244</f>
        <v>0</v>
      </c>
      <c r="U244" s="33"/>
      <c r="V244" s="33"/>
      <c r="W244" s="33"/>
      <c r="X244" s="33"/>
      <c r="Y244" s="33"/>
      <c r="Z244" s="33"/>
      <c r="AA244" s="33"/>
      <c r="AB244" s="33"/>
      <c r="AC244" s="33"/>
      <c r="AD244" s="33"/>
      <c r="AE244" s="33"/>
      <c r="AR244" s="150" t="s">
        <v>145</v>
      </c>
      <c r="AT244" s="150" t="s">
        <v>140</v>
      </c>
      <c r="AU244" s="150" t="s">
        <v>81</v>
      </c>
      <c r="AY244" s="18" t="s">
        <v>138</v>
      </c>
      <c r="BE244" s="151">
        <f>IF(N244="základní",J244,0)</f>
        <v>0</v>
      </c>
      <c r="BF244" s="151">
        <f>IF(N244="snížená",J244,0)</f>
        <v>0</v>
      </c>
      <c r="BG244" s="151">
        <f>IF(N244="zákl. přenesená",J244,0)</f>
        <v>0</v>
      </c>
      <c r="BH244" s="151">
        <f>IF(N244="sníž. přenesená",J244,0)</f>
        <v>0</v>
      </c>
      <c r="BI244" s="151">
        <f>IF(N244="nulová",J244,0)</f>
        <v>0</v>
      </c>
      <c r="BJ244" s="18" t="s">
        <v>79</v>
      </c>
      <c r="BK244" s="151">
        <f>ROUND(I244*H244,2)</f>
        <v>0</v>
      </c>
      <c r="BL244" s="18" t="s">
        <v>145</v>
      </c>
      <c r="BM244" s="150" t="s">
        <v>332</v>
      </c>
    </row>
    <row r="245" spans="1:65" s="2" customFormat="1" ht="11.25">
      <c r="A245" s="33"/>
      <c r="B245" s="34"/>
      <c r="C245" s="33"/>
      <c r="D245" s="152" t="s">
        <v>147</v>
      </c>
      <c r="E245" s="33"/>
      <c r="F245" s="153" t="s">
        <v>331</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147</v>
      </c>
      <c r="AU245" s="18" t="s">
        <v>81</v>
      </c>
    </row>
    <row r="246" spans="1:65" s="13" customFormat="1" ht="11.25">
      <c r="B246" s="158"/>
      <c r="D246" s="152" t="s">
        <v>150</v>
      </c>
      <c r="E246" s="159" t="s">
        <v>3</v>
      </c>
      <c r="F246" s="160" t="s">
        <v>333</v>
      </c>
      <c r="H246" s="161">
        <v>15298.8</v>
      </c>
      <c r="I246" s="162"/>
      <c r="L246" s="158"/>
      <c r="M246" s="163"/>
      <c r="N246" s="164"/>
      <c r="O246" s="164"/>
      <c r="P246" s="164"/>
      <c r="Q246" s="164"/>
      <c r="R246" s="164"/>
      <c r="S246" s="164"/>
      <c r="T246" s="165"/>
      <c r="AT246" s="159" t="s">
        <v>150</v>
      </c>
      <c r="AU246" s="159" t="s">
        <v>81</v>
      </c>
      <c r="AV246" s="13" t="s">
        <v>81</v>
      </c>
      <c r="AW246" s="13" t="s">
        <v>34</v>
      </c>
      <c r="AX246" s="13" t="s">
        <v>71</v>
      </c>
      <c r="AY246" s="159" t="s">
        <v>138</v>
      </c>
    </row>
    <row r="247" spans="1:65" s="14" customFormat="1" ht="11.25">
      <c r="B247" s="166"/>
      <c r="D247" s="152" t="s">
        <v>150</v>
      </c>
      <c r="E247" s="167" t="s">
        <v>3</v>
      </c>
      <c r="F247" s="168" t="s">
        <v>152</v>
      </c>
      <c r="H247" s="169">
        <v>15298.8</v>
      </c>
      <c r="I247" s="170"/>
      <c r="L247" s="166"/>
      <c r="M247" s="171"/>
      <c r="N247" s="172"/>
      <c r="O247" s="172"/>
      <c r="P247" s="172"/>
      <c r="Q247" s="172"/>
      <c r="R247" s="172"/>
      <c r="S247" s="172"/>
      <c r="T247" s="173"/>
      <c r="AT247" s="167" t="s">
        <v>150</v>
      </c>
      <c r="AU247" s="167" t="s">
        <v>81</v>
      </c>
      <c r="AV247" s="14" t="s">
        <v>145</v>
      </c>
      <c r="AW247" s="14" t="s">
        <v>34</v>
      </c>
      <c r="AX247" s="14" t="s">
        <v>79</v>
      </c>
      <c r="AY247" s="167" t="s">
        <v>138</v>
      </c>
    </row>
    <row r="248" spans="1:65" s="2" customFormat="1" ht="24">
      <c r="A248" s="33"/>
      <c r="B248" s="138"/>
      <c r="C248" s="139" t="s">
        <v>334</v>
      </c>
      <c r="D248" s="139" t="s">
        <v>140</v>
      </c>
      <c r="E248" s="140" t="s">
        <v>335</v>
      </c>
      <c r="F248" s="141" t="s">
        <v>336</v>
      </c>
      <c r="G248" s="142" t="s">
        <v>143</v>
      </c>
      <c r="H248" s="143">
        <v>12790.8</v>
      </c>
      <c r="I248" s="144"/>
      <c r="J248" s="145">
        <f>ROUND(I248*H248,2)</f>
        <v>0</v>
      </c>
      <c r="K248" s="141" t="s">
        <v>144</v>
      </c>
      <c r="L248" s="34"/>
      <c r="M248" s="146" t="s">
        <v>3</v>
      </c>
      <c r="N248" s="147" t="s">
        <v>42</v>
      </c>
      <c r="O248" s="54"/>
      <c r="P248" s="148">
        <f>O248*H248</f>
        <v>0</v>
      </c>
      <c r="Q248" s="148">
        <v>0.21099999999999999</v>
      </c>
      <c r="R248" s="148">
        <f>Q248*H248</f>
        <v>2698.8588</v>
      </c>
      <c r="S248" s="148">
        <v>0</v>
      </c>
      <c r="T248" s="149">
        <f>S248*H248</f>
        <v>0</v>
      </c>
      <c r="U248" s="33"/>
      <c r="V248" s="33"/>
      <c r="W248" s="33"/>
      <c r="X248" s="33"/>
      <c r="Y248" s="33"/>
      <c r="Z248" s="33"/>
      <c r="AA248" s="33"/>
      <c r="AB248" s="33"/>
      <c r="AC248" s="33"/>
      <c r="AD248" s="33"/>
      <c r="AE248" s="33"/>
      <c r="AR248" s="150" t="s">
        <v>145</v>
      </c>
      <c r="AT248" s="150" t="s">
        <v>140</v>
      </c>
      <c r="AU248" s="150" t="s">
        <v>81</v>
      </c>
      <c r="AY248" s="18" t="s">
        <v>138</v>
      </c>
      <c r="BE248" s="151">
        <f>IF(N248="základní",J248,0)</f>
        <v>0</v>
      </c>
      <c r="BF248" s="151">
        <f>IF(N248="snížená",J248,0)</f>
        <v>0</v>
      </c>
      <c r="BG248" s="151">
        <f>IF(N248="zákl. přenesená",J248,0)</f>
        <v>0</v>
      </c>
      <c r="BH248" s="151">
        <f>IF(N248="sníž. přenesená",J248,0)</f>
        <v>0</v>
      </c>
      <c r="BI248" s="151">
        <f>IF(N248="nulová",J248,0)</f>
        <v>0</v>
      </c>
      <c r="BJ248" s="18" t="s">
        <v>79</v>
      </c>
      <c r="BK248" s="151">
        <f>ROUND(I248*H248,2)</f>
        <v>0</v>
      </c>
      <c r="BL248" s="18" t="s">
        <v>145</v>
      </c>
      <c r="BM248" s="150" t="s">
        <v>337</v>
      </c>
    </row>
    <row r="249" spans="1:65" s="2" customFormat="1" ht="19.5">
      <c r="A249" s="33"/>
      <c r="B249" s="34"/>
      <c r="C249" s="33"/>
      <c r="D249" s="152" t="s">
        <v>147</v>
      </c>
      <c r="E249" s="33"/>
      <c r="F249" s="153" t="s">
        <v>336</v>
      </c>
      <c r="G249" s="33"/>
      <c r="H249" s="33"/>
      <c r="I249" s="154"/>
      <c r="J249" s="33"/>
      <c r="K249" s="33"/>
      <c r="L249" s="34"/>
      <c r="M249" s="155"/>
      <c r="N249" s="156"/>
      <c r="O249" s="54"/>
      <c r="P249" s="54"/>
      <c r="Q249" s="54"/>
      <c r="R249" s="54"/>
      <c r="S249" s="54"/>
      <c r="T249" s="55"/>
      <c r="U249" s="33"/>
      <c r="V249" s="33"/>
      <c r="W249" s="33"/>
      <c r="X249" s="33"/>
      <c r="Y249" s="33"/>
      <c r="Z249" s="33"/>
      <c r="AA249" s="33"/>
      <c r="AB249" s="33"/>
      <c r="AC249" s="33"/>
      <c r="AD249" s="33"/>
      <c r="AE249" s="33"/>
      <c r="AT249" s="18" t="s">
        <v>147</v>
      </c>
      <c r="AU249" s="18" t="s">
        <v>81</v>
      </c>
    </row>
    <row r="250" spans="1:65" s="2" customFormat="1" ht="29.25">
      <c r="A250" s="33"/>
      <c r="B250" s="34"/>
      <c r="C250" s="33"/>
      <c r="D250" s="152" t="s">
        <v>148</v>
      </c>
      <c r="E250" s="33"/>
      <c r="F250" s="157" t="s">
        <v>338</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81</v>
      </c>
    </row>
    <row r="251" spans="1:65" s="13" customFormat="1" ht="11.25">
      <c r="B251" s="158"/>
      <c r="D251" s="152" t="s">
        <v>150</v>
      </c>
      <c r="E251" s="159" t="s">
        <v>3</v>
      </c>
      <c r="F251" s="160" t="s">
        <v>339</v>
      </c>
      <c r="H251" s="161">
        <v>12790.800000000001</v>
      </c>
      <c r="I251" s="162"/>
      <c r="L251" s="158"/>
      <c r="M251" s="163"/>
      <c r="N251" s="164"/>
      <c r="O251" s="164"/>
      <c r="P251" s="164"/>
      <c r="Q251" s="164"/>
      <c r="R251" s="164"/>
      <c r="S251" s="164"/>
      <c r="T251" s="165"/>
      <c r="AT251" s="159" t="s">
        <v>150</v>
      </c>
      <c r="AU251" s="159" t="s">
        <v>81</v>
      </c>
      <c r="AV251" s="13" t="s">
        <v>81</v>
      </c>
      <c r="AW251" s="13" t="s">
        <v>34</v>
      </c>
      <c r="AX251" s="13" t="s">
        <v>71</v>
      </c>
      <c r="AY251" s="159" t="s">
        <v>138</v>
      </c>
    </row>
    <row r="252" spans="1:65" s="14" customFormat="1" ht="11.25">
      <c r="B252" s="166"/>
      <c r="D252" s="152" t="s">
        <v>150</v>
      </c>
      <c r="E252" s="167" t="s">
        <v>3</v>
      </c>
      <c r="F252" s="168" t="s">
        <v>152</v>
      </c>
      <c r="H252" s="169">
        <v>12790.800000000001</v>
      </c>
      <c r="I252" s="170"/>
      <c r="L252" s="166"/>
      <c r="M252" s="171"/>
      <c r="N252" s="172"/>
      <c r="O252" s="172"/>
      <c r="P252" s="172"/>
      <c r="Q252" s="172"/>
      <c r="R252" s="172"/>
      <c r="S252" s="172"/>
      <c r="T252" s="173"/>
      <c r="AT252" s="167" t="s">
        <v>150</v>
      </c>
      <c r="AU252" s="167" t="s">
        <v>81</v>
      </c>
      <c r="AV252" s="14" t="s">
        <v>145</v>
      </c>
      <c r="AW252" s="14" t="s">
        <v>34</v>
      </c>
      <c r="AX252" s="14" t="s">
        <v>79</v>
      </c>
      <c r="AY252" s="167" t="s">
        <v>138</v>
      </c>
    </row>
    <row r="253" spans="1:65" s="2" customFormat="1" ht="16.5" customHeight="1">
      <c r="A253" s="33"/>
      <c r="B253" s="138"/>
      <c r="C253" s="139" t="s">
        <v>340</v>
      </c>
      <c r="D253" s="139" t="s">
        <v>140</v>
      </c>
      <c r="E253" s="140" t="s">
        <v>341</v>
      </c>
      <c r="F253" s="141" t="s">
        <v>342</v>
      </c>
      <c r="G253" s="142" t="s">
        <v>143</v>
      </c>
      <c r="H253" s="143">
        <v>12790.8</v>
      </c>
      <c r="I253" s="144"/>
      <c r="J253" s="145">
        <f>ROUND(I253*H253,2)</f>
        <v>0</v>
      </c>
      <c r="K253" s="141" t="s">
        <v>144</v>
      </c>
      <c r="L253" s="34"/>
      <c r="M253" s="146" t="s">
        <v>3</v>
      </c>
      <c r="N253" s="147" t="s">
        <v>42</v>
      </c>
      <c r="O253" s="54"/>
      <c r="P253" s="148">
        <f>O253*H253</f>
        <v>0</v>
      </c>
      <c r="Q253" s="148">
        <v>6.5199999999999998E-3</v>
      </c>
      <c r="R253" s="148">
        <f>Q253*H253</f>
        <v>83.396015999999989</v>
      </c>
      <c r="S253" s="148">
        <v>0</v>
      </c>
      <c r="T253" s="149">
        <f>S253*H253</f>
        <v>0</v>
      </c>
      <c r="U253" s="33"/>
      <c r="V253" s="33"/>
      <c r="W253" s="33"/>
      <c r="X253" s="33"/>
      <c r="Y253" s="33"/>
      <c r="Z253" s="33"/>
      <c r="AA253" s="33"/>
      <c r="AB253" s="33"/>
      <c r="AC253" s="33"/>
      <c r="AD253" s="33"/>
      <c r="AE253" s="33"/>
      <c r="AR253" s="150" t="s">
        <v>145</v>
      </c>
      <c r="AT253" s="150" t="s">
        <v>140</v>
      </c>
      <c r="AU253" s="150" t="s">
        <v>81</v>
      </c>
      <c r="AY253" s="18" t="s">
        <v>138</v>
      </c>
      <c r="BE253" s="151">
        <f>IF(N253="základní",J253,0)</f>
        <v>0</v>
      </c>
      <c r="BF253" s="151">
        <f>IF(N253="snížená",J253,0)</f>
        <v>0</v>
      </c>
      <c r="BG253" s="151">
        <f>IF(N253="zákl. přenesená",J253,0)</f>
        <v>0</v>
      </c>
      <c r="BH253" s="151">
        <f>IF(N253="sníž. přenesená",J253,0)</f>
        <v>0</v>
      </c>
      <c r="BI253" s="151">
        <f>IF(N253="nulová",J253,0)</f>
        <v>0</v>
      </c>
      <c r="BJ253" s="18" t="s">
        <v>79</v>
      </c>
      <c r="BK253" s="151">
        <f>ROUND(I253*H253,2)</f>
        <v>0</v>
      </c>
      <c r="BL253" s="18" t="s">
        <v>145</v>
      </c>
      <c r="BM253" s="150" t="s">
        <v>343</v>
      </c>
    </row>
    <row r="254" spans="1:65" s="2" customFormat="1" ht="11.25">
      <c r="A254" s="33"/>
      <c r="B254" s="34"/>
      <c r="C254" s="33"/>
      <c r="D254" s="152" t="s">
        <v>147</v>
      </c>
      <c r="E254" s="33"/>
      <c r="F254" s="153" t="s">
        <v>342</v>
      </c>
      <c r="G254" s="33"/>
      <c r="H254" s="33"/>
      <c r="I254" s="154"/>
      <c r="J254" s="33"/>
      <c r="K254" s="33"/>
      <c r="L254" s="34"/>
      <c r="M254" s="155"/>
      <c r="N254" s="156"/>
      <c r="O254" s="54"/>
      <c r="P254" s="54"/>
      <c r="Q254" s="54"/>
      <c r="R254" s="54"/>
      <c r="S254" s="54"/>
      <c r="T254" s="55"/>
      <c r="U254" s="33"/>
      <c r="V254" s="33"/>
      <c r="W254" s="33"/>
      <c r="X254" s="33"/>
      <c r="Y254" s="33"/>
      <c r="Z254" s="33"/>
      <c r="AA254" s="33"/>
      <c r="AB254" s="33"/>
      <c r="AC254" s="33"/>
      <c r="AD254" s="33"/>
      <c r="AE254" s="33"/>
      <c r="AT254" s="18" t="s">
        <v>147</v>
      </c>
      <c r="AU254" s="18" t="s">
        <v>81</v>
      </c>
    </row>
    <row r="255" spans="1:65" s="13" customFormat="1" ht="11.25">
      <c r="B255" s="158"/>
      <c r="D255" s="152" t="s">
        <v>150</v>
      </c>
      <c r="E255" s="159" t="s">
        <v>3</v>
      </c>
      <c r="F255" s="160" t="s">
        <v>344</v>
      </c>
      <c r="H255" s="161">
        <v>12790.8</v>
      </c>
      <c r="I255" s="162"/>
      <c r="L255" s="158"/>
      <c r="M255" s="163"/>
      <c r="N255" s="164"/>
      <c r="O255" s="164"/>
      <c r="P255" s="164"/>
      <c r="Q255" s="164"/>
      <c r="R255" s="164"/>
      <c r="S255" s="164"/>
      <c r="T255" s="165"/>
      <c r="AT255" s="159" t="s">
        <v>150</v>
      </c>
      <c r="AU255" s="159" t="s">
        <v>81</v>
      </c>
      <c r="AV255" s="13" t="s">
        <v>81</v>
      </c>
      <c r="AW255" s="13" t="s">
        <v>34</v>
      </c>
      <c r="AX255" s="13" t="s">
        <v>71</v>
      </c>
      <c r="AY255" s="159" t="s">
        <v>138</v>
      </c>
    </row>
    <row r="256" spans="1:65" s="14" customFormat="1" ht="11.25">
      <c r="B256" s="166"/>
      <c r="D256" s="152" t="s">
        <v>150</v>
      </c>
      <c r="E256" s="167" t="s">
        <v>3</v>
      </c>
      <c r="F256" s="168" t="s">
        <v>152</v>
      </c>
      <c r="H256" s="169">
        <v>12790.8</v>
      </c>
      <c r="I256" s="170"/>
      <c r="L256" s="166"/>
      <c r="M256" s="171"/>
      <c r="N256" s="172"/>
      <c r="O256" s="172"/>
      <c r="P256" s="172"/>
      <c r="Q256" s="172"/>
      <c r="R256" s="172"/>
      <c r="S256" s="172"/>
      <c r="T256" s="173"/>
      <c r="AT256" s="167" t="s">
        <v>150</v>
      </c>
      <c r="AU256" s="167" t="s">
        <v>81</v>
      </c>
      <c r="AV256" s="14" t="s">
        <v>145</v>
      </c>
      <c r="AW256" s="14" t="s">
        <v>34</v>
      </c>
      <c r="AX256" s="14" t="s">
        <v>79</v>
      </c>
      <c r="AY256" s="167" t="s">
        <v>138</v>
      </c>
    </row>
    <row r="257" spans="1:65" s="2" customFormat="1" ht="16.5" customHeight="1">
      <c r="A257" s="33"/>
      <c r="B257" s="138"/>
      <c r="C257" s="139" t="s">
        <v>345</v>
      </c>
      <c r="D257" s="139" t="s">
        <v>140</v>
      </c>
      <c r="E257" s="140" t="s">
        <v>346</v>
      </c>
      <c r="F257" s="141" t="s">
        <v>347</v>
      </c>
      <c r="G257" s="142" t="s">
        <v>143</v>
      </c>
      <c r="H257" s="143">
        <v>12540</v>
      </c>
      <c r="I257" s="144"/>
      <c r="J257" s="145">
        <f>ROUND(I257*H257,2)</f>
        <v>0</v>
      </c>
      <c r="K257" s="141" t="s">
        <v>144</v>
      </c>
      <c r="L257" s="34"/>
      <c r="M257" s="146" t="s">
        <v>3</v>
      </c>
      <c r="N257" s="147" t="s">
        <v>42</v>
      </c>
      <c r="O257" s="54"/>
      <c r="P257" s="148">
        <f>O257*H257</f>
        <v>0</v>
      </c>
      <c r="Q257" s="148">
        <v>6.0999999999999997E-4</v>
      </c>
      <c r="R257" s="148">
        <f>Q257*H257</f>
        <v>7.6494</v>
      </c>
      <c r="S257" s="148">
        <v>0</v>
      </c>
      <c r="T257" s="149">
        <f>S257*H257</f>
        <v>0</v>
      </c>
      <c r="U257" s="33"/>
      <c r="V257" s="33"/>
      <c r="W257" s="33"/>
      <c r="X257" s="33"/>
      <c r="Y257" s="33"/>
      <c r="Z257" s="33"/>
      <c r="AA257" s="33"/>
      <c r="AB257" s="33"/>
      <c r="AC257" s="33"/>
      <c r="AD257" s="33"/>
      <c r="AE257" s="33"/>
      <c r="AR257" s="150" t="s">
        <v>145</v>
      </c>
      <c r="AT257" s="150" t="s">
        <v>140</v>
      </c>
      <c r="AU257" s="150" t="s">
        <v>81</v>
      </c>
      <c r="AY257" s="18" t="s">
        <v>138</v>
      </c>
      <c r="BE257" s="151">
        <f>IF(N257="základní",J257,0)</f>
        <v>0</v>
      </c>
      <c r="BF257" s="151">
        <f>IF(N257="snížená",J257,0)</f>
        <v>0</v>
      </c>
      <c r="BG257" s="151">
        <f>IF(N257="zákl. přenesená",J257,0)</f>
        <v>0</v>
      </c>
      <c r="BH257" s="151">
        <f>IF(N257="sníž. přenesená",J257,0)</f>
        <v>0</v>
      </c>
      <c r="BI257" s="151">
        <f>IF(N257="nulová",J257,0)</f>
        <v>0</v>
      </c>
      <c r="BJ257" s="18" t="s">
        <v>79</v>
      </c>
      <c r="BK257" s="151">
        <f>ROUND(I257*H257,2)</f>
        <v>0</v>
      </c>
      <c r="BL257" s="18" t="s">
        <v>145</v>
      </c>
      <c r="BM257" s="150" t="s">
        <v>348</v>
      </c>
    </row>
    <row r="258" spans="1:65" s="2" customFormat="1" ht="11.25">
      <c r="A258" s="33"/>
      <c r="B258" s="34"/>
      <c r="C258" s="33"/>
      <c r="D258" s="152" t="s">
        <v>147</v>
      </c>
      <c r="E258" s="33"/>
      <c r="F258" s="153" t="s">
        <v>347</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147</v>
      </c>
      <c r="AU258" s="18" t="s">
        <v>81</v>
      </c>
    </row>
    <row r="259" spans="1:65" s="13" customFormat="1" ht="11.25">
      <c r="B259" s="158"/>
      <c r="D259" s="152" t="s">
        <v>150</v>
      </c>
      <c r="E259" s="159" t="s">
        <v>3</v>
      </c>
      <c r="F259" s="160" t="s">
        <v>349</v>
      </c>
      <c r="H259" s="161">
        <v>12540</v>
      </c>
      <c r="I259" s="162"/>
      <c r="L259" s="158"/>
      <c r="M259" s="163"/>
      <c r="N259" s="164"/>
      <c r="O259" s="164"/>
      <c r="P259" s="164"/>
      <c r="Q259" s="164"/>
      <c r="R259" s="164"/>
      <c r="S259" s="164"/>
      <c r="T259" s="165"/>
      <c r="AT259" s="159" t="s">
        <v>150</v>
      </c>
      <c r="AU259" s="159" t="s">
        <v>81</v>
      </c>
      <c r="AV259" s="13" t="s">
        <v>81</v>
      </c>
      <c r="AW259" s="13" t="s">
        <v>34</v>
      </c>
      <c r="AX259" s="13" t="s">
        <v>71</v>
      </c>
      <c r="AY259" s="159" t="s">
        <v>138</v>
      </c>
    </row>
    <row r="260" spans="1:65" s="14" customFormat="1" ht="11.25">
      <c r="B260" s="166"/>
      <c r="D260" s="152" t="s">
        <v>150</v>
      </c>
      <c r="E260" s="167" t="s">
        <v>3</v>
      </c>
      <c r="F260" s="168" t="s">
        <v>152</v>
      </c>
      <c r="H260" s="169">
        <v>12540</v>
      </c>
      <c r="I260" s="170"/>
      <c r="L260" s="166"/>
      <c r="M260" s="171"/>
      <c r="N260" s="172"/>
      <c r="O260" s="172"/>
      <c r="P260" s="172"/>
      <c r="Q260" s="172"/>
      <c r="R260" s="172"/>
      <c r="S260" s="172"/>
      <c r="T260" s="173"/>
      <c r="AT260" s="167" t="s">
        <v>150</v>
      </c>
      <c r="AU260" s="167" t="s">
        <v>81</v>
      </c>
      <c r="AV260" s="14" t="s">
        <v>145</v>
      </c>
      <c r="AW260" s="14" t="s">
        <v>34</v>
      </c>
      <c r="AX260" s="14" t="s">
        <v>79</v>
      </c>
      <c r="AY260" s="167" t="s">
        <v>138</v>
      </c>
    </row>
    <row r="261" spans="1:65" s="2" customFormat="1" ht="24">
      <c r="A261" s="33"/>
      <c r="B261" s="138"/>
      <c r="C261" s="139" t="s">
        <v>350</v>
      </c>
      <c r="D261" s="139" t="s">
        <v>140</v>
      </c>
      <c r="E261" s="140" t="s">
        <v>351</v>
      </c>
      <c r="F261" s="141" t="s">
        <v>352</v>
      </c>
      <c r="G261" s="142" t="s">
        <v>143</v>
      </c>
      <c r="H261" s="143">
        <v>12540</v>
      </c>
      <c r="I261" s="144"/>
      <c r="J261" s="145">
        <f>ROUND(I261*H261,2)</f>
        <v>0</v>
      </c>
      <c r="K261" s="141" t="s">
        <v>144</v>
      </c>
      <c r="L261" s="34"/>
      <c r="M261" s="146" t="s">
        <v>3</v>
      </c>
      <c r="N261" s="147" t="s">
        <v>42</v>
      </c>
      <c r="O261" s="54"/>
      <c r="P261" s="148">
        <f>O261*H261</f>
        <v>0</v>
      </c>
      <c r="Q261" s="148">
        <v>0.10373</v>
      </c>
      <c r="R261" s="148">
        <f>Q261*H261</f>
        <v>1300.7742000000001</v>
      </c>
      <c r="S261" s="148">
        <v>0</v>
      </c>
      <c r="T261" s="149">
        <f>S261*H261</f>
        <v>0</v>
      </c>
      <c r="U261" s="33"/>
      <c r="V261" s="33"/>
      <c r="W261" s="33"/>
      <c r="X261" s="33"/>
      <c r="Y261" s="33"/>
      <c r="Z261" s="33"/>
      <c r="AA261" s="33"/>
      <c r="AB261" s="33"/>
      <c r="AC261" s="33"/>
      <c r="AD261" s="33"/>
      <c r="AE261" s="33"/>
      <c r="AR261" s="150" t="s">
        <v>145</v>
      </c>
      <c r="AT261" s="150" t="s">
        <v>140</v>
      </c>
      <c r="AU261" s="150" t="s">
        <v>81</v>
      </c>
      <c r="AY261" s="18" t="s">
        <v>138</v>
      </c>
      <c r="BE261" s="151">
        <f>IF(N261="základní",J261,0)</f>
        <v>0</v>
      </c>
      <c r="BF261" s="151">
        <f>IF(N261="snížená",J261,0)</f>
        <v>0</v>
      </c>
      <c r="BG261" s="151">
        <f>IF(N261="zákl. přenesená",J261,0)</f>
        <v>0</v>
      </c>
      <c r="BH261" s="151">
        <f>IF(N261="sníž. přenesená",J261,0)</f>
        <v>0</v>
      </c>
      <c r="BI261" s="151">
        <f>IF(N261="nulová",J261,0)</f>
        <v>0</v>
      </c>
      <c r="BJ261" s="18" t="s">
        <v>79</v>
      </c>
      <c r="BK261" s="151">
        <f>ROUND(I261*H261,2)</f>
        <v>0</v>
      </c>
      <c r="BL261" s="18" t="s">
        <v>145</v>
      </c>
      <c r="BM261" s="150" t="s">
        <v>353</v>
      </c>
    </row>
    <row r="262" spans="1:65" s="2" customFormat="1" ht="19.5">
      <c r="A262" s="33"/>
      <c r="B262" s="34"/>
      <c r="C262" s="33"/>
      <c r="D262" s="152" t="s">
        <v>147</v>
      </c>
      <c r="E262" s="33"/>
      <c r="F262" s="153" t="s">
        <v>352</v>
      </c>
      <c r="G262" s="33"/>
      <c r="H262" s="33"/>
      <c r="I262" s="154"/>
      <c r="J262" s="33"/>
      <c r="K262" s="33"/>
      <c r="L262" s="34"/>
      <c r="M262" s="155"/>
      <c r="N262" s="156"/>
      <c r="O262" s="54"/>
      <c r="P262" s="54"/>
      <c r="Q262" s="54"/>
      <c r="R262" s="54"/>
      <c r="S262" s="54"/>
      <c r="T262" s="55"/>
      <c r="U262" s="33"/>
      <c r="V262" s="33"/>
      <c r="W262" s="33"/>
      <c r="X262" s="33"/>
      <c r="Y262" s="33"/>
      <c r="Z262" s="33"/>
      <c r="AA262" s="33"/>
      <c r="AB262" s="33"/>
      <c r="AC262" s="33"/>
      <c r="AD262" s="33"/>
      <c r="AE262" s="33"/>
      <c r="AT262" s="18" t="s">
        <v>147</v>
      </c>
      <c r="AU262" s="18" t="s">
        <v>81</v>
      </c>
    </row>
    <row r="263" spans="1:65" s="2" customFormat="1" ht="29.25">
      <c r="A263" s="33"/>
      <c r="B263" s="34"/>
      <c r="C263" s="33"/>
      <c r="D263" s="152" t="s">
        <v>148</v>
      </c>
      <c r="E263" s="33"/>
      <c r="F263" s="157" t="s">
        <v>354</v>
      </c>
      <c r="G263" s="33"/>
      <c r="H263" s="33"/>
      <c r="I263" s="154"/>
      <c r="J263" s="33"/>
      <c r="K263" s="33"/>
      <c r="L263" s="34"/>
      <c r="M263" s="155"/>
      <c r="N263" s="156"/>
      <c r="O263" s="54"/>
      <c r="P263" s="54"/>
      <c r="Q263" s="54"/>
      <c r="R263" s="54"/>
      <c r="S263" s="54"/>
      <c r="T263" s="55"/>
      <c r="U263" s="33"/>
      <c r="V263" s="33"/>
      <c r="W263" s="33"/>
      <c r="X263" s="33"/>
      <c r="Y263" s="33"/>
      <c r="Z263" s="33"/>
      <c r="AA263" s="33"/>
      <c r="AB263" s="33"/>
      <c r="AC263" s="33"/>
      <c r="AD263" s="33"/>
      <c r="AE263" s="33"/>
      <c r="AT263" s="18" t="s">
        <v>148</v>
      </c>
      <c r="AU263" s="18" t="s">
        <v>81</v>
      </c>
    </row>
    <row r="264" spans="1:65" s="13" customFormat="1" ht="11.25">
      <c r="B264" s="158"/>
      <c r="D264" s="152" t="s">
        <v>150</v>
      </c>
      <c r="E264" s="159" t="s">
        <v>3</v>
      </c>
      <c r="F264" s="160" t="s">
        <v>349</v>
      </c>
      <c r="H264" s="161">
        <v>12540</v>
      </c>
      <c r="I264" s="162"/>
      <c r="L264" s="158"/>
      <c r="M264" s="163"/>
      <c r="N264" s="164"/>
      <c r="O264" s="164"/>
      <c r="P264" s="164"/>
      <c r="Q264" s="164"/>
      <c r="R264" s="164"/>
      <c r="S264" s="164"/>
      <c r="T264" s="165"/>
      <c r="AT264" s="159" t="s">
        <v>150</v>
      </c>
      <c r="AU264" s="159" t="s">
        <v>81</v>
      </c>
      <c r="AV264" s="13" t="s">
        <v>81</v>
      </c>
      <c r="AW264" s="13" t="s">
        <v>34</v>
      </c>
      <c r="AX264" s="13" t="s">
        <v>71</v>
      </c>
      <c r="AY264" s="159" t="s">
        <v>138</v>
      </c>
    </row>
    <row r="265" spans="1:65" s="14" customFormat="1" ht="11.25">
      <c r="B265" s="166"/>
      <c r="D265" s="152" t="s">
        <v>150</v>
      </c>
      <c r="E265" s="167" t="s">
        <v>3</v>
      </c>
      <c r="F265" s="168" t="s">
        <v>152</v>
      </c>
      <c r="H265" s="169">
        <v>12540</v>
      </c>
      <c r="I265" s="170"/>
      <c r="L265" s="166"/>
      <c r="M265" s="171"/>
      <c r="N265" s="172"/>
      <c r="O265" s="172"/>
      <c r="P265" s="172"/>
      <c r="Q265" s="172"/>
      <c r="R265" s="172"/>
      <c r="S265" s="172"/>
      <c r="T265" s="173"/>
      <c r="AT265" s="167" t="s">
        <v>150</v>
      </c>
      <c r="AU265" s="167" t="s">
        <v>81</v>
      </c>
      <c r="AV265" s="14" t="s">
        <v>145</v>
      </c>
      <c r="AW265" s="14" t="s">
        <v>34</v>
      </c>
      <c r="AX265" s="14" t="s">
        <v>79</v>
      </c>
      <c r="AY265" s="167" t="s">
        <v>138</v>
      </c>
    </row>
    <row r="266" spans="1:65" s="2" customFormat="1" ht="24">
      <c r="A266" s="33"/>
      <c r="B266" s="138"/>
      <c r="C266" s="139" t="s">
        <v>355</v>
      </c>
      <c r="D266" s="139" t="s">
        <v>140</v>
      </c>
      <c r="E266" s="140" t="s">
        <v>356</v>
      </c>
      <c r="F266" s="141" t="s">
        <v>357</v>
      </c>
      <c r="G266" s="142" t="s">
        <v>143</v>
      </c>
      <c r="H266" s="143">
        <v>180</v>
      </c>
      <c r="I266" s="144"/>
      <c r="J266" s="145">
        <f>ROUND(I266*H266,2)</f>
        <v>0</v>
      </c>
      <c r="K266" s="141" t="s">
        <v>144</v>
      </c>
      <c r="L266" s="34"/>
      <c r="M266" s="146" t="s">
        <v>3</v>
      </c>
      <c r="N266" s="147" t="s">
        <v>42</v>
      </c>
      <c r="O266" s="54"/>
      <c r="P266" s="148">
        <f>O266*H266</f>
        <v>0</v>
      </c>
      <c r="Q266" s="148">
        <v>0.61404000000000003</v>
      </c>
      <c r="R266" s="148">
        <f>Q266*H266</f>
        <v>110.52720000000001</v>
      </c>
      <c r="S266" s="148">
        <v>0</v>
      </c>
      <c r="T266" s="149">
        <f>S266*H266</f>
        <v>0</v>
      </c>
      <c r="U266" s="33"/>
      <c r="V266" s="33"/>
      <c r="W266" s="33"/>
      <c r="X266" s="33"/>
      <c r="Y266" s="33"/>
      <c r="Z266" s="33"/>
      <c r="AA266" s="33"/>
      <c r="AB266" s="33"/>
      <c r="AC266" s="33"/>
      <c r="AD266" s="33"/>
      <c r="AE266" s="33"/>
      <c r="AR266" s="150" t="s">
        <v>145</v>
      </c>
      <c r="AT266" s="150" t="s">
        <v>140</v>
      </c>
      <c r="AU266" s="150" t="s">
        <v>81</v>
      </c>
      <c r="AY266" s="18" t="s">
        <v>138</v>
      </c>
      <c r="BE266" s="151">
        <f>IF(N266="základní",J266,0)</f>
        <v>0</v>
      </c>
      <c r="BF266" s="151">
        <f>IF(N266="snížená",J266,0)</f>
        <v>0</v>
      </c>
      <c r="BG266" s="151">
        <f>IF(N266="zákl. přenesená",J266,0)</f>
        <v>0</v>
      </c>
      <c r="BH266" s="151">
        <f>IF(N266="sníž. přenesená",J266,0)</f>
        <v>0</v>
      </c>
      <c r="BI266" s="151">
        <f>IF(N266="nulová",J266,0)</f>
        <v>0</v>
      </c>
      <c r="BJ266" s="18" t="s">
        <v>79</v>
      </c>
      <c r="BK266" s="151">
        <f>ROUND(I266*H266,2)</f>
        <v>0</v>
      </c>
      <c r="BL266" s="18" t="s">
        <v>145</v>
      </c>
      <c r="BM266" s="150" t="s">
        <v>358</v>
      </c>
    </row>
    <row r="267" spans="1:65" s="2" customFormat="1" ht="19.5">
      <c r="A267" s="33"/>
      <c r="B267" s="34"/>
      <c r="C267" s="33"/>
      <c r="D267" s="152" t="s">
        <v>147</v>
      </c>
      <c r="E267" s="33"/>
      <c r="F267" s="153" t="s">
        <v>357</v>
      </c>
      <c r="G267" s="33"/>
      <c r="H267" s="33"/>
      <c r="I267" s="154"/>
      <c r="J267" s="33"/>
      <c r="K267" s="33"/>
      <c r="L267" s="34"/>
      <c r="M267" s="155"/>
      <c r="N267" s="156"/>
      <c r="O267" s="54"/>
      <c r="P267" s="54"/>
      <c r="Q267" s="54"/>
      <c r="R267" s="54"/>
      <c r="S267" s="54"/>
      <c r="T267" s="55"/>
      <c r="U267" s="33"/>
      <c r="V267" s="33"/>
      <c r="W267" s="33"/>
      <c r="X267" s="33"/>
      <c r="Y267" s="33"/>
      <c r="Z267" s="33"/>
      <c r="AA267" s="33"/>
      <c r="AB267" s="33"/>
      <c r="AC267" s="33"/>
      <c r="AD267" s="33"/>
      <c r="AE267" s="33"/>
      <c r="AT267" s="18" t="s">
        <v>147</v>
      </c>
      <c r="AU267" s="18" t="s">
        <v>81</v>
      </c>
    </row>
    <row r="268" spans="1:65" s="2" customFormat="1" ht="214.5">
      <c r="A268" s="33"/>
      <c r="B268" s="34"/>
      <c r="C268" s="33"/>
      <c r="D268" s="152" t="s">
        <v>148</v>
      </c>
      <c r="E268" s="33"/>
      <c r="F268" s="157" t="s">
        <v>359</v>
      </c>
      <c r="G268" s="33"/>
      <c r="H268" s="33"/>
      <c r="I268" s="154"/>
      <c r="J268" s="33"/>
      <c r="K268" s="33"/>
      <c r="L268" s="34"/>
      <c r="M268" s="155"/>
      <c r="N268" s="156"/>
      <c r="O268" s="54"/>
      <c r="P268" s="54"/>
      <c r="Q268" s="54"/>
      <c r="R268" s="54"/>
      <c r="S268" s="54"/>
      <c r="T268" s="55"/>
      <c r="U268" s="33"/>
      <c r="V268" s="33"/>
      <c r="W268" s="33"/>
      <c r="X268" s="33"/>
      <c r="Y268" s="33"/>
      <c r="Z268" s="33"/>
      <c r="AA268" s="33"/>
      <c r="AB268" s="33"/>
      <c r="AC268" s="33"/>
      <c r="AD268" s="33"/>
      <c r="AE268" s="33"/>
      <c r="AT268" s="18" t="s">
        <v>148</v>
      </c>
      <c r="AU268" s="18" t="s">
        <v>81</v>
      </c>
    </row>
    <row r="269" spans="1:65" s="13" customFormat="1" ht="11.25">
      <c r="B269" s="158"/>
      <c r="D269" s="152" t="s">
        <v>150</v>
      </c>
      <c r="E269" s="159" t="s">
        <v>3</v>
      </c>
      <c r="F269" s="160" t="s">
        <v>306</v>
      </c>
      <c r="H269" s="161">
        <v>180</v>
      </c>
      <c r="I269" s="162"/>
      <c r="L269" s="158"/>
      <c r="M269" s="163"/>
      <c r="N269" s="164"/>
      <c r="O269" s="164"/>
      <c r="P269" s="164"/>
      <c r="Q269" s="164"/>
      <c r="R269" s="164"/>
      <c r="S269" s="164"/>
      <c r="T269" s="165"/>
      <c r="AT269" s="159" t="s">
        <v>150</v>
      </c>
      <c r="AU269" s="159" t="s">
        <v>81</v>
      </c>
      <c r="AV269" s="13" t="s">
        <v>81</v>
      </c>
      <c r="AW269" s="13" t="s">
        <v>34</v>
      </c>
      <c r="AX269" s="13" t="s">
        <v>71</v>
      </c>
      <c r="AY269" s="159" t="s">
        <v>138</v>
      </c>
    </row>
    <row r="270" spans="1:65" s="14" customFormat="1" ht="11.25">
      <c r="B270" s="166"/>
      <c r="D270" s="152" t="s">
        <v>150</v>
      </c>
      <c r="E270" s="167" t="s">
        <v>3</v>
      </c>
      <c r="F270" s="168" t="s">
        <v>152</v>
      </c>
      <c r="H270" s="169">
        <v>180</v>
      </c>
      <c r="I270" s="170"/>
      <c r="L270" s="166"/>
      <c r="M270" s="171"/>
      <c r="N270" s="172"/>
      <c r="O270" s="172"/>
      <c r="P270" s="172"/>
      <c r="Q270" s="172"/>
      <c r="R270" s="172"/>
      <c r="S270" s="172"/>
      <c r="T270" s="173"/>
      <c r="AT270" s="167" t="s">
        <v>150</v>
      </c>
      <c r="AU270" s="167" t="s">
        <v>81</v>
      </c>
      <c r="AV270" s="14" t="s">
        <v>145</v>
      </c>
      <c r="AW270" s="14" t="s">
        <v>34</v>
      </c>
      <c r="AX270" s="14" t="s">
        <v>79</v>
      </c>
      <c r="AY270" s="167" t="s">
        <v>138</v>
      </c>
    </row>
    <row r="271" spans="1:65" s="2" customFormat="1" ht="16.5" customHeight="1">
      <c r="A271" s="33"/>
      <c r="B271" s="138"/>
      <c r="C271" s="139" t="s">
        <v>360</v>
      </c>
      <c r="D271" s="139" t="s">
        <v>140</v>
      </c>
      <c r="E271" s="140" t="s">
        <v>361</v>
      </c>
      <c r="F271" s="141" t="s">
        <v>362</v>
      </c>
      <c r="G271" s="142" t="s">
        <v>166</v>
      </c>
      <c r="H271" s="143">
        <v>150</v>
      </c>
      <c r="I271" s="144"/>
      <c r="J271" s="145">
        <f>ROUND(I271*H271,2)</f>
        <v>0</v>
      </c>
      <c r="K271" s="141" t="s">
        <v>144</v>
      </c>
      <c r="L271" s="34"/>
      <c r="M271" s="146" t="s">
        <v>3</v>
      </c>
      <c r="N271" s="147" t="s">
        <v>42</v>
      </c>
      <c r="O271" s="54"/>
      <c r="P271" s="148">
        <f>O271*H271</f>
        <v>0</v>
      </c>
      <c r="Q271" s="148">
        <v>3.5999999999999999E-3</v>
      </c>
      <c r="R271" s="148">
        <f>Q271*H271</f>
        <v>0.54</v>
      </c>
      <c r="S271" s="148">
        <v>0</v>
      </c>
      <c r="T271" s="149">
        <f>S271*H271</f>
        <v>0</v>
      </c>
      <c r="U271" s="33"/>
      <c r="V271" s="33"/>
      <c r="W271" s="33"/>
      <c r="X271" s="33"/>
      <c r="Y271" s="33"/>
      <c r="Z271" s="33"/>
      <c r="AA271" s="33"/>
      <c r="AB271" s="33"/>
      <c r="AC271" s="33"/>
      <c r="AD271" s="33"/>
      <c r="AE271" s="33"/>
      <c r="AR271" s="150" t="s">
        <v>145</v>
      </c>
      <c r="AT271" s="150" t="s">
        <v>140</v>
      </c>
      <c r="AU271" s="150" t="s">
        <v>81</v>
      </c>
      <c r="AY271" s="18" t="s">
        <v>138</v>
      </c>
      <c r="BE271" s="151">
        <f>IF(N271="základní",J271,0)</f>
        <v>0</v>
      </c>
      <c r="BF271" s="151">
        <f>IF(N271="snížená",J271,0)</f>
        <v>0</v>
      </c>
      <c r="BG271" s="151">
        <f>IF(N271="zákl. přenesená",J271,0)</f>
        <v>0</v>
      </c>
      <c r="BH271" s="151">
        <f>IF(N271="sníž. přenesená",J271,0)</f>
        <v>0</v>
      </c>
      <c r="BI271" s="151">
        <f>IF(N271="nulová",J271,0)</f>
        <v>0</v>
      </c>
      <c r="BJ271" s="18" t="s">
        <v>79</v>
      </c>
      <c r="BK271" s="151">
        <f>ROUND(I271*H271,2)</f>
        <v>0</v>
      </c>
      <c r="BL271" s="18" t="s">
        <v>145</v>
      </c>
      <c r="BM271" s="150" t="s">
        <v>363</v>
      </c>
    </row>
    <row r="272" spans="1:65" s="2" customFormat="1" ht="11.25">
      <c r="A272" s="33"/>
      <c r="B272" s="34"/>
      <c r="C272" s="33"/>
      <c r="D272" s="152" t="s">
        <v>147</v>
      </c>
      <c r="E272" s="33"/>
      <c r="F272" s="153" t="s">
        <v>362</v>
      </c>
      <c r="G272" s="33"/>
      <c r="H272" s="33"/>
      <c r="I272" s="154"/>
      <c r="J272" s="33"/>
      <c r="K272" s="33"/>
      <c r="L272" s="34"/>
      <c r="M272" s="155"/>
      <c r="N272" s="156"/>
      <c r="O272" s="54"/>
      <c r="P272" s="54"/>
      <c r="Q272" s="54"/>
      <c r="R272" s="54"/>
      <c r="S272" s="54"/>
      <c r="T272" s="55"/>
      <c r="U272" s="33"/>
      <c r="V272" s="33"/>
      <c r="W272" s="33"/>
      <c r="X272" s="33"/>
      <c r="Y272" s="33"/>
      <c r="Z272" s="33"/>
      <c r="AA272" s="33"/>
      <c r="AB272" s="33"/>
      <c r="AC272" s="33"/>
      <c r="AD272" s="33"/>
      <c r="AE272" s="33"/>
      <c r="AT272" s="18" t="s">
        <v>147</v>
      </c>
      <c r="AU272" s="18" t="s">
        <v>81</v>
      </c>
    </row>
    <row r="273" spans="1:65" s="2" customFormat="1" ht="48.75">
      <c r="A273" s="33"/>
      <c r="B273" s="34"/>
      <c r="C273" s="33"/>
      <c r="D273" s="152" t="s">
        <v>148</v>
      </c>
      <c r="E273" s="33"/>
      <c r="F273" s="157" t="s">
        <v>364</v>
      </c>
      <c r="G273" s="33"/>
      <c r="H273" s="33"/>
      <c r="I273" s="154"/>
      <c r="J273" s="33"/>
      <c r="K273" s="33"/>
      <c r="L273" s="34"/>
      <c r="M273" s="155"/>
      <c r="N273" s="156"/>
      <c r="O273" s="54"/>
      <c r="P273" s="54"/>
      <c r="Q273" s="54"/>
      <c r="R273" s="54"/>
      <c r="S273" s="54"/>
      <c r="T273" s="55"/>
      <c r="U273" s="33"/>
      <c r="V273" s="33"/>
      <c r="W273" s="33"/>
      <c r="X273" s="33"/>
      <c r="Y273" s="33"/>
      <c r="Z273" s="33"/>
      <c r="AA273" s="33"/>
      <c r="AB273" s="33"/>
      <c r="AC273" s="33"/>
      <c r="AD273" s="33"/>
      <c r="AE273" s="33"/>
      <c r="AT273" s="18" t="s">
        <v>148</v>
      </c>
      <c r="AU273" s="18" t="s">
        <v>81</v>
      </c>
    </row>
    <row r="274" spans="1:65" s="12" customFormat="1" ht="22.9" customHeight="1">
      <c r="B274" s="125"/>
      <c r="D274" s="126" t="s">
        <v>70</v>
      </c>
      <c r="E274" s="136" t="s">
        <v>199</v>
      </c>
      <c r="F274" s="136" t="s">
        <v>365</v>
      </c>
      <c r="I274" s="128"/>
      <c r="J274" s="137">
        <f>BK274</f>
        <v>0</v>
      </c>
      <c r="L274" s="125"/>
      <c r="M274" s="130"/>
      <c r="N274" s="131"/>
      <c r="O274" s="131"/>
      <c r="P274" s="132">
        <f>SUM(P275:P322)</f>
        <v>0</v>
      </c>
      <c r="Q274" s="131"/>
      <c r="R274" s="132">
        <f>SUM(R275:R322)</f>
        <v>381.43071230000004</v>
      </c>
      <c r="S274" s="131"/>
      <c r="T274" s="133">
        <f>SUM(T275:T322)</f>
        <v>490.40000000000003</v>
      </c>
      <c r="AR274" s="126" t="s">
        <v>79</v>
      </c>
      <c r="AT274" s="134" t="s">
        <v>70</v>
      </c>
      <c r="AU274" s="134" t="s">
        <v>79</v>
      </c>
      <c r="AY274" s="126" t="s">
        <v>138</v>
      </c>
      <c r="BK274" s="135">
        <f>SUM(BK275:BK322)</f>
        <v>0</v>
      </c>
    </row>
    <row r="275" spans="1:65" s="2" customFormat="1" ht="16.5" customHeight="1">
      <c r="A275" s="33"/>
      <c r="B275" s="138"/>
      <c r="C275" s="139" t="s">
        <v>366</v>
      </c>
      <c r="D275" s="139" t="s">
        <v>140</v>
      </c>
      <c r="E275" s="140" t="s">
        <v>367</v>
      </c>
      <c r="F275" s="141" t="s">
        <v>368</v>
      </c>
      <c r="G275" s="142" t="s">
        <v>369</v>
      </c>
      <c r="H275" s="143">
        <v>2</v>
      </c>
      <c r="I275" s="144"/>
      <c r="J275" s="145">
        <f>ROUND(I275*H275,2)</f>
        <v>0</v>
      </c>
      <c r="K275" s="141" t="s">
        <v>144</v>
      </c>
      <c r="L275" s="34"/>
      <c r="M275" s="146" t="s">
        <v>3</v>
      </c>
      <c r="N275" s="147" t="s">
        <v>42</v>
      </c>
      <c r="O275" s="54"/>
      <c r="P275" s="148">
        <f>O275*H275</f>
        <v>0</v>
      </c>
      <c r="Q275" s="148">
        <v>0</v>
      </c>
      <c r="R275" s="148">
        <f>Q275*H275</f>
        <v>0</v>
      </c>
      <c r="S275" s="148">
        <v>0</v>
      </c>
      <c r="T275" s="149">
        <f>S275*H275</f>
        <v>0</v>
      </c>
      <c r="U275" s="33"/>
      <c r="V275" s="33"/>
      <c r="W275" s="33"/>
      <c r="X275" s="33"/>
      <c r="Y275" s="33"/>
      <c r="Z275" s="33"/>
      <c r="AA275" s="33"/>
      <c r="AB275" s="33"/>
      <c r="AC275" s="33"/>
      <c r="AD275" s="33"/>
      <c r="AE275" s="33"/>
      <c r="AR275" s="150" t="s">
        <v>145</v>
      </c>
      <c r="AT275" s="150" t="s">
        <v>140</v>
      </c>
      <c r="AU275" s="150" t="s">
        <v>81</v>
      </c>
      <c r="AY275" s="18" t="s">
        <v>138</v>
      </c>
      <c r="BE275" s="151">
        <f>IF(N275="základní",J275,0)</f>
        <v>0</v>
      </c>
      <c r="BF275" s="151">
        <f>IF(N275="snížená",J275,0)</f>
        <v>0</v>
      </c>
      <c r="BG275" s="151">
        <f>IF(N275="zákl. přenesená",J275,0)</f>
        <v>0</v>
      </c>
      <c r="BH275" s="151">
        <f>IF(N275="sníž. přenesená",J275,0)</f>
        <v>0</v>
      </c>
      <c r="BI275" s="151">
        <f>IF(N275="nulová",J275,0)</f>
        <v>0</v>
      </c>
      <c r="BJ275" s="18" t="s">
        <v>79</v>
      </c>
      <c r="BK275" s="151">
        <f>ROUND(I275*H275,2)</f>
        <v>0</v>
      </c>
      <c r="BL275" s="18" t="s">
        <v>145</v>
      </c>
      <c r="BM275" s="150" t="s">
        <v>370</v>
      </c>
    </row>
    <row r="276" spans="1:65" s="2" customFormat="1" ht="11.25">
      <c r="A276" s="33"/>
      <c r="B276" s="34"/>
      <c r="C276" s="33"/>
      <c r="D276" s="152" t="s">
        <v>147</v>
      </c>
      <c r="E276" s="33"/>
      <c r="F276" s="153" t="s">
        <v>368</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147</v>
      </c>
      <c r="AU276" s="18" t="s">
        <v>81</v>
      </c>
    </row>
    <row r="277" spans="1:65" s="2" customFormat="1" ht="87.75">
      <c r="A277" s="33"/>
      <c r="B277" s="34"/>
      <c r="C277" s="33"/>
      <c r="D277" s="152" t="s">
        <v>148</v>
      </c>
      <c r="E277" s="33"/>
      <c r="F277" s="157" t="s">
        <v>371</v>
      </c>
      <c r="G277" s="33"/>
      <c r="H277" s="33"/>
      <c r="I277" s="154"/>
      <c r="J277" s="33"/>
      <c r="K277" s="33"/>
      <c r="L277" s="34"/>
      <c r="M277" s="155"/>
      <c r="N277" s="156"/>
      <c r="O277" s="54"/>
      <c r="P277" s="54"/>
      <c r="Q277" s="54"/>
      <c r="R277" s="54"/>
      <c r="S277" s="54"/>
      <c r="T277" s="55"/>
      <c r="U277" s="33"/>
      <c r="V277" s="33"/>
      <c r="W277" s="33"/>
      <c r="X277" s="33"/>
      <c r="Y277" s="33"/>
      <c r="Z277" s="33"/>
      <c r="AA277" s="33"/>
      <c r="AB277" s="33"/>
      <c r="AC277" s="33"/>
      <c r="AD277" s="33"/>
      <c r="AE277" s="33"/>
      <c r="AT277" s="18" t="s">
        <v>148</v>
      </c>
      <c r="AU277" s="18" t="s">
        <v>81</v>
      </c>
    </row>
    <row r="278" spans="1:65" s="2" customFormat="1" ht="16.5" customHeight="1">
      <c r="A278" s="33"/>
      <c r="B278" s="138"/>
      <c r="C278" s="181" t="s">
        <v>372</v>
      </c>
      <c r="D278" s="181" t="s">
        <v>276</v>
      </c>
      <c r="E278" s="182" t="s">
        <v>373</v>
      </c>
      <c r="F278" s="183" t="s">
        <v>374</v>
      </c>
      <c r="G278" s="184" t="s">
        <v>369</v>
      </c>
      <c r="H278" s="185">
        <v>2</v>
      </c>
      <c r="I278" s="186"/>
      <c r="J278" s="187">
        <f>ROUND(I278*H278,2)</f>
        <v>0</v>
      </c>
      <c r="K278" s="183" t="s">
        <v>144</v>
      </c>
      <c r="L278" s="188"/>
      <c r="M278" s="189" t="s">
        <v>3</v>
      </c>
      <c r="N278" s="190" t="s">
        <v>42</v>
      </c>
      <c r="O278" s="54"/>
      <c r="P278" s="148">
        <f>O278*H278</f>
        <v>0</v>
      </c>
      <c r="Q278" s="148">
        <v>1.4499999999999999E-3</v>
      </c>
      <c r="R278" s="148">
        <f>Q278*H278</f>
        <v>2.8999999999999998E-3</v>
      </c>
      <c r="S278" s="148">
        <v>0</v>
      </c>
      <c r="T278" s="149">
        <f>S278*H278</f>
        <v>0</v>
      </c>
      <c r="U278" s="33"/>
      <c r="V278" s="33"/>
      <c r="W278" s="33"/>
      <c r="X278" s="33"/>
      <c r="Y278" s="33"/>
      <c r="Z278" s="33"/>
      <c r="AA278" s="33"/>
      <c r="AB278" s="33"/>
      <c r="AC278" s="33"/>
      <c r="AD278" s="33"/>
      <c r="AE278" s="33"/>
      <c r="AR278" s="150" t="s">
        <v>189</v>
      </c>
      <c r="AT278" s="150" t="s">
        <v>276</v>
      </c>
      <c r="AU278" s="150" t="s">
        <v>81</v>
      </c>
      <c r="AY278" s="18" t="s">
        <v>138</v>
      </c>
      <c r="BE278" s="151">
        <f>IF(N278="základní",J278,0)</f>
        <v>0</v>
      </c>
      <c r="BF278" s="151">
        <f>IF(N278="snížená",J278,0)</f>
        <v>0</v>
      </c>
      <c r="BG278" s="151">
        <f>IF(N278="zákl. přenesená",J278,0)</f>
        <v>0</v>
      </c>
      <c r="BH278" s="151">
        <f>IF(N278="sníž. přenesená",J278,0)</f>
        <v>0</v>
      </c>
      <c r="BI278" s="151">
        <f>IF(N278="nulová",J278,0)</f>
        <v>0</v>
      </c>
      <c r="BJ278" s="18" t="s">
        <v>79</v>
      </c>
      <c r="BK278" s="151">
        <f>ROUND(I278*H278,2)</f>
        <v>0</v>
      </c>
      <c r="BL278" s="18" t="s">
        <v>145</v>
      </c>
      <c r="BM278" s="150" t="s">
        <v>375</v>
      </c>
    </row>
    <row r="279" spans="1:65" s="2" customFormat="1" ht="11.25">
      <c r="A279" s="33"/>
      <c r="B279" s="34"/>
      <c r="C279" s="33"/>
      <c r="D279" s="152" t="s">
        <v>147</v>
      </c>
      <c r="E279" s="33"/>
      <c r="F279" s="153" t="s">
        <v>374</v>
      </c>
      <c r="G279" s="33"/>
      <c r="H279" s="33"/>
      <c r="I279" s="154"/>
      <c r="J279" s="33"/>
      <c r="K279" s="33"/>
      <c r="L279" s="34"/>
      <c r="M279" s="155"/>
      <c r="N279" s="156"/>
      <c r="O279" s="54"/>
      <c r="P279" s="54"/>
      <c r="Q279" s="54"/>
      <c r="R279" s="54"/>
      <c r="S279" s="54"/>
      <c r="T279" s="55"/>
      <c r="U279" s="33"/>
      <c r="V279" s="33"/>
      <c r="W279" s="33"/>
      <c r="X279" s="33"/>
      <c r="Y279" s="33"/>
      <c r="Z279" s="33"/>
      <c r="AA279" s="33"/>
      <c r="AB279" s="33"/>
      <c r="AC279" s="33"/>
      <c r="AD279" s="33"/>
      <c r="AE279" s="33"/>
      <c r="AT279" s="18" t="s">
        <v>147</v>
      </c>
      <c r="AU279" s="18" t="s">
        <v>81</v>
      </c>
    </row>
    <row r="280" spans="1:65" s="2" customFormat="1" ht="16.5" customHeight="1">
      <c r="A280" s="33"/>
      <c r="B280" s="138"/>
      <c r="C280" s="139" t="s">
        <v>376</v>
      </c>
      <c r="D280" s="139" t="s">
        <v>140</v>
      </c>
      <c r="E280" s="140" t="s">
        <v>377</v>
      </c>
      <c r="F280" s="141" t="s">
        <v>378</v>
      </c>
      <c r="G280" s="142" t="s">
        <v>369</v>
      </c>
      <c r="H280" s="143">
        <v>1</v>
      </c>
      <c r="I280" s="144"/>
      <c r="J280" s="145">
        <f>ROUND(I280*H280,2)</f>
        <v>0</v>
      </c>
      <c r="K280" s="141" t="s">
        <v>144</v>
      </c>
      <c r="L280" s="34"/>
      <c r="M280" s="146" t="s">
        <v>3</v>
      </c>
      <c r="N280" s="147" t="s">
        <v>42</v>
      </c>
      <c r="O280" s="54"/>
      <c r="P280" s="148">
        <f>O280*H280</f>
        <v>0</v>
      </c>
      <c r="Q280" s="148">
        <v>6.9999999999999999E-4</v>
      </c>
      <c r="R280" s="148">
        <f>Q280*H280</f>
        <v>6.9999999999999999E-4</v>
      </c>
      <c r="S280" s="148">
        <v>0</v>
      </c>
      <c r="T280" s="149">
        <f>S280*H280</f>
        <v>0</v>
      </c>
      <c r="U280" s="33"/>
      <c r="V280" s="33"/>
      <c r="W280" s="33"/>
      <c r="X280" s="33"/>
      <c r="Y280" s="33"/>
      <c r="Z280" s="33"/>
      <c r="AA280" s="33"/>
      <c r="AB280" s="33"/>
      <c r="AC280" s="33"/>
      <c r="AD280" s="33"/>
      <c r="AE280" s="33"/>
      <c r="AR280" s="150" t="s">
        <v>145</v>
      </c>
      <c r="AT280" s="150" t="s">
        <v>140</v>
      </c>
      <c r="AU280" s="150" t="s">
        <v>81</v>
      </c>
      <c r="AY280" s="18" t="s">
        <v>138</v>
      </c>
      <c r="BE280" s="151">
        <f>IF(N280="základní",J280,0)</f>
        <v>0</v>
      </c>
      <c r="BF280" s="151">
        <f>IF(N280="snížená",J280,0)</f>
        <v>0</v>
      </c>
      <c r="BG280" s="151">
        <f>IF(N280="zákl. přenesená",J280,0)</f>
        <v>0</v>
      </c>
      <c r="BH280" s="151">
        <f>IF(N280="sníž. přenesená",J280,0)</f>
        <v>0</v>
      </c>
      <c r="BI280" s="151">
        <f>IF(N280="nulová",J280,0)</f>
        <v>0</v>
      </c>
      <c r="BJ280" s="18" t="s">
        <v>79</v>
      </c>
      <c r="BK280" s="151">
        <f>ROUND(I280*H280,2)</f>
        <v>0</v>
      </c>
      <c r="BL280" s="18" t="s">
        <v>145</v>
      </c>
      <c r="BM280" s="150" t="s">
        <v>379</v>
      </c>
    </row>
    <row r="281" spans="1:65" s="2" customFormat="1" ht="11.25">
      <c r="A281" s="33"/>
      <c r="B281" s="34"/>
      <c r="C281" s="33"/>
      <c r="D281" s="152" t="s">
        <v>147</v>
      </c>
      <c r="E281" s="33"/>
      <c r="F281" s="153" t="s">
        <v>378</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147</v>
      </c>
      <c r="AU281" s="18" t="s">
        <v>81</v>
      </c>
    </row>
    <row r="282" spans="1:65" s="2" customFormat="1" ht="136.5">
      <c r="A282" s="33"/>
      <c r="B282" s="34"/>
      <c r="C282" s="33"/>
      <c r="D282" s="152" t="s">
        <v>148</v>
      </c>
      <c r="E282" s="33"/>
      <c r="F282" s="157" t="s">
        <v>380</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81</v>
      </c>
    </row>
    <row r="283" spans="1:65" s="2" customFormat="1" ht="16.5" customHeight="1">
      <c r="A283" s="33"/>
      <c r="B283" s="138"/>
      <c r="C283" s="181" t="s">
        <v>381</v>
      </c>
      <c r="D283" s="181" t="s">
        <v>276</v>
      </c>
      <c r="E283" s="182" t="s">
        <v>382</v>
      </c>
      <c r="F283" s="183" t="s">
        <v>383</v>
      </c>
      <c r="G283" s="184" t="s">
        <v>369</v>
      </c>
      <c r="H283" s="185">
        <v>1</v>
      </c>
      <c r="I283" s="186"/>
      <c r="J283" s="187">
        <f>ROUND(I283*H283,2)</f>
        <v>0</v>
      </c>
      <c r="K283" s="183" t="s">
        <v>144</v>
      </c>
      <c r="L283" s="188"/>
      <c r="M283" s="189" t="s">
        <v>3</v>
      </c>
      <c r="N283" s="190" t="s">
        <v>42</v>
      </c>
      <c r="O283" s="54"/>
      <c r="P283" s="148">
        <f>O283*H283</f>
        <v>0</v>
      </c>
      <c r="Q283" s="148">
        <v>4.0000000000000001E-3</v>
      </c>
      <c r="R283" s="148">
        <f>Q283*H283</f>
        <v>4.0000000000000001E-3</v>
      </c>
      <c r="S283" s="148">
        <v>0</v>
      </c>
      <c r="T283" s="149">
        <f>S283*H283</f>
        <v>0</v>
      </c>
      <c r="U283" s="33"/>
      <c r="V283" s="33"/>
      <c r="W283" s="33"/>
      <c r="X283" s="33"/>
      <c r="Y283" s="33"/>
      <c r="Z283" s="33"/>
      <c r="AA283" s="33"/>
      <c r="AB283" s="33"/>
      <c r="AC283" s="33"/>
      <c r="AD283" s="33"/>
      <c r="AE283" s="33"/>
      <c r="AR283" s="150" t="s">
        <v>189</v>
      </c>
      <c r="AT283" s="150" t="s">
        <v>276</v>
      </c>
      <c r="AU283" s="150" t="s">
        <v>81</v>
      </c>
      <c r="AY283" s="18" t="s">
        <v>138</v>
      </c>
      <c r="BE283" s="151">
        <f>IF(N283="základní",J283,0)</f>
        <v>0</v>
      </c>
      <c r="BF283" s="151">
        <f>IF(N283="snížená",J283,0)</f>
        <v>0</v>
      </c>
      <c r="BG283" s="151">
        <f>IF(N283="zákl. přenesená",J283,0)</f>
        <v>0</v>
      </c>
      <c r="BH283" s="151">
        <f>IF(N283="sníž. přenesená",J283,0)</f>
        <v>0</v>
      </c>
      <c r="BI283" s="151">
        <f>IF(N283="nulová",J283,0)</f>
        <v>0</v>
      </c>
      <c r="BJ283" s="18" t="s">
        <v>79</v>
      </c>
      <c r="BK283" s="151">
        <f>ROUND(I283*H283,2)</f>
        <v>0</v>
      </c>
      <c r="BL283" s="18" t="s">
        <v>145</v>
      </c>
      <c r="BM283" s="150" t="s">
        <v>384</v>
      </c>
    </row>
    <row r="284" spans="1:65" s="2" customFormat="1" ht="11.25">
      <c r="A284" s="33"/>
      <c r="B284" s="34"/>
      <c r="C284" s="33"/>
      <c r="D284" s="152" t="s">
        <v>147</v>
      </c>
      <c r="E284" s="33"/>
      <c r="F284" s="153" t="s">
        <v>383</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147</v>
      </c>
      <c r="AU284" s="18" t="s">
        <v>81</v>
      </c>
    </row>
    <row r="285" spans="1:65" s="2" customFormat="1" ht="16.5" customHeight="1">
      <c r="A285" s="33"/>
      <c r="B285" s="138"/>
      <c r="C285" s="181" t="s">
        <v>385</v>
      </c>
      <c r="D285" s="181" t="s">
        <v>276</v>
      </c>
      <c r="E285" s="182" t="s">
        <v>386</v>
      </c>
      <c r="F285" s="183" t="s">
        <v>387</v>
      </c>
      <c r="G285" s="184" t="s">
        <v>369</v>
      </c>
      <c r="H285" s="185">
        <v>1</v>
      </c>
      <c r="I285" s="186"/>
      <c r="J285" s="187">
        <f>ROUND(I285*H285,2)</f>
        <v>0</v>
      </c>
      <c r="K285" s="183" t="s">
        <v>144</v>
      </c>
      <c r="L285" s="188"/>
      <c r="M285" s="189" t="s">
        <v>3</v>
      </c>
      <c r="N285" s="190" t="s">
        <v>42</v>
      </c>
      <c r="O285" s="54"/>
      <c r="P285" s="148">
        <f>O285*H285</f>
        <v>0</v>
      </c>
      <c r="Q285" s="148">
        <v>6.1000000000000004E-3</v>
      </c>
      <c r="R285" s="148">
        <f>Q285*H285</f>
        <v>6.1000000000000004E-3</v>
      </c>
      <c r="S285" s="148">
        <v>0</v>
      </c>
      <c r="T285" s="149">
        <f>S285*H285</f>
        <v>0</v>
      </c>
      <c r="U285" s="33"/>
      <c r="V285" s="33"/>
      <c r="W285" s="33"/>
      <c r="X285" s="33"/>
      <c r="Y285" s="33"/>
      <c r="Z285" s="33"/>
      <c r="AA285" s="33"/>
      <c r="AB285" s="33"/>
      <c r="AC285" s="33"/>
      <c r="AD285" s="33"/>
      <c r="AE285" s="33"/>
      <c r="AR285" s="150" t="s">
        <v>189</v>
      </c>
      <c r="AT285" s="150" t="s">
        <v>276</v>
      </c>
      <c r="AU285" s="150" t="s">
        <v>81</v>
      </c>
      <c r="AY285" s="18" t="s">
        <v>138</v>
      </c>
      <c r="BE285" s="151">
        <f>IF(N285="základní",J285,0)</f>
        <v>0</v>
      </c>
      <c r="BF285" s="151">
        <f>IF(N285="snížená",J285,0)</f>
        <v>0</v>
      </c>
      <c r="BG285" s="151">
        <f>IF(N285="zákl. přenesená",J285,0)</f>
        <v>0</v>
      </c>
      <c r="BH285" s="151">
        <f>IF(N285="sníž. přenesená",J285,0)</f>
        <v>0</v>
      </c>
      <c r="BI285" s="151">
        <f>IF(N285="nulová",J285,0)</f>
        <v>0</v>
      </c>
      <c r="BJ285" s="18" t="s">
        <v>79</v>
      </c>
      <c r="BK285" s="151">
        <f>ROUND(I285*H285,2)</f>
        <v>0</v>
      </c>
      <c r="BL285" s="18" t="s">
        <v>145</v>
      </c>
      <c r="BM285" s="150" t="s">
        <v>388</v>
      </c>
    </row>
    <row r="286" spans="1:65" s="2" customFormat="1" ht="11.25">
      <c r="A286" s="33"/>
      <c r="B286" s="34"/>
      <c r="C286" s="33"/>
      <c r="D286" s="152" t="s">
        <v>147</v>
      </c>
      <c r="E286" s="33"/>
      <c r="F286" s="153" t="s">
        <v>387</v>
      </c>
      <c r="G286" s="33"/>
      <c r="H286" s="33"/>
      <c r="I286" s="154"/>
      <c r="J286" s="33"/>
      <c r="K286" s="33"/>
      <c r="L286" s="34"/>
      <c r="M286" s="155"/>
      <c r="N286" s="156"/>
      <c r="O286" s="54"/>
      <c r="P286" s="54"/>
      <c r="Q286" s="54"/>
      <c r="R286" s="54"/>
      <c r="S286" s="54"/>
      <c r="T286" s="55"/>
      <c r="U286" s="33"/>
      <c r="V286" s="33"/>
      <c r="W286" s="33"/>
      <c r="X286" s="33"/>
      <c r="Y286" s="33"/>
      <c r="Z286" s="33"/>
      <c r="AA286" s="33"/>
      <c r="AB286" s="33"/>
      <c r="AC286" s="33"/>
      <c r="AD286" s="33"/>
      <c r="AE286" s="33"/>
      <c r="AT286" s="18" t="s">
        <v>147</v>
      </c>
      <c r="AU286" s="18" t="s">
        <v>81</v>
      </c>
    </row>
    <row r="287" spans="1:65" s="2" customFormat="1" ht="16.5" customHeight="1">
      <c r="A287" s="33"/>
      <c r="B287" s="138"/>
      <c r="C287" s="181" t="s">
        <v>389</v>
      </c>
      <c r="D287" s="181" t="s">
        <v>276</v>
      </c>
      <c r="E287" s="182" t="s">
        <v>390</v>
      </c>
      <c r="F287" s="183" t="s">
        <v>391</v>
      </c>
      <c r="G287" s="184" t="s">
        <v>369</v>
      </c>
      <c r="H287" s="185">
        <v>1</v>
      </c>
      <c r="I287" s="186"/>
      <c r="J287" s="187">
        <f>ROUND(I287*H287,2)</f>
        <v>0</v>
      </c>
      <c r="K287" s="183" t="s">
        <v>144</v>
      </c>
      <c r="L287" s="188"/>
      <c r="M287" s="189" t="s">
        <v>3</v>
      </c>
      <c r="N287" s="190" t="s">
        <v>42</v>
      </c>
      <c r="O287" s="54"/>
      <c r="P287" s="148">
        <f>O287*H287</f>
        <v>0</v>
      </c>
      <c r="Q287" s="148">
        <v>3.0000000000000001E-3</v>
      </c>
      <c r="R287" s="148">
        <f>Q287*H287</f>
        <v>3.0000000000000001E-3</v>
      </c>
      <c r="S287" s="148">
        <v>0</v>
      </c>
      <c r="T287" s="149">
        <f>S287*H287</f>
        <v>0</v>
      </c>
      <c r="U287" s="33"/>
      <c r="V287" s="33"/>
      <c r="W287" s="33"/>
      <c r="X287" s="33"/>
      <c r="Y287" s="33"/>
      <c r="Z287" s="33"/>
      <c r="AA287" s="33"/>
      <c r="AB287" s="33"/>
      <c r="AC287" s="33"/>
      <c r="AD287" s="33"/>
      <c r="AE287" s="33"/>
      <c r="AR287" s="150" t="s">
        <v>189</v>
      </c>
      <c r="AT287" s="150" t="s">
        <v>276</v>
      </c>
      <c r="AU287" s="150" t="s">
        <v>81</v>
      </c>
      <c r="AY287" s="18" t="s">
        <v>138</v>
      </c>
      <c r="BE287" s="151">
        <f>IF(N287="základní",J287,0)</f>
        <v>0</v>
      </c>
      <c r="BF287" s="151">
        <f>IF(N287="snížená",J287,0)</f>
        <v>0</v>
      </c>
      <c r="BG287" s="151">
        <f>IF(N287="zákl. přenesená",J287,0)</f>
        <v>0</v>
      </c>
      <c r="BH287" s="151">
        <f>IF(N287="sníž. přenesená",J287,0)</f>
        <v>0</v>
      </c>
      <c r="BI287" s="151">
        <f>IF(N287="nulová",J287,0)</f>
        <v>0</v>
      </c>
      <c r="BJ287" s="18" t="s">
        <v>79</v>
      </c>
      <c r="BK287" s="151">
        <f>ROUND(I287*H287,2)</f>
        <v>0</v>
      </c>
      <c r="BL287" s="18" t="s">
        <v>145</v>
      </c>
      <c r="BM287" s="150" t="s">
        <v>392</v>
      </c>
    </row>
    <row r="288" spans="1:65" s="2" customFormat="1" ht="11.25">
      <c r="A288" s="33"/>
      <c r="B288" s="34"/>
      <c r="C288" s="33"/>
      <c r="D288" s="152" t="s">
        <v>147</v>
      </c>
      <c r="E288" s="33"/>
      <c r="F288" s="153" t="s">
        <v>391</v>
      </c>
      <c r="G288" s="33"/>
      <c r="H288" s="33"/>
      <c r="I288" s="154"/>
      <c r="J288" s="33"/>
      <c r="K288" s="33"/>
      <c r="L288" s="34"/>
      <c r="M288" s="155"/>
      <c r="N288" s="156"/>
      <c r="O288" s="54"/>
      <c r="P288" s="54"/>
      <c r="Q288" s="54"/>
      <c r="R288" s="54"/>
      <c r="S288" s="54"/>
      <c r="T288" s="55"/>
      <c r="U288" s="33"/>
      <c r="V288" s="33"/>
      <c r="W288" s="33"/>
      <c r="X288" s="33"/>
      <c r="Y288" s="33"/>
      <c r="Z288" s="33"/>
      <c r="AA288" s="33"/>
      <c r="AB288" s="33"/>
      <c r="AC288" s="33"/>
      <c r="AD288" s="33"/>
      <c r="AE288" s="33"/>
      <c r="AT288" s="18" t="s">
        <v>147</v>
      </c>
      <c r="AU288" s="18" t="s">
        <v>81</v>
      </c>
    </row>
    <row r="289" spans="1:65" s="2" customFormat="1" ht="16.5" customHeight="1">
      <c r="A289" s="33"/>
      <c r="B289" s="138"/>
      <c r="C289" s="181" t="s">
        <v>393</v>
      </c>
      <c r="D289" s="181" t="s">
        <v>276</v>
      </c>
      <c r="E289" s="182" t="s">
        <v>394</v>
      </c>
      <c r="F289" s="183" t="s">
        <v>395</v>
      </c>
      <c r="G289" s="184" t="s">
        <v>369</v>
      </c>
      <c r="H289" s="185">
        <v>1</v>
      </c>
      <c r="I289" s="186"/>
      <c r="J289" s="187">
        <f>ROUND(I289*H289,2)</f>
        <v>0</v>
      </c>
      <c r="K289" s="183" t="s">
        <v>144</v>
      </c>
      <c r="L289" s="188"/>
      <c r="M289" s="189" t="s">
        <v>3</v>
      </c>
      <c r="N289" s="190" t="s">
        <v>42</v>
      </c>
      <c r="O289" s="54"/>
      <c r="P289" s="148">
        <f>O289*H289</f>
        <v>0</v>
      </c>
      <c r="Q289" s="148">
        <v>1E-4</v>
      </c>
      <c r="R289" s="148">
        <f>Q289*H289</f>
        <v>1E-4</v>
      </c>
      <c r="S289" s="148">
        <v>0</v>
      </c>
      <c r="T289" s="149">
        <f>S289*H289</f>
        <v>0</v>
      </c>
      <c r="U289" s="33"/>
      <c r="V289" s="33"/>
      <c r="W289" s="33"/>
      <c r="X289" s="33"/>
      <c r="Y289" s="33"/>
      <c r="Z289" s="33"/>
      <c r="AA289" s="33"/>
      <c r="AB289" s="33"/>
      <c r="AC289" s="33"/>
      <c r="AD289" s="33"/>
      <c r="AE289" s="33"/>
      <c r="AR289" s="150" t="s">
        <v>189</v>
      </c>
      <c r="AT289" s="150" t="s">
        <v>276</v>
      </c>
      <c r="AU289" s="150" t="s">
        <v>81</v>
      </c>
      <c r="AY289" s="18" t="s">
        <v>138</v>
      </c>
      <c r="BE289" s="151">
        <f>IF(N289="základní",J289,0)</f>
        <v>0</v>
      </c>
      <c r="BF289" s="151">
        <f>IF(N289="snížená",J289,0)</f>
        <v>0</v>
      </c>
      <c r="BG289" s="151">
        <f>IF(N289="zákl. přenesená",J289,0)</f>
        <v>0</v>
      </c>
      <c r="BH289" s="151">
        <f>IF(N289="sníž. přenesená",J289,0)</f>
        <v>0</v>
      </c>
      <c r="BI289" s="151">
        <f>IF(N289="nulová",J289,0)</f>
        <v>0</v>
      </c>
      <c r="BJ289" s="18" t="s">
        <v>79</v>
      </c>
      <c r="BK289" s="151">
        <f>ROUND(I289*H289,2)</f>
        <v>0</v>
      </c>
      <c r="BL289" s="18" t="s">
        <v>145</v>
      </c>
      <c r="BM289" s="150" t="s">
        <v>396</v>
      </c>
    </row>
    <row r="290" spans="1:65" s="2" customFormat="1" ht="11.25">
      <c r="A290" s="33"/>
      <c r="B290" s="34"/>
      <c r="C290" s="33"/>
      <c r="D290" s="152" t="s">
        <v>147</v>
      </c>
      <c r="E290" s="33"/>
      <c r="F290" s="153" t="s">
        <v>395</v>
      </c>
      <c r="G290" s="33"/>
      <c r="H290" s="33"/>
      <c r="I290" s="154"/>
      <c r="J290" s="33"/>
      <c r="K290" s="33"/>
      <c r="L290" s="34"/>
      <c r="M290" s="155"/>
      <c r="N290" s="156"/>
      <c r="O290" s="54"/>
      <c r="P290" s="54"/>
      <c r="Q290" s="54"/>
      <c r="R290" s="54"/>
      <c r="S290" s="54"/>
      <c r="T290" s="55"/>
      <c r="U290" s="33"/>
      <c r="V290" s="33"/>
      <c r="W290" s="33"/>
      <c r="X290" s="33"/>
      <c r="Y290" s="33"/>
      <c r="Z290" s="33"/>
      <c r="AA290" s="33"/>
      <c r="AB290" s="33"/>
      <c r="AC290" s="33"/>
      <c r="AD290" s="33"/>
      <c r="AE290" s="33"/>
      <c r="AT290" s="18" t="s">
        <v>147</v>
      </c>
      <c r="AU290" s="18" t="s">
        <v>81</v>
      </c>
    </row>
    <row r="291" spans="1:65" s="2" customFormat="1" ht="16.5" customHeight="1">
      <c r="A291" s="33"/>
      <c r="B291" s="138"/>
      <c r="C291" s="181" t="s">
        <v>397</v>
      </c>
      <c r="D291" s="181" t="s">
        <v>276</v>
      </c>
      <c r="E291" s="182" t="s">
        <v>398</v>
      </c>
      <c r="F291" s="183" t="s">
        <v>399</v>
      </c>
      <c r="G291" s="184" t="s">
        <v>369</v>
      </c>
      <c r="H291" s="185">
        <v>2</v>
      </c>
      <c r="I291" s="186"/>
      <c r="J291" s="187">
        <f>ROUND(I291*H291,2)</f>
        <v>0</v>
      </c>
      <c r="K291" s="183" t="s">
        <v>144</v>
      </c>
      <c r="L291" s="188"/>
      <c r="M291" s="189" t="s">
        <v>3</v>
      </c>
      <c r="N291" s="190" t="s">
        <v>42</v>
      </c>
      <c r="O291" s="54"/>
      <c r="P291" s="148">
        <f>O291*H291</f>
        <v>0</v>
      </c>
      <c r="Q291" s="148">
        <v>3.5E-4</v>
      </c>
      <c r="R291" s="148">
        <f>Q291*H291</f>
        <v>6.9999999999999999E-4</v>
      </c>
      <c r="S291" s="148">
        <v>0</v>
      </c>
      <c r="T291" s="149">
        <f>S291*H291</f>
        <v>0</v>
      </c>
      <c r="U291" s="33"/>
      <c r="V291" s="33"/>
      <c r="W291" s="33"/>
      <c r="X291" s="33"/>
      <c r="Y291" s="33"/>
      <c r="Z291" s="33"/>
      <c r="AA291" s="33"/>
      <c r="AB291" s="33"/>
      <c r="AC291" s="33"/>
      <c r="AD291" s="33"/>
      <c r="AE291" s="33"/>
      <c r="AR291" s="150" t="s">
        <v>189</v>
      </c>
      <c r="AT291" s="150" t="s">
        <v>276</v>
      </c>
      <c r="AU291" s="150" t="s">
        <v>81</v>
      </c>
      <c r="AY291" s="18" t="s">
        <v>138</v>
      </c>
      <c r="BE291" s="151">
        <f>IF(N291="základní",J291,0)</f>
        <v>0</v>
      </c>
      <c r="BF291" s="151">
        <f>IF(N291="snížená",J291,0)</f>
        <v>0</v>
      </c>
      <c r="BG291" s="151">
        <f>IF(N291="zákl. přenesená",J291,0)</f>
        <v>0</v>
      </c>
      <c r="BH291" s="151">
        <f>IF(N291="sníž. přenesená",J291,0)</f>
        <v>0</v>
      </c>
      <c r="BI291" s="151">
        <f>IF(N291="nulová",J291,0)</f>
        <v>0</v>
      </c>
      <c r="BJ291" s="18" t="s">
        <v>79</v>
      </c>
      <c r="BK291" s="151">
        <f>ROUND(I291*H291,2)</f>
        <v>0</v>
      </c>
      <c r="BL291" s="18" t="s">
        <v>145</v>
      </c>
      <c r="BM291" s="150" t="s">
        <v>400</v>
      </c>
    </row>
    <row r="292" spans="1:65" s="2" customFormat="1" ht="11.25">
      <c r="A292" s="33"/>
      <c r="B292" s="34"/>
      <c r="C292" s="33"/>
      <c r="D292" s="152" t="s">
        <v>147</v>
      </c>
      <c r="E292" s="33"/>
      <c r="F292" s="153" t="s">
        <v>399</v>
      </c>
      <c r="G292" s="33"/>
      <c r="H292" s="33"/>
      <c r="I292" s="154"/>
      <c r="J292" s="33"/>
      <c r="K292" s="33"/>
      <c r="L292" s="34"/>
      <c r="M292" s="155"/>
      <c r="N292" s="156"/>
      <c r="O292" s="54"/>
      <c r="P292" s="54"/>
      <c r="Q292" s="54"/>
      <c r="R292" s="54"/>
      <c r="S292" s="54"/>
      <c r="T292" s="55"/>
      <c r="U292" s="33"/>
      <c r="V292" s="33"/>
      <c r="W292" s="33"/>
      <c r="X292" s="33"/>
      <c r="Y292" s="33"/>
      <c r="Z292" s="33"/>
      <c r="AA292" s="33"/>
      <c r="AB292" s="33"/>
      <c r="AC292" s="33"/>
      <c r="AD292" s="33"/>
      <c r="AE292" s="33"/>
      <c r="AT292" s="18" t="s">
        <v>147</v>
      </c>
      <c r="AU292" s="18" t="s">
        <v>81</v>
      </c>
    </row>
    <row r="293" spans="1:65" s="2" customFormat="1" ht="24">
      <c r="A293" s="33"/>
      <c r="B293" s="138"/>
      <c r="C293" s="139" t="s">
        <v>401</v>
      </c>
      <c r="D293" s="139" t="s">
        <v>140</v>
      </c>
      <c r="E293" s="140" t="s">
        <v>402</v>
      </c>
      <c r="F293" s="141" t="s">
        <v>403</v>
      </c>
      <c r="G293" s="142" t="s">
        <v>369</v>
      </c>
      <c r="H293" s="143">
        <v>30</v>
      </c>
      <c r="I293" s="144"/>
      <c r="J293" s="145">
        <f>ROUND(I293*H293,2)</f>
        <v>0</v>
      </c>
      <c r="K293" s="141" t="s">
        <v>144</v>
      </c>
      <c r="L293" s="34"/>
      <c r="M293" s="146" t="s">
        <v>3</v>
      </c>
      <c r="N293" s="147" t="s">
        <v>42</v>
      </c>
      <c r="O293" s="54"/>
      <c r="P293" s="148">
        <f>O293*H293</f>
        <v>0</v>
      </c>
      <c r="Q293" s="148">
        <v>5.8003900000000002</v>
      </c>
      <c r="R293" s="148">
        <f>Q293*H293</f>
        <v>174.01170000000002</v>
      </c>
      <c r="S293" s="148">
        <v>0</v>
      </c>
      <c r="T293" s="149">
        <f>S293*H293</f>
        <v>0</v>
      </c>
      <c r="U293" s="33"/>
      <c r="V293" s="33"/>
      <c r="W293" s="33"/>
      <c r="X293" s="33"/>
      <c r="Y293" s="33"/>
      <c r="Z293" s="33"/>
      <c r="AA293" s="33"/>
      <c r="AB293" s="33"/>
      <c r="AC293" s="33"/>
      <c r="AD293" s="33"/>
      <c r="AE293" s="33"/>
      <c r="AR293" s="150" t="s">
        <v>145</v>
      </c>
      <c r="AT293" s="150" t="s">
        <v>140</v>
      </c>
      <c r="AU293" s="150" t="s">
        <v>81</v>
      </c>
      <c r="AY293" s="18" t="s">
        <v>138</v>
      </c>
      <c r="BE293" s="151">
        <f>IF(N293="základní",J293,0)</f>
        <v>0</v>
      </c>
      <c r="BF293" s="151">
        <f>IF(N293="snížená",J293,0)</f>
        <v>0</v>
      </c>
      <c r="BG293" s="151">
        <f>IF(N293="zákl. přenesená",J293,0)</f>
        <v>0</v>
      </c>
      <c r="BH293" s="151">
        <f>IF(N293="sníž. přenesená",J293,0)</f>
        <v>0</v>
      </c>
      <c r="BI293" s="151">
        <f>IF(N293="nulová",J293,0)</f>
        <v>0</v>
      </c>
      <c r="BJ293" s="18" t="s">
        <v>79</v>
      </c>
      <c r="BK293" s="151">
        <f>ROUND(I293*H293,2)</f>
        <v>0</v>
      </c>
      <c r="BL293" s="18" t="s">
        <v>145</v>
      </c>
      <c r="BM293" s="150" t="s">
        <v>404</v>
      </c>
    </row>
    <row r="294" spans="1:65" s="2" customFormat="1" ht="11.25">
      <c r="A294" s="33"/>
      <c r="B294" s="34"/>
      <c r="C294" s="33"/>
      <c r="D294" s="152" t="s">
        <v>147</v>
      </c>
      <c r="E294" s="33"/>
      <c r="F294" s="153" t="s">
        <v>403</v>
      </c>
      <c r="G294" s="33"/>
      <c r="H294" s="33"/>
      <c r="I294" s="154"/>
      <c r="J294" s="33"/>
      <c r="K294" s="33"/>
      <c r="L294" s="34"/>
      <c r="M294" s="155"/>
      <c r="N294" s="156"/>
      <c r="O294" s="54"/>
      <c r="P294" s="54"/>
      <c r="Q294" s="54"/>
      <c r="R294" s="54"/>
      <c r="S294" s="54"/>
      <c r="T294" s="55"/>
      <c r="U294" s="33"/>
      <c r="V294" s="33"/>
      <c r="W294" s="33"/>
      <c r="X294" s="33"/>
      <c r="Y294" s="33"/>
      <c r="Z294" s="33"/>
      <c r="AA294" s="33"/>
      <c r="AB294" s="33"/>
      <c r="AC294" s="33"/>
      <c r="AD294" s="33"/>
      <c r="AE294" s="33"/>
      <c r="AT294" s="18" t="s">
        <v>147</v>
      </c>
      <c r="AU294" s="18" t="s">
        <v>81</v>
      </c>
    </row>
    <row r="295" spans="1:65" s="2" customFormat="1" ht="156">
      <c r="A295" s="33"/>
      <c r="B295" s="34"/>
      <c r="C295" s="33"/>
      <c r="D295" s="152" t="s">
        <v>148</v>
      </c>
      <c r="E295" s="33"/>
      <c r="F295" s="157" t="s">
        <v>405</v>
      </c>
      <c r="G295" s="33"/>
      <c r="H295" s="33"/>
      <c r="I295" s="154"/>
      <c r="J295" s="33"/>
      <c r="K295" s="33"/>
      <c r="L295" s="34"/>
      <c r="M295" s="155"/>
      <c r="N295" s="156"/>
      <c r="O295" s="54"/>
      <c r="P295" s="54"/>
      <c r="Q295" s="54"/>
      <c r="R295" s="54"/>
      <c r="S295" s="54"/>
      <c r="T295" s="55"/>
      <c r="U295" s="33"/>
      <c r="V295" s="33"/>
      <c r="W295" s="33"/>
      <c r="X295" s="33"/>
      <c r="Y295" s="33"/>
      <c r="Z295" s="33"/>
      <c r="AA295" s="33"/>
      <c r="AB295" s="33"/>
      <c r="AC295" s="33"/>
      <c r="AD295" s="33"/>
      <c r="AE295" s="33"/>
      <c r="AT295" s="18" t="s">
        <v>148</v>
      </c>
      <c r="AU295" s="18" t="s">
        <v>81</v>
      </c>
    </row>
    <row r="296" spans="1:65" s="13" customFormat="1" ht="11.25">
      <c r="B296" s="158"/>
      <c r="D296" s="152" t="s">
        <v>150</v>
      </c>
      <c r="E296" s="159" t="s">
        <v>3</v>
      </c>
      <c r="F296" s="160" t="s">
        <v>406</v>
      </c>
      <c r="H296" s="161">
        <v>30</v>
      </c>
      <c r="I296" s="162"/>
      <c r="L296" s="158"/>
      <c r="M296" s="163"/>
      <c r="N296" s="164"/>
      <c r="O296" s="164"/>
      <c r="P296" s="164"/>
      <c r="Q296" s="164"/>
      <c r="R296" s="164"/>
      <c r="S296" s="164"/>
      <c r="T296" s="165"/>
      <c r="AT296" s="159" t="s">
        <v>150</v>
      </c>
      <c r="AU296" s="159" t="s">
        <v>81</v>
      </c>
      <c r="AV296" s="13" t="s">
        <v>81</v>
      </c>
      <c r="AW296" s="13" t="s">
        <v>34</v>
      </c>
      <c r="AX296" s="13" t="s">
        <v>71</v>
      </c>
      <c r="AY296" s="159" t="s">
        <v>138</v>
      </c>
    </row>
    <row r="297" spans="1:65" s="14" customFormat="1" ht="11.25">
      <c r="B297" s="166"/>
      <c r="D297" s="152" t="s">
        <v>150</v>
      </c>
      <c r="E297" s="167" t="s">
        <v>3</v>
      </c>
      <c r="F297" s="168" t="s">
        <v>152</v>
      </c>
      <c r="H297" s="169">
        <v>30</v>
      </c>
      <c r="I297" s="170"/>
      <c r="L297" s="166"/>
      <c r="M297" s="171"/>
      <c r="N297" s="172"/>
      <c r="O297" s="172"/>
      <c r="P297" s="172"/>
      <c r="Q297" s="172"/>
      <c r="R297" s="172"/>
      <c r="S297" s="172"/>
      <c r="T297" s="173"/>
      <c r="AT297" s="167" t="s">
        <v>150</v>
      </c>
      <c r="AU297" s="167" t="s">
        <v>81</v>
      </c>
      <c r="AV297" s="14" t="s">
        <v>145</v>
      </c>
      <c r="AW297" s="14" t="s">
        <v>34</v>
      </c>
      <c r="AX297" s="14" t="s">
        <v>79</v>
      </c>
      <c r="AY297" s="167" t="s">
        <v>138</v>
      </c>
    </row>
    <row r="298" spans="1:65" s="2" customFormat="1" ht="16.5" customHeight="1">
      <c r="A298" s="33"/>
      <c r="B298" s="138"/>
      <c r="C298" s="139" t="s">
        <v>407</v>
      </c>
      <c r="D298" s="139" t="s">
        <v>140</v>
      </c>
      <c r="E298" s="140" t="s">
        <v>408</v>
      </c>
      <c r="F298" s="141" t="s">
        <v>409</v>
      </c>
      <c r="G298" s="142" t="s">
        <v>174</v>
      </c>
      <c r="H298" s="143">
        <v>22.138000000000002</v>
      </c>
      <c r="I298" s="144"/>
      <c r="J298" s="145">
        <f>ROUND(I298*H298,2)</f>
        <v>0</v>
      </c>
      <c r="K298" s="141" t="s">
        <v>144</v>
      </c>
      <c r="L298" s="34"/>
      <c r="M298" s="146" t="s">
        <v>3</v>
      </c>
      <c r="N298" s="147" t="s">
        <v>42</v>
      </c>
      <c r="O298" s="54"/>
      <c r="P298" s="148">
        <f>O298*H298</f>
        <v>0</v>
      </c>
      <c r="Q298" s="148">
        <v>2.46367</v>
      </c>
      <c r="R298" s="148">
        <f>Q298*H298</f>
        <v>54.540726460000002</v>
      </c>
      <c r="S298" s="148">
        <v>0</v>
      </c>
      <c r="T298" s="149">
        <f>S298*H298</f>
        <v>0</v>
      </c>
      <c r="U298" s="33"/>
      <c r="V298" s="33"/>
      <c r="W298" s="33"/>
      <c r="X298" s="33"/>
      <c r="Y298" s="33"/>
      <c r="Z298" s="33"/>
      <c r="AA298" s="33"/>
      <c r="AB298" s="33"/>
      <c r="AC298" s="33"/>
      <c r="AD298" s="33"/>
      <c r="AE298" s="33"/>
      <c r="AR298" s="150" t="s">
        <v>145</v>
      </c>
      <c r="AT298" s="150" t="s">
        <v>140</v>
      </c>
      <c r="AU298" s="150" t="s">
        <v>81</v>
      </c>
      <c r="AY298" s="18" t="s">
        <v>138</v>
      </c>
      <c r="BE298" s="151">
        <f>IF(N298="základní",J298,0)</f>
        <v>0</v>
      </c>
      <c r="BF298" s="151">
        <f>IF(N298="snížená",J298,0)</f>
        <v>0</v>
      </c>
      <c r="BG298" s="151">
        <f>IF(N298="zákl. přenesená",J298,0)</f>
        <v>0</v>
      </c>
      <c r="BH298" s="151">
        <f>IF(N298="sníž. přenesená",J298,0)</f>
        <v>0</v>
      </c>
      <c r="BI298" s="151">
        <f>IF(N298="nulová",J298,0)</f>
        <v>0</v>
      </c>
      <c r="BJ298" s="18" t="s">
        <v>79</v>
      </c>
      <c r="BK298" s="151">
        <f>ROUND(I298*H298,2)</f>
        <v>0</v>
      </c>
      <c r="BL298" s="18" t="s">
        <v>145</v>
      </c>
      <c r="BM298" s="150" t="s">
        <v>410</v>
      </c>
    </row>
    <row r="299" spans="1:65" s="2" customFormat="1" ht="11.25">
      <c r="A299" s="33"/>
      <c r="B299" s="34"/>
      <c r="C299" s="33"/>
      <c r="D299" s="152" t="s">
        <v>147</v>
      </c>
      <c r="E299" s="33"/>
      <c r="F299" s="153" t="s">
        <v>409</v>
      </c>
      <c r="G299" s="33"/>
      <c r="H299" s="33"/>
      <c r="I299" s="154"/>
      <c r="J299" s="33"/>
      <c r="K299" s="33"/>
      <c r="L299" s="34"/>
      <c r="M299" s="155"/>
      <c r="N299" s="156"/>
      <c r="O299" s="54"/>
      <c r="P299" s="54"/>
      <c r="Q299" s="54"/>
      <c r="R299" s="54"/>
      <c r="S299" s="54"/>
      <c r="T299" s="55"/>
      <c r="U299" s="33"/>
      <c r="V299" s="33"/>
      <c r="W299" s="33"/>
      <c r="X299" s="33"/>
      <c r="Y299" s="33"/>
      <c r="Z299" s="33"/>
      <c r="AA299" s="33"/>
      <c r="AB299" s="33"/>
      <c r="AC299" s="33"/>
      <c r="AD299" s="33"/>
      <c r="AE299" s="33"/>
      <c r="AT299" s="18" t="s">
        <v>147</v>
      </c>
      <c r="AU299" s="18" t="s">
        <v>81</v>
      </c>
    </row>
    <row r="300" spans="1:65" s="2" customFormat="1" ht="48.75">
      <c r="A300" s="33"/>
      <c r="B300" s="34"/>
      <c r="C300" s="33"/>
      <c r="D300" s="152" t="s">
        <v>148</v>
      </c>
      <c r="E300" s="33"/>
      <c r="F300" s="157" t="s">
        <v>411</v>
      </c>
      <c r="G300" s="33"/>
      <c r="H300" s="33"/>
      <c r="I300" s="154"/>
      <c r="J300" s="33"/>
      <c r="K300" s="33"/>
      <c r="L300" s="34"/>
      <c r="M300" s="155"/>
      <c r="N300" s="156"/>
      <c r="O300" s="54"/>
      <c r="P300" s="54"/>
      <c r="Q300" s="54"/>
      <c r="R300" s="54"/>
      <c r="S300" s="54"/>
      <c r="T300" s="55"/>
      <c r="U300" s="33"/>
      <c r="V300" s="33"/>
      <c r="W300" s="33"/>
      <c r="X300" s="33"/>
      <c r="Y300" s="33"/>
      <c r="Z300" s="33"/>
      <c r="AA300" s="33"/>
      <c r="AB300" s="33"/>
      <c r="AC300" s="33"/>
      <c r="AD300" s="33"/>
      <c r="AE300" s="33"/>
      <c r="AT300" s="18" t="s">
        <v>148</v>
      </c>
      <c r="AU300" s="18" t="s">
        <v>81</v>
      </c>
    </row>
    <row r="301" spans="1:65" s="2" customFormat="1" ht="16.5" customHeight="1">
      <c r="A301" s="33"/>
      <c r="B301" s="138"/>
      <c r="C301" s="139" t="s">
        <v>412</v>
      </c>
      <c r="D301" s="139" t="s">
        <v>140</v>
      </c>
      <c r="E301" s="140" t="s">
        <v>413</v>
      </c>
      <c r="F301" s="141" t="s">
        <v>414</v>
      </c>
      <c r="G301" s="142" t="s">
        <v>174</v>
      </c>
      <c r="H301" s="143">
        <v>66.296999999999997</v>
      </c>
      <c r="I301" s="144"/>
      <c r="J301" s="145">
        <f>ROUND(I301*H301,2)</f>
        <v>0</v>
      </c>
      <c r="K301" s="141" t="s">
        <v>144</v>
      </c>
      <c r="L301" s="34"/>
      <c r="M301" s="146" t="s">
        <v>3</v>
      </c>
      <c r="N301" s="147" t="s">
        <v>42</v>
      </c>
      <c r="O301" s="54"/>
      <c r="P301" s="148">
        <f>O301*H301</f>
        <v>0</v>
      </c>
      <c r="Q301" s="148">
        <v>2.2667199999999998</v>
      </c>
      <c r="R301" s="148">
        <f>Q301*H301</f>
        <v>150.27673583999999</v>
      </c>
      <c r="S301" s="148">
        <v>0</v>
      </c>
      <c r="T301" s="149">
        <f>S301*H301</f>
        <v>0</v>
      </c>
      <c r="U301" s="33"/>
      <c r="V301" s="33"/>
      <c r="W301" s="33"/>
      <c r="X301" s="33"/>
      <c r="Y301" s="33"/>
      <c r="Z301" s="33"/>
      <c r="AA301" s="33"/>
      <c r="AB301" s="33"/>
      <c r="AC301" s="33"/>
      <c r="AD301" s="33"/>
      <c r="AE301" s="33"/>
      <c r="AR301" s="150" t="s">
        <v>145</v>
      </c>
      <c r="AT301" s="150" t="s">
        <v>140</v>
      </c>
      <c r="AU301" s="150" t="s">
        <v>81</v>
      </c>
      <c r="AY301" s="18" t="s">
        <v>138</v>
      </c>
      <c r="BE301" s="151">
        <f>IF(N301="základní",J301,0)</f>
        <v>0</v>
      </c>
      <c r="BF301" s="151">
        <f>IF(N301="snížená",J301,0)</f>
        <v>0</v>
      </c>
      <c r="BG301" s="151">
        <f>IF(N301="zákl. přenesená",J301,0)</f>
        <v>0</v>
      </c>
      <c r="BH301" s="151">
        <f>IF(N301="sníž. přenesená",J301,0)</f>
        <v>0</v>
      </c>
      <c r="BI301" s="151">
        <f>IF(N301="nulová",J301,0)</f>
        <v>0</v>
      </c>
      <c r="BJ301" s="18" t="s">
        <v>79</v>
      </c>
      <c r="BK301" s="151">
        <f>ROUND(I301*H301,2)</f>
        <v>0</v>
      </c>
      <c r="BL301" s="18" t="s">
        <v>145</v>
      </c>
      <c r="BM301" s="150" t="s">
        <v>415</v>
      </c>
    </row>
    <row r="302" spans="1:65" s="2" customFormat="1" ht="11.25">
      <c r="A302" s="33"/>
      <c r="B302" s="34"/>
      <c r="C302" s="33"/>
      <c r="D302" s="152" t="s">
        <v>147</v>
      </c>
      <c r="E302" s="33"/>
      <c r="F302" s="153" t="s">
        <v>414</v>
      </c>
      <c r="G302" s="33"/>
      <c r="H302" s="33"/>
      <c r="I302" s="154"/>
      <c r="J302" s="33"/>
      <c r="K302" s="33"/>
      <c r="L302" s="34"/>
      <c r="M302" s="155"/>
      <c r="N302" s="156"/>
      <c r="O302" s="54"/>
      <c r="P302" s="54"/>
      <c r="Q302" s="54"/>
      <c r="R302" s="54"/>
      <c r="S302" s="54"/>
      <c r="T302" s="55"/>
      <c r="U302" s="33"/>
      <c r="V302" s="33"/>
      <c r="W302" s="33"/>
      <c r="X302" s="33"/>
      <c r="Y302" s="33"/>
      <c r="Z302" s="33"/>
      <c r="AA302" s="33"/>
      <c r="AB302" s="33"/>
      <c r="AC302" s="33"/>
      <c r="AD302" s="33"/>
      <c r="AE302" s="33"/>
      <c r="AT302" s="18" t="s">
        <v>147</v>
      </c>
      <c r="AU302" s="18" t="s">
        <v>81</v>
      </c>
    </row>
    <row r="303" spans="1:65" s="2" customFormat="1" ht="48.75">
      <c r="A303" s="33"/>
      <c r="B303" s="34"/>
      <c r="C303" s="33"/>
      <c r="D303" s="152" t="s">
        <v>148</v>
      </c>
      <c r="E303" s="33"/>
      <c r="F303" s="157" t="s">
        <v>411</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148</v>
      </c>
      <c r="AU303" s="18" t="s">
        <v>81</v>
      </c>
    </row>
    <row r="304" spans="1:65" s="13" customFormat="1" ht="11.25">
      <c r="B304" s="158"/>
      <c r="D304" s="152" t="s">
        <v>150</v>
      </c>
      <c r="E304" s="159" t="s">
        <v>3</v>
      </c>
      <c r="F304" s="160" t="s">
        <v>416</v>
      </c>
      <c r="H304" s="161">
        <v>66.296999999999997</v>
      </c>
      <c r="I304" s="162"/>
      <c r="L304" s="158"/>
      <c r="M304" s="163"/>
      <c r="N304" s="164"/>
      <c r="O304" s="164"/>
      <c r="P304" s="164"/>
      <c r="Q304" s="164"/>
      <c r="R304" s="164"/>
      <c r="S304" s="164"/>
      <c r="T304" s="165"/>
      <c r="AT304" s="159" t="s">
        <v>150</v>
      </c>
      <c r="AU304" s="159" t="s">
        <v>81</v>
      </c>
      <c r="AV304" s="13" t="s">
        <v>81</v>
      </c>
      <c r="AW304" s="13" t="s">
        <v>34</v>
      </c>
      <c r="AX304" s="13" t="s">
        <v>71</v>
      </c>
      <c r="AY304" s="159" t="s">
        <v>138</v>
      </c>
    </row>
    <row r="305" spans="1:65" s="14" customFormat="1" ht="11.25">
      <c r="B305" s="166"/>
      <c r="D305" s="152" t="s">
        <v>150</v>
      </c>
      <c r="E305" s="167" t="s">
        <v>3</v>
      </c>
      <c r="F305" s="168" t="s">
        <v>152</v>
      </c>
      <c r="H305" s="169">
        <v>66.296999999999997</v>
      </c>
      <c r="I305" s="170"/>
      <c r="L305" s="166"/>
      <c r="M305" s="171"/>
      <c r="N305" s="172"/>
      <c r="O305" s="172"/>
      <c r="P305" s="172"/>
      <c r="Q305" s="172"/>
      <c r="R305" s="172"/>
      <c r="S305" s="172"/>
      <c r="T305" s="173"/>
      <c r="AT305" s="167" t="s">
        <v>150</v>
      </c>
      <c r="AU305" s="167" t="s">
        <v>81</v>
      </c>
      <c r="AV305" s="14" t="s">
        <v>145</v>
      </c>
      <c r="AW305" s="14" t="s">
        <v>34</v>
      </c>
      <c r="AX305" s="14" t="s">
        <v>79</v>
      </c>
      <c r="AY305" s="167" t="s">
        <v>138</v>
      </c>
    </row>
    <row r="306" spans="1:65" s="2" customFormat="1" ht="21.75" customHeight="1">
      <c r="A306" s="33"/>
      <c r="B306" s="138"/>
      <c r="C306" s="139" t="s">
        <v>417</v>
      </c>
      <c r="D306" s="139" t="s">
        <v>140</v>
      </c>
      <c r="E306" s="140" t="s">
        <v>418</v>
      </c>
      <c r="F306" s="141" t="s">
        <v>419</v>
      </c>
      <c r="G306" s="142" t="s">
        <v>166</v>
      </c>
      <c r="H306" s="143">
        <v>115.5</v>
      </c>
      <c r="I306" s="144"/>
      <c r="J306" s="145">
        <f>ROUND(I306*H306,2)</f>
        <v>0</v>
      </c>
      <c r="K306" s="141" t="s">
        <v>144</v>
      </c>
      <c r="L306" s="34"/>
      <c r="M306" s="146" t="s">
        <v>3</v>
      </c>
      <c r="N306" s="147" t="s">
        <v>42</v>
      </c>
      <c r="O306" s="54"/>
      <c r="P306" s="148">
        <f>O306*H306</f>
        <v>0</v>
      </c>
      <c r="Q306" s="148">
        <v>0</v>
      </c>
      <c r="R306" s="148">
        <f>Q306*H306</f>
        <v>0</v>
      </c>
      <c r="S306" s="148">
        <v>0</v>
      </c>
      <c r="T306" s="149">
        <f>S306*H306</f>
        <v>0</v>
      </c>
      <c r="U306" s="33"/>
      <c r="V306" s="33"/>
      <c r="W306" s="33"/>
      <c r="X306" s="33"/>
      <c r="Y306" s="33"/>
      <c r="Z306" s="33"/>
      <c r="AA306" s="33"/>
      <c r="AB306" s="33"/>
      <c r="AC306" s="33"/>
      <c r="AD306" s="33"/>
      <c r="AE306" s="33"/>
      <c r="AR306" s="150" t="s">
        <v>145</v>
      </c>
      <c r="AT306" s="150" t="s">
        <v>140</v>
      </c>
      <c r="AU306" s="150" t="s">
        <v>81</v>
      </c>
      <c r="AY306" s="18" t="s">
        <v>138</v>
      </c>
      <c r="BE306" s="151">
        <f>IF(N306="základní",J306,0)</f>
        <v>0</v>
      </c>
      <c r="BF306" s="151">
        <f>IF(N306="snížená",J306,0)</f>
        <v>0</v>
      </c>
      <c r="BG306" s="151">
        <f>IF(N306="zákl. přenesená",J306,0)</f>
        <v>0</v>
      </c>
      <c r="BH306" s="151">
        <f>IF(N306="sníž. přenesená",J306,0)</f>
        <v>0</v>
      </c>
      <c r="BI306" s="151">
        <f>IF(N306="nulová",J306,0)</f>
        <v>0</v>
      </c>
      <c r="BJ306" s="18" t="s">
        <v>79</v>
      </c>
      <c r="BK306" s="151">
        <f>ROUND(I306*H306,2)</f>
        <v>0</v>
      </c>
      <c r="BL306" s="18" t="s">
        <v>145</v>
      </c>
      <c r="BM306" s="150" t="s">
        <v>420</v>
      </c>
    </row>
    <row r="307" spans="1:65" s="2" customFormat="1" ht="11.25">
      <c r="A307" s="33"/>
      <c r="B307" s="34"/>
      <c r="C307" s="33"/>
      <c r="D307" s="152" t="s">
        <v>147</v>
      </c>
      <c r="E307" s="33"/>
      <c r="F307" s="153" t="s">
        <v>419</v>
      </c>
      <c r="G307" s="33"/>
      <c r="H307" s="33"/>
      <c r="I307" s="154"/>
      <c r="J307" s="33"/>
      <c r="K307" s="33"/>
      <c r="L307" s="34"/>
      <c r="M307" s="155"/>
      <c r="N307" s="156"/>
      <c r="O307" s="54"/>
      <c r="P307" s="54"/>
      <c r="Q307" s="54"/>
      <c r="R307" s="54"/>
      <c r="S307" s="54"/>
      <c r="T307" s="55"/>
      <c r="U307" s="33"/>
      <c r="V307" s="33"/>
      <c r="W307" s="33"/>
      <c r="X307" s="33"/>
      <c r="Y307" s="33"/>
      <c r="Z307" s="33"/>
      <c r="AA307" s="33"/>
      <c r="AB307" s="33"/>
      <c r="AC307" s="33"/>
      <c r="AD307" s="33"/>
      <c r="AE307" s="33"/>
      <c r="AT307" s="18" t="s">
        <v>147</v>
      </c>
      <c r="AU307" s="18" t="s">
        <v>81</v>
      </c>
    </row>
    <row r="308" spans="1:65" s="2" customFormat="1" ht="117">
      <c r="A308" s="33"/>
      <c r="B308" s="34"/>
      <c r="C308" s="33"/>
      <c r="D308" s="152" t="s">
        <v>148</v>
      </c>
      <c r="E308" s="33"/>
      <c r="F308" s="157" t="s">
        <v>421</v>
      </c>
      <c r="G308" s="33"/>
      <c r="H308" s="33"/>
      <c r="I308" s="154"/>
      <c r="J308" s="33"/>
      <c r="K308" s="33"/>
      <c r="L308" s="34"/>
      <c r="M308" s="155"/>
      <c r="N308" s="156"/>
      <c r="O308" s="54"/>
      <c r="P308" s="54"/>
      <c r="Q308" s="54"/>
      <c r="R308" s="54"/>
      <c r="S308" s="54"/>
      <c r="T308" s="55"/>
      <c r="U308" s="33"/>
      <c r="V308" s="33"/>
      <c r="W308" s="33"/>
      <c r="X308" s="33"/>
      <c r="Y308" s="33"/>
      <c r="Z308" s="33"/>
      <c r="AA308" s="33"/>
      <c r="AB308" s="33"/>
      <c r="AC308" s="33"/>
      <c r="AD308" s="33"/>
      <c r="AE308" s="33"/>
      <c r="AT308" s="18" t="s">
        <v>148</v>
      </c>
      <c r="AU308" s="18" t="s">
        <v>81</v>
      </c>
    </row>
    <row r="309" spans="1:65" s="13" customFormat="1" ht="11.25">
      <c r="B309" s="158"/>
      <c r="D309" s="152" t="s">
        <v>150</v>
      </c>
      <c r="E309" s="159" t="s">
        <v>3</v>
      </c>
      <c r="F309" s="160" t="s">
        <v>422</v>
      </c>
      <c r="H309" s="161">
        <v>115.5</v>
      </c>
      <c r="I309" s="162"/>
      <c r="L309" s="158"/>
      <c r="M309" s="163"/>
      <c r="N309" s="164"/>
      <c r="O309" s="164"/>
      <c r="P309" s="164"/>
      <c r="Q309" s="164"/>
      <c r="R309" s="164"/>
      <c r="S309" s="164"/>
      <c r="T309" s="165"/>
      <c r="AT309" s="159" t="s">
        <v>150</v>
      </c>
      <c r="AU309" s="159" t="s">
        <v>81</v>
      </c>
      <c r="AV309" s="13" t="s">
        <v>81</v>
      </c>
      <c r="AW309" s="13" t="s">
        <v>34</v>
      </c>
      <c r="AX309" s="13" t="s">
        <v>71</v>
      </c>
      <c r="AY309" s="159" t="s">
        <v>138</v>
      </c>
    </row>
    <row r="310" spans="1:65" s="14" customFormat="1" ht="11.25">
      <c r="B310" s="166"/>
      <c r="D310" s="152" t="s">
        <v>150</v>
      </c>
      <c r="E310" s="167" t="s">
        <v>3</v>
      </c>
      <c r="F310" s="168" t="s">
        <v>152</v>
      </c>
      <c r="H310" s="169">
        <v>115.5</v>
      </c>
      <c r="I310" s="170"/>
      <c r="L310" s="166"/>
      <c r="M310" s="171"/>
      <c r="N310" s="172"/>
      <c r="O310" s="172"/>
      <c r="P310" s="172"/>
      <c r="Q310" s="172"/>
      <c r="R310" s="172"/>
      <c r="S310" s="172"/>
      <c r="T310" s="173"/>
      <c r="AT310" s="167" t="s">
        <v>150</v>
      </c>
      <c r="AU310" s="167" t="s">
        <v>81</v>
      </c>
      <c r="AV310" s="14" t="s">
        <v>145</v>
      </c>
      <c r="AW310" s="14" t="s">
        <v>34</v>
      </c>
      <c r="AX310" s="14" t="s">
        <v>79</v>
      </c>
      <c r="AY310" s="167" t="s">
        <v>138</v>
      </c>
    </row>
    <row r="311" spans="1:65" s="2" customFormat="1" ht="16.5" customHeight="1">
      <c r="A311" s="33"/>
      <c r="B311" s="138"/>
      <c r="C311" s="181" t="s">
        <v>423</v>
      </c>
      <c r="D311" s="181" t="s">
        <v>276</v>
      </c>
      <c r="E311" s="182" t="s">
        <v>424</v>
      </c>
      <c r="F311" s="183" t="s">
        <v>425</v>
      </c>
      <c r="G311" s="184" t="s">
        <v>369</v>
      </c>
      <c r="H311" s="185">
        <v>22.47</v>
      </c>
      <c r="I311" s="186"/>
      <c r="J311" s="187">
        <f>ROUND(I311*H311,2)</f>
        <v>0</v>
      </c>
      <c r="K311" s="183" t="s">
        <v>144</v>
      </c>
      <c r="L311" s="188"/>
      <c r="M311" s="189" t="s">
        <v>3</v>
      </c>
      <c r="N311" s="190" t="s">
        <v>42</v>
      </c>
      <c r="O311" s="54"/>
      <c r="P311" s="148">
        <f>O311*H311</f>
        <v>0</v>
      </c>
      <c r="Q311" s="148">
        <v>0.115</v>
      </c>
      <c r="R311" s="148">
        <f>Q311*H311</f>
        <v>2.58405</v>
      </c>
      <c r="S311" s="148">
        <v>0</v>
      </c>
      <c r="T311" s="149">
        <f>S311*H311</f>
        <v>0</v>
      </c>
      <c r="U311" s="33"/>
      <c r="V311" s="33"/>
      <c r="W311" s="33"/>
      <c r="X311" s="33"/>
      <c r="Y311" s="33"/>
      <c r="Z311" s="33"/>
      <c r="AA311" s="33"/>
      <c r="AB311" s="33"/>
      <c r="AC311" s="33"/>
      <c r="AD311" s="33"/>
      <c r="AE311" s="33"/>
      <c r="AR311" s="150" t="s">
        <v>189</v>
      </c>
      <c r="AT311" s="150" t="s">
        <v>276</v>
      </c>
      <c r="AU311" s="150" t="s">
        <v>81</v>
      </c>
      <c r="AY311" s="18" t="s">
        <v>138</v>
      </c>
      <c r="BE311" s="151">
        <f>IF(N311="základní",J311,0)</f>
        <v>0</v>
      </c>
      <c r="BF311" s="151">
        <f>IF(N311="snížená",J311,0)</f>
        <v>0</v>
      </c>
      <c r="BG311" s="151">
        <f>IF(N311="zákl. přenesená",J311,0)</f>
        <v>0</v>
      </c>
      <c r="BH311" s="151">
        <f>IF(N311="sníž. přenesená",J311,0)</f>
        <v>0</v>
      </c>
      <c r="BI311" s="151">
        <f>IF(N311="nulová",J311,0)</f>
        <v>0</v>
      </c>
      <c r="BJ311" s="18" t="s">
        <v>79</v>
      </c>
      <c r="BK311" s="151">
        <f>ROUND(I311*H311,2)</f>
        <v>0</v>
      </c>
      <c r="BL311" s="18" t="s">
        <v>145</v>
      </c>
      <c r="BM311" s="150" t="s">
        <v>426</v>
      </c>
    </row>
    <row r="312" spans="1:65" s="2" customFormat="1" ht="11.25">
      <c r="A312" s="33"/>
      <c r="B312" s="34"/>
      <c r="C312" s="33"/>
      <c r="D312" s="152" t="s">
        <v>147</v>
      </c>
      <c r="E312" s="33"/>
      <c r="F312" s="153" t="s">
        <v>425</v>
      </c>
      <c r="G312" s="33"/>
      <c r="H312" s="33"/>
      <c r="I312" s="154"/>
      <c r="J312" s="33"/>
      <c r="K312" s="33"/>
      <c r="L312" s="34"/>
      <c r="M312" s="155"/>
      <c r="N312" s="156"/>
      <c r="O312" s="54"/>
      <c r="P312" s="54"/>
      <c r="Q312" s="54"/>
      <c r="R312" s="54"/>
      <c r="S312" s="54"/>
      <c r="T312" s="55"/>
      <c r="U312" s="33"/>
      <c r="V312" s="33"/>
      <c r="W312" s="33"/>
      <c r="X312" s="33"/>
      <c r="Y312" s="33"/>
      <c r="Z312" s="33"/>
      <c r="AA312" s="33"/>
      <c r="AB312" s="33"/>
      <c r="AC312" s="33"/>
      <c r="AD312" s="33"/>
      <c r="AE312" s="33"/>
      <c r="AT312" s="18" t="s">
        <v>147</v>
      </c>
      <c r="AU312" s="18" t="s">
        <v>81</v>
      </c>
    </row>
    <row r="313" spans="1:65" s="2" customFormat="1" ht="21.75" customHeight="1">
      <c r="A313" s="33"/>
      <c r="B313" s="138"/>
      <c r="C313" s="139" t="s">
        <v>427</v>
      </c>
      <c r="D313" s="139" t="s">
        <v>140</v>
      </c>
      <c r="E313" s="140" t="s">
        <v>428</v>
      </c>
      <c r="F313" s="141" t="s">
        <v>429</v>
      </c>
      <c r="G313" s="142" t="s">
        <v>143</v>
      </c>
      <c r="H313" s="143">
        <v>12260</v>
      </c>
      <c r="I313" s="144"/>
      <c r="J313" s="145">
        <f>ROUND(I313*H313,2)</f>
        <v>0</v>
      </c>
      <c r="K313" s="141" t="s">
        <v>144</v>
      </c>
      <c r="L313" s="34"/>
      <c r="M313" s="146" t="s">
        <v>3</v>
      </c>
      <c r="N313" s="147" t="s">
        <v>42</v>
      </c>
      <c r="O313" s="54"/>
      <c r="P313" s="148">
        <f>O313*H313</f>
        <v>0</v>
      </c>
      <c r="Q313" s="148">
        <v>0</v>
      </c>
      <c r="R313" s="148">
        <f>Q313*H313</f>
        <v>0</v>
      </c>
      <c r="S313" s="148">
        <v>0.02</v>
      </c>
      <c r="T313" s="149">
        <f>S313*H313</f>
        <v>245.20000000000002</v>
      </c>
      <c r="U313" s="33"/>
      <c r="V313" s="33"/>
      <c r="W313" s="33"/>
      <c r="X313" s="33"/>
      <c r="Y313" s="33"/>
      <c r="Z313" s="33"/>
      <c r="AA313" s="33"/>
      <c r="AB313" s="33"/>
      <c r="AC313" s="33"/>
      <c r="AD313" s="33"/>
      <c r="AE313" s="33"/>
      <c r="AR313" s="150" t="s">
        <v>145</v>
      </c>
      <c r="AT313" s="150" t="s">
        <v>140</v>
      </c>
      <c r="AU313" s="150" t="s">
        <v>81</v>
      </c>
      <c r="AY313" s="18" t="s">
        <v>138</v>
      </c>
      <c r="BE313" s="151">
        <f>IF(N313="základní",J313,0)</f>
        <v>0</v>
      </c>
      <c r="BF313" s="151">
        <f>IF(N313="snížená",J313,0)</f>
        <v>0</v>
      </c>
      <c r="BG313" s="151">
        <f>IF(N313="zákl. přenesená",J313,0)</f>
        <v>0</v>
      </c>
      <c r="BH313" s="151">
        <f>IF(N313="sníž. přenesená",J313,0)</f>
        <v>0</v>
      </c>
      <c r="BI313" s="151">
        <f>IF(N313="nulová",J313,0)</f>
        <v>0</v>
      </c>
      <c r="BJ313" s="18" t="s">
        <v>79</v>
      </c>
      <c r="BK313" s="151">
        <f>ROUND(I313*H313,2)</f>
        <v>0</v>
      </c>
      <c r="BL313" s="18" t="s">
        <v>145</v>
      </c>
      <c r="BM313" s="150" t="s">
        <v>430</v>
      </c>
    </row>
    <row r="314" spans="1:65" s="2" customFormat="1" ht="11.25">
      <c r="A314" s="33"/>
      <c r="B314" s="34"/>
      <c r="C314" s="33"/>
      <c r="D314" s="152" t="s">
        <v>147</v>
      </c>
      <c r="E314" s="33"/>
      <c r="F314" s="153" t="s">
        <v>429</v>
      </c>
      <c r="G314" s="33"/>
      <c r="H314" s="33"/>
      <c r="I314" s="154"/>
      <c r="J314" s="33"/>
      <c r="K314" s="33"/>
      <c r="L314" s="34"/>
      <c r="M314" s="155"/>
      <c r="N314" s="156"/>
      <c r="O314" s="54"/>
      <c r="P314" s="54"/>
      <c r="Q314" s="54"/>
      <c r="R314" s="54"/>
      <c r="S314" s="54"/>
      <c r="T314" s="55"/>
      <c r="U314" s="33"/>
      <c r="V314" s="33"/>
      <c r="W314" s="33"/>
      <c r="X314" s="33"/>
      <c r="Y314" s="33"/>
      <c r="Z314" s="33"/>
      <c r="AA314" s="33"/>
      <c r="AB314" s="33"/>
      <c r="AC314" s="33"/>
      <c r="AD314" s="33"/>
      <c r="AE314" s="33"/>
      <c r="AT314" s="18" t="s">
        <v>147</v>
      </c>
      <c r="AU314" s="18" t="s">
        <v>81</v>
      </c>
    </row>
    <row r="315" spans="1:65" s="2" customFormat="1" ht="78">
      <c r="A315" s="33"/>
      <c r="B315" s="34"/>
      <c r="C315" s="33"/>
      <c r="D315" s="152" t="s">
        <v>148</v>
      </c>
      <c r="E315" s="33"/>
      <c r="F315" s="157" t="s">
        <v>431</v>
      </c>
      <c r="G315" s="33"/>
      <c r="H315" s="33"/>
      <c r="I315" s="154"/>
      <c r="J315" s="33"/>
      <c r="K315" s="33"/>
      <c r="L315" s="34"/>
      <c r="M315" s="155"/>
      <c r="N315" s="156"/>
      <c r="O315" s="54"/>
      <c r="P315" s="54"/>
      <c r="Q315" s="54"/>
      <c r="R315" s="54"/>
      <c r="S315" s="54"/>
      <c r="T315" s="55"/>
      <c r="U315" s="33"/>
      <c r="V315" s="33"/>
      <c r="W315" s="33"/>
      <c r="X315" s="33"/>
      <c r="Y315" s="33"/>
      <c r="Z315" s="33"/>
      <c r="AA315" s="33"/>
      <c r="AB315" s="33"/>
      <c r="AC315" s="33"/>
      <c r="AD315" s="33"/>
      <c r="AE315" s="33"/>
      <c r="AT315" s="18" t="s">
        <v>148</v>
      </c>
      <c r="AU315" s="18" t="s">
        <v>81</v>
      </c>
    </row>
    <row r="316" spans="1:65" s="13" customFormat="1" ht="11.25">
      <c r="B316" s="158"/>
      <c r="D316" s="152" t="s">
        <v>150</v>
      </c>
      <c r="E316" s="159" t="s">
        <v>3</v>
      </c>
      <c r="F316" s="160" t="s">
        <v>432</v>
      </c>
      <c r="H316" s="161">
        <v>12260</v>
      </c>
      <c r="I316" s="162"/>
      <c r="L316" s="158"/>
      <c r="M316" s="163"/>
      <c r="N316" s="164"/>
      <c r="O316" s="164"/>
      <c r="P316" s="164"/>
      <c r="Q316" s="164"/>
      <c r="R316" s="164"/>
      <c r="S316" s="164"/>
      <c r="T316" s="165"/>
      <c r="AT316" s="159" t="s">
        <v>150</v>
      </c>
      <c r="AU316" s="159" t="s">
        <v>81</v>
      </c>
      <c r="AV316" s="13" t="s">
        <v>81</v>
      </c>
      <c r="AW316" s="13" t="s">
        <v>34</v>
      </c>
      <c r="AX316" s="13" t="s">
        <v>71</v>
      </c>
      <c r="AY316" s="159" t="s">
        <v>138</v>
      </c>
    </row>
    <row r="317" spans="1:65" s="14" customFormat="1" ht="11.25">
      <c r="B317" s="166"/>
      <c r="D317" s="152" t="s">
        <v>150</v>
      </c>
      <c r="E317" s="167" t="s">
        <v>3</v>
      </c>
      <c r="F317" s="168" t="s">
        <v>152</v>
      </c>
      <c r="H317" s="169">
        <v>12260</v>
      </c>
      <c r="I317" s="170"/>
      <c r="L317" s="166"/>
      <c r="M317" s="171"/>
      <c r="N317" s="172"/>
      <c r="O317" s="172"/>
      <c r="P317" s="172"/>
      <c r="Q317" s="172"/>
      <c r="R317" s="172"/>
      <c r="S317" s="172"/>
      <c r="T317" s="173"/>
      <c r="AT317" s="167" t="s">
        <v>150</v>
      </c>
      <c r="AU317" s="167" t="s">
        <v>81</v>
      </c>
      <c r="AV317" s="14" t="s">
        <v>145</v>
      </c>
      <c r="AW317" s="14" t="s">
        <v>34</v>
      </c>
      <c r="AX317" s="14" t="s">
        <v>79</v>
      </c>
      <c r="AY317" s="167" t="s">
        <v>138</v>
      </c>
    </row>
    <row r="318" spans="1:65" s="2" customFormat="1" ht="33" customHeight="1">
      <c r="A318" s="33"/>
      <c r="B318" s="138"/>
      <c r="C318" s="139" t="s">
        <v>433</v>
      </c>
      <c r="D318" s="139" t="s">
        <v>140</v>
      </c>
      <c r="E318" s="140" t="s">
        <v>434</v>
      </c>
      <c r="F318" s="141" t="s">
        <v>435</v>
      </c>
      <c r="G318" s="142" t="s">
        <v>143</v>
      </c>
      <c r="H318" s="143">
        <v>12260</v>
      </c>
      <c r="I318" s="144"/>
      <c r="J318" s="145">
        <f>ROUND(I318*H318,2)</f>
        <v>0</v>
      </c>
      <c r="K318" s="141" t="s">
        <v>144</v>
      </c>
      <c r="L318" s="34"/>
      <c r="M318" s="146" t="s">
        <v>3</v>
      </c>
      <c r="N318" s="147" t="s">
        <v>42</v>
      </c>
      <c r="O318" s="54"/>
      <c r="P318" s="148">
        <f>O318*H318</f>
        <v>0</v>
      </c>
      <c r="Q318" s="148">
        <v>0</v>
      </c>
      <c r="R318" s="148">
        <f>Q318*H318</f>
        <v>0</v>
      </c>
      <c r="S318" s="148">
        <v>0.02</v>
      </c>
      <c r="T318" s="149">
        <f>S318*H318</f>
        <v>245.20000000000002</v>
      </c>
      <c r="U318" s="33"/>
      <c r="V318" s="33"/>
      <c r="W318" s="33"/>
      <c r="X318" s="33"/>
      <c r="Y318" s="33"/>
      <c r="Z318" s="33"/>
      <c r="AA318" s="33"/>
      <c r="AB318" s="33"/>
      <c r="AC318" s="33"/>
      <c r="AD318" s="33"/>
      <c r="AE318" s="33"/>
      <c r="AR318" s="150" t="s">
        <v>145</v>
      </c>
      <c r="AT318" s="150" t="s">
        <v>140</v>
      </c>
      <c r="AU318" s="150" t="s">
        <v>81</v>
      </c>
      <c r="AY318" s="18" t="s">
        <v>138</v>
      </c>
      <c r="BE318" s="151">
        <f>IF(N318="základní",J318,0)</f>
        <v>0</v>
      </c>
      <c r="BF318" s="151">
        <f>IF(N318="snížená",J318,0)</f>
        <v>0</v>
      </c>
      <c r="BG318" s="151">
        <f>IF(N318="zákl. přenesená",J318,0)</f>
        <v>0</v>
      </c>
      <c r="BH318" s="151">
        <f>IF(N318="sníž. přenesená",J318,0)</f>
        <v>0</v>
      </c>
      <c r="BI318" s="151">
        <f>IF(N318="nulová",J318,0)</f>
        <v>0</v>
      </c>
      <c r="BJ318" s="18" t="s">
        <v>79</v>
      </c>
      <c r="BK318" s="151">
        <f>ROUND(I318*H318,2)</f>
        <v>0</v>
      </c>
      <c r="BL318" s="18" t="s">
        <v>145</v>
      </c>
      <c r="BM318" s="150" t="s">
        <v>436</v>
      </c>
    </row>
    <row r="319" spans="1:65" s="2" customFormat="1" ht="19.5">
      <c r="A319" s="33"/>
      <c r="B319" s="34"/>
      <c r="C319" s="33"/>
      <c r="D319" s="152" t="s">
        <v>147</v>
      </c>
      <c r="E319" s="33"/>
      <c r="F319" s="153" t="s">
        <v>435</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147</v>
      </c>
      <c r="AU319" s="18" t="s">
        <v>81</v>
      </c>
    </row>
    <row r="320" spans="1:65" s="2" customFormat="1" ht="78">
      <c r="A320" s="33"/>
      <c r="B320" s="34"/>
      <c r="C320" s="33"/>
      <c r="D320" s="152" t="s">
        <v>148</v>
      </c>
      <c r="E320" s="33"/>
      <c r="F320" s="157" t="s">
        <v>431</v>
      </c>
      <c r="G320" s="33"/>
      <c r="H320" s="33"/>
      <c r="I320" s="154"/>
      <c r="J320" s="33"/>
      <c r="K320" s="33"/>
      <c r="L320" s="34"/>
      <c r="M320" s="155"/>
      <c r="N320" s="156"/>
      <c r="O320" s="54"/>
      <c r="P320" s="54"/>
      <c r="Q320" s="54"/>
      <c r="R320" s="54"/>
      <c r="S320" s="54"/>
      <c r="T320" s="55"/>
      <c r="U320" s="33"/>
      <c r="V320" s="33"/>
      <c r="W320" s="33"/>
      <c r="X320" s="33"/>
      <c r="Y320" s="33"/>
      <c r="Z320" s="33"/>
      <c r="AA320" s="33"/>
      <c r="AB320" s="33"/>
      <c r="AC320" s="33"/>
      <c r="AD320" s="33"/>
      <c r="AE320" s="33"/>
      <c r="AT320" s="18" t="s">
        <v>148</v>
      </c>
      <c r="AU320" s="18" t="s">
        <v>81</v>
      </c>
    </row>
    <row r="321" spans="1:65" s="13" customFormat="1" ht="11.25">
      <c r="B321" s="158"/>
      <c r="D321" s="152" t="s">
        <v>150</v>
      </c>
      <c r="E321" s="159" t="s">
        <v>3</v>
      </c>
      <c r="F321" s="160" t="s">
        <v>432</v>
      </c>
      <c r="H321" s="161">
        <v>12260</v>
      </c>
      <c r="I321" s="162"/>
      <c r="L321" s="158"/>
      <c r="M321" s="163"/>
      <c r="N321" s="164"/>
      <c r="O321" s="164"/>
      <c r="P321" s="164"/>
      <c r="Q321" s="164"/>
      <c r="R321" s="164"/>
      <c r="S321" s="164"/>
      <c r="T321" s="165"/>
      <c r="AT321" s="159" t="s">
        <v>150</v>
      </c>
      <c r="AU321" s="159" t="s">
        <v>81</v>
      </c>
      <c r="AV321" s="13" t="s">
        <v>81</v>
      </c>
      <c r="AW321" s="13" t="s">
        <v>34</v>
      </c>
      <c r="AX321" s="13" t="s">
        <v>71</v>
      </c>
      <c r="AY321" s="159" t="s">
        <v>138</v>
      </c>
    </row>
    <row r="322" spans="1:65" s="14" customFormat="1" ht="11.25">
      <c r="B322" s="166"/>
      <c r="D322" s="152" t="s">
        <v>150</v>
      </c>
      <c r="E322" s="167" t="s">
        <v>3</v>
      </c>
      <c r="F322" s="168" t="s">
        <v>152</v>
      </c>
      <c r="H322" s="169">
        <v>12260</v>
      </c>
      <c r="I322" s="170"/>
      <c r="L322" s="166"/>
      <c r="M322" s="171"/>
      <c r="N322" s="172"/>
      <c r="O322" s="172"/>
      <c r="P322" s="172"/>
      <c r="Q322" s="172"/>
      <c r="R322" s="172"/>
      <c r="S322" s="172"/>
      <c r="T322" s="173"/>
      <c r="AT322" s="167" t="s">
        <v>150</v>
      </c>
      <c r="AU322" s="167" t="s">
        <v>81</v>
      </c>
      <c r="AV322" s="14" t="s">
        <v>145</v>
      </c>
      <c r="AW322" s="14" t="s">
        <v>34</v>
      </c>
      <c r="AX322" s="14" t="s">
        <v>79</v>
      </c>
      <c r="AY322" s="167" t="s">
        <v>138</v>
      </c>
    </row>
    <row r="323" spans="1:65" s="12" customFormat="1" ht="22.9" customHeight="1">
      <c r="B323" s="125"/>
      <c r="D323" s="126" t="s">
        <v>70</v>
      </c>
      <c r="E323" s="136" t="s">
        <v>437</v>
      </c>
      <c r="F323" s="136" t="s">
        <v>438</v>
      </c>
      <c r="I323" s="128"/>
      <c r="J323" s="137">
        <f>BK323</f>
        <v>0</v>
      </c>
      <c r="L323" s="125"/>
      <c r="M323" s="130"/>
      <c r="N323" s="131"/>
      <c r="O323" s="131"/>
      <c r="P323" s="132">
        <f>SUM(P324:P326)</f>
        <v>0</v>
      </c>
      <c r="Q323" s="131"/>
      <c r="R323" s="132">
        <f>SUM(R324:R326)</f>
        <v>0</v>
      </c>
      <c r="S323" s="131"/>
      <c r="T323" s="133">
        <f>SUM(T324:T326)</f>
        <v>0</v>
      </c>
      <c r="AR323" s="126" t="s">
        <v>79</v>
      </c>
      <c r="AT323" s="134" t="s">
        <v>70</v>
      </c>
      <c r="AU323" s="134" t="s">
        <v>79</v>
      </c>
      <c r="AY323" s="126" t="s">
        <v>138</v>
      </c>
      <c r="BK323" s="135">
        <f>SUM(BK324:BK326)</f>
        <v>0</v>
      </c>
    </row>
    <row r="324" spans="1:65" s="2" customFormat="1" ht="24">
      <c r="A324" s="33"/>
      <c r="B324" s="138"/>
      <c r="C324" s="139" t="s">
        <v>439</v>
      </c>
      <c r="D324" s="139" t="s">
        <v>140</v>
      </c>
      <c r="E324" s="140" t="s">
        <v>440</v>
      </c>
      <c r="F324" s="141" t="s">
        <v>441</v>
      </c>
      <c r="G324" s="142" t="s">
        <v>236</v>
      </c>
      <c r="H324" s="143">
        <v>844.16800000000001</v>
      </c>
      <c r="I324" s="144"/>
      <c r="J324" s="145">
        <f>ROUND(I324*H324,2)</f>
        <v>0</v>
      </c>
      <c r="K324" s="141" t="s">
        <v>144</v>
      </c>
      <c r="L324" s="34"/>
      <c r="M324" s="146" t="s">
        <v>3</v>
      </c>
      <c r="N324" s="147" t="s">
        <v>42</v>
      </c>
      <c r="O324" s="54"/>
      <c r="P324" s="148">
        <f>O324*H324</f>
        <v>0</v>
      </c>
      <c r="Q324" s="148">
        <v>0</v>
      </c>
      <c r="R324" s="148">
        <f>Q324*H324</f>
        <v>0</v>
      </c>
      <c r="S324" s="148">
        <v>0</v>
      </c>
      <c r="T324" s="149">
        <f>S324*H324</f>
        <v>0</v>
      </c>
      <c r="U324" s="33"/>
      <c r="V324" s="33"/>
      <c r="W324" s="33"/>
      <c r="X324" s="33"/>
      <c r="Y324" s="33"/>
      <c r="Z324" s="33"/>
      <c r="AA324" s="33"/>
      <c r="AB324" s="33"/>
      <c r="AC324" s="33"/>
      <c r="AD324" s="33"/>
      <c r="AE324" s="33"/>
      <c r="AR324" s="150" t="s">
        <v>145</v>
      </c>
      <c r="AT324" s="150" t="s">
        <v>140</v>
      </c>
      <c r="AU324" s="150" t="s">
        <v>81</v>
      </c>
      <c r="AY324" s="18" t="s">
        <v>138</v>
      </c>
      <c r="BE324" s="151">
        <f>IF(N324="základní",J324,0)</f>
        <v>0</v>
      </c>
      <c r="BF324" s="151">
        <f>IF(N324="snížená",J324,0)</f>
        <v>0</v>
      </c>
      <c r="BG324" s="151">
        <f>IF(N324="zákl. přenesená",J324,0)</f>
        <v>0</v>
      </c>
      <c r="BH324" s="151">
        <f>IF(N324="sníž. přenesená",J324,0)</f>
        <v>0</v>
      </c>
      <c r="BI324" s="151">
        <f>IF(N324="nulová",J324,0)</f>
        <v>0</v>
      </c>
      <c r="BJ324" s="18" t="s">
        <v>79</v>
      </c>
      <c r="BK324" s="151">
        <f>ROUND(I324*H324,2)</f>
        <v>0</v>
      </c>
      <c r="BL324" s="18" t="s">
        <v>145</v>
      </c>
      <c r="BM324" s="150" t="s">
        <v>442</v>
      </c>
    </row>
    <row r="325" spans="1:65" s="2" customFormat="1" ht="19.5">
      <c r="A325" s="33"/>
      <c r="B325" s="34"/>
      <c r="C325" s="33"/>
      <c r="D325" s="152" t="s">
        <v>147</v>
      </c>
      <c r="E325" s="33"/>
      <c r="F325" s="153" t="s">
        <v>441</v>
      </c>
      <c r="G325" s="33"/>
      <c r="H325" s="33"/>
      <c r="I325" s="154"/>
      <c r="J325" s="33"/>
      <c r="K325" s="33"/>
      <c r="L325" s="34"/>
      <c r="M325" s="155"/>
      <c r="N325" s="156"/>
      <c r="O325" s="54"/>
      <c r="P325" s="54"/>
      <c r="Q325" s="54"/>
      <c r="R325" s="54"/>
      <c r="S325" s="54"/>
      <c r="T325" s="55"/>
      <c r="U325" s="33"/>
      <c r="V325" s="33"/>
      <c r="W325" s="33"/>
      <c r="X325" s="33"/>
      <c r="Y325" s="33"/>
      <c r="Z325" s="33"/>
      <c r="AA325" s="33"/>
      <c r="AB325" s="33"/>
      <c r="AC325" s="33"/>
      <c r="AD325" s="33"/>
      <c r="AE325" s="33"/>
      <c r="AT325" s="18" t="s">
        <v>147</v>
      </c>
      <c r="AU325" s="18" t="s">
        <v>81</v>
      </c>
    </row>
    <row r="326" spans="1:65" s="2" customFormat="1" ht="29.25">
      <c r="A326" s="33"/>
      <c r="B326" s="34"/>
      <c r="C326" s="33"/>
      <c r="D326" s="152" t="s">
        <v>148</v>
      </c>
      <c r="E326" s="33"/>
      <c r="F326" s="157" t="s">
        <v>443</v>
      </c>
      <c r="G326" s="33"/>
      <c r="H326" s="33"/>
      <c r="I326" s="154"/>
      <c r="J326" s="33"/>
      <c r="K326" s="33"/>
      <c r="L326" s="34"/>
      <c r="M326" s="155"/>
      <c r="N326" s="156"/>
      <c r="O326" s="54"/>
      <c r="P326" s="54"/>
      <c r="Q326" s="54"/>
      <c r="R326" s="54"/>
      <c r="S326" s="54"/>
      <c r="T326" s="55"/>
      <c r="U326" s="33"/>
      <c r="V326" s="33"/>
      <c r="W326" s="33"/>
      <c r="X326" s="33"/>
      <c r="Y326" s="33"/>
      <c r="Z326" s="33"/>
      <c r="AA326" s="33"/>
      <c r="AB326" s="33"/>
      <c r="AC326" s="33"/>
      <c r="AD326" s="33"/>
      <c r="AE326" s="33"/>
      <c r="AT326" s="18" t="s">
        <v>148</v>
      </c>
      <c r="AU326" s="18" t="s">
        <v>81</v>
      </c>
    </row>
    <row r="327" spans="1:65" s="12" customFormat="1" ht="25.9" customHeight="1">
      <c r="B327" s="125"/>
      <c r="D327" s="126" t="s">
        <v>70</v>
      </c>
      <c r="E327" s="127" t="s">
        <v>276</v>
      </c>
      <c r="F327" s="127" t="s">
        <v>444</v>
      </c>
      <c r="I327" s="128"/>
      <c r="J327" s="129">
        <f>BK327</f>
        <v>0</v>
      </c>
      <c r="L327" s="125"/>
      <c r="M327" s="130"/>
      <c r="N327" s="131"/>
      <c r="O327" s="131"/>
      <c r="P327" s="132">
        <f>P328</f>
        <v>0</v>
      </c>
      <c r="Q327" s="131"/>
      <c r="R327" s="132">
        <f>R328</f>
        <v>0</v>
      </c>
      <c r="S327" s="131"/>
      <c r="T327" s="133">
        <f>T328</f>
        <v>0</v>
      </c>
      <c r="AR327" s="126" t="s">
        <v>158</v>
      </c>
      <c r="AT327" s="134" t="s">
        <v>70</v>
      </c>
      <c r="AU327" s="134" t="s">
        <v>71</v>
      </c>
      <c r="AY327" s="126" t="s">
        <v>138</v>
      </c>
      <c r="BK327" s="135">
        <f>BK328</f>
        <v>0</v>
      </c>
    </row>
    <row r="328" spans="1:65" s="12" customFormat="1" ht="22.9" customHeight="1">
      <c r="B328" s="125"/>
      <c r="D328" s="126" t="s">
        <v>70</v>
      </c>
      <c r="E328" s="136" t="s">
        <v>445</v>
      </c>
      <c r="F328" s="136" t="s">
        <v>446</v>
      </c>
      <c r="I328" s="128"/>
      <c r="J328" s="137">
        <f>BK328</f>
        <v>0</v>
      </c>
      <c r="L328" s="125"/>
      <c r="M328" s="130"/>
      <c r="N328" s="131"/>
      <c r="O328" s="131"/>
      <c r="P328" s="132">
        <f>SUM(P329:P332)</f>
        <v>0</v>
      </c>
      <c r="Q328" s="131"/>
      <c r="R328" s="132">
        <f>SUM(R329:R332)</f>
        <v>0</v>
      </c>
      <c r="S328" s="131"/>
      <c r="T328" s="133">
        <f>SUM(T329:T332)</f>
        <v>0</v>
      </c>
      <c r="AR328" s="126" t="s">
        <v>158</v>
      </c>
      <c r="AT328" s="134" t="s">
        <v>70</v>
      </c>
      <c r="AU328" s="134" t="s">
        <v>79</v>
      </c>
      <c r="AY328" s="126" t="s">
        <v>138</v>
      </c>
      <c r="BK328" s="135">
        <f>SUM(BK329:BK332)</f>
        <v>0</v>
      </c>
    </row>
    <row r="329" spans="1:65" s="2" customFormat="1" ht="24">
      <c r="A329" s="33"/>
      <c r="B329" s="138"/>
      <c r="C329" s="139" t="s">
        <v>447</v>
      </c>
      <c r="D329" s="139" t="s">
        <v>140</v>
      </c>
      <c r="E329" s="140" t="s">
        <v>448</v>
      </c>
      <c r="F329" s="141" t="s">
        <v>449</v>
      </c>
      <c r="G329" s="142" t="s">
        <v>166</v>
      </c>
      <c r="H329" s="143">
        <v>22</v>
      </c>
      <c r="I329" s="144"/>
      <c r="J329" s="145">
        <f>ROUND(I329*H329,2)</f>
        <v>0</v>
      </c>
      <c r="K329" s="141" t="s">
        <v>321</v>
      </c>
      <c r="L329" s="34"/>
      <c r="M329" s="146" t="s">
        <v>3</v>
      </c>
      <c r="N329" s="147" t="s">
        <v>42</v>
      </c>
      <c r="O329" s="54"/>
      <c r="P329" s="148">
        <f>O329*H329</f>
        <v>0</v>
      </c>
      <c r="Q329" s="148">
        <v>0</v>
      </c>
      <c r="R329" s="148">
        <f>Q329*H329</f>
        <v>0</v>
      </c>
      <c r="S329" s="148">
        <v>0</v>
      </c>
      <c r="T329" s="149">
        <f>S329*H329</f>
        <v>0</v>
      </c>
      <c r="U329" s="33"/>
      <c r="V329" s="33"/>
      <c r="W329" s="33"/>
      <c r="X329" s="33"/>
      <c r="Y329" s="33"/>
      <c r="Z329" s="33"/>
      <c r="AA329" s="33"/>
      <c r="AB329" s="33"/>
      <c r="AC329" s="33"/>
      <c r="AD329" s="33"/>
      <c r="AE329" s="33"/>
      <c r="AR329" s="150" t="s">
        <v>450</v>
      </c>
      <c r="AT329" s="150" t="s">
        <v>140</v>
      </c>
      <c r="AU329" s="150" t="s">
        <v>81</v>
      </c>
      <c r="AY329" s="18" t="s">
        <v>138</v>
      </c>
      <c r="BE329" s="151">
        <f>IF(N329="základní",J329,0)</f>
        <v>0</v>
      </c>
      <c r="BF329" s="151">
        <f>IF(N329="snížená",J329,0)</f>
        <v>0</v>
      </c>
      <c r="BG329" s="151">
        <f>IF(N329="zákl. přenesená",J329,0)</f>
        <v>0</v>
      </c>
      <c r="BH329" s="151">
        <f>IF(N329="sníž. přenesená",J329,0)</f>
        <v>0</v>
      </c>
      <c r="BI329" s="151">
        <f>IF(N329="nulová",J329,0)</f>
        <v>0</v>
      </c>
      <c r="BJ329" s="18" t="s">
        <v>79</v>
      </c>
      <c r="BK329" s="151">
        <f>ROUND(I329*H329,2)</f>
        <v>0</v>
      </c>
      <c r="BL329" s="18" t="s">
        <v>450</v>
      </c>
      <c r="BM329" s="150" t="s">
        <v>451</v>
      </c>
    </row>
    <row r="330" spans="1:65" s="2" customFormat="1" ht="11.25">
      <c r="A330" s="33"/>
      <c r="B330" s="34"/>
      <c r="C330" s="33"/>
      <c r="D330" s="152" t="s">
        <v>147</v>
      </c>
      <c r="E330" s="33"/>
      <c r="F330" s="153" t="s">
        <v>449</v>
      </c>
      <c r="G330" s="33"/>
      <c r="H330" s="33"/>
      <c r="I330" s="154"/>
      <c r="J330" s="33"/>
      <c r="K330" s="33"/>
      <c r="L330" s="34"/>
      <c r="M330" s="155"/>
      <c r="N330" s="156"/>
      <c r="O330" s="54"/>
      <c r="P330" s="54"/>
      <c r="Q330" s="54"/>
      <c r="R330" s="54"/>
      <c r="S330" s="54"/>
      <c r="T330" s="55"/>
      <c r="U330" s="33"/>
      <c r="V330" s="33"/>
      <c r="W330" s="33"/>
      <c r="X330" s="33"/>
      <c r="Y330" s="33"/>
      <c r="Z330" s="33"/>
      <c r="AA330" s="33"/>
      <c r="AB330" s="33"/>
      <c r="AC330" s="33"/>
      <c r="AD330" s="33"/>
      <c r="AE330" s="33"/>
      <c r="AT330" s="18" t="s">
        <v>147</v>
      </c>
      <c r="AU330" s="18" t="s">
        <v>81</v>
      </c>
    </row>
    <row r="331" spans="1:65" s="13" customFormat="1" ht="11.25">
      <c r="B331" s="158"/>
      <c r="D331" s="152" t="s">
        <v>150</v>
      </c>
      <c r="E331" s="159" t="s">
        <v>3</v>
      </c>
      <c r="F331" s="160" t="s">
        <v>452</v>
      </c>
      <c r="H331" s="161">
        <v>22</v>
      </c>
      <c r="I331" s="162"/>
      <c r="L331" s="158"/>
      <c r="M331" s="163"/>
      <c r="N331" s="164"/>
      <c r="O331" s="164"/>
      <c r="P331" s="164"/>
      <c r="Q331" s="164"/>
      <c r="R331" s="164"/>
      <c r="S331" s="164"/>
      <c r="T331" s="165"/>
      <c r="AT331" s="159" t="s">
        <v>150</v>
      </c>
      <c r="AU331" s="159" t="s">
        <v>81</v>
      </c>
      <c r="AV331" s="13" t="s">
        <v>81</v>
      </c>
      <c r="AW331" s="13" t="s">
        <v>34</v>
      </c>
      <c r="AX331" s="13" t="s">
        <v>71</v>
      </c>
      <c r="AY331" s="159" t="s">
        <v>138</v>
      </c>
    </row>
    <row r="332" spans="1:65" s="14" customFormat="1" ht="11.25">
      <c r="B332" s="166"/>
      <c r="D332" s="152" t="s">
        <v>150</v>
      </c>
      <c r="E332" s="167" t="s">
        <v>3</v>
      </c>
      <c r="F332" s="168" t="s">
        <v>152</v>
      </c>
      <c r="H332" s="169">
        <v>22</v>
      </c>
      <c r="I332" s="170"/>
      <c r="L332" s="166"/>
      <c r="M332" s="191"/>
      <c r="N332" s="192"/>
      <c r="O332" s="192"/>
      <c r="P332" s="192"/>
      <c r="Q332" s="192"/>
      <c r="R332" s="192"/>
      <c r="S332" s="192"/>
      <c r="T332" s="193"/>
      <c r="AT332" s="167" t="s">
        <v>150</v>
      </c>
      <c r="AU332" s="167" t="s">
        <v>81</v>
      </c>
      <c r="AV332" s="14" t="s">
        <v>145</v>
      </c>
      <c r="AW332" s="14" t="s">
        <v>34</v>
      </c>
      <c r="AX332" s="14" t="s">
        <v>79</v>
      </c>
      <c r="AY332" s="167" t="s">
        <v>138</v>
      </c>
    </row>
    <row r="333" spans="1:65" s="2" customFormat="1" ht="6.95" customHeight="1">
      <c r="A333" s="33"/>
      <c r="B333" s="43"/>
      <c r="C333" s="44"/>
      <c r="D333" s="44"/>
      <c r="E333" s="44"/>
      <c r="F333" s="44"/>
      <c r="G333" s="44"/>
      <c r="H333" s="44"/>
      <c r="I333" s="44"/>
      <c r="J333" s="44"/>
      <c r="K333" s="44"/>
      <c r="L333" s="34"/>
      <c r="M333" s="33"/>
      <c r="O333" s="33"/>
      <c r="P333" s="33"/>
      <c r="Q333" s="33"/>
      <c r="R333" s="33"/>
      <c r="S333" s="33"/>
      <c r="T333" s="33"/>
      <c r="U333" s="33"/>
      <c r="V333" s="33"/>
      <c r="W333" s="33"/>
      <c r="X333" s="33"/>
      <c r="Y333" s="33"/>
      <c r="Z333" s="33"/>
      <c r="AA333" s="33"/>
      <c r="AB333" s="33"/>
      <c r="AC333" s="33"/>
      <c r="AD333" s="33"/>
      <c r="AE333" s="33"/>
    </row>
  </sheetData>
  <autoFilter ref="C89:K332" xr:uid="{00000000-0009-0000-0000-000001000000}"/>
  <mergeCells count="9">
    <mergeCell ref="E50:H50"/>
    <mergeCell ref="E80:H80"/>
    <mergeCell ref="E82:H8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72"/>
  <sheetViews>
    <sheetView showGridLines="0" showZeros="0" workbookViewId="0">
      <selection activeCell="H21" sqref="H21"/>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84</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453</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24</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ROUND(J90,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ROUND((SUM(BE90:BE271)),  2)</f>
        <v>0</v>
      </c>
      <c r="G33" s="33"/>
      <c r="H33" s="33"/>
      <c r="I33" s="97">
        <v>0.21</v>
      </c>
      <c r="J33" s="96">
        <f>ROUND(((SUM(BE90:BE271))*I33),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ROUND((SUM(BF90:BF271)),  2)</f>
        <v>0</v>
      </c>
      <c r="G34" s="33"/>
      <c r="H34" s="33"/>
      <c r="I34" s="97">
        <v>0.15</v>
      </c>
      <c r="J34" s="96">
        <f>ROUND(((SUM(BF90:BF271))*I34),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ROUND((SUM(BG90:BG271)),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ROUND((SUM(BH90:BH271)),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ROUND((SUM(BI90:BI271)),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102 - Polní cesta C5</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 xml:space="preserve">Nebužely, okr. Mělník  </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J90</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112</v>
      </c>
      <c r="E60" s="109"/>
      <c r="F60" s="109"/>
      <c r="G60" s="109"/>
      <c r="H60" s="109"/>
      <c r="I60" s="109"/>
      <c r="J60" s="110">
        <f>J91</f>
        <v>0</v>
      </c>
      <c r="L60" s="107"/>
    </row>
    <row r="61" spans="1:47" s="10" customFormat="1" ht="19.899999999999999" customHeight="1">
      <c r="B61" s="111"/>
      <c r="D61" s="112" t="s">
        <v>113</v>
      </c>
      <c r="E61" s="113"/>
      <c r="F61" s="113"/>
      <c r="G61" s="113"/>
      <c r="H61" s="113"/>
      <c r="I61" s="113"/>
      <c r="J61" s="114">
        <f>J92</f>
        <v>0</v>
      </c>
      <c r="L61" s="111"/>
    </row>
    <row r="62" spans="1:47" s="10" customFormat="1" ht="14.85" customHeight="1">
      <c r="B62" s="111"/>
      <c r="D62" s="112" t="s">
        <v>114</v>
      </c>
      <c r="E62" s="113"/>
      <c r="F62" s="113"/>
      <c r="G62" s="113"/>
      <c r="H62" s="113"/>
      <c r="I62" s="113"/>
      <c r="J62" s="114">
        <f>J175</f>
        <v>0</v>
      </c>
      <c r="L62" s="111"/>
    </row>
    <row r="63" spans="1:47" s="10" customFormat="1" ht="14.85" customHeight="1">
      <c r="B63" s="111"/>
      <c r="D63" s="112" t="s">
        <v>115</v>
      </c>
      <c r="E63" s="113"/>
      <c r="F63" s="113"/>
      <c r="G63" s="113"/>
      <c r="H63" s="113"/>
      <c r="I63" s="113"/>
      <c r="J63" s="114">
        <f>J179</f>
        <v>0</v>
      </c>
      <c r="L63" s="111"/>
    </row>
    <row r="64" spans="1:47" s="10" customFormat="1" ht="19.899999999999999" customHeight="1">
      <c r="B64" s="111"/>
      <c r="D64" s="112" t="s">
        <v>116</v>
      </c>
      <c r="E64" s="113"/>
      <c r="F64" s="113"/>
      <c r="G64" s="113"/>
      <c r="H64" s="113"/>
      <c r="I64" s="113"/>
      <c r="J64" s="114">
        <f>J187</f>
        <v>0</v>
      </c>
      <c r="L64" s="111"/>
    </row>
    <row r="65" spans="1:31" s="10" customFormat="1" ht="19.899999999999999" customHeight="1">
      <c r="B65" s="111"/>
      <c r="D65" s="112" t="s">
        <v>117</v>
      </c>
      <c r="E65" s="113"/>
      <c r="F65" s="113"/>
      <c r="G65" s="113"/>
      <c r="H65" s="113"/>
      <c r="I65" s="113"/>
      <c r="J65" s="114">
        <f>J200</f>
        <v>0</v>
      </c>
      <c r="L65" s="111"/>
    </row>
    <row r="66" spans="1:31" s="10" customFormat="1" ht="19.899999999999999" customHeight="1">
      <c r="B66" s="111"/>
      <c r="D66" s="112" t="s">
        <v>118</v>
      </c>
      <c r="E66" s="113"/>
      <c r="F66" s="113"/>
      <c r="G66" s="113"/>
      <c r="H66" s="113"/>
      <c r="I66" s="113"/>
      <c r="J66" s="114">
        <f>J205</f>
        <v>0</v>
      </c>
      <c r="L66" s="111"/>
    </row>
    <row r="67" spans="1:31" s="10" customFormat="1" ht="19.899999999999999" customHeight="1">
      <c r="B67" s="111"/>
      <c r="D67" s="112" t="s">
        <v>119</v>
      </c>
      <c r="E67" s="113"/>
      <c r="F67" s="113"/>
      <c r="G67" s="113"/>
      <c r="H67" s="113"/>
      <c r="I67" s="113"/>
      <c r="J67" s="114">
        <f>J235</f>
        <v>0</v>
      </c>
      <c r="L67" s="111"/>
    </row>
    <row r="68" spans="1:31" s="10" customFormat="1" ht="19.899999999999999" customHeight="1">
      <c r="B68" s="111"/>
      <c r="D68" s="112" t="s">
        <v>120</v>
      </c>
      <c r="E68" s="113"/>
      <c r="F68" s="113"/>
      <c r="G68" s="113"/>
      <c r="H68" s="113"/>
      <c r="I68" s="113"/>
      <c r="J68" s="114">
        <f>J262</f>
        <v>0</v>
      </c>
      <c r="L68" s="111"/>
    </row>
    <row r="69" spans="1:31" s="9" customFormat="1" ht="24.95" customHeight="1">
      <c r="B69" s="107"/>
      <c r="D69" s="108" t="s">
        <v>121</v>
      </c>
      <c r="E69" s="109"/>
      <c r="F69" s="109"/>
      <c r="G69" s="109"/>
      <c r="H69" s="109"/>
      <c r="I69" s="109"/>
      <c r="J69" s="110">
        <f>J266</f>
        <v>0</v>
      </c>
      <c r="L69" s="107"/>
    </row>
    <row r="70" spans="1:31" s="10" customFormat="1" ht="19.899999999999999" customHeight="1">
      <c r="B70" s="111"/>
      <c r="D70" s="112" t="s">
        <v>122</v>
      </c>
      <c r="E70" s="113"/>
      <c r="F70" s="113"/>
      <c r="G70" s="113"/>
      <c r="H70" s="113"/>
      <c r="I70" s="113"/>
      <c r="J70" s="114">
        <f>J267</f>
        <v>0</v>
      </c>
      <c r="L70" s="111"/>
    </row>
    <row r="71" spans="1:31" s="2" customFormat="1" ht="21.7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6.95" customHeight="1">
      <c r="A72" s="33"/>
      <c r="B72" s="43"/>
      <c r="C72" s="44"/>
      <c r="D72" s="44"/>
      <c r="E72" s="44"/>
      <c r="F72" s="44"/>
      <c r="G72" s="44"/>
      <c r="H72" s="44"/>
      <c r="I72" s="44"/>
      <c r="J72" s="44"/>
      <c r="K72" s="44"/>
      <c r="L72" s="90"/>
      <c r="S72" s="33"/>
      <c r="T72" s="33"/>
      <c r="U72" s="33"/>
      <c r="V72" s="33"/>
      <c r="W72" s="33"/>
      <c r="X72" s="33"/>
      <c r="Y72" s="33"/>
      <c r="Z72" s="33"/>
      <c r="AA72" s="33"/>
      <c r="AB72" s="33"/>
      <c r="AC72" s="33"/>
      <c r="AD72" s="33"/>
      <c r="AE72" s="33"/>
    </row>
    <row r="76" spans="1:31" s="2" customFormat="1" ht="6.95" customHeight="1">
      <c r="A76" s="33"/>
      <c r="B76" s="45"/>
      <c r="C76" s="46"/>
      <c r="D76" s="46"/>
      <c r="E76" s="46"/>
      <c r="F76" s="46"/>
      <c r="G76" s="46"/>
      <c r="H76" s="46"/>
      <c r="I76" s="46"/>
      <c r="J76" s="46"/>
      <c r="K76" s="46"/>
      <c r="L76" s="90"/>
      <c r="S76" s="33"/>
      <c r="T76" s="33"/>
      <c r="U76" s="33"/>
      <c r="V76" s="33"/>
      <c r="W76" s="33"/>
      <c r="X76" s="33"/>
      <c r="Y76" s="33"/>
      <c r="Z76" s="33"/>
      <c r="AA76" s="33"/>
      <c r="AB76" s="33"/>
      <c r="AC76" s="33"/>
      <c r="AD76" s="33"/>
      <c r="AE76" s="33"/>
    </row>
    <row r="77" spans="1:31" s="2" customFormat="1" ht="24.95" customHeight="1">
      <c r="A77" s="33"/>
      <c r="B77" s="34"/>
      <c r="C77" s="22" t="s">
        <v>123</v>
      </c>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2" customHeight="1">
      <c r="A79" s="33"/>
      <c r="B79" s="34"/>
      <c r="C79" s="28" t="s">
        <v>17</v>
      </c>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6.5" customHeight="1">
      <c r="A80" s="33"/>
      <c r="B80" s="34"/>
      <c r="C80" s="33"/>
      <c r="D80" s="33"/>
      <c r="E80" s="317" t="str">
        <f>E7</f>
        <v>Nebuzely C4 a C5</v>
      </c>
      <c r="F80" s="318"/>
      <c r="G80" s="318"/>
      <c r="H80" s="318"/>
      <c r="I80" s="33"/>
      <c r="J80" s="33"/>
      <c r="K80" s="33"/>
      <c r="L80" s="90"/>
      <c r="S80" s="33"/>
      <c r="T80" s="33"/>
      <c r="U80" s="33"/>
      <c r="V80" s="33"/>
      <c r="W80" s="33"/>
      <c r="X80" s="33"/>
      <c r="Y80" s="33"/>
      <c r="Z80" s="33"/>
      <c r="AA80" s="33"/>
      <c r="AB80" s="33"/>
      <c r="AC80" s="33"/>
      <c r="AD80" s="33"/>
      <c r="AE80" s="33"/>
    </row>
    <row r="81" spans="1:65" s="2" customFormat="1" ht="12" customHeight="1">
      <c r="A81" s="33"/>
      <c r="B81" s="34"/>
      <c r="C81" s="28" t="s">
        <v>105</v>
      </c>
      <c r="D81" s="33"/>
      <c r="E81" s="33"/>
      <c r="F81" s="33"/>
      <c r="G81" s="33"/>
      <c r="H81" s="33"/>
      <c r="I81" s="33"/>
      <c r="J81" s="33"/>
      <c r="K81" s="33"/>
      <c r="L81" s="90"/>
      <c r="S81" s="33"/>
      <c r="T81" s="33"/>
      <c r="U81" s="33"/>
      <c r="V81" s="33"/>
      <c r="W81" s="33"/>
      <c r="X81" s="33"/>
      <c r="Y81" s="33"/>
      <c r="Z81" s="33"/>
      <c r="AA81" s="33"/>
      <c r="AB81" s="33"/>
      <c r="AC81" s="33"/>
      <c r="AD81" s="33"/>
      <c r="AE81" s="33"/>
    </row>
    <row r="82" spans="1:65" s="2" customFormat="1" ht="16.5" customHeight="1">
      <c r="A82" s="33"/>
      <c r="B82" s="34"/>
      <c r="C82" s="33"/>
      <c r="D82" s="33"/>
      <c r="E82" s="279" t="str">
        <f>E9</f>
        <v>SO 102 - Polní cesta C5</v>
      </c>
      <c r="F82" s="319"/>
      <c r="G82" s="319"/>
      <c r="H82" s="319"/>
      <c r="I82" s="33"/>
      <c r="J82" s="33"/>
      <c r="K82" s="33"/>
      <c r="L82" s="90"/>
      <c r="S82" s="33"/>
      <c r="T82" s="33"/>
      <c r="U82" s="33"/>
      <c r="V82" s="33"/>
      <c r="W82" s="33"/>
      <c r="X82" s="33"/>
      <c r="Y82" s="33"/>
      <c r="Z82" s="33"/>
      <c r="AA82" s="33"/>
      <c r="AB82" s="33"/>
      <c r="AC82" s="33"/>
      <c r="AD82" s="33"/>
      <c r="AE82" s="33"/>
    </row>
    <row r="83" spans="1:65" s="2" customFormat="1" ht="6.95" customHeight="1">
      <c r="A83" s="33"/>
      <c r="B83" s="34"/>
      <c r="C83" s="33"/>
      <c r="D83" s="33"/>
      <c r="E83" s="33"/>
      <c r="F83" s="33"/>
      <c r="G83" s="33"/>
      <c r="H83" s="33"/>
      <c r="I83" s="33"/>
      <c r="J83" s="33"/>
      <c r="K83" s="33"/>
      <c r="L83" s="90"/>
      <c r="S83" s="33"/>
      <c r="T83" s="33"/>
      <c r="U83" s="33"/>
      <c r="V83" s="33"/>
      <c r="W83" s="33"/>
      <c r="X83" s="33"/>
      <c r="Y83" s="33"/>
      <c r="Z83" s="33"/>
      <c r="AA83" s="33"/>
      <c r="AB83" s="33"/>
      <c r="AC83" s="33"/>
      <c r="AD83" s="33"/>
      <c r="AE83" s="33"/>
    </row>
    <row r="84" spans="1:65" s="2" customFormat="1" ht="12" customHeight="1">
      <c r="A84" s="33"/>
      <c r="B84" s="34"/>
      <c r="C84" s="28" t="s">
        <v>23</v>
      </c>
      <c r="D84" s="33"/>
      <c r="E84" s="33"/>
      <c r="F84" s="26" t="str">
        <f>F12</f>
        <v xml:space="preserve">Nebužely, okr. Mělník  </v>
      </c>
      <c r="G84" s="33"/>
      <c r="H84" s="33"/>
      <c r="I84" s="28" t="s">
        <v>25</v>
      </c>
      <c r="J84" s="51" t="str">
        <f>IF(J12="","",J12)</f>
        <v>listopad 2016</v>
      </c>
      <c r="K84" s="33"/>
      <c r="L84" s="90"/>
      <c r="S84" s="33"/>
      <c r="T84" s="33"/>
      <c r="U84" s="33"/>
      <c r="V84" s="33"/>
      <c r="W84" s="33"/>
      <c r="X84" s="33"/>
      <c r="Y84" s="33"/>
      <c r="Z84" s="33"/>
      <c r="AA84" s="33"/>
      <c r="AB84" s="33"/>
      <c r="AC84" s="33"/>
      <c r="AD84" s="33"/>
      <c r="AE84" s="33"/>
    </row>
    <row r="85" spans="1:65" s="2" customFormat="1" ht="6.9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65" s="2" customFormat="1" ht="15.2" customHeight="1">
      <c r="A86" s="33"/>
      <c r="B86" s="34"/>
      <c r="C86" s="28" t="s">
        <v>26</v>
      </c>
      <c r="D86" s="33"/>
      <c r="E86" s="33"/>
      <c r="F86" s="26" t="str">
        <f>E15</f>
        <v>ČR SPÚ - KPÚ pro Středočeský kraj - pobočka Mělník</v>
      </c>
      <c r="G86" s="33"/>
      <c r="H86" s="33"/>
      <c r="I86" s="28"/>
      <c r="J86" s="31"/>
      <c r="K86" s="33"/>
      <c r="L86" s="90"/>
      <c r="S86" s="33"/>
      <c r="T86" s="33"/>
      <c r="U86" s="33"/>
      <c r="V86" s="33"/>
      <c r="W86" s="33"/>
      <c r="X86" s="33"/>
      <c r="Y86" s="33"/>
      <c r="Z86" s="33"/>
      <c r="AA86" s="33"/>
      <c r="AB86" s="33"/>
      <c r="AC86" s="33"/>
      <c r="AD86" s="33"/>
      <c r="AE86" s="33"/>
    </row>
    <row r="87" spans="1:65" s="2" customFormat="1" ht="25.7" customHeight="1">
      <c r="A87" s="33"/>
      <c r="B87" s="34"/>
      <c r="C87" s="28" t="s">
        <v>32</v>
      </c>
      <c r="D87" s="33"/>
      <c r="E87" s="33"/>
      <c r="F87" s="26" t="str">
        <f>IF(E18="","",E18)</f>
        <v>Vyplň údaj</v>
      </c>
      <c r="G87" s="33"/>
      <c r="H87" s="33"/>
      <c r="I87" s="28"/>
      <c r="J87" s="31"/>
      <c r="K87" s="33"/>
      <c r="L87" s="90"/>
      <c r="S87" s="33"/>
      <c r="T87" s="33"/>
      <c r="U87" s="33"/>
      <c r="V87" s="33"/>
      <c r="W87" s="33"/>
      <c r="X87" s="33"/>
      <c r="Y87" s="33"/>
      <c r="Z87" s="33"/>
      <c r="AA87" s="33"/>
      <c r="AB87" s="33"/>
      <c r="AC87" s="33"/>
      <c r="AD87" s="33"/>
      <c r="AE87" s="33"/>
    </row>
    <row r="88" spans="1:65" s="2" customFormat="1" ht="10.35" customHeight="1">
      <c r="A88" s="33"/>
      <c r="B88" s="34"/>
      <c r="C88" s="33"/>
      <c r="D88" s="33"/>
      <c r="E88" s="33"/>
      <c r="F88" s="33"/>
      <c r="G88" s="33"/>
      <c r="H88" s="33"/>
      <c r="I88" s="33"/>
      <c r="J88" s="33"/>
      <c r="K88" s="33"/>
      <c r="L88" s="90"/>
      <c r="S88" s="33"/>
      <c r="T88" s="33"/>
      <c r="U88" s="33"/>
      <c r="V88" s="33"/>
      <c r="W88" s="33"/>
      <c r="X88" s="33"/>
      <c r="Y88" s="33"/>
      <c r="Z88" s="33"/>
      <c r="AA88" s="33"/>
      <c r="AB88" s="33"/>
      <c r="AC88" s="33"/>
      <c r="AD88" s="33"/>
      <c r="AE88" s="33"/>
    </row>
    <row r="89" spans="1:65" s="11" customFormat="1" ht="29.25" customHeight="1">
      <c r="A89" s="115"/>
      <c r="B89" s="116"/>
      <c r="C89" s="117" t="s">
        <v>124</v>
      </c>
      <c r="D89" s="118" t="s">
        <v>56</v>
      </c>
      <c r="E89" s="118" t="s">
        <v>52</v>
      </c>
      <c r="F89" s="118" t="s">
        <v>53</v>
      </c>
      <c r="G89" s="118" t="s">
        <v>125</v>
      </c>
      <c r="H89" s="118" t="s">
        <v>126</v>
      </c>
      <c r="I89" s="118" t="s">
        <v>127</v>
      </c>
      <c r="J89" s="118" t="s">
        <v>110</v>
      </c>
      <c r="K89" s="119" t="s">
        <v>128</v>
      </c>
      <c r="L89" s="120"/>
      <c r="M89" s="58" t="s">
        <v>3</v>
      </c>
      <c r="N89" s="59" t="s">
        <v>41</v>
      </c>
      <c r="O89" s="59" t="s">
        <v>129</v>
      </c>
      <c r="P89" s="59" t="s">
        <v>130</v>
      </c>
      <c r="Q89" s="59" t="s">
        <v>131</v>
      </c>
      <c r="R89" s="59" t="s">
        <v>132</v>
      </c>
      <c r="S89" s="59" t="s">
        <v>133</v>
      </c>
      <c r="T89" s="60" t="s">
        <v>134</v>
      </c>
      <c r="U89" s="115"/>
      <c r="V89" s="115"/>
      <c r="W89" s="115"/>
      <c r="X89" s="115"/>
      <c r="Y89" s="115"/>
      <c r="Z89" s="115"/>
      <c r="AA89" s="115"/>
      <c r="AB89" s="115"/>
      <c r="AC89" s="115"/>
      <c r="AD89" s="115"/>
      <c r="AE89" s="115"/>
    </row>
    <row r="90" spans="1:65" s="2" customFormat="1" ht="22.9" customHeight="1">
      <c r="A90" s="33"/>
      <c r="B90" s="34"/>
      <c r="C90" s="65" t="s">
        <v>135</v>
      </c>
      <c r="D90" s="33"/>
      <c r="E90" s="33"/>
      <c r="F90" s="33"/>
      <c r="G90" s="33"/>
      <c r="H90" s="33"/>
      <c r="I90" s="33"/>
      <c r="J90" s="121">
        <f>BK90</f>
        <v>0</v>
      </c>
      <c r="K90" s="33"/>
      <c r="L90" s="34"/>
      <c r="M90" s="61"/>
      <c r="N90" s="52"/>
      <c r="O90" s="62"/>
      <c r="P90" s="122">
        <f>P91+P266</f>
        <v>0</v>
      </c>
      <c r="Q90" s="62"/>
      <c r="R90" s="122">
        <f>R91+R266</f>
        <v>522.66675019000013</v>
      </c>
      <c r="S90" s="62"/>
      <c r="T90" s="123">
        <f>T91+T266</f>
        <v>18</v>
      </c>
      <c r="U90" s="33"/>
      <c r="V90" s="33"/>
      <c r="W90" s="33"/>
      <c r="X90" s="33"/>
      <c r="Y90" s="33"/>
      <c r="Z90" s="33"/>
      <c r="AA90" s="33"/>
      <c r="AB90" s="33"/>
      <c r="AC90" s="33"/>
      <c r="AD90" s="33"/>
      <c r="AE90" s="33"/>
      <c r="AT90" s="18" t="s">
        <v>70</v>
      </c>
      <c r="AU90" s="18" t="s">
        <v>111</v>
      </c>
      <c r="BK90" s="124">
        <f>BK91+BK266</f>
        <v>0</v>
      </c>
    </row>
    <row r="91" spans="1:65" s="12" customFormat="1" ht="25.9" customHeight="1">
      <c r="B91" s="125"/>
      <c r="D91" s="126" t="s">
        <v>70</v>
      </c>
      <c r="E91" s="127" t="s">
        <v>136</v>
      </c>
      <c r="F91" s="127" t="s">
        <v>137</v>
      </c>
      <c r="I91" s="128"/>
      <c r="J91" s="129">
        <f>BK91</f>
        <v>0</v>
      </c>
      <c r="L91" s="125"/>
      <c r="M91" s="130"/>
      <c r="N91" s="131"/>
      <c r="O91" s="131"/>
      <c r="P91" s="132">
        <f>P92+P187+P200+P205+P235+P262</f>
        <v>0</v>
      </c>
      <c r="Q91" s="131"/>
      <c r="R91" s="132">
        <f>R92+R187+R200+R205+R235+R262</f>
        <v>522.66675019000013</v>
      </c>
      <c r="S91" s="131"/>
      <c r="T91" s="133">
        <f>T92+T187+T200+T205+T235+T262</f>
        <v>18</v>
      </c>
      <c r="AR91" s="126" t="s">
        <v>79</v>
      </c>
      <c r="AT91" s="134" t="s">
        <v>70</v>
      </c>
      <c r="AU91" s="134" t="s">
        <v>71</v>
      </c>
      <c r="AY91" s="126" t="s">
        <v>138</v>
      </c>
      <c r="BK91" s="135">
        <f>BK92+BK187+BK200+BK205+BK235+BK262</f>
        <v>0</v>
      </c>
    </row>
    <row r="92" spans="1:65" s="12" customFormat="1" ht="22.9" customHeight="1">
      <c r="B92" s="125"/>
      <c r="D92" s="126" t="s">
        <v>70</v>
      </c>
      <c r="E92" s="136" t="s">
        <v>79</v>
      </c>
      <c r="F92" s="136" t="s">
        <v>139</v>
      </c>
      <c r="I92" s="128"/>
      <c r="J92" s="137">
        <f>BK92</f>
        <v>0</v>
      </c>
      <c r="L92" s="125"/>
      <c r="M92" s="130"/>
      <c r="N92" s="131"/>
      <c r="O92" s="131"/>
      <c r="P92" s="132">
        <f>P93+SUM(P94:P175)+P179</f>
        <v>0</v>
      </c>
      <c r="Q92" s="131"/>
      <c r="R92" s="132">
        <f>R93+SUM(R94:R175)+R179</f>
        <v>2.1569279999999997</v>
      </c>
      <c r="S92" s="131"/>
      <c r="T92" s="133">
        <f>T93+SUM(T94:T175)+T179</f>
        <v>0</v>
      </c>
      <c r="AR92" s="126" t="s">
        <v>79</v>
      </c>
      <c r="AT92" s="134" t="s">
        <v>70</v>
      </c>
      <c r="AU92" s="134" t="s">
        <v>79</v>
      </c>
      <c r="AY92" s="126" t="s">
        <v>138</v>
      </c>
      <c r="BK92" s="135">
        <f>BK93+SUM(BK94:BK175)+BK179</f>
        <v>0</v>
      </c>
    </row>
    <row r="93" spans="1:65" s="2" customFormat="1" ht="16.5" customHeight="1">
      <c r="A93" s="33"/>
      <c r="B93" s="138"/>
      <c r="C93" s="139" t="s">
        <v>79</v>
      </c>
      <c r="D93" s="139" t="s">
        <v>140</v>
      </c>
      <c r="E93" s="140" t="s">
        <v>153</v>
      </c>
      <c r="F93" s="141" t="s">
        <v>154</v>
      </c>
      <c r="G93" s="142" t="s">
        <v>155</v>
      </c>
      <c r="H93" s="143">
        <v>50</v>
      </c>
      <c r="I93" s="144"/>
      <c r="J93" s="145">
        <f>ROUND(I93*H93,2)</f>
        <v>0</v>
      </c>
      <c r="K93" s="141" t="s">
        <v>144</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454</v>
      </c>
    </row>
    <row r="94" spans="1:65" s="2" customFormat="1" ht="11.25">
      <c r="A94" s="33"/>
      <c r="B94" s="34"/>
      <c r="C94" s="33"/>
      <c r="D94" s="152" t="s">
        <v>147</v>
      </c>
      <c r="E94" s="33"/>
      <c r="F94" s="153" t="s">
        <v>154</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147</v>
      </c>
      <c r="AU94" s="18" t="s">
        <v>81</v>
      </c>
    </row>
    <row r="95" spans="1:65" s="2" customFormat="1" ht="234">
      <c r="A95" s="33"/>
      <c r="B95" s="34"/>
      <c r="C95" s="33"/>
      <c r="D95" s="152" t="s">
        <v>148</v>
      </c>
      <c r="E95" s="33"/>
      <c r="F95" s="157" t="s">
        <v>157</v>
      </c>
      <c r="G95" s="33"/>
      <c r="H95" s="33"/>
      <c r="I95" s="154"/>
      <c r="J95" s="33"/>
      <c r="K95" s="33"/>
      <c r="L95" s="34"/>
      <c r="M95" s="155"/>
      <c r="N95" s="156"/>
      <c r="O95" s="54"/>
      <c r="P95" s="54"/>
      <c r="Q95" s="54"/>
      <c r="R95" s="54"/>
      <c r="S95" s="54"/>
      <c r="T95" s="55"/>
      <c r="U95" s="33"/>
      <c r="V95" s="33"/>
      <c r="W95" s="33"/>
      <c r="X95" s="33"/>
      <c r="Y95" s="33"/>
      <c r="Z95" s="33"/>
      <c r="AA95" s="33"/>
      <c r="AB95" s="33"/>
      <c r="AC95" s="33"/>
      <c r="AD95" s="33"/>
      <c r="AE95" s="33"/>
      <c r="AT95" s="18" t="s">
        <v>148</v>
      </c>
      <c r="AU95" s="18" t="s">
        <v>81</v>
      </c>
    </row>
    <row r="96" spans="1:65" s="2" customFormat="1" ht="24">
      <c r="A96" s="33"/>
      <c r="B96" s="138"/>
      <c r="C96" s="139" t="s">
        <v>81</v>
      </c>
      <c r="D96" s="139" t="s">
        <v>140</v>
      </c>
      <c r="E96" s="140" t="s">
        <v>159</v>
      </c>
      <c r="F96" s="141" t="s">
        <v>160</v>
      </c>
      <c r="G96" s="142" t="s">
        <v>161</v>
      </c>
      <c r="H96" s="143">
        <v>6</v>
      </c>
      <c r="I96" s="144"/>
      <c r="J96" s="145">
        <f>ROUND(I96*H96,2)</f>
        <v>0</v>
      </c>
      <c r="K96" s="141" t="s">
        <v>144</v>
      </c>
      <c r="L96" s="34"/>
      <c r="M96" s="146" t="s">
        <v>3</v>
      </c>
      <c r="N96" s="147" t="s">
        <v>42</v>
      </c>
      <c r="O96" s="54"/>
      <c r="P96" s="148">
        <f>O96*H96</f>
        <v>0</v>
      </c>
      <c r="Q96" s="148">
        <v>0</v>
      </c>
      <c r="R96" s="148">
        <f>Q96*H96</f>
        <v>0</v>
      </c>
      <c r="S96" s="148">
        <v>0</v>
      </c>
      <c r="T96" s="149">
        <f>S96*H96</f>
        <v>0</v>
      </c>
      <c r="U96" s="33"/>
      <c r="V96" s="33"/>
      <c r="W96" s="33"/>
      <c r="X96" s="33"/>
      <c r="Y96" s="33"/>
      <c r="Z96" s="33"/>
      <c r="AA96" s="33"/>
      <c r="AB96" s="33"/>
      <c r="AC96" s="33"/>
      <c r="AD96" s="33"/>
      <c r="AE96" s="33"/>
      <c r="AR96" s="150" t="s">
        <v>145</v>
      </c>
      <c r="AT96" s="150" t="s">
        <v>140</v>
      </c>
      <c r="AU96" s="150" t="s">
        <v>81</v>
      </c>
      <c r="AY96" s="18" t="s">
        <v>138</v>
      </c>
      <c r="BE96" s="151">
        <f>IF(N96="základní",J96,0)</f>
        <v>0</v>
      </c>
      <c r="BF96" s="151">
        <f>IF(N96="snížená",J96,0)</f>
        <v>0</v>
      </c>
      <c r="BG96" s="151">
        <f>IF(N96="zákl. přenesená",J96,0)</f>
        <v>0</v>
      </c>
      <c r="BH96" s="151">
        <f>IF(N96="sníž. přenesená",J96,0)</f>
        <v>0</v>
      </c>
      <c r="BI96" s="151">
        <f>IF(N96="nulová",J96,0)</f>
        <v>0</v>
      </c>
      <c r="BJ96" s="18" t="s">
        <v>79</v>
      </c>
      <c r="BK96" s="151">
        <f>ROUND(I96*H96,2)</f>
        <v>0</v>
      </c>
      <c r="BL96" s="18" t="s">
        <v>145</v>
      </c>
      <c r="BM96" s="150" t="s">
        <v>455</v>
      </c>
    </row>
    <row r="97" spans="1:65" s="2" customFormat="1" ht="11.25">
      <c r="A97" s="33"/>
      <c r="B97" s="34"/>
      <c r="C97" s="33"/>
      <c r="D97" s="152" t="s">
        <v>147</v>
      </c>
      <c r="E97" s="33"/>
      <c r="F97" s="153" t="s">
        <v>160</v>
      </c>
      <c r="G97" s="33"/>
      <c r="H97" s="33"/>
      <c r="I97" s="154"/>
      <c r="J97" s="33"/>
      <c r="K97" s="33"/>
      <c r="L97" s="34"/>
      <c r="M97" s="155"/>
      <c r="N97" s="156"/>
      <c r="O97" s="54"/>
      <c r="P97" s="54"/>
      <c r="Q97" s="54"/>
      <c r="R97" s="54"/>
      <c r="S97" s="54"/>
      <c r="T97" s="55"/>
      <c r="U97" s="33"/>
      <c r="V97" s="33"/>
      <c r="W97" s="33"/>
      <c r="X97" s="33"/>
      <c r="Y97" s="33"/>
      <c r="Z97" s="33"/>
      <c r="AA97" s="33"/>
      <c r="AB97" s="33"/>
      <c r="AC97" s="33"/>
      <c r="AD97" s="33"/>
      <c r="AE97" s="33"/>
      <c r="AT97" s="18" t="s">
        <v>147</v>
      </c>
      <c r="AU97" s="18" t="s">
        <v>81</v>
      </c>
    </row>
    <row r="98" spans="1:65" s="2" customFormat="1" ht="126.75">
      <c r="A98" s="33"/>
      <c r="B98" s="34"/>
      <c r="C98" s="33"/>
      <c r="D98" s="152" t="s">
        <v>148</v>
      </c>
      <c r="E98" s="33"/>
      <c r="F98" s="157" t="s">
        <v>163</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148</v>
      </c>
      <c r="AU98" s="18" t="s">
        <v>81</v>
      </c>
    </row>
    <row r="99" spans="1:65" s="2" customFormat="1" ht="36">
      <c r="A99" s="33"/>
      <c r="B99" s="138"/>
      <c r="C99" s="139" t="s">
        <v>158</v>
      </c>
      <c r="D99" s="139" t="s">
        <v>140</v>
      </c>
      <c r="E99" s="140" t="s">
        <v>164</v>
      </c>
      <c r="F99" s="141" t="s">
        <v>165</v>
      </c>
      <c r="G99" s="142" t="s">
        <v>166</v>
      </c>
      <c r="H99" s="143">
        <v>20</v>
      </c>
      <c r="I99" s="144"/>
      <c r="J99" s="145">
        <f>ROUND(I99*H99,2)</f>
        <v>0</v>
      </c>
      <c r="K99" s="141" t="s">
        <v>144</v>
      </c>
      <c r="L99" s="34"/>
      <c r="M99" s="146" t="s">
        <v>3</v>
      </c>
      <c r="N99" s="147" t="s">
        <v>42</v>
      </c>
      <c r="O99" s="54"/>
      <c r="P99" s="148">
        <f>O99*H99</f>
        <v>0</v>
      </c>
      <c r="Q99" s="148">
        <v>0.10775</v>
      </c>
      <c r="R99" s="148">
        <f>Q99*H99</f>
        <v>2.1549999999999998</v>
      </c>
      <c r="S99" s="148">
        <v>0</v>
      </c>
      <c r="T99" s="149">
        <f>S99*H99</f>
        <v>0</v>
      </c>
      <c r="U99" s="33"/>
      <c r="V99" s="33"/>
      <c r="W99" s="33"/>
      <c r="X99" s="33"/>
      <c r="Y99" s="33"/>
      <c r="Z99" s="33"/>
      <c r="AA99" s="33"/>
      <c r="AB99" s="33"/>
      <c r="AC99" s="33"/>
      <c r="AD99" s="33"/>
      <c r="AE99" s="33"/>
      <c r="AR99" s="150" t="s">
        <v>145</v>
      </c>
      <c r="AT99" s="150" t="s">
        <v>140</v>
      </c>
      <c r="AU99" s="150" t="s">
        <v>81</v>
      </c>
      <c r="AY99" s="18" t="s">
        <v>138</v>
      </c>
      <c r="BE99" s="151">
        <f>IF(N99="základní",J99,0)</f>
        <v>0</v>
      </c>
      <c r="BF99" s="151">
        <f>IF(N99="snížená",J99,0)</f>
        <v>0</v>
      </c>
      <c r="BG99" s="151">
        <f>IF(N99="zákl. přenesená",J99,0)</f>
        <v>0</v>
      </c>
      <c r="BH99" s="151">
        <f>IF(N99="sníž. přenesená",J99,0)</f>
        <v>0</v>
      </c>
      <c r="BI99" s="151">
        <f>IF(N99="nulová",J99,0)</f>
        <v>0</v>
      </c>
      <c r="BJ99" s="18" t="s">
        <v>79</v>
      </c>
      <c r="BK99" s="151">
        <f>ROUND(I99*H99,2)</f>
        <v>0</v>
      </c>
      <c r="BL99" s="18" t="s">
        <v>145</v>
      </c>
      <c r="BM99" s="150" t="s">
        <v>456</v>
      </c>
    </row>
    <row r="100" spans="1:65" s="2" customFormat="1" ht="29.25">
      <c r="A100" s="33"/>
      <c r="B100" s="34"/>
      <c r="C100" s="33"/>
      <c r="D100" s="152" t="s">
        <v>147</v>
      </c>
      <c r="E100" s="33"/>
      <c r="F100" s="153" t="s">
        <v>168</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147</v>
      </c>
      <c r="AU100" s="18" t="s">
        <v>81</v>
      </c>
    </row>
    <row r="101" spans="1:65" s="2" customFormat="1" ht="68.25">
      <c r="A101" s="33"/>
      <c r="B101" s="34"/>
      <c r="C101" s="33"/>
      <c r="D101" s="152" t="s">
        <v>148</v>
      </c>
      <c r="E101" s="33"/>
      <c r="F101" s="157" t="s">
        <v>169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81</v>
      </c>
    </row>
    <row r="102" spans="1:65" s="2" customFormat="1" ht="33" customHeight="1">
      <c r="A102" s="33"/>
      <c r="B102" s="138"/>
      <c r="C102" s="139" t="s">
        <v>145</v>
      </c>
      <c r="D102" s="139" t="s">
        <v>140</v>
      </c>
      <c r="E102" s="140" t="s">
        <v>457</v>
      </c>
      <c r="F102" s="141" t="s">
        <v>458</v>
      </c>
      <c r="G102" s="142" t="s">
        <v>174</v>
      </c>
      <c r="H102" s="143">
        <v>206.9</v>
      </c>
      <c r="I102" s="144"/>
      <c r="J102" s="145">
        <f>ROUND(I102*H102,2)</f>
        <v>0</v>
      </c>
      <c r="K102" s="141" t="s">
        <v>144</v>
      </c>
      <c r="L102" s="34"/>
      <c r="M102" s="146" t="s">
        <v>3</v>
      </c>
      <c r="N102" s="147" t="s">
        <v>42</v>
      </c>
      <c r="O102" s="54"/>
      <c r="P102" s="148">
        <f>O102*H102</f>
        <v>0</v>
      </c>
      <c r="Q102" s="148">
        <v>0</v>
      </c>
      <c r="R102" s="148">
        <f>Q102*H102</f>
        <v>0</v>
      </c>
      <c r="S102" s="148">
        <v>0</v>
      </c>
      <c r="T102" s="149">
        <f>S102*H102</f>
        <v>0</v>
      </c>
      <c r="U102" s="33"/>
      <c r="V102" s="33"/>
      <c r="W102" s="33"/>
      <c r="X102" s="33"/>
      <c r="Y102" s="33"/>
      <c r="Z102" s="33"/>
      <c r="AA102" s="33"/>
      <c r="AB102" s="33"/>
      <c r="AC102" s="33"/>
      <c r="AD102" s="33"/>
      <c r="AE102" s="33"/>
      <c r="AR102" s="150" t="s">
        <v>145</v>
      </c>
      <c r="AT102" s="150" t="s">
        <v>140</v>
      </c>
      <c r="AU102" s="150" t="s">
        <v>81</v>
      </c>
      <c r="AY102" s="18" t="s">
        <v>138</v>
      </c>
      <c r="BE102" s="151">
        <f>IF(N102="základní",J102,0)</f>
        <v>0</v>
      </c>
      <c r="BF102" s="151">
        <f>IF(N102="snížená",J102,0)</f>
        <v>0</v>
      </c>
      <c r="BG102" s="151">
        <f>IF(N102="zákl. přenesená",J102,0)</f>
        <v>0</v>
      </c>
      <c r="BH102" s="151">
        <f>IF(N102="sníž. přenesená",J102,0)</f>
        <v>0</v>
      </c>
      <c r="BI102" s="151">
        <f>IF(N102="nulová",J102,0)</f>
        <v>0</v>
      </c>
      <c r="BJ102" s="18" t="s">
        <v>79</v>
      </c>
      <c r="BK102" s="151">
        <f>ROUND(I102*H102,2)</f>
        <v>0</v>
      </c>
      <c r="BL102" s="18" t="s">
        <v>145</v>
      </c>
      <c r="BM102" s="150" t="s">
        <v>459</v>
      </c>
    </row>
    <row r="103" spans="1:65" s="2" customFormat="1" ht="19.5">
      <c r="A103" s="33"/>
      <c r="B103" s="34"/>
      <c r="C103" s="33"/>
      <c r="D103" s="152" t="s">
        <v>147</v>
      </c>
      <c r="E103" s="33"/>
      <c r="F103" s="153" t="s">
        <v>458</v>
      </c>
      <c r="G103" s="33"/>
      <c r="H103" s="33"/>
      <c r="I103" s="154"/>
      <c r="J103" s="33"/>
      <c r="K103" s="33"/>
      <c r="L103" s="34"/>
      <c r="M103" s="155"/>
      <c r="N103" s="156"/>
      <c r="O103" s="54"/>
      <c r="P103" s="54"/>
      <c r="Q103" s="54"/>
      <c r="R103" s="54"/>
      <c r="S103" s="54"/>
      <c r="T103" s="55"/>
      <c r="U103" s="33"/>
      <c r="V103" s="33"/>
      <c r="W103" s="33"/>
      <c r="X103" s="33"/>
      <c r="Y103" s="33"/>
      <c r="Z103" s="33"/>
      <c r="AA103" s="33"/>
      <c r="AB103" s="33"/>
      <c r="AC103" s="33"/>
      <c r="AD103" s="33"/>
      <c r="AE103" s="33"/>
      <c r="AT103" s="18" t="s">
        <v>147</v>
      </c>
      <c r="AU103" s="18" t="s">
        <v>81</v>
      </c>
    </row>
    <row r="104" spans="1:65" s="2" customFormat="1" ht="243.75">
      <c r="A104" s="33"/>
      <c r="B104" s="34"/>
      <c r="C104" s="33"/>
      <c r="D104" s="152" t="s">
        <v>148</v>
      </c>
      <c r="E104" s="33"/>
      <c r="F104" s="157" t="s">
        <v>182</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148</v>
      </c>
      <c r="AU104" s="18" t="s">
        <v>81</v>
      </c>
    </row>
    <row r="105" spans="1:65" s="13" customFormat="1" ht="11.25">
      <c r="B105" s="158"/>
      <c r="D105" s="152" t="s">
        <v>150</v>
      </c>
      <c r="E105" s="159" t="s">
        <v>3</v>
      </c>
      <c r="F105" s="160" t="s">
        <v>460</v>
      </c>
      <c r="H105" s="161">
        <v>206.9</v>
      </c>
      <c r="I105" s="162"/>
      <c r="L105" s="158"/>
      <c r="M105" s="163"/>
      <c r="N105" s="164"/>
      <c r="O105" s="164"/>
      <c r="P105" s="164"/>
      <c r="Q105" s="164"/>
      <c r="R105" s="164"/>
      <c r="S105" s="164"/>
      <c r="T105" s="165"/>
      <c r="AT105" s="159" t="s">
        <v>150</v>
      </c>
      <c r="AU105" s="159" t="s">
        <v>81</v>
      </c>
      <c r="AV105" s="13" t="s">
        <v>81</v>
      </c>
      <c r="AW105" s="13" t="s">
        <v>34</v>
      </c>
      <c r="AX105" s="13" t="s">
        <v>71</v>
      </c>
      <c r="AY105" s="159" t="s">
        <v>138</v>
      </c>
    </row>
    <row r="106" spans="1:65" s="14" customFormat="1" ht="11.25">
      <c r="B106" s="166"/>
      <c r="D106" s="152" t="s">
        <v>150</v>
      </c>
      <c r="E106" s="167" t="s">
        <v>3</v>
      </c>
      <c r="F106" s="168" t="s">
        <v>152</v>
      </c>
      <c r="H106" s="169">
        <v>206.9</v>
      </c>
      <c r="I106" s="170"/>
      <c r="L106" s="166"/>
      <c r="M106" s="171"/>
      <c r="N106" s="172"/>
      <c r="O106" s="172"/>
      <c r="P106" s="172"/>
      <c r="Q106" s="172"/>
      <c r="R106" s="172"/>
      <c r="S106" s="172"/>
      <c r="T106" s="173"/>
      <c r="AT106" s="167" t="s">
        <v>150</v>
      </c>
      <c r="AU106" s="167" t="s">
        <v>81</v>
      </c>
      <c r="AV106" s="14" t="s">
        <v>145</v>
      </c>
      <c r="AW106" s="14" t="s">
        <v>34</v>
      </c>
      <c r="AX106" s="14" t="s">
        <v>79</v>
      </c>
      <c r="AY106" s="167" t="s">
        <v>138</v>
      </c>
    </row>
    <row r="107" spans="1:65" s="2" customFormat="1" ht="33" customHeight="1">
      <c r="A107" s="33"/>
      <c r="B107" s="138"/>
      <c r="C107" s="139" t="s">
        <v>171</v>
      </c>
      <c r="D107" s="139" t="s">
        <v>140</v>
      </c>
      <c r="E107" s="140" t="s">
        <v>185</v>
      </c>
      <c r="F107" s="141" t="s">
        <v>186</v>
      </c>
      <c r="G107" s="142" t="s">
        <v>174</v>
      </c>
      <c r="H107" s="143">
        <v>62.07</v>
      </c>
      <c r="I107" s="144"/>
      <c r="J107" s="145">
        <f>ROUND(I107*H107,2)</f>
        <v>0</v>
      </c>
      <c r="K107" s="141" t="s">
        <v>144</v>
      </c>
      <c r="L107" s="34"/>
      <c r="M107" s="146" t="s">
        <v>3</v>
      </c>
      <c r="N107" s="147" t="s">
        <v>42</v>
      </c>
      <c r="O107" s="54"/>
      <c r="P107" s="148">
        <f>O107*H107</f>
        <v>0</v>
      </c>
      <c r="Q107" s="148">
        <v>0</v>
      </c>
      <c r="R107" s="148">
        <f>Q107*H107</f>
        <v>0</v>
      </c>
      <c r="S107" s="148">
        <v>0</v>
      </c>
      <c r="T107" s="149">
        <f>S107*H107</f>
        <v>0</v>
      </c>
      <c r="U107" s="33"/>
      <c r="V107" s="33"/>
      <c r="W107" s="33"/>
      <c r="X107" s="33"/>
      <c r="Y107" s="33"/>
      <c r="Z107" s="33"/>
      <c r="AA107" s="33"/>
      <c r="AB107" s="33"/>
      <c r="AC107" s="33"/>
      <c r="AD107" s="33"/>
      <c r="AE107" s="33"/>
      <c r="AR107" s="150" t="s">
        <v>145</v>
      </c>
      <c r="AT107" s="150" t="s">
        <v>140</v>
      </c>
      <c r="AU107" s="150" t="s">
        <v>81</v>
      </c>
      <c r="AY107" s="18" t="s">
        <v>138</v>
      </c>
      <c r="BE107" s="151">
        <f>IF(N107="základní",J107,0)</f>
        <v>0</v>
      </c>
      <c r="BF107" s="151">
        <f>IF(N107="snížená",J107,0)</f>
        <v>0</v>
      </c>
      <c r="BG107" s="151">
        <f>IF(N107="zákl. přenesená",J107,0)</f>
        <v>0</v>
      </c>
      <c r="BH107" s="151">
        <f>IF(N107="sníž. přenesená",J107,0)</f>
        <v>0</v>
      </c>
      <c r="BI107" s="151">
        <f>IF(N107="nulová",J107,0)</f>
        <v>0</v>
      </c>
      <c r="BJ107" s="18" t="s">
        <v>79</v>
      </c>
      <c r="BK107" s="151">
        <f>ROUND(I107*H107,2)</f>
        <v>0</v>
      </c>
      <c r="BL107" s="18" t="s">
        <v>145</v>
      </c>
      <c r="BM107" s="150" t="s">
        <v>461</v>
      </c>
    </row>
    <row r="108" spans="1:65" s="2" customFormat="1" ht="19.5">
      <c r="A108" s="33"/>
      <c r="B108" s="34"/>
      <c r="C108" s="33"/>
      <c r="D108" s="152" t="s">
        <v>147</v>
      </c>
      <c r="E108" s="33"/>
      <c r="F108" s="153" t="s">
        <v>186</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147</v>
      </c>
      <c r="AU108" s="18" t="s">
        <v>81</v>
      </c>
    </row>
    <row r="109" spans="1:65" s="2" customFormat="1" ht="243.75">
      <c r="A109" s="33"/>
      <c r="B109" s="34"/>
      <c r="C109" s="33"/>
      <c r="D109" s="152" t="s">
        <v>148</v>
      </c>
      <c r="E109" s="33"/>
      <c r="F109" s="157" t="s">
        <v>182</v>
      </c>
      <c r="G109" s="33"/>
      <c r="H109" s="33"/>
      <c r="I109" s="154"/>
      <c r="J109" s="33"/>
      <c r="K109" s="33"/>
      <c r="L109" s="34"/>
      <c r="M109" s="155"/>
      <c r="N109" s="156"/>
      <c r="O109" s="54"/>
      <c r="P109" s="54"/>
      <c r="Q109" s="54"/>
      <c r="R109" s="54"/>
      <c r="S109" s="54"/>
      <c r="T109" s="55"/>
      <c r="U109" s="33"/>
      <c r="V109" s="33"/>
      <c r="W109" s="33"/>
      <c r="X109" s="33"/>
      <c r="Y109" s="33"/>
      <c r="Z109" s="33"/>
      <c r="AA109" s="33"/>
      <c r="AB109" s="33"/>
      <c r="AC109" s="33"/>
      <c r="AD109" s="33"/>
      <c r="AE109" s="33"/>
      <c r="AT109" s="18" t="s">
        <v>148</v>
      </c>
      <c r="AU109" s="18" t="s">
        <v>81</v>
      </c>
    </row>
    <row r="110" spans="1:65" s="13" customFormat="1" ht="11.25">
      <c r="B110" s="158"/>
      <c r="D110" s="152" t="s">
        <v>150</v>
      </c>
      <c r="E110" s="159" t="s">
        <v>3</v>
      </c>
      <c r="F110" s="160" t="s">
        <v>462</v>
      </c>
      <c r="H110" s="161">
        <v>62.07</v>
      </c>
      <c r="I110" s="162"/>
      <c r="L110" s="158"/>
      <c r="M110" s="163"/>
      <c r="N110" s="164"/>
      <c r="O110" s="164"/>
      <c r="P110" s="164"/>
      <c r="Q110" s="164"/>
      <c r="R110" s="164"/>
      <c r="S110" s="164"/>
      <c r="T110" s="165"/>
      <c r="AT110" s="159" t="s">
        <v>150</v>
      </c>
      <c r="AU110" s="159" t="s">
        <v>81</v>
      </c>
      <c r="AV110" s="13" t="s">
        <v>81</v>
      </c>
      <c r="AW110" s="13" t="s">
        <v>34</v>
      </c>
      <c r="AX110" s="13" t="s">
        <v>71</v>
      </c>
      <c r="AY110" s="159" t="s">
        <v>138</v>
      </c>
    </row>
    <row r="111" spans="1:65" s="14" customFormat="1" ht="11.25">
      <c r="B111" s="166"/>
      <c r="D111" s="152" t="s">
        <v>150</v>
      </c>
      <c r="E111" s="167" t="s">
        <v>3</v>
      </c>
      <c r="F111" s="168" t="s">
        <v>152</v>
      </c>
      <c r="H111" s="169">
        <v>62.07</v>
      </c>
      <c r="I111" s="170"/>
      <c r="L111" s="166"/>
      <c r="M111" s="171"/>
      <c r="N111" s="172"/>
      <c r="O111" s="172"/>
      <c r="P111" s="172"/>
      <c r="Q111" s="172"/>
      <c r="R111" s="172"/>
      <c r="S111" s="172"/>
      <c r="T111" s="173"/>
      <c r="AT111" s="167" t="s">
        <v>150</v>
      </c>
      <c r="AU111" s="167" t="s">
        <v>81</v>
      </c>
      <c r="AV111" s="14" t="s">
        <v>145</v>
      </c>
      <c r="AW111" s="14" t="s">
        <v>34</v>
      </c>
      <c r="AX111" s="14" t="s">
        <v>79</v>
      </c>
      <c r="AY111" s="167" t="s">
        <v>138</v>
      </c>
    </row>
    <row r="112" spans="1:65" s="2" customFormat="1" ht="33" customHeight="1">
      <c r="A112" s="33"/>
      <c r="B112" s="138"/>
      <c r="C112" s="139" t="s">
        <v>178</v>
      </c>
      <c r="D112" s="139" t="s">
        <v>140</v>
      </c>
      <c r="E112" s="140" t="s">
        <v>190</v>
      </c>
      <c r="F112" s="141" t="s">
        <v>191</v>
      </c>
      <c r="G112" s="142" t="s">
        <v>174</v>
      </c>
      <c r="H112" s="143">
        <v>24.03</v>
      </c>
      <c r="I112" s="144"/>
      <c r="J112" s="145">
        <f>ROUND(I112*H112,2)</f>
        <v>0</v>
      </c>
      <c r="K112" s="141" t="s">
        <v>144</v>
      </c>
      <c r="L112" s="34"/>
      <c r="M112" s="146" t="s">
        <v>3</v>
      </c>
      <c r="N112" s="147" t="s">
        <v>42</v>
      </c>
      <c r="O112" s="54"/>
      <c r="P112" s="148">
        <f>O112*H112</f>
        <v>0</v>
      </c>
      <c r="Q112" s="148">
        <v>0</v>
      </c>
      <c r="R112" s="148">
        <f>Q112*H112</f>
        <v>0</v>
      </c>
      <c r="S112" s="148">
        <v>0</v>
      </c>
      <c r="T112" s="149">
        <f>S112*H112</f>
        <v>0</v>
      </c>
      <c r="U112" s="33"/>
      <c r="V112" s="33"/>
      <c r="W112" s="33"/>
      <c r="X112" s="33"/>
      <c r="Y112" s="33"/>
      <c r="Z112" s="33"/>
      <c r="AA112" s="33"/>
      <c r="AB112" s="33"/>
      <c r="AC112" s="33"/>
      <c r="AD112" s="33"/>
      <c r="AE112" s="33"/>
      <c r="AR112" s="150" t="s">
        <v>145</v>
      </c>
      <c r="AT112" s="150" t="s">
        <v>140</v>
      </c>
      <c r="AU112" s="150" t="s">
        <v>81</v>
      </c>
      <c r="AY112" s="18" t="s">
        <v>138</v>
      </c>
      <c r="BE112" s="151">
        <f>IF(N112="základní",J112,0)</f>
        <v>0</v>
      </c>
      <c r="BF112" s="151">
        <f>IF(N112="snížená",J112,0)</f>
        <v>0</v>
      </c>
      <c r="BG112" s="151">
        <f>IF(N112="zákl. přenesená",J112,0)</f>
        <v>0</v>
      </c>
      <c r="BH112" s="151">
        <f>IF(N112="sníž. přenesená",J112,0)</f>
        <v>0</v>
      </c>
      <c r="BI112" s="151">
        <f>IF(N112="nulová",J112,0)</f>
        <v>0</v>
      </c>
      <c r="BJ112" s="18" t="s">
        <v>79</v>
      </c>
      <c r="BK112" s="151">
        <f>ROUND(I112*H112,2)</f>
        <v>0</v>
      </c>
      <c r="BL112" s="18" t="s">
        <v>145</v>
      </c>
      <c r="BM112" s="150" t="s">
        <v>463</v>
      </c>
    </row>
    <row r="113" spans="1:65" s="2" customFormat="1" ht="19.5">
      <c r="A113" s="33"/>
      <c r="B113" s="34"/>
      <c r="C113" s="33"/>
      <c r="D113" s="152" t="s">
        <v>147</v>
      </c>
      <c r="E113" s="33"/>
      <c r="F113" s="153" t="s">
        <v>191</v>
      </c>
      <c r="G113" s="33"/>
      <c r="H113" s="33"/>
      <c r="I113" s="154"/>
      <c r="J113" s="33"/>
      <c r="K113" s="33"/>
      <c r="L113" s="34"/>
      <c r="M113" s="155"/>
      <c r="N113" s="156"/>
      <c r="O113" s="54"/>
      <c r="P113" s="54"/>
      <c r="Q113" s="54"/>
      <c r="R113" s="54"/>
      <c r="S113" s="54"/>
      <c r="T113" s="55"/>
      <c r="U113" s="33"/>
      <c r="V113" s="33"/>
      <c r="W113" s="33"/>
      <c r="X113" s="33"/>
      <c r="Y113" s="33"/>
      <c r="Z113" s="33"/>
      <c r="AA113" s="33"/>
      <c r="AB113" s="33"/>
      <c r="AC113" s="33"/>
      <c r="AD113" s="33"/>
      <c r="AE113" s="33"/>
      <c r="AT113" s="18" t="s">
        <v>147</v>
      </c>
      <c r="AU113" s="18" t="s">
        <v>81</v>
      </c>
    </row>
    <row r="114" spans="1:65" s="2" customFormat="1" ht="165.75">
      <c r="A114" s="33"/>
      <c r="B114" s="34"/>
      <c r="C114" s="33"/>
      <c r="D114" s="152" t="s">
        <v>148</v>
      </c>
      <c r="E114" s="33"/>
      <c r="F114" s="157" t="s">
        <v>193</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81</v>
      </c>
    </row>
    <row r="115" spans="1:65" s="15" customFormat="1" ht="11.25">
      <c r="B115" s="174"/>
      <c r="D115" s="152" t="s">
        <v>150</v>
      </c>
      <c r="E115" s="175" t="s">
        <v>3</v>
      </c>
      <c r="F115" s="176" t="s">
        <v>194</v>
      </c>
      <c r="H115" s="175" t="s">
        <v>3</v>
      </c>
      <c r="I115" s="177"/>
      <c r="L115" s="174"/>
      <c r="M115" s="178"/>
      <c r="N115" s="179"/>
      <c r="O115" s="179"/>
      <c r="P115" s="179"/>
      <c r="Q115" s="179"/>
      <c r="R115" s="179"/>
      <c r="S115" s="179"/>
      <c r="T115" s="180"/>
      <c r="AT115" s="175" t="s">
        <v>150</v>
      </c>
      <c r="AU115" s="175" t="s">
        <v>81</v>
      </c>
      <c r="AV115" s="15" t="s">
        <v>79</v>
      </c>
      <c r="AW115" s="15" t="s">
        <v>34</v>
      </c>
      <c r="AX115" s="15" t="s">
        <v>71</v>
      </c>
      <c r="AY115" s="175" t="s">
        <v>138</v>
      </c>
    </row>
    <row r="116" spans="1:65" s="15" customFormat="1" ht="11.25">
      <c r="B116" s="174"/>
      <c r="D116" s="152" t="s">
        <v>150</v>
      </c>
      <c r="E116" s="175" t="s">
        <v>3</v>
      </c>
      <c r="F116" s="176" t="s">
        <v>195</v>
      </c>
      <c r="H116" s="175" t="s">
        <v>3</v>
      </c>
      <c r="I116" s="177"/>
      <c r="L116" s="174"/>
      <c r="M116" s="178"/>
      <c r="N116" s="179"/>
      <c r="O116" s="179"/>
      <c r="P116" s="179"/>
      <c r="Q116" s="179"/>
      <c r="R116" s="179"/>
      <c r="S116" s="179"/>
      <c r="T116" s="180"/>
      <c r="AT116" s="175" t="s">
        <v>150</v>
      </c>
      <c r="AU116" s="175" t="s">
        <v>81</v>
      </c>
      <c r="AV116" s="15" t="s">
        <v>79</v>
      </c>
      <c r="AW116" s="15" t="s">
        <v>34</v>
      </c>
      <c r="AX116" s="15" t="s">
        <v>71</v>
      </c>
      <c r="AY116" s="175" t="s">
        <v>138</v>
      </c>
    </row>
    <row r="117" spans="1:65" s="13" customFormat="1" ht="11.25">
      <c r="B117" s="158"/>
      <c r="D117" s="152" t="s">
        <v>150</v>
      </c>
      <c r="E117" s="159" t="s">
        <v>3</v>
      </c>
      <c r="F117" s="160" t="s">
        <v>464</v>
      </c>
      <c r="H117" s="161">
        <v>16.8</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1:65" s="15" customFormat="1" ht="11.25">
      <c r="B118" s="174"/>
      <c r="D118" s="152" t="s">
        <v>150</v>
      </c>
      <c r="E118" s="175" t="s">
        <v>3</v>
      </c>
      <c r="F118" s="176" t="s">
        <v>465</v>
      </c>
      <c r="H118" s="175" t="s">
        <v>3</v>
      </c>
      <c r="I118" s="177"/>
      <c r="L118" s="174"/>
      <c r="M118" s="178"/>
      <c r="N118" s="179"/>
      <c r="O118" s="179"/>
      <c r="P118" s="179"/>
      <c r="Q118" s="179"/>
      <c r="R118" s="179"/>
      <c r="S118" s="179"/>
      <c r="T118" s="180"/>
      <c r="AT118" s="175" t="s">
        <v>150</v>
      </c>
      <c r="AU118" s="175" t="s">
        <v>81</v>
      </c>
      <c r="AV118" s="15" t="s">
        <v>79</v>
      </c>
      <c r="AW118" s="15" t="s">
        <v>34</v>
      </c>
      <c r="AX118" s="15" t="s">
        <v>71</v>
      </c>
      <c r="AY118" s="175" t="s">
        <v>138</v>
      </c>
    </row>
    <row r="119" spans="1:65" s="13" customFormat="1" ht="11.25">
      <c r="B119" s="158"/>
      <c r="D119" s="152" t="s">
        <v>150</v>
      </c>
      <c r="E119" s="159" t="s">
        <v>3</v>
      </c>
      <c r="F119" s="160" t="s">
        <v>466</v>
      </c>
      <c r="H119" s="161">
        <v>7.23</v>
      </c>
      <c r="I119" s="162"/>
      <c r="L119" s="158"/>
      <c r="M119" s="163"/>
      <c r="N119" s="164"/>
      <c r="O119" s="164"/>
      <c r="P119" s="164"/>
      <c r="Q119" s="164"/>
      <c r="R119" s="164"/>
      <c r="S119" s="164"/>
      <c r="T119" s="165"/>
      <c r="AT119" s="159" t="s">
        <v>150</v>
      </c>
      <c r="AU119" s="159" t="s">
        <v>81</v>
      </c>
      <c r="AV119" s="13" t="s">
        <v>81</v>
      </c>
      <c r="AW119" s="13" t="s">
        <v>34</v>
      </c>
      <c r="AX119" s="13" t="s">
        <v>71</v>
      </c>
      <c r="AY119" s="159" t="s">
        <v>138</v>
      </c>
    </row>
    <row r="120" spans="1:65" s="14" customFormat="1" ht="11.25">
      <c r="B120" s="166"/>
      <c r="D120" s="152" t="s">
        <v>150</v>
      </c>
      <c r="E120" s="167" t="s">
        <v>3</v>
      </c>
      <c r="F120" s="168" t="s">
        <v>152</v>
      </c>
      <c r="H120" s="169">
        <v>24.03</v>
      </c>
      <c r="I120" s="170"/>
      <c r="L120" s="166"/>
      <c r="M120" s="171"/>
      <c r="N120" s="172"/>
      <c r="O120" s="172"/>
      <c r="P120" s="172"/>
      <c r="Q120" s="172"/>
      <c r="R120" s="172"/>
      <c r="S120" s="172"/>
      <c r="T120" s="173"/>
      <c r="AT120" s="167" t="s">
        <v>150</v>
      </c>
      <c r="AU120" s="167" t="s">
        <v>81</v>
      </c>
      <c r="AV120" s="14" t="s">
        <v>145</v>
      </c>
      <c r="AW120" s="14" t="s">
        <v>34</v>
      </c>
      <c r="AX120" s="14" t="s">
        <v>79</v>
      </c>
      <c r="AY120" s="167" t="s">
        <v>138</v>
      </c>
    </row>
    <row r="121" spans="1:65" s="2" customFormat="1" ht="33" customHeight="1">
      <c r="A121" s="33"/>
      <c r="B121" s="138"/>
      <c r="C121" s="139" t="s">
        <v>184</v>
      </c>
      <c r="D121" s="139" t="s">
        <v>140</v>
      </c>
      <c r="E121" s="140" t="s">
        <v>200</v>
      </c>
      <c r="F121" s="141" t="s">
        <v>201</v>
      </c>
      <c r="G121" s="142" t="s">
        <v>174</v>
      </c>
      <c r="H121" s="143">
        <v>198.5</v>
      </c>
      <c r="I121" s="144"/>
      <c r="J121" s="145">
        <f>ROUND(I121*H121,2)</f>
        <v>0</v>
      </c>
      <c r="K121" s="141" t="s">
        <v>144</v>
      </c>
      <c r="L121" s="34"/>
      <c r="M121" s="146" t="s">
        <v>3</v>
      </c>
      <c r="N121" s="147" t="s">
        <v>42</v>
      </c>
      <c r="O121" s="54"/>
      <c r="P121" s="148">
        <f>O121*H121</f>
        <v>0</v>
      </c>
      <c r="Q121" s="148">
        <v>0</v>
      </c>
      <c r="R121" s="148">
        <f>Q121*H121</f>
        <v>0</v>
      </c>
      <c r="S121" s="148">
        <v>0</v>
      </c>
      <c r="T121" s="149">
        <f>S121*H121</f>
        <v>0</v>
      </c>
      <c r="U121" s="33"/>
      <c r="V121" s="33"/>
      <c r="W121" s="33"/>
      <c r="X121" s="33"/>
      <c r="Y121" s="33"/>
      <c r="Z121" s="33"/>
      <c r="AA121" s="33"/>
      <c r="AB121" s="33"/>
      <c r="AC121" s="33"/>
      <c r="AD121" s="33"/>
      <c r="AE121" s="33"/>
      <c r="AR121" s="150" t="s">
        <v>145</v>
      </c>
      <c r="AT121" s="150" t="s">
        <v>140</v>
      </c>
      <c r="AU121" s="150" t="s">
        <v>81</v>
      </c>
      <c r="AY121" s="18" t="s">
        <v>138</v>
      </c>
      <c r="BE121" s="151">
        <f>IF(N121="základní",J121,0)</f>
        <v>0</v>
      </c>
      <c r="BF121" s="151">
        <f>IF(N121="snížená",J121,0)</f>
        <v>0</v>
      </c>
      <c r="BG121" s="151">
        <f>IF(N121="zákl. přenesená",J121,0)</f>
        <v>0</v>
      </c>
      <c r="BH121" s="151">
        <f>IF(N121="sníž. přenesená",J121,0)</f>
        <v>0</v>
      </c>
      <c r="BI121" s="151">
        <f>IF(N121="nulová",J121,0)</f>
        <v>0</v>
      </c>
      <c r="BJ121" s="18" t="s">
        <v>79</v>
      </c>
      <c r="BK121" s="151">
        <f>ROUND(I121*H121,2)</f>
        <v>0</v>
      </c>
      <c r="BL121" s="18" t="s">
        <v>145</v>
      </c>
      <c r="BM121" s="150" t="s">
        <v>467</v>
      </c>
    </row>
    <row r="122" spans="1:65" s="2" customFormat="1" ht="19.5">
      <c r="A122" s="33"/>
      <c r="B122" s="34"/>
      <c r="C122" s="33"/>
      <c r="D122" s="152" t="s">
        <v>147</v>
      </c>
      <c r="E122" s="33"/>
      <c r="F122" s="153" t="s">
        <v>201</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147</v>
      </c>
      <c r="AU122" s="18" t="s">
        <v>81</v>
      </c>
    </row>
    <row r="123" spans="1:65" s="2" customFormat="1" ht="165.75">
      <c r="A123" s="33"/>
      <c r="B123" s="34"/>
      <c r="C123" s="33"/>
      <c r="D123" s="152" t="s">
        <v>148</v>
      </c>
      <c r="E123" s="33"/>
      <c r="F123" s="157" t="s">
        <v>193</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148</v>
      </c>
      <c r="AU123" s="18" t="s">
        <v>81</v>
      </c>
    </row>
    <row r="124" spans="1:65" s="15" customFormat="1" ht="11.25">
      <c r="B124" s="174"/>
      <c r="D124" s="152" t="s">
        <v>150</v>
      </c>
      <c r="E124" s="175" t="s">
        <v>3</v>
      </c>
      <c r="F124" s="176" t="s">
        <v>203</v>
      </c>
      <c r="H124" s="175" t="s">
        <v>3</v>
      </c>
      <c r="I124" s="177"/>
      <c r="L124" s="174"/>
      <c r="M124" s="178"/>
      <c r="N124" s="179"/>
      <c r="O124" s="179"/>
      <c r="P124" s="179"/>
      <c r="Q124" s="179"/>
      <c r="R124" s="179"/>
      <c r="S124" s="179"/>
      <c r="T124" s="180"/>
      <c r="AT124" s="175" t="s">
        <v>150</v>
      </c>
      <c r="AU124" s="175" t="s">
        <v>81</v>
      </c>
      <c r="AV124" s="15" t="s">
        <v>79</v>
      </c>
      <c r="AW124" s="15" t="s">
        <v>34</v>
      </c>
      <c r="AX124" s="15" t="s">
        <v>71</v>
      </c>
      <c r="AY124" s="175" t="s">
        <v>138</v>
      </c>
    </row>
    <row r="125" spans="1:65" s="13" customFormat="1" ht="11.25">
      <c r="B125" s="158"/>
      <c r="D125" s="152" t="s">
        <v>150</v>
      </c>
      <c r="E125" s="159" t="s">
        <v>3</v>
      </c>
      <c r="F125" s="160" t="s">
        <v>468</v>
      </c>
      <c r="H125" s="161">
        <v>198.5</v>
      </c>
      <c r="I125" s="162"/>
      <c r="L125" s="158"/>
      <c r="M125" s="163"/>
      <c r="N125" s="164"/>
      <c r="O125" s="164"/>
      <c r="P125" s="164"/>
      <c r="Q125" s="164"/>
      <c r="R125" s="164"/>
      <c r="S125" s="164"/>
      <c r="T125" s="165"/>
      <c r="AT125" s="159" t="s">
        <v>150</v>
      </c>
      <c r="AU125" s="159" t="s">
        <v>81</v>
      </c>
      <c r="AV125" s="13" t="s">
        <v>81</v>
      </c>
      <c r="AW125" s="13" t="s">
        <v>34</v>
      </c>
      <c r="AX125" s="13" t="s">
        <v>71</v>
      </c>
      <c r="AY125" s="159" t="s">
        <v>138</v>
      </c>
    </row>
    <row r="126" spans="1:65" s="14" customFormat="1" ht="11.25">
      <c r="B126" s="166"/>
      <c r="D126" s="152" t="s">
        <v>150</v>
      </c>
      <c r="E126" s="167" t="s">
        <v>3</v>
      </c>
      <c r="F126" s="168" t="s">
        <v>152</v>
      </c>
      <c r="H126" s="169">
        <v>198.5</v>
      </c>
      <c r="I126" s="170"/>
      <c r="L126" s="166"/>
      <c r="M126" s="171"/>
      <c r="N126" s="172"/>
      <c r="O126" s="172"/>
      <c r="P126" s="172"/>
      <c r="Q126" s="172"/>
      <c r="R126" s="172"/>
      <c r="S126" s="172"/>
      <c r="T126" s="173"/>
      <c r="AT126" s="167" t="s">
        <v>150</v>
      </c>
      <c r="AU126" s="167" t="s">
        <v>81</v>
      </c>
      <c r="AV126" s="14" t="s">
        <v>145</v>
      </c>
      <c r="AW126" s="14" t="s">
        <v>34</v>
      </c>
      <c r="AX126" s="14" t="s">
        <v>79</v>
      </c>
      <c r="AY126" s="167" t="s">
        <v>138</v>
      </c>
    </row>
    <row r="127" spans="1:65" s="2" customFormat="1" ht="36">
      <c r="A127" s="33"/>
      <c r="B127" s="138"/>
      <c r="C127" s="139" t="s">
        <v>189</v>
      </c>
      <c r="D127" s="139" t="s">
        <v>140</v>
      </c>
      <c r="E127" s="140" t="s">
        <v>208</v>
      </c>
      <c r="F127" s="141" t="s">
        <v>209</v>
      </c>
      <c r="G127" s="142" t="s">
        <v>174</v>
      </c>
      <c r="H127" s="143">
        <v>992.5</v>
      </c>
      <c r="I127" s="144"/>
      <c r="J127" s="145">
        <f>ROUND(I127*H127,2)</f>
        <v>0</v>
      </c>
      <c r="K127" s="141" t="s">
        <v>144</v>
      </c>
      <c r="L127" s="34"/>
      <c r="M127" s="146" t="s">
        <v>3</v>
      </c>
      <c r="N127" s="147" t="s">
        <v>42</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81</v>
      </c>
      <c r="AY127" s="18" t="s">
        <v>138</v>
      </c>
      <c r="BE127" s="151">
        <f>IF(N127="základní",J127,0)</f>
        <v>0</v>
      </c>
      <c r="BF127" s="151">
        <f>IF(N127="snížená",J127,0)</f>
        <v>0</v>
      </c>
      <c r="BG127" s="151">
        <f>IF(N127="zákl. přenesená",J127,0)</f>
        <v>0</v>
      </c>
      <c r="BH127" s="151">
        <f>IF(N127="sníž. přenesená",J127,0)</f>
        <v>0</v>
      </c>
      <c r="BI127" s="151">
        <f>IF(N127="nulová",J127,0)</f>
        <v>0</v>
      </c>
      <c r="BJ127" s="18" t="s">
        <v>79</v>
      </c>
      <c r="BK127" s="151">
        <f>ROUND(I127*H127,2)</f>
        <v>0</v>
      </c>
      <c r="BL127" s="18" t="s">
        <v>145</v>
      </c>
      <c r="BM127" s="150" t="s">
        <v>469</v>
      </c>
    </row>
    <row r="128" spans="1:65" s="2" customFormat="1" ht="19.5">
      <c r="A128" s="33"/>
      <c r="B128" s="34"/>
      <c r="C128" s="33"/>
      <c r="D128" s="152" t="s">
        <v>147</v>
      </c>
      <c r="E128" s="33"/>
      <c r="F128" s="153" t="s">
        <v>209</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147</v>
      </c>
      <c r="AU128" s="18" t="s">
        <v>81</v>
      </c>
    </row>
    <row r="129" spans="1:65" s="2" customFormat="1" ht="165.75">
      <c r="A129" s="33"/>
      <c r="B129" s="34"/>
      <c r="C129" s="33"/>
      <c r="D129" s="152" t="s">
        <v>148</v>
      </c>
      <c r="E129" s="33"/>
      <c r="F129" s="157" t="s">
        <v>193</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148</v>
      </c>
      <c r="AU129" s="18" t="s">
        <v>81</v>
      </c>
    </row>
    <row r="130" spans="1:65" s="13" customFormat="1" ht="11.25">
      <c r="B130" s="158"/>
      <c r="D130" s="152" t="s">
        <v>150</v>
      </c>
      <c r="E130" s="159" t="s">
        <v>3</v>
      </c>
      <c r="F130" s="160" t="s">
        <v>470</v>
      </c>
      <c r="H130" s="161">
        <v>992.5</v>
      </c>
      <c r="I130" s="162"/>
      <c r="L130" s="158"/>
      <c r="M130" s="163"/>
      <c r="N130" s="164"/>
      <c r="O130" s="164"/>
      <c r="P130" s="164"/>
      <c r="Q130" s="164"/>
      <c r="R130" s="164"/>
      <c r="S130" s="164"/>
      <c r="T130" s="165"/>
      <c r="AT130" s="159" t="s">
        <v>150</v>
      </c>
      <c r="AU130" s="159" t="s">
        <v>81</v>
      </c>
      <c r="AV130" s="13" t="s">
        <v>81</v>
      </c>
      <c r="AW130" s="13" t="s">
        <v>34</v>
      </c>
      <c r="AX130" s="13" t="s">
        <v>71</v>
      </c>
      <c r="AY130" s="159" t="s">
        <v>138</v>
      </c>
    </row>
    <row r="131" spans="1:65" s="14" customFormat="1" ht="11.25">
      <c r="B131" s="166"/>
      <c r="D131" s="152" t="s">
        <v>150</v>
      </c>
      <c r="E131" s="167" t="s">
        <v>3</v>
      </c>
      <c r="F131" s="168" t="s">
        <v>152</v>
      </c>
      <c r="H131" s="169">
        <v>992.5</v>
      </c>
      <c r="I131" s="170"/>
      <c r="L131" s="166"/>
      <c r="M131" s="171"/>
      <c r="N131" s="172"/>
      <c r="O131" s="172"/>
      <c r="P131" s="172"/>
      <c r="Q131" s="172"/>
      <c r="R131" s="172"/>
      <c r="S131" s="172"/>
      <c r="T131" s="173"/>
      <c r="AT131" s="167" t="s">
        <v>150</v>
      </c>
      <c r="AU131" s="167" t="s">
        <v>81</v>
      </c>
      <c r="AV131" s="14" t="s">
        <v>145</v>
      </c>
      <c r="AW131" s="14" t="s">
        <v>34</v>
      </c>
      <c r="AX131" s="14" t="s">
        <v>79</v>
      </c>
      <c r="AY131" s="167" t="s">
        <v>138</v>
      </c>
    </row>
    <row r="132" spans="1:65" s="2" customFormat="1" ht="24">
      <c r="A132" s="33"/>
      <c r="B132" s="138"/>
      <c r="C132" s="139" t="s">
        <v>199</v>
      </c>
      <c r="D132" s="139" t="s">
        <v>140</v>
      </c>
      <c r="E132" s="140" t="s">
        <v>212</v>
      </c>
      <c r="F132" s="141" t="s">
        <v>213</v>
      </c>
      <c r="G132" s="142" t="s">
        <v>174</v>
      </c>
      <c r="H132" s="143">
        <v>15.63</v>
      </c>
      <c r="I132" s="144"/>
      <c r="J132" s="145">
        <f>ROUND(I132*H132,2)</f>
        <v>0</v>
      </c>
      <c r="K132" s="141" t="s">
        <v>144</v>
      </c>
      <c r="L132" s="34"/>
      <c r="M132" s="146" t="s">
        <v>3</v>
      </c>
      <c r="N132" s="147" t="s">
        <v>42</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145</v>
      </c>
      <c r="AT132" s="150" t="s">
        <v>140</v>
      </c>
      <c r="AU132" s="150" t="s">
        <v>81</v>
      </c>
      <c r="AY132" s="18" t="s">
        <v>138</v>
      </c>
      <c r="BE132" s="151">
        <f>IF(N132="základní",J132,0)</f>
        <v>0</v>
      </c>
      <c r="BF132" s="151">
        <f>IF(N132="snížená",J132,0)</f>
        <v>0</v>
      </c>
      <c r="BG132" s="151">
        <f>IF(N132="zákl. přenesená",J132,0)</f>
        <v>0</v>
      </c>
      <c r="BH132" s="151">
        <f>IF(N132="sníž. přenesená",J132,0)</f>
        <v>0</v>
      </c>
      <c r="BI132" s="151">
        <f>IF(N132="nulová",J132,0)</f>
        <v>0</v>
      </c>
      <c r="BJ132" s="18" t="s">
        <v>79</v>
      </c>
      <c r="BK132" s="151">
        <f>ROUND(I132*H132,2)</f>
        <v>0</v>
      </c>
      <c r="BL132" s="18" t="s">
        <v>145</v>
      </c>
      <c r="BM132" s="150" t="s">
        <v>471</v>
      </c>
    </row>
    <row r="133" spans="1:65" s="2" customFormat="1" ht="11.25">
      <c r="A133" s="33"/>
      <c r="B133" s="34"/>
      <c r="C133" s="33"/>
      <c r="D133" s="152" t="s">
        <v>147</v>
      </c>
      <c r="E133" s="33"/>
      <c r="F133" s="153" t="s">
        <v>213</v>
      </c>
      <c r="G133" s="33"/>
      <c r="H133" s="33"/>
      <c r="I133" s="154"/>
      <c r="J133" s="33"/>
      <c r="K133" s="33"/>
      <c r="L133" s="34"/>
      <c r="M133" s="155"/>
      <c r="N133" s="156"/>
      <c r="O133" s="54"/>
      <c r="P133" s="54"/>
      <c r="Q133" s="54"/>
      <c r="R133" s="54"/>
      <c r="S133" s="54"/>
      <c r="T133" s="55"/>
      <c r="U133" s="33"/>
      <c r="V133" s="33"/>
      <c r="W133" s="33"/>
      <c r="X133" s="33"/>
      <c r="Y133" s="33"/>
      <c r="Z133" s="33"/>
      <c r="AA133" s="33"/>
      <c r="AB133" s="33"/>
      <c r="AC133" s="33"/>
      <c r="AD133" s="33"/>
      <c r="AE133" s="33"/>
      <c r="AT133" s="18" t="s">
        <v>147</v>
      </c>
      <c r="AU133" s="18" t="s">
        <v>81</v>
      </c>
    </row>
    <row r="134" spans="1:65" s="2" customFormat="1" ht="126.75">
      <c r="A134" s="33"/>
      <c r="B134" s="34"/>
      <c r="C134" s="33"/>
      <c r="D134" s="152" t="s">
        <v>148</v>
      </c>
      <c r="E134" s="33"/>
      <c r="F134" s="157" t="s">
        <v>215</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148</v>
      </c>
      <c r="AU134" s="18" t="s">
        <v>81</v>
      </c>
    </row>
    <row r="135" spans="1:65" s="15" customFormat="1" ht="11.25">
      <c r="B135" s="174"/>
      <c r="D135" s="152" t="s">
        <v>150</v>
      </c>
      <c r="E135" s="175" t="s">
        <v>3</v>
      </c>
      <c r="F135" s="176" t="s">
        <v>216</v>
      </c>
      <c r="H135" s="175" t="s">
        <v>3</v>
      </c>
      <c r="I135" s="177"/>
      <c r="L135" s="174"/>
      <c r="M135" s="178"/>
      <c r="N135" s="179"/>
      <c r="O135" s="179"/>
      <c r="P135" s="179"/>
      <c r="Q135" s="179"/>
      <c r="R135" s="179"/>
      <c r="S135" s="179"/>
      <c r="T135" s="180"/>
      <c r="AT135" s="175" t="s">
        <v>150</v>
      </c>
      <c r="AU135" s="175" t="s">
        <v>81</v>
      </c>
      <c r="AV135" s="15" t="s">
        <v>79</v>
      </c>
      <c r="AW135" s="15" t="s">
        <v>34</v>
      </c>
      <c r="AX135" s="15" t="s">
        <v>71</v>
      </c>
      <c r="AY135" s="175" t="s">
        <v>138</v>
      </c>
    </row>
    <row r="136" spans="1:65" s="13" customFormat="1" ht="11.25">
      <c r="B136" s="158"/>
      <c r="D136" s="152" t="s">
        <v>150</v>
      </c>
      <c r="E136" s="159" t="s">
        <v>3</v>
      </c>
      <c r="F136" s="160" t="s">
        <v>472</v>
      </c>
      <c r="H136" s="161">
        <v>8.4</v>
      </c>
      <c r="I136" s="162"/>
      <c r="L136" s="158"/>
      <c r="M136" s="163"/>
      <c r="N136" s="164"/>
      <c r="O136" s="164"/>
      <c r="P136" s="164"/>
      <c r="Q136" s="164"/>
      <c r="R136" s="164"/>
      <c r="S136" s="164"/>
      <c r="T136" s="165"/>
      <c r="AT136" s="159" t="s">
        <v>150</v>
      </c>
      <c r="AU136" s="159" t="s">
        <v>81</v>
      </c>
      <c r="AV136" s="13" t="s">
        <v>81</v>
      </c>
      <c r="AW136" s="13" t="s">
        <v>34</v>
      </c>
      <c r="AX136" s="13" t="s">
        <v>71</v>
      </c>
      <c r="AY136" s="159" t="s">
        <v>138</v>
      </c>
    </row>
    <row r="137" spans="1:65" s="15" customFormat="1" ht="11.25">
      <c r="B137" s="174"/>
      <c r="D137" s="152" t="s">
        <v>150</v>
      </c>
      <c r="E137" s="175" t="s">
        <v>3</v>
      </c>
      <c r="F137" s="176" t="s">
        <v>218</v>
      </c>
      <c r="H137" s="175" t="s">
        <v>3</v>
      </c>
      <c r="I137" s="177"/>
      <c r="L137" s="174"/>
      <c r="M137" s="178"/>
      <c r="N137" s="179"/>
      <c r="O137" s="179"/>
      <c r="P137" s="179"/>
      <c r="Q137" s="179"/>
      <c r="R137" s="179"/>
      <c r="S137" s="179"/>
      <c r="T137" s="180"/>
      <c r="AT137" s="175" t="s">
        <v>150</v>
      </c>
      <c r="AU137" s="175" t="s">
        <v>81</v>
      </c>
      <c r="AV137" s="15" t="s">
        <v>79</v>
      </c>
      <c r="AW137" s="15" t="s">
        <v>34</v>
      </c>
      <c r="AX137" s="15" t="s">
        <v>71</v>
      </c>
      <c r="AY137" s="175" t="s">
        <v>138</v>
      </c>
    </row>
    <row r="138" spans="1:65" s="13" customFormat="1" ht="11.25">
      <c r="B138" s="158"/>
      <c r="D138" s="152" t="s">
        <v>150</v>
      </c>
      <c r="E138" s="159" t="s">
        <v>3</v>
      </c>
      <c r="F138" s="160" t="s">
        <v>466</v>
      </c>
      <c r="H138" s="161">
        <v>7.23</v>
      </c>
      <c r="I138" s="162"/>
      <c r="L138" s="158"/>
      <c r="M138" s="163"/>
      <c r="N138" s="164"/>
      <c r="O138" s="164"/>
      <c r="P138" s="164"/>
      <c r="Q138" s="164"/>
      <c r="R138" s="164"/>
      <c r="S138" s="164"/>
      <c r="T138" s="165"/>
      <c r="AT138" s="159" t="s">
        <v>150</v>
      </c>
      <c r="AU138" s="159" t="s">
        <v>81</v>
      </c>
      <c r="AV138" s="13" t="s">
        <v>81</v>
      </c>
      <c r="AW138" s="13" t="s">
        <v>34</v>
      </c>
      <c r="AX138" s="13" t="s">
        <v>71</v>
      </c>
      <c r="AY138" s="159" t="s">
        <v>138</v>
      </c>
    </row>
    <row r="139" spans="1:65" s="14" customFormat="1" ht="11.25">
      <c r="B139" s="166"/>
      <c r="D139" s="152" t="s">
        <v>150</v>
      </c>
      <c r="E139" s="167" t="s">
        <v>3</v>
      </c>
      <c r="F139" s="168" t="s">
        <v>152</v>
      </c>
      <c r="H139" s="169">
        <v>15.63</v>
      </c>
      <c r="I139" s="170"/>
      <c r="L139" s="166"/>
      <c r="M139" s="171"/>
      <c r="N139" s="172"/>
      <c r="O139" s="172"/>
      <c r="P139" s="172"/>
      <c r="Q139" s="172"/>
      <c r="R139" s="172"/>
      <c r="S139" s="172"/>
      <c r="T139" s="173"/>
      <c r="AT139" s="167" t="s">
        <v>150</v>
      </c>
      <c r="AU139" s="167" t="s">
        <v>81</v>
      </c>
      <c r="AV139" s="14" t="s">
        <v>145</v>
      </c>
      <c r="AW139" s="14" t="s">
        <v>34</v>
      </c>
      <c r="AX139" s="14" t="s">
        <v>79</v>
      </c>
      <c r="AY139" s="167" t="s">
        <v>138</v>
      </c>
    </row>
    <row r="140" spans="1:65" s="2" customFormat="1" ht="36">
      <c r="A140" s="33"/>
      <c r="B140" s="138"/>
      <c r="C140" s="139" t="s">
        <v>207</v>
      </c>
      <c r="D140" s="139" t="s">
        <v>140</v>
      </c>
      <c r="E140" s="140" t="s">
        <v>221</v>
      </c>
      <c r="F140" s="141" t="s">
        <v>222</v>
      </c>
      <c r="G140" s="142" t="s">
        <v>174</v>
      </c>
      <c r="H140" s="143">
        <v>2.1</v>
      </c>
      <c r="I140" s="144"/>
      <c r="J140" s="145">
        <f>ROUND(I140*H140,2)</f>
        <v>0</v>
      </c>
      <c r="K140" s="141" t="s">
        <v>144</v>
      </c>
      <c r="L140" s="34"/>
      <c r="M140" s="146" t="s">
        <v>3</v>
      </c>
      <c r="N140" s="147" t="s">
        <v>42</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81</v>
      </c>
      <c r="AY140" s="18" t="s">
        <v>138</v>
      </c>
      <c r="BE140" s="151">
        <f>IF(N140="základní",J140,0)</f>
        <v>0</v>
      </c>
      <c r="BF140" s="151">
        <f>IF(N140="snížená",J140,0)</f>
        <v>0</v>
      </c>
      <c r="BG140" s="151">
        <f>IF(N140="zákl. přenesená",J140,0)</f>
        <v>0</v>
      </c>
      <c r="BH140" s="151">
        <f>IF(N140="sníž. přenesená",J140,0)</f>
        <v>0</v>
      </c>
      <c r="BI140" s="151">
        <f>IF(N140="nulová",J140,0)</f>
        <v>0</v>
      </c>
      <c r="BJ140" s="18" t="s">
        <v>79</v>
      </c>
      <c r="BK140" s="151">
        <f>ROUND(I140*H140,2)</f>
        <v>0</v>
      </c>
      <c r="BL140" s="18" t="s">
        <v>145</v>
      </c>
      <c r="BM140" s="150" t="s">
        <v>473</v>
      </c>
    </row>
    <row r="141" spans="1:65" s="2" customFormat="1" ht="19.5">
      <c r="A141" s="33"/>
      <c r="B141" s="34"/>
      <c r="C141" s="33"/>
      <c r="D141" s="152" t="s">
        <v>147</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147</v>
      </c>
      <c r="AU141" s="18" t="s">
        <v>81</v>
      </c>
    </row>
    <row r="142" spans="1:65" s="2" customFormat="1" ht="390">
      <c r="A142" s="33"/>
      <c r="B142" s="34"/>
      <c r="C142" s="33"/>
      <c r="D142" s="152" t="s">
        <v>148</v>
      </c>
      <c r="E142" s="33"/>
      <c r="F142" s="157" t="s">
        <v>224</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81</v>
      </c>
    </row>
    <row r="143" spans="1:65" s="2" customFormat="1" ht="16.5" customHeight="1">
      <c r="A143" s="33"/>
      <c r="B143" s="138"/>
      <c r="C143" s="139" t="s">
        <v>211</v>
      </c>
      <c r="D143" s="139" t="s">
        <v>140</v>
      </c>
      <c r="E143" s="140" t="s">
        <v>226</v>
      </c>
      <c r="F143" s="141" t="s">
        <v>227</v>
      </c>
      <c r="G143" s="142" t="s">
        <v>174</v>
      </c>
      <c r="H143" s="143">
        <v>206.9</v>
      </c>
      <c r="I143" s="144"/>
      <c r="J143" s="145">
        <f>ROUND(I143*H143,2)</f>
        <v>0</v>
      </c>
      <c r="K143" s="141" t="s">
        <v>144</v>
      </c>
      <c r="L143" s="34"/>
      <c r="M143" s="146" t="s">
        <v>3</v>
      </c>
      <c r="N143" s="147" t="s">
        <v>42</v>
      </c>
      <c r="O143" s="54"/>
      <c r="P143" s="148">
        <f>O143*H143</f>
        <v>0</v>
      </c>
      <c r="Q143" s="148">
        <v>0</v>
      </c>
      <c r="R143" s="148">
        <f>Q143*H143</f>
        <v>0</v>
      </c>
      <c r="S143" s="148">
        <v>0</v>
      </c>
      <c r="T143" s="149">
        <f>S143*H143</f>
        <v>0</v>
      </c>
      <c r="U143" s="33"/>
      <c r="V143" s="33"/>
      <c r="W143" s="33"/>
      <c r="X143" s="33"/>
      <c r="Y143" s="33"/>
      <c r="Z143" s="33"/>
      <c r="AA143" s="33"/>
      <c r="AB143" s="33"/>
      <c r="AC143" s="33"/>
      <c r="AD143" s="33"/>
      <c r="AE143" s="33"/>
      <c r="AR143" s="150" t="s">
        <v>145</v>
      </c>
      <c r="AT143" s="150" t="s">
        <v>140</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474</v>
      </c>
    </row>
    <row r="144" spans="1:65" s="2" customFormat="1" ht="11.25">
      <c r="A144" s="33"/>
      <c r="B144" s="34"/>
      <c r="C144" s="33"/>
      <c r="D144" s="152" t="s">
        <v>147</v>
      </c>
      <c r="E144" s="33"/>
      <c r="F144" s="153" t="s">
        <v>227</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65" s="2" customFormat="1" ht="273">
      <c r="A145" s="33"/>
      <c r="B145" s="34"/>
      <c r="C145" s="33"/>
      <c r="D145" s="152" t="s">
        <v>148</v>
      </c>
      <c r="E145" s="33"/>
      <c r="F145" s="157" t="s">
        <v>229</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148</v>
      </c>
      <c r="AU145" s="18" t="s">
        <v>81</v>
      </c>
    </row>
    <row r="146" spans="1:65" s="15" customFormat="1" ht="11.25">
      <c r="B146" s="174"/>
      <c r="D146" s="152" t="s">
        <v>150</v>
      </c>
      <c r="E146" s="175" t="s">
        <v>3</v>
      </c>
      <c r="F146" s="176" t="s">
        <v>232</v>
      </c>
      <c r="H146" s="175" t="s">
        <v>3</v>
      </c>
      <c r="I146" s="177"/>
      <c r="L146" s="174"/>
      <c r="M146" s="178"/>
      <c r="N146" s="179"/>
      <c r="O146" s="179"/>
      <c r="P146" s="179"/>
      <c r="Q146" s="179"/>
      <c r="R146" s="179"/>
      <c r="S146" s="179"/>
      <c r="T146" s="180"/>
      <c r="AT146" s="175" t="s">
        <v>150</v>
      </c>
      <c r="AU146" s="175" t="s">
        <v>81</v>
      </c>
      <c r="AV146" s="15" t="s">
        <v>79</v>
      </c>
      <c r="AW146" s="15" t="s">
        <v>34</v>
      </c>
      <c r="AX146" s="15" t="s">
        <v>71</v>
      </c>
      <c r="AY146" s="175" t="s">
        <v>138</v>
      </c>
    </row>
    <row r="147" spans="1:65" s="13" customFormat="1" ht="11.25">
      <c r="B147" s="158"/>
      <c r="D147" s="152" t="s">
        <v>150</v>
      </c>
      <c r="E147" s="159" t="s">
        <v>3</v>
      </c>
      <c r="F147" s="160" t="s">
        <v>460</v>
      </c>
      <c r="H147" s="161">
        <v>206.9</v>
      </c>
      <c r="I147" s="162"/>
      <c r="L147" s="158"/>
      <c r="M147" s="163"/>
      <c r="N147" s="164"/>
      <c r="O147" s="164"/>
      <c r="P147" s="164"/>
      <c r="Q147" s="164"/>
      <c r="R147" s="164"/>
      <c r="S147" s="164"/>
      <c r="T147" s="165"/>
      <c r="AT147" s="159" t="s">
        <v>150</v>
      </c>
      <c r="AU147" s="159" t="s">
        <v>81</v>
      </c>
      <c r="AV147" s="13" t="s">
        <v>81</v>
      </c>
      <c r="AW147" s="13" t="s">
        <v>34</v>
      </c>
      <c r="AX147" s="13" t="s">
        <v>71</v>
      </c>
      <c r="AY147" s="159" t="s">
        <v>138</v>
      </c>
    </row>
    <row r="148" spans="1:65" s="14" customFormat="1" ht="11.25">
      <c r="B148" s="166"/>
      <c r="D148" s="152" t="s">
        <v>150</v>
      </c>
      <c r="E148" s="167" t="s">
        <v>3</v>
      </c>
      <c r="F148" s="168" t="s">
        <v>152</v>
      </c>
      <c r="H148" s="169">
        <v>206.9</v>
      </c>
      <c r="I148" s="170"/>
      <c r="L148" s="166"/>
      <c r="M148" s="171"/>
      <c r="N148" s="172"/>
      <c r="O148" s="172"/>
      <c r="P148" s="172"/>
      <c r="Q148" s="172"/>
      <c r="R148" s="172"/>
      <c r="S148" s="172"/>
      <c r="T148" s="173"/>
      <c r="AT148" s="167" t="s">
        <v>150</v>
      </c>
      <c r="AU148" s="167" t="s">
        <v>81</v>
      </c>
      <c r="AV148" s="14" t="s">
        <v>145</v>
      </c>
      <c r="AW148" s="14" t="s">
        <v>34</v>
      </c>
      <c r="AX148" s="14" t="s">
        <v>79</v>
      </c>
      <c r="AY148" s="167" t="s">
        <v>138</v>
      </c>
    </row>
    <row r="149" spans="1:65" s="2" customFormat="1" ht="16.5" customHeight="1">
      <c r="A149" s="33"/>
      <c r="B149" s="138"/>
      <c r="C149" s="139" t="s">
        <v>220</v>
      </c>
      <c r="D149" s="139" t="s">
        <v>140</v>
      </c>
      <c r="E149" s="140" t="s">
        <v>234</v>
      </c>
      <c r="F149" s="141" t="s">
        <v>235</v>
      </c>
      <c r="G149" s="142" t="s">
        <v>236</v>
      </c>
      <c r="H149" s="143">
        <v>357.3</v>
      </c>
      <c r="I149" s="144"/>
      <c r="J149" s="145">
        <f>ROUND(I149*H149,2)</f>
        <v>0</v>
      </c>
      <c r="K149" s="141" t="s">
        <v>144</v>
      </c>
      <c r="L149" s="34"/>
      <c r="M149" s="146" t="s">
        <v>3</v>
      </c>
      <c r="N149" s="147" t="s">
        <v>42</v>
      </c>
      <c r="O149" s="54"/>
      <c r="P149" s="148">
        <f>O149*H149</f>
        <v>0</v>
      </c>
      <c r="Q149" s="148">
        <v>0</v>
      </c>
      <c r="R149" s="148">
        <f>Q149*H149</f>
        <v>0</v>
      </c>
      <c r="S149" s="148">
        <v>0</v>
      </c>
      <c r="T149" s="149">
        <f>S149*H149</f>
        <v>0</v>
      </c>
      <c r="U149" s="33"/>
      <c r="V149" s="33"/>
      <c r="W149" s="33"/>
      <c r="X149" s="33"/>
      <c r="Y149" s="33"/>
      <c r="Z149" s="33"/>
      <c r="AA149" s="33"/>
      <c r="AB149" s="33"/>
      <c r="AC149" s="33"/>
      <c r="AD149" s="33"/>
      <c r="AE149" s="33"/>
      <c r="AR149" s="150" t="s">
        <v>145</v>
      </c>
      <c r="AT149" s="150" t="s">
        <v>140</v>
      </c>
      <c r="AU149" s="150" t="s">
        <v>81</v>
      </c>
      <c r="AY149" s="18" t="s">
        <v>138</v>
      </c>
      <c r="BE149" s="151">
        <f>IF(N149="základní",J149,0)</f>
        <v>0</v>
      </c>
      <c r="BF149" s="151">
        <f>IF(N149="snížená",J149,0)</f>
        <v>0</v>
      </c>
      <c r="BG149" s="151">
        <f>IF(N149="zákl. přenesená",J149,0)</f>
        <v>0</v>
      </c>
      <c r="BH149" s="151">
        <f>IF(N149="sníž. přenesená",J149,0)</f>
        <v>0</v>
      </c>
      <c r="BI149" s="151">
        <f>IF(N149="nulová",J149,0)</f>
        <v>0</v>
      </c>
      <c r="BJ149" s="18" t="s">
        <v>79</v>
      </c>
      <c r="BK149" s="151">
        <f>ROUND(I149*H149,2)</f>
        <v>0</v>
      </c>
      <c r="BL149" s="18" t="s">
        <v>145</v>
      </c>
      <c r="BM149" s="150" t="s">
        <v>475</v>
      </c>
    </row>
    <row r="150" spans="1:65" s="2" customFormat="1" ht="11.25">
      <c r="A150" s="33"/>
      <c r="B150" s="34"/>
      <c r="C150" s="33"/>
      <c r="D150" s="152" t="s">
        <v>147</v>
      </c>
      <c r="E150" s="33"/>
      <c r="F150" s="153" t="s">
        <v>235</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147</v>
      </c>
      <c r="AU150" s="18" t="s">
        <v>81</v>
      </c>
    </row>
    <row r="151" spans="1:65" s="2" customFormat="1" ht="273">
      <c r="A151" s="33"/>
      <c r="B151" s="34"/>
      <c r="C151" s="33"/>
      <c r="D151" s="152" t="s">
        <v>148</v>
      </c>
      <c r="E151" s="33"/>
      <c r="F151" s="157" t="s">
        <v>229</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148</v>
      </c>
      <c r="AU151" s="18" t="s">
        <v>81</v>
      </c>
    </row>
    <row r="152" spans="1:65" s="15" customFormat="1" ht="11.25">
      <c r="B152" s="174"/>
      <c r="D152" s="152" t="s">
        <v>150</v>
      </c>
      <c r="E152" s="175" t="s">
        <v>3</v>
      </c>
      <c r="F152" s="176" t="s">
        <v>238</v>
      </c>
      <c r="H152" s="175" t="s">
        <v>3</v>
      </c>
      <c r="I152" s="177"/>
      <c r="L152" s="174"/>
      <c r="M152" s="178"/>
      <c r="N152" s="179"/>
      <c r="O152" s="179"/>
      <c r="P152" s="179"/>
      <c r="Q152" s="179"/>
      <c r="R152" s="179"/>
      <c r="S152" s="179"/>
      <c r="T152" s="180"/>
      <c r="AT152" s="175" t="s">
        <v>150</v>
      </c>
      <c r="AU152" s="175" t="s">
        <v>81</v>
      </c>
      <c r="AV152" s="15" t="s">
        <v>79</v>
      </c>
      <c r="AW152" s="15" t="s">
        <v>34</v>
      </c>
      <c r="AX152" s="15" t="s">
        <v>71</v>
      </c>
      <c r="AY152" s="175" t="s">
        <v>138</v>
      </c>
    </row>
    <row r="153" spans="1:65" s="13" customFormat="1" ht="11.25">
      <c r="B153" s="158"/>
      <c r="D153" s="152" t="s">
        <v>150</v>
      </c>
      <c r="E153" s="159" t="s">
        <v>3</v>
      </c>
      <c r="F153" s="160" t="s">
        <v>476</v>
      </c>
      <c r="H153" s="161">
        <v>357.3</v>
      </c>
      <c r="I153" s="162"/>
      <c r="L153" s="158"/>
      <c r="M153" s="163"/>
      <c r="N153" s="164"/>
      <c r="O153" s="164"/>
      <c r="P153" s="164"/>
      <c r="Q153" s="164"/>
      <c r="R153" s="164"/>
      <c r="S153" s="164"/>
      <c r="T153" s="165"/>
      <c r="AT153" s="159" t="s">
        <v>150</v>
      </c>
      <c r="AU153" s="159" t="s">
        <v>81</v>
      </c>
      <c r="AV153" s="13" t="s">
        <v>81</v>
      </c>
      <c r="AW153" s="13" t="s">
        <v>34</v>
      </c>
      <c r="AX153" s="13" t="s">
        <v>71</v>
      </c>
      <c r="AY153" s="159" t="s">
        <v>138</v>
      </c>
    </row>
    <row r="154" spans="1:65" s="14" customFormat="1" ht="11.25">
      <c r="B154" s="166"/>
      <c r="D154" s="152" t="s">
        <v>150</v>
      </c>
      <c r="E154" s="167" t="s">
        <v>3</v>
      </c>
      <c r="F154" s="168" t="s">
        <v>152</v>
      </c>
      <c r="H154" s="169">
        <v>357.3</v>
      </c>
      <c r="I154" s="170"/>
      <c r="L154" s="166"/>
      <c r="M154" s="171"/>
      <c r="N154" s="172"/>
      <c r="O154" s="172"/>
      <c r="P154" s="172"/>
      <c r="Q154" s="172"/>
      <c r="R154" s="172"/>
      <c r="S154" s="172"/>
      <c r="T154" s="173"/>
      <c r="AT154" s="167" t="s">
        <v>150</v>
      </c>
      <c r="AU154" s="167" t="s">
        <v>81</v>
      </c>
      <c r="AV154" s="14" t="s">
        <v>145</v>
      </c>
      <c r="AW154" s="14" t="s">
        <v>34</v>
      </c>
      <c r="AX154" s="14" t="s">
        <v>79</v>
      </c>
      <c r="AY154" s="167" t="s">
        <v>138</v>
      </c>
    </row>
    <row r="155" spans="1:65" s="2" customFormat="1" ht="24">
      <c r="A155" s="33"/>
      <c r="B155" s="138"/>
      <c r="C155" s="139" t="s">
        <v>225</v>
      </c>
      <c r="D155" s="139" t="s">
        <v>140</v>
      </c>
      <c r="E155" s="140" t="s">
        <v>240</v>
      </c>
      <c r="F155" s="141" t="s">
        <v>241</v>
      </c>
      <c r="G155" s="142" t="s">
        <v>174</v>
      </c>
      <c r="H155" s="143">
        <v>6.3</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477</v>
      </c>
    </row>
    <row r="156" spans="1:65" s="2" customFormat="1" ht="19.5">
      <c r="A156" s="33"/>
      <c r="B156" s="34"/>
      <c r="C156" s="33"/>
      <c r="D156" s="152" t="s">
        <v>147</v>
      </c>
      <c r="E156" s="33"/>
      <c r="F156" s="153" t="s">
        <v>241</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65" s="2" customFormat="1" ht="399.75">
      <c r="A157" s="33"/>
      <c r="B157" s="34"/>
      <c r="C157" s="33"/>
      <c r="D157" s="152" t="s">
        <v>148</v>
      </c>
      <c r="E157" s="33"/>
      <c r="F157" s="157" t="s">
        <v>243</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1:65" s="13" customFormat="1" ht="11.25">
      <c r="B158" s="158"/>
      <c r="D158" s="152" t="s">
        <v>150</v>
      </c>
      <c r="E158" s="159" t="s">
        <v>3</v>
      </c>
      <c r="F158" s="160" t="s">
        <v>478</v>
      </c>
      <c r="H158" s="161">
        <v>6.3</v>
      </c>
      <c r="I158" s="162"/>
      <c r="L158" s="158"/>
      <c r="M158" s="163"/>
      <c r="N158" s="164"/>
      <c r="O158" s="164"/>
      <c r="P158" s="164"/>
      <c r="Q158" s="164"/>
      <c r="R158" s="164"/>
      <c r="S158" s="164"/>
      <c r="T158" s="165"/>
      <c r="AT158" s="159" t="s">
        <v>150</v>
      </c>
      <c r="AU158" s="159" t="s">
        <v>81</v>
      </c>
      <c r="AV158" s="13" t="s">
        <v>81</v>
      </c>
      <c r="AW158" s="13" t="s">
        <v>34</v>
      </c>
      <c r="AX158" s="13" t="s">
        <v>71</v>
      </c>
      <c r="AY158" s="159" t="s">
        <v>138</v>
      </c>
    </row>
    <row r="159" spans="1:65" s="14" customFormat="1" ht="11.25">
      <c r="B159" s="166"/>
      <c r="D159" s="152" t="s">
        <v>150</v>
      </c>
      <c r="E159" s="167" t="s">
        <v>3</v>
      </c>
      <c r="F159" s="168" t="s">
        <v>152</v>
      </c>
      <c r="H159" s="169">
        <v>6.3</v>
      </c>
      <c r="I159" s="170"/>
      <c r="L159" s="166"/>
      <c r="M159" s="171"/>
      <c r="N159" s="172"/>
      <c r="O159" s="172"/>
      <c r="P159" s="172"/>
      <c r="Q159" s="172"/>
      <c r="R159" s="172"/>
      <c r="S159" s="172"/>
      <c r="T159" s="173"/>
      <c r="AT159" s="167" t="s">
        <v>150</v>
      </c>
      <c r="AU159" s="167" t="s">
        <v>81</v>
      </c>
      <c r="AV159" s="14" t="s">
        <v>145</v>
      </c>
      <c r="AW159" s="14" t="s">
        <v>34</v>
      </c>
      <c r="AX159" s="14" t="s">
        <v>79</v>
      </c>
      <c r="AY159" s="167" t="s">
        <v>138</v>
      </c>
    </row>
    <row r="160" spans="1:65" s="2" customFormat="1" ht="24">
      <c r="A160" s="33"/>
      <c r="B160" s="138"/>
      <c r="C160" s="139" t="s">
        <v>233</v>
      </c>
      <c r="D160" s="139" t="s">
        <v>140</v>
      </c>
      <c r="E160" s="140" t="s">
        <v>246</v>
      </c>
      <c r="F160" s="141" t="s">
        <v>247</v>
      </c>
      <c r="G160" s="142" t="s">
        <v>143</v>
      </c>
      <c r="H160" s="143">
        <v>48.2</v>
      </c>
      <c r="I160" s="144"/>
      <c r="J160" s="145">
        <f>ROUND(I160*H160,2)</f>
        <v>0</v>
      </c>
      <c r="K160" s="141" t="s">
        <v>144</v>
      </c>
      <c r="L160" s="34"/>
      <c r="M160" s="146" t="s">
        <v>3</v>
      </c>
      <c r="N160" s="147" t="s">
        <v>42</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81</v>
      </c>
      <c r="AY160" s="18" t="s">
        <v>138</v>
      </c>
      <c r="BE160" s="151">
        <f>IF(N160="základní",J160,0)</f>
        <v>0</v>
      </c>
      <c r="BF160" s="151">
        <f>IF(N160="snížená",J160,0)</f>
        <v>0</v>
      </c>
      <c r="BG160" s="151">
        <f>IF(N160="zákl. přenesená",J160,0)</f>
        <v>0</v>
      </c>
      <c r="BH160" s="151">
        <f>IF(N160="sníž. přenesená",J160,0)</f>
        <v>0</v>
      </c>
      <c r="BI160" s="151">
        <f>IF(N160="nulová",J160,0)</f>
        <v>0</v>
      </c>
      <c r="BJ160" s="18" t="s">
        <v>79</v>
      </c>
      <c r="BK160" s="151">
        <f>ROUND(I160*H160,2)</f>
        <v>0</v>
      </c>
      <c r="BL160" s="18" t="s">
        <v>145</v>
      </c>
      <c r="BM160" s="150" t="s">
        <v>479</v>
      </c>
    </row>
    <row r="161" spans="1:65" s="2" customFormat="1" ht="11.25">
      <c r="A161" s="33"/>
      <c r="B161" s="34"/>
      <c r="C161" s="33"/>
      <c r="D161" s="152" t="s">
        <v>147</v>
      </c>
      <c r="E161" s="33"/>
      <c r="F161" s="153" t="s">
        <v>247</v>
      </c>
      <c r="G161" s="33"/>
      <c r="H161" s="33"/>
      <c r="I161" s="154"/>
      <c r="J161" s="33"/>
      <c r="K161" s="33"/>
      <c r="L161" s="34"/>
      <c r="M161" s="155"/>
      <c r="N161" s="156"/>
      <c r="O161" s="54"/>
      <c r="P161" s="54"/>
      <c r="Q161" s="54"/>
      <c r="R161" s="54"/>
      <c r="S161" s="54"/>
      <c r="T161" s="55"/>
      <c r="U161" s="33"/>
      <c r="V161" s="33"/>
      <c r="W161" s="33"/>
      <c r="X161" s="33"/>
      <c r="Y161" s="33"/>
      <c r="Z161" s="33"/>
      <c r="AA161" s="33"/>
      <c r="AB161" s="33"/>
      <c r="AC161" s="33"/>
      <c r="AD161" s="33"/>
      <c r="AE161" s="33"/>
      <c r="AT161" s="18" t="s">
        <v>147</v>
      </c>
      <c r="AU161" s="18" t="s">
        <v>81</v>
      </c>
    </row>
    <row r="162" spans="1:65" s="2" customFormat="1" ht="107.25">
      <c r="A162" s="33"/>
      <c r="B162" s="34"/>
      <c r="C162" s="33"/>
      <c r="D162" s="152" t="s">
        <v>148</v>
      </c>
      <c r="E162" s="33"/>
      <c r="F162" s="157" t="s">
        <v>249</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148</v>
      </c>
      <c r="AU162" s="18" t="s">
        <v>81</v>
      </c>
    </row>
    <row r="163" spans="1:65" s="13" customFormat="1" ht="11.25">
      <c r="B163" s="158"/>
      <c r="D163" s="152" t="s">
        <v>150</v>
      </c>
      <c r="E163" s="159" t="s">
        <v>3</v>
      </c>
      <c r="F163" s="160" t="s">
        <v>480</v>
      </c>
      <c r="H163" s="161">
        <v>48.2</v>
      </c>
      <c r="I163" s="162"/>
      <c r="L163" s="158"/>
      <c r="M163" s="163"/>
      <c r="N163" s="164"/>
      <c r="O163" s="164"/>
      <c r="P163" s="164"/>
      <c r="Q163" s="164"/>
      <c r="R163" s="164"/>
      <c r="S163" s="164"/>
      <c r="T163" s="165"/>
      <c r="AT163" s="159" t="s">
        <v>150</v>
      </c>
      <c r="AU163" s="159" t="s">
        <v>81</v>
      </c>
      <c r="AV163" s="13" t="s">
        <v>81</v>
      </c>
      <c r="AW163" s="13" t="s">
        <v>34</v>
      </c>
      <c r="AX163" s="13" t="s">
        <v>71</v>
      </c>
      <c r="AY163" s="159" t="s">
        <v>138</v>
      </c>
    </row>
    <row r="164" spans="1:65" s="14" customFormat="1" ht="11.25">
      <c r="B164" s="166"/>
      <c r="D164" s="152" t="s">
        <v>150</v>
      </c>
      <c r="E164" s="167" t="s">
        <v>3</v>
      </c>
      <c r="F164" s="168" t="s">
        <v>152</v>
      </c>
      <c r="H164" s="169">
        <v>48.2</v>
      </c>
      <c r="I164" s="170"/>
      <c r="L164" s="166"/>
      <c r="M164" s="171"/>
      <c r="N164" s="172"/>
      <c r="O164" s="172"/>
      <c r="P164" s="172"/>
      <c r="Q164" s="172"/>
      <c r="R164" s="172"/>
      <c r="S164" s="172"/>
      <c r="T164" s="173"/>
      <c r="AT164" s="167" t="s">
        <v>150</v>
      </c>
      <c r="AU164" s="167" t="s">
        <v>81</v>
      </c>
      <c r="AV164" s="14" t="s">
        <v>145</v>
      </c>
      <c r="AW164" s="14" t="s">
        <v>34</v>
      </c>
      <c r="AX164" s="14" t="s">
        <v>79</v>
      </c>
      <c r="AY164" s="167" t="s">
        <v>138</v>
      </c>
    </row>
    <row r="165" spans="1:65" s="2" customFormat="1" ht="16.5" customHeight="1">
      <c r="A165" s="33"/>
      <c r="B165" s="138"/>
      <c r="C165" s="139" t="s">
        <v>9</v>
      </c>
      <c r="D165" s="139" t="s">
        <v>140</v>
      </c>
      <c r="E165" s="140" t="s">
        <v>252</v>
      </c>
      <c r="F165" s="141" t="s">
        <v>253</v>
      </c>
      <c r="G165" s="142" t="s">
        <v>143</v>
      </c>
      <c r="H165" s="143">
        <v>469.6</v>
      </c>
      <c r="I165" s="144"/>
      <c r="J165" s="145">
        <f>ROUND(I165*H165,2)</f>
        <v>0</v>
      </c>
      <c r="K165" s="141" t="s">
        <v>144</v>
      </c>
      <c r="L165" s="34"/>
      <c r="M165" s="146" t="s">
        <v>3</v>
      </c>
      <c r="N165" s="147" t="s">
        <v>42</v>
      </c>
      <c r="O165" s="54"/>
      <c r="P165" s="148">
        <f>O165*H165</f>
        <v>0</v>
      </c>
      <c r="Q165" s="148">
        <v>0</v>
      </c>
      <c r="R165" s="148">
        <f>Q165*H165</f>
        <v>0</v>
      </c>
      <c r="S165" s="148">
        <v>0</v>
      </c>
      <c r="T165" s="149">
        <f>S165*H165</f>
        <v>0</v>
      </c>
      <c r="U165" s="33"/>
      <c r="V165" s="33"/>
      <c r="W165" s="33"/>
      <c r="X165" s="33"/>
      <c r="Y165" s="33"/>
      <c r="Z165" s="33"/>
      <c r="AA165" s="33"/>
      <c r="AB165" s="33"/>
      <c r="AC165" s="33"/>
      <c r="AD165" s="33"/>
      <c r="AE165" s="33"/>
      <c r="AR165" s="150" t="s">
        <v>145</v>
      </c>
      <c r="AT165" s="150" t="s">
        <v>140</v>
      </c>
      <c r="AU165" s="150" t="s">
        <v>81</v>
      </c>
      <c r="AY165" s="18" t="s">
        <v>138</v>
      </c>
      <c r="BE165" s="151">
        <f>IF(N165="základní",J165,0)</f>
        <v>0</v>
      </c>
      <c r="BF165" s="151">
        <f>IF(N165="snížená",J165,0)</f>
        <v>0</v>
      </c>
      <c r="BG165" s="151">
        <f>IF(N165="zákl. přenesená",J165,0)</f>
        <v>0</v>
      </c>
      <c r="BH165" s="151">
        <f>IF(N165="sníž. přenesená",J165,0)</f>
        <v>0</v>
      </c>
      <c r="BI165" s="151">
        <f>IF(N165="nulová",J165,0)</f>
        <v>0</v>
      </c>
      <c r="BJ165" s="18" t="s">
        <v>79</v>
      </c>
      <c r="BK165" s="151">
        <f>ROUND(I165*H165,2)</f>
        <v>0</v>
      </c>
      <c r="BL165" s="18" t="s">
        <v>145</v>
      </c>
      <c r="BM165" s="150" t="s">
        <v>481</v>
      </c>
    </row>
    <row r="166" spans="1:65" s="2" customFormat="1" ht="11.25">
      <c r="A166" s="33"/>
      <c r="B166" s="34"/>
      <c r="C166" s="33"/>
      <c r="D166" s="152" t="s">
        <v>147</v>
      </c>
      <c r="E166" s="33"/>
      <c r="F166" s="153" t="s">
        <v>253</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147</v>
      </c>
      <c r="AU166" s="18" t="s">
        <v>81</v>
      </c>
    </row>
    <row r="167" spans="1:65" s="2" customFormat="1" ht="146.25">
      <c r="A167" s="33"/>
      <c r="B167" s="34"/>
      <c r="C167" s="33"/>
      <c r="D167" s="152" t="s">
        <v>148</v>
      </c>
      <c r="E167" s="33"/>
      <c r="F167" s="157" t="s">
        <v>255</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81</v>
      </c>
    </row>
    <row r="168" spans="1:65" s="13" customFormat="1" ht="11.25">
      <c r="B168" s="158"/>
      <c r="D168" s="152" t="s">
        <v>150</v>
      </c>
      <c r="E168" s="159" t="s">
        <v>3</v>
      </c>
      <c r="F168" s="160" t="s">
        <v>482</v>
      </c>
      <c r="H168" s="161">
        <v>469.6</v>
      </c>
      <c r="I168" s="162"/>
      <c r="L168" s="158"/>
      <c r="M168" s="163"/>
      <c r="N168" s="164"/>
      <c r="O168" s="164"/>
      <c r="P168" s="164"/>
      <c r="Q168" s="164"/>
      <c r="R168" s="164"/>
      <c r="S168" s="164"/>
      <c r="T168" s="165"/>
      <c r="AT168" s="159" t="s">
        <v>150</v>
      </c>
      <c r="AU168" s="159" t="s">
        <v>81</v>
      </c>
      <c r="AV168" s="13" t="s">
        <v>81</v>
      </c>
      <c r="AW168" s="13" t="s">
        <v>34</v>
      </c>
      <c r="AX168" s="13" t="s">
        <v>71</v>
      </c>
      <c r="AY168" s="159" t="s">
        <v>138</v>
      </c>
    </row>
    <row r="169" spans="1:65" s="14" customFormat="1" ht="11.25">
      <c r="B169" s="166"/>
      <c r="D169" s="152" t="s">
        <v>150</v>
      </c>
      <c r="E169" s="167" t="s">
        <v>3</v>
      </c>
      <c r="F169" s="168" t="s">
        <v>152</v>
      </c>
      <c r="H169" s="169">
        <v>469.6</v>
      </c>
      <c r="I169" s="170"/>
      <c r="L169" s="166"/>
      <c r="M169" s="171"/>
      <c r="N169" s="172"/>
      <c r="O169" s="172"/>
      <c r="P169" s="172"/>
      <c r="Q169" s="172"/>
      <c r="R169" s="172"/>
      <c r="S169" s="172"/>
      <c r="T169" s="173"/>
      <c r="AT169" s="167" t="s">
        <v>150</v>
      </c>
      <c r="AU169" s="167" t="s">
        <v>81</v>
      </c>
      <c r="AV169" s="14" t="s">
        <v>145</v>
      </c>
      <c r="AW169" s="14" t="s">
        <v>34</v>
      </c>
      <c r="AX169" s="14" t="s">
        <v>79</v>
      </c>
      <c r="AY169" s="167" t="s">
        <v>138</v>
      </c>
    </row>
    <row r="170" spans="1:65" s="2" customFormat="1" ht="24">
      <c r="A170" s="33"/>
      <c r="B170" s="138"/>
      <c r="C170" s="139" t="s">
        <v>245</v>
      </c>
      <c r="D170" s="139" t="s">
        <v>140</v>
      </c>
      <c r="E170" s="140" t="s">
        <v>258</v>
      </c>
      <c r="F170" s="141" t="s">
        <v>259</v>
      </c>
      <c r="G170" s="142" t="s">
        <v>143</v>
      </c>
      <c r="H170" s="143">
        <v>33.799999999999997</v>
      </c>
      <c r="I170" s="144"/>
      <c r="J170" s="145">
        <f>ROUND(I170*H170,2)</f>
        <v>0</v>
      </c>
      <c r="K170" s="141" t="s">
        <v>144</v>
      </c>
      <c r="L170" s="34"/>
      <c r="M170" s="146" t="s">
        <v>3</v>
      </c>
      <c r="N170" s="147" t="s">
        <v>42</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81</v>
      </c>
      <c r="AY170" s="18" t="s">
        <v>138</v>
      </c>
      <c r="BE170" s="151">
        <f>IF(N170="základní",J170,0)</f>
        <v>0</v>
      </c>
      <c r="BF170" s="151">
        <f>IF(N170="snížená",J170,0)</f>
        <v>0</v>
      </c>
      <c r="BG170" s="151">
        <f>IF(N170="zákl. přenesená",J170,0)</f>
        <v>0</v>
      </c>
      <c r="BH170" s="151">
        <f>IF(N170="sníž. přenesená",J170,0)</f>
        <v>0</v>
      </c>
      <c r="BI170" s="151">
        <f>IF(N170="nulová",J170,0)</f>
        <v>0</v>
      </c>
      <c r="BJ170" s="18" t="s">
        <v>79</v>
      </c>
      <c r="BK170" s="151">
        <f>ROUND(I170*H170,2)</f>
        <v>0</v>
      </c>
      <c r="BL170" s="18" t="s">
        <v>145</v>
      </c>
      <c r="BM170" s="150" t="s">
        <v>483</v>
      </c>
    </row>
    <row r="171" spans="1:65" s="2" customFormat="1" ht="11.25">
      <c r="A171" s="33"/>
      <c r="B171" s="34"/>
      <c r="C171" s="33"/>
      <c r="D171" s="152" t="s">
        <v>147</v>
      </c>
      <c r="E171" s="33"/>
      <c r="F171" s="153" t="s">
        <v>259</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147</v>
      </c>
      <c r="AU171" s="18" t="s">
        <v>81</v>
      </c>
    </row>
    <row r="172" spans="1:65" s="2" customFormat="1" ht="107.25">
      <c r="A172" s="33"/>
      <c r="B172" s="34"/>
      <c r="C172" s="33"/>
      <c r="D172" s="152" t="s">
        <v>148</v>
      </c>
      <c r="E172" s="33"/>
      <c r="F172" s="157" t="s">
        <v>261</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81</v>
      </c>
    </row>
    <row r="173" spans="1:65" s="13" customFormat="1" ht="11.25">
      <c r="B173" s="158"/>
      <c r="D173" s="152" t="s">
        <v>150</v>
      </c>
      <c r="E173" s="159" t="s">
        <v>3</v>
      </c>
      <c r="F173" s="160" t="s">
        <v>484</v>
      </c>
      <c r="H173" s="161">
        <v>33.799999999999997</v>
      </c>
      <c r="I173" s="162"/>
      <c r="L173" s="158"/>
      <c r="M173" s="163"/>
      <c r="N173" s="164"/>
      <c r="O173" s="164"/>
      <c r="P173" s="164"/>
      <c r="Q173" s="164"/>
      <c r="R173" s="164"/>
      <c r="S173" s="164"/>
      <c r="T173" s="165"/>
      <c r="AT173" s="159" t="s">
        <v>150</v>
      </c>
      <c r="AU173" s="159" t="s">
        <v>81</v>
      </c>
      <c r="AV173" s="13" t="s">
        <v>81</v>
      </c>
      <c r="AW173" s="13" t="s">
        <v>34</v>
      </c>
      <c r="AX173" s="13" t="s">
        <v>71</v>
      </c>
      <c r="AY173" s="159" t="s">
        <v>138</v>
      </c>
    </row>
    <row r="174" spans="1:65" s="14" customFormat="1" ht="11.25">
      <c r="B174" s="166"/>
      <c r="D174" s="152" t="s">
        <v>150</v>
      </c>
      <c r="E174" s="167" t="s">
        <v>3</v>
      </c>
      <c r="F174" s="168" t="s">
        <v>152</v>
      </c>
      <c r="H174" s="169">
        <v>33.799999999999997</v>
      </c>
      <c r="I174" s="170"/>
      <c r="L174" s="166"/>
      <c r="M174" s="171"/>
      <c r="N174" s="172"/>
      <c r="O174" s="172"/>
      <c r="P174" s="172"/>
      <c r="Q174" s="172"/>
      <c r="R174" s="172"/>
      <c r="S174" s="172"/>
      <c r="T174" s="173"/>
      <c r="AT174" s="167" t="s">
        <v>150</v>
      </c>
      <c r="AU174" s="167" t="s">
        <v>81</v>
      </c>
      <c r="AV174" s="14" t="s">
        <v>145</v>
      </c>
      <c r="AW174" s="14" t="s">
        <v>34</v>
      </c>
      <c r="AX174" s="14" t="s">
        <v>79</v>
      </c>
      <c r="AY174" s="167" t="s">
        <v>138</v>
      </c>
    </row>
    <row r="175" spans="1:65" s="12" customFormat="1" ht="20.85" customHeight="1">
      <c r="B175" s="125"/>
      <c r="D175" s="126" t="s">
        <v>70</v>
      </c>
      <c r="E175" s="136" t="s">
        <v>220</v>
      </c>
      <c r="F175" s="136" t="s">
        <v>263</v>
      </c>
      <c r="I175" s="128"/>
      <c r="J175" s="137">
        <f>BK175</f>
        <v>0</v>
      </c>
      <c r="L175" s="125"/>
      <c r="M175" s="130"/>
      <c r="N175" s="131"/>
      <c r="O175" s="131"/>
      <c r="P175" s="132">
        <f>SUM(P176:P178)</f>
        <v>0</v>
      </c>
      <c r="Q175" s="131"/>
      <c r="R175" s="132">
        <f>SUM(R176:R178)</f>
        <v>0</v>
      </c>
      <c r="S175" s="131"/>
      <c r="T175" s="133">
        <f>SUM(T176:T178)</f>
        <v>0</v>
      </c>
      <c r="AR175" s="126" t="s">
        <v>79</v>
      </c>
      <c r="AT175" s="134" t="s">
        <v>70</v>
      </c>
      <c r="AU175" s="134" t="s">
        <v>81</v>
      </c>
      <c r="AY175" s="126" t="s">
        <v>138</v>
      </c>
      <c r="BK175" s="135">
        <f>SUM(BK176:BK178)</f>
        <v>0</v>
      </c>
    </row>
    <row r="176" spans="1:65" s="2" customFormat="1" ht="24">
      <c r="A176" s="33"/>
      <c r="B176" s="138"/>
      <c r="C176" s="139" t="s">
        <v>251</v>
      </c>
      <c r="D176" s="139" t="s">
        <v>140</v>
      </c>
      <c r="E176" s="140" t="s">
        <v>265</v>
      </c>
      <c r="F176" s="141" t="s">
        <v>266</v>
      </c>
      <c r="G176" s="142" t="s">
        <v>174</v>
      </c>
      <c r="H176" s="143">
        <v>25</v>
      </c>
      <c r="I176" s="144"/>
      <c r="J176" s="145">
        <f>ROUND(I176*H176,2)</f>
        <v>0</v>
      </c>
      <c r="K176" s="141" t="s">
        <v>144</v>
      </c>
      <c r="L176" s="34"/>
      <c r="M176" s="146" t="s">
        <v>3</v>
      </c>
      <c r="N176" s="147" t="s">
        <v>42</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158</v>
      </c>
      <c r="AY176" s="18" t="s">
        <v>138</v>
      </c>
      <c r="BE176" s="151">
        <f>IF(N176="základní",J176,0)</f>
        <v>0</v>
      </c>
      <c r="BF176" s="151">
        <f>IF(N176="snížená",J176,0)</f>
        <v>0</v>
      </c>
      <c r="BG176" s="151">
        <f>IF(N176="zákl. přenesená",J176,0)</f>
        <v>0</v>
      </c>
      <c r="BH176" s="151">
        <f>IF(N176="sníž. přenesená",J176,0)</f>
        <v>0</v>
      </c>
      <c r="BI176" s="151">
        <f>IF(N176="nulová",J176,0)</f>
        <v>0</v>
      </c>
      <c r="BJ176" s="18" t="s">
        <v>79</v>
      </c>
      <c r="BK176" s="151">
        <f>ROUND(I176*H176,2)</f>
        <v>0</v>
      </c>
      <c r="BL176" s="18" t="s">
        <v>145</v>
      </c>
      <c r="BM176" s="150" t="s">
        <v>485</v>
      </c>
    </row>
    <row r="177" spans="1:65" s="2" customFormat="1" ht="11.25">
      <c r="A177" s="33"/>
      <c r="B177" s="34"/>
      <c r="C177" s="33"/>
      <c r="D177" s="152" t="s">
        <v>147</v>
      </c>
      <c r="E177" s="33"/>
      <c r="F177" s="153" t="s">
        <v>266</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147</v>
      </c>
      <c r="AU177" s="18" t="s">
        <v>158</v>
      </c>
    </row>
    <row r="178" spans="1:65" s="2" customFormat="1" ht="341.25">
      <c r="A178" s="33"/>
      <c r="B178" s="34"/>
      <c r="C178" s="33"/>
      <c r="D178" s="152" t="s">
        <v>148</v>
      </c>
      <c r="E178" s="33"/>
      <c r="F178" s="157" t="s">
        <v>268</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158</v>
      </c>
    </row>
    <row r="179" spans="1:65" s="12" customFormat="1" ht="20.85" customHeight="1">
      <c r="B179" s="125"/>
      <c r="D179" s="126" t="s">
        <v>70</v>
      </c>
      <c r="E179" s="136" t="s">
        <v>257</v>
      </c>
      <c r="F179" s="136" t="s">
        <v>270</v>
      </c>
      <c r="I179" s="128"/>
      <c r="J179" s="137">
        <f>BK179</f>
        <v>0</v>
      </c>
      <c r="L179" s="125"/>
      <c r="M179" s="130"/>
      <c r="N179" s="131"/>
      <c r="O179" s="131"/>
      <c r="P179" s="132">
        <f>SUM(P180:P186)</f>
        <v>0</v>
      </c>
      <c r="Q179" s="131"/>
      <c r="R179" s="132">
        <f>SUM(R180:R186)</f>
        <v>1.928E-3</v>
      </c>
      <c r="S179" s="131"/>
      <c r="T179" s="133">
        <f>SUM(T180:T186)</f>
        <v>0</v>
      </c>
      <c r="AR179" s="126" t="s">
        <v>79</v>
      </c>
      <c r="AT179" s="134" t="s">
        <v>70</v>
      </c>
      <c r="AU179" s="134" t="s">
        <v>81</v>
      </c>
      <c r="AY179" s="126" t="s">
        <v>138</v>
      </c>
      <c r="BK179" s="135">
        <f>SUM(BK180:BK186)</f>
        <v>0</v>
      </c>
    </row>
    <row r="180" spans="1:65" s="2" customFormat="1" ht="24">
      <c r="A180" s="33"/>
      <c r="B180" s="138"/>
      <c r="C180" s="139" t="s">
        <v>257</v>
      </c>
      <c r="D180" s="139" t="s">
        <v>140</v>
      </c>
      <c r="E180" s="140" t="s">
        <v>272</v>
      </c>
      <c r="F180" s="141" t="s">
        <v>273</v>
      </c>
      <c r="G180" s="142" t="s">
        <v>143</v>
      </c>
      <c r="H180" s="143">
        <v>48.2</v>
      </c>
      <c r="I180" s="144"/>
      <c r="J180" s="145">
        <f>ROUND(I180*H180,2)</f>
        <v>0</v>
      </c>
      <c r="K180" s="141" t="s">
        <v>144</v>
      </c>
      <c r="L180" s="34"/>
      <c r="M180" s="146" t="s">
        <v>3</v>
      </c>
      <c r="N180" s="147" t="s">
        <v>42</v>
      </c>
      <c r="O180" s="54"/>
      <c r="P180" s="148">
        <f>O180*H180</f>
        <v>0</v>
      </c>
      <c r="Q180" s="148">
        <v>0</v>
      </c>
      <c r="R180" s="148">
        <f>Q180*H180</f>
        <v>0</v>
      </c>
      <c r="S180" s="148">
        <v>0</v>
      </c>
      <c r="T180" s="149">
        <f>S180*H180</f>
        <v>0</v>
      </c>
      <c r="U180" s="33"/>
      <c r="V180" s="33"/>
      <c r="W180" s="33"/>
      <c r="X180" s="33"/>
      <c r="Y180" s="33"/>
      <c r="Z180" s="33"/>
      <c r="AA180" s="33"/>
      <c r="AB180" s="33"/>
      <c r="AC180" s="33"/>
      <c r="AD180" s="33"/>
      <c r="AE180" s="33"/>
      <c r="AR180" s="150" t="s">
        <v>145</v>
      </c>
      <c r="AT180" s="150" t="s">
        <v>140</v>
      </c>
      <c r="AU180" s="150" t="s">
        <v>158</v>
      </c>
      <c r="AY180" s="18" t="s">
        <v>138</v>
      </c>
      <c r="BE180" s="151">
        <f>IF(N180="základní",J180,0)</f>
        <v>0</v>
      </c>
      <c r="BF180" s="151">
        <f>IF(N180="snížená",J180,0)</f>
        <v>0</v>
      </c>
      <c r="BG180" s="151">
        <f>IF(N180="zákl. přenesená",J180,0)</f>
        <v>0</v>
      </c>
      <c r="BH180" s="151">
        <f>IF(N180="sníž. přenesená",J180,0)</f>
        <v>0</v>
      </c>
      <c r="BI180" s="151">
        <f>IF(N180="nulová",J180,0)</f>
        <v>0</v>
      </c>
      <c r="BJ180" s="18" t="s">
        <v>79</v>
      </c>
      <c r="BK180" s="151">
        <f>ROUND(I180*H180,2)</f>
        <v>0</v>
      </c>
      <c r="BL180" s="18" t="s">
        <v>145</v>
      </c>
      <c r="BM180" s="150" t="s">
        <v>486</v>
      </c>
    </row>
    <row r="181" spans="1:65" s="2" customFormat="1" ht="11.25">
      <c r="A181" s="33"/>
      <c r="B181" s="34"/>
      <c r="C181" s="33"/>
      <c r="D181" s="152" t="s">
        <v>147</v>
      </c>
      <c r="E181" s="33"/>
      <c r="F181" s="153" t="s">
        <v>273</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147</v>
      </c>
      <c r="AU181" s="18" t="s">
        <v>158</v>
      </c>
    </row>
    <row r="182" spans="1:65" s="2" customFormat="1" ht="117">
      <c r="A182" s="33"/>
      <c r="B182" s="34"/>
      <c r="C182" s="33"/>
      <c r="D182" s="152" t="s">
        <v>148</v>
      </c>
      <c r="E182" s="33"/>
      <c r="F182" s="157" t="s">
        <v>275</v>
      </c>
      <c r="G182" s="33"/>
      <c r="H182" s="33"/>
      <c r="I182" s="154"/>
      <c r="J182" s="33"/>
      <c r="K182" s="33"/>
      <c r="L182" s="34"/>
      <c r="M182" s="155"/>
      <c r="N182" s="156"/>
      <c r="O182" s="54"/>
      <c r="P182" s="54"/>
      <c r="Q182" s="54"/>
      <c r="R182" s="54"/>
      <c r="S182" s="54"/>
      <c r="T182" s="55"/>
      <c r="U182" s="33"/>
      <c r="V182" s="33"/>
      <c r="W182" s="33"/>
      <c r="X182" s="33"/>
      <c r="Y182" s="33"/>
      <c r="Z182" s="33"/>
      <c r="AA182" s="33"/>
      <c r="AB182" s="33"/>
      <c r="AC182" s="33"/>
      <c r="AD182" s="33"/>
      <c r="AE182" s="33"/>
      <c r="AT182" s="18" t="s">
        <v>148</v>
      </c>
      <c r="AU182" s="18" t="s">
        <v>158</v>
      </c>
    </row>
    <row r="183" spans="1:65" s="13" customFormat="1" ht="11.25">
      <c r="B183" s="158"/>
      <c r="D183" s="152" t="s">
        <v>150</v>
      </c>
      <c r="E183" s="159" t="s">
        <v>3</v>
      </c>
      <c r="F183" s="160" t="s">
        <v>480</v>
      </c>
      <c r="H183" s="161">
        <v>48.2</v>
      </c>
      <c r="I183" s="162"/>
      <c r="L183" s="158"/>
      <c r="M183" s="163"/>
      <c r="N183" s="164"/>
      <c r="O183" s="164"/>
      <c r="P183" s="164"/>
      <c r="Q183" s="164"/>
      <c r="R183" s="164"/>
      <c r="S183" s="164"/>
      <c r="T183" s="165"/>
      <c r="AT183" s="159" t="s">
        <v>150</v>
      </c>
      <c r="AU183" s="159" t="s">
        <v>158</v>
      </c>
      <c r="AV183" s="13" t="s">
        <v>81</v>
      </c>
      <c r="AW183" s="13" t="s">
        <v>34</v>
      </c>
      <c r="AX183" s="13" t="s">
        <v>71</v>
      </c>
      <c r="AY183" s="159" t="s">
        <v>138</v>
      </c>
    </row>
    <row r="184" spans="1:65" s="14" customFormat="1" ht="11.25">
      <c r="B184" s="166"/>
      <c r="D184" s="152" t="s">
        <v>150</v>
      </c>
      <c r="E184" s="167" t="s">
        <v>3</v>
      </c>
      <c r="F184" s="168" t="s">
        <v>152</v>
      </c>
      <c r="H184" s="169">
        <v>48.2</v>
      </c>
      <c r="I184" s="170"/>
      <c r="L184" s="166"/>
      <c r="M184" s="171"/>
      <c r="N184" s="172"/>
      <c r="O184" s="172"/>
      <c r="P184" s="172"/>
      <c r="Q184" s="172"/>
      <c r="R184" s="172"/>
      <c r="S184" s="172"/>
      <c r="T184" s="173"/>
      <c r="AT184" s="167" t="s">
        <v>150</v>
      </c>
      <c r="AU184" s="167" t="s">
        <v>158</v>
      </c>
      <c r="AV184" s="14" t="s">
        <v>145</v>
      </c>
      <c r="AW184" s="14" t="s">
        <v>34</v>
      </c>
      <c r="AX184" s="14" t="s">
        <v>79</v>
      </c>
      <c r="AY184" s="167" t="s">
        <v>138</v>
      </c>
    </row>
    <row r="185" spans="1:65" s="2" customFormat="1" ht="16.5" customHeight="1">
      <c r="A185" s="33"/>
      <c r="B185" s="138"/>
      <c r="C185" s="181" t="s">
        <v>264</v>
      </c>
      <c r="D185" s="181" t="s">
        <v>276</v>
      </c>
      <c r="E185" s="182" t="s">
        <v>277</v>
      </c>
      <c r="F185" s="183" t="s">
        <v>278</v>
      </c>
      <c r="G185" s="184" t="s">
        <v>279</v>
      </c>
      <c r="H185" s="185">
        <v>1.9279999999999999</v>
      </c>
      <c r="I185" s="186"/>
      <c r="J185" s="187">
        <f>ROUND(I185*H185,2)</f>
        <v>0</v>
      </c>
      <c r="K185" s="183" t="s">
        <v>144</v>
      </c>
      <c r="L185" s="188"/>
      <c r="M185" s="189" t="s">
        <v>3</v>
      </c>
      <c r="N185" s="190" t="s">
        <v>42</v>
      </c>
      <c r="O185" s="54"/>
      <c r="P185" s="148">
        <f>O185*H185</f>
        <v>0</v>
      </c>
      <c r="Q185" s="148">
        <v>1E-3</v>
      </c>
      <c r="R185" s="148">
        <f>Q185*H185</f>
        <v>1.928E-3</v>
      </c>
      <c r="S185" s="148">
        <v>0</v>
      </c>
      <c r="T185" s="149">
        <f>S185*H185</f>
        <v>0</v>
      </c>
      <c r="U185" s="33"/>
      <c r="V185" s="33"/>
      <c r="W185" s="33"/>
      <c r="X185" s="33"/>
      <c r="Y185" s="33"/>
      <c r="Z185" s="33"/>
      <c r="AA185" s="33"/>
      <c r="AB185" s="33"/>
      <c r="AC185" s="33"/>
      <c r="AD185" s="33"/>
      <c r="AE185" s="33"/>
      <c r="AR185" s="150" t="s">
        <v>189</v>
      </c>
      <c r="AT185" s="150" t="s">
        <v>276</v>
      </c>
      <c r="AU185" s="150" t="s">
        <v>158</v>
      </c>
      <c r="AY185" s="18" t="s">
        <v>138</v>
      </c>
      <c r="BE185" s="151">
        <f>IF(N185="základní",J185,0)</f>
        <v>0</v>
      </c>
      <c r="BF185" s="151">
        <f>IF(N185="snížená",J185,0)</f>
        <v>0</v>
      </c>
      <c r="BG185" s="151">
        <f>IF(N185="zákl. přenesená",J185,0)</f>
        <v>0</v>
      </c>
      <c r="BH185" s="151">
        <f>IF(N185="sníž. přenesená",J185,0)</f>
        <v>0</v>
      </c>
      <c r="BI185" s="151">
        <f>IF(N185="nulová",J185,0)</f>
        <v>0</v>
      </c>
      <c r="BJ185" s="18" t="s">
        <v>79</v>
      </c>
      <c r="BK185" s="151">
        <f>ROUND(I185*H185,2)</f>
        <v>0</v>
      </c>
      <c r="BL185" s="18" t="s">
        <v>145</v>
      </c>
      <c r="BM185" s="150" t="s">
        <v>487</v>
      </c>
    </row>
    <row r="186" spans="1:65" s="2" customFormat="1" ht="11.25">
      <c r="A186" s="33"/>
      <c r="B186" s="34"/>
      <c r="C186" s="33"/>
      <c r="D186" s="152" t="s">
        <v>147</v>
      </c>
      <c r="E186" s="33"/>
      <c r="F186" s="153" t="s">
        <v>278</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147</v>
      </c>
      <c r="AU186" s="18" t="s">
        <v>158</v>
      </c>
    </row>
    <row r="187" spans="1:65" s="12" customFormat="1" ht="22.9" customHeight="1">
      <c r="B187" s="125"/>
      <c r="D187" s="126" t="s">
        <v>70</v>
      </c>
      <c r="E187" s="136" t="s">
        <v>81</v>
      </c>
      <c r="F187" s="136" t="s">
        <v>281</v>
      </c>
      <c r="I187" s="128"/>
      <c r="J187" s="137">
        <f>BK187</f>
        <v>0</v>
      </c>
      <c r="L187" s="125"/>
      <c r="M187" s="130"/>
      <c r="N187" s="131"/>
      <c r="O187" s="131"/>
      <c r="P187" s="132">
        <f>SUM(P188:P199)</f>
        <v>0</v>
      </c>
      <c r="Q187" s="131"/>
      <c r="R187" s="132">
        <f>SUM(R188:R199)</f>
        <v>0.15073219000000002</v>
      </c>
      <c r="S187" s="131"/>
      <c r="T187" s="133">
        <f>SUM(T188:T199)</f>
        <v>0</v>
      </c>
      <c r="AR187" s="126" t="s">
        <v>79</v>
      </c>
      <c r="AT187" s="134" t="s">
        <v>70</v>
      </c>
      <c r="AU187" s="134" t="s">
        <v>79</v>
      </c>
      <c r="AY187" s="126" t="s">
        <v>138</v>
      </c>
      <c r="BK187" s="135">
        <f>SUM(BK188:BK199)</f>
        <v>0</v>
      </c>
    </row>
    <row r="188" spans="1:65" s="2" customFormat="1" ht="24">
      <c r="A188" s="33"/>
      <c r="B188" s="138"/>
      <c r="C188" s="139" t="s">
        <v>271</v>
      </c>
      <c r="D188" s="139" t="s">
        <v>140</v>
      </c>
      <c r="E188" s="140" t="s">
        <v>283</v>
      </c>
      <c r="F188" s="141" t="s">
        <v>284</v>
      </c>
      <c r="G188" s="142" t="s">
        <v>143</v>
      </c>
      <c r="H188" s="143">
        <v>469.6</v>
      </c>
      <c r="I188" s="144"/>
      <c r="J188" s="145">
        <f>ROUND(I188*H188,2)</f>
        <v>0</v>
      </c>
      <c r="K188" s="141" t="s">
        <v>144</v>
      </c>
      <c r="L188" s="34"/>
      <c r="M188" s="146" t="s">
        <v>3</v>
      </c>
      <c r="N188" s="147" t="s">
        <v>42</v>
      </c>
      <c r="O188" s="54"/>
      <c r="P188" s="148">
        <f>O188*H188</f>
        <v>0</v>
      </c>
      <c r="Q188" s="148">
        <v>2.2000000000000001E-4</v>
      </c>
      <c r="R188" s="148">
        <f>Q188*H188</f>
        <v>0.10331200000000001</v>
      </c>
      <c r="S188" s="148">
        <v>0</v>
      </c>
      <c r="T188" s="149">
        <f>S188*H188</f>
        <v>0</v>
      </c>
      <c r="U188" s="33"/>
      <c r="V188" s="33"/>
      <c r="W188" s="33"/>
      <c r="X188" s="33"/>
      <c r="Y188" s="33"/>
      <c r="Z188" s="33"/>
      <c r="AA188" s="33"/>
      <c r="AB188" s="33"/>
      <c r="AC188" s="33"/>
      <c r="AD188" s="33"/>
      <c r="AE188" s="33"/>
      <c r="AR188" s="150" t="s">
        <v>145</v>
      </c>
      <c r="AT188" s="150" t="s">
        <v>140</v>
      </c>
      <c r="AU188" s="150" t="s">
        <v>81</v>
      </c>
      <c r="AY188" s="18" t="s">
        <v>138</v>
      </c>
      <c r="BE188" s="151">
        <f>IF(N188="základní",J188,0)</f>
        <v>0</v>
      </c>
      <c r="BF188" s="151">
        <f>IF(N188="snížená",J188,0)</f>
        <v>0</v>
      </c>
      <c r="BG188" s="151">
        <f>IF(N188="zákl. přenesená",J188,0)</f>
        <v>0</v>
      </c>
      <c r="BH188" s="151">
        <f>IF(N188="sníž. přenesená",J188,0)</f>
        <v>0</v>
      </c>
      <c r="BI188" s="151">
        <f>IF(N188="nulová",J188,0)</f>
        <v>0</v>
      </c>
      <c r="BJ188" s="18" t="s">
        <v>79</v>
      </c>
      <c r="BK188" s="151">
        <f>ROUND(I188*H188,2)</f>
        <v>0</v>
      </c>
      <c r="BL188" s="18" t="s">
        <v>145</v>
      </c>
      <c r="BM188" s="150" t="s">
        <v>488</v>
      </c>
    </row>
    <row r="189" spans="1:65" s="2" customFormat="1" ht="19.5">
      <c r="A189" s="33"/>
      <c r="B189" s="34"/>
      <c r="C189" s="33"/>
      <c r="D189" s="152" t="s">
        <v>147</v>
      </c>
      <c r="E189" s="33"/>
      <c r="F189" s="153" t="s">
        <v>284</v>
      </c>
      <c r="G189" s="33"/>
      <c r="H189" s="33"/>
      <c r="I189" s="154"/>
      <c r="J189" s="33"/>
      <c r="K189" s="33"/>
      <c r="L189" s="34"/>
      <c r="M189" s="155"/>
      <c r="N189" s="156"/>
      <c r="O189" s="54"/>
      <c r="P189" s="54"/>
      <c r="Q189" s="54"/>
      <c r="R189" s="54"/>
      <c r="S189" s="54"/>
      <c r="T189" s="55"/>
      <c r="U189" s="33"/>
      <c r="V189" s="33"/>
      <c r="W189" s="33"/>
      <c r="X189" s="33"/>
      <c r="Y189" s="33"/>
      <c r="Z189" s="33"/>
      <c r="AA189" s="33"/>
      <c r="AB189" s="33"/>
      <c r="AC189" s="33"/>
      <c r="AD189" s="33"/>
      <c r="AE189" s="33"/>
      <c r="AT189" s="18" t="s">
        <v>147</v>
      </c>
      <c r="AU189" s="18" t="s">
        <v>81</v>
      </c>
    </row>
    <row r="190" spans="1:65" s="2" customFormat="1" ht="68.25">
      <c r="A190" s="33"/>
      <c r="B190" s="34"/>
      <c r="C190" s="33"/>
      <c r="D190" s="152" t="s">
        <v>148</v>
      </c>
      <c r="E190" s="33"/>
      <c r="F190" s="157" t="s">
        <v>286</v>
      </c>
      <c r="G190" s="33"/>
      <c r="H190" s="33"/>
      <c r="I190" s="154"/>
      <c r="J190" s="33"/>
      <c r="K190" s="33"/>
      <c r="L190" s="34"/>
      <c r="M190" s="155"/>
      <c r="N190" s="156"/>
      <c r="O190" s="54"/>
      <c r="P190" s="54"/>
      <c r="Q190" s="54"/>
      <c r="R190" s="54"/>
      <c r="S190" s="54"/>
      <c r="T190" s="55"/>
      <c r="U190" s="33"/>
      <c r="V190" s="33"/>
      <c r="W190" s="33"/>
      <c r="X190" s="33"/>
      <c r="Y190" s="33"/>
      <c r="Z190" s="33"/>
      <c r="AA190" s="33"/>
      <c r="AB190" s="33"/>
      <c r="AC190" s="33"/>
      <c r="AD190" s="33"/>
      <c r="AE190" s="33"/>
      <c r="AT190" s="18" t="s">
        <v>148</v>
      </c>
      <c r="AU190" s="18" t="s">
        <v>81</v>
      </c>
    </row>
    <row r="191" spans="1:65" s="13" customFormat="1" ht="11.25">
      <c r="B191" s="158"/>
      <c r="D191" s="152" t="s">
        <v>150</v>
      </c>
      <c r="E191" s="159" t="s">
        <v>3</v>
      </c>
      <c r="F191" s="160" t="s">
        <v>482</v>
      </c>
      <c r="H191" s="161">
        <v>469.6</v>
      </c>
      <c r="I191" s="162"/>
      <c r="L191" s="158"/>
      <c r="M191" s="163"/>
      <c r="N191" s="164"/>
      <c r="O191" s="164"/>
      <c r="P191" s="164"/>
      <c r="Q191" s="164"/>
      <c r="R191" s="164"/>
      <c r="S191" s="164"/>
      <c r="T191" s="165"/>
      <c r="AT191" s="159" t="s">
        <v>150</v>
      </c>
      <c r="AU191" s="159" t="s">
        <v>81</v>
      </c>
      <c r="AV191" s="13" t="s">
        <v>81</v>
      </c>
      <c r="AW191" s="13" t="s">
        <v>34</v>
      </c>
      <c r="AX191" s="13" t="s">
        <v>71</v>
      </c>
      <c r="AY191" s="159" t="s">
        <v>138</v>
      </c>
    </row>
    <row r="192" spans="1:65" s="14" customFormat="1" ht="11.25">
      <c r="B192" s="166"/>
      <c r="D192" s="152" t="s">
        <v>150</v>
      </c>
      <c r="E192" s="167" t="s">
        <v>3</v>
      </c>
      <c r="F192" s="168" t="s">
        <v>152</v>
      </c>
      <c r="H192" s="169">
        <v>469.6</v>
      </c>
      <c r="I192" s="170"/>
      <c r="L192" s="166"/>
      <c r="M192" s="171"/>
      <c r="N192" s="172"/>
      <c r="O192" s="172"/>
      <c r="P192" s="172"/>
      <c r="Q192" s="172"/>
      <c r="R192" s="172"/>
      <c r="S192" s="172"/>
      <c r="T192" s="173"/>
      <c r="AT192" s="167" t="s">
        <v>150</v>
      </c>
      <c r="AU192" s="167" t="s">
        <v>81</v>
      </c>
      <c r="AV192" s="14" t="s">
        <v>145</v>
      </c>
      <c r="AW192" s="14" t="s">
        <v>34</v>
      </c>
      <c r="AX192" s="14" t="s">
        <v>79</v>
      </c>
      <c r="AY192" s="167" t="s">
        <v>138</v>
      </c>
    </row>
    <row r="193" spans="1:65" s="2" customFormat="1" ht="16.5" customHeight="1">
      <c r="A193" s="33"/>
      <c r="B193" s="138"/>
      <c r="C193" s="181" t="s">
        <v>8</v>
      </c>
      <c r="D193" s="181" t="s">
        <v>276</v>
      </c>
      <c r="E193" s="182" t="s">
        <v>289</v>
      </c>
      <c r="F193" s="183" t="s">
        <v>290</v>
      </c>
      <c r="G193" s="184" t="s">
        <v>143</v>
      </c>
      <c r="H193" s="185">
        <v>526.89099999999996</v>
      </c>
      <c r="I193" s="186"/>
      <c r="J193" s="187">
        <f>ROUND(I193*H193,2)</f>
        <v>0</v>
      </c>
      <c r="K193" s="183" t="s">
        <v>144</v>
      </c>
      <c r="L193" s="188"/>
      <c r="M193" s="189" t="s">
        <v>3</v>
      </c>
      <c r="N193" s="190" t="s">
        <v>42</v>
      </c>
      <c r="O193" s="54"/>
      <c r="P193" s="148">
        <f>O193*H193</f>
        <v>0</v>
      </c>
      <c r="Q193" s="148">
        <v>9.0000000000000006E-5</v>
      </c>
      <c r="R193" s="148">
        <f>Q193*H193</f>
        <v>4.7420190000000001E-2</v>
      </c>
      <c r="S193" s="148">
        <v>0</v>
      </c>
      <c r="T193" s="149">
        <f>S193*H193</f>
        <v>0</v>
      </c>
      <c r="U193" s="33"/>
      <c r="V193" s="33"/>
      <c r="W193" s="33"/>
      <c r="X193" s="33"/>
      <c r="Y193" s="33"/>
      <c r="Z193" s="33"/>
      <c r="AA193" s="33"/>
      <c r="AB193" s="33"/>
      <c r="AC193" s="33"/>
      <c r="AD193" s="33"/>
      <c r="AE193" s="33"/>
      <c r="AR193" s="150" t="s">
        <v>189</v>
      </c>
      <c r="AT193" s="150" t="s">
        <v>276</v>
      </c>
      <c r="AU193" s="150" t="s">
        <v>81</v>
      </c>
      <c r="AY193" s="18" t="s">
        <v>138</v>
      </c>
      <c r="BE193" s="151">
        <f>IF(N193="základní",J193,0)</f>
        <v>0</v>
      </c>
      <c r="BF193" s="151">
        <f>IF(N193="snížená",J193,0)</f>
        <v>0</v>
      </c>
      <c r="BG193" s="151">
        <f>IF(N193="zákl. přenesená",J193,0)</f>
        <v>0</v>
      </c>
      <c r="BH193" s="151">
        <f>IF(N193="sníž. přenesená",J193,0)</f>
        <v>0</v>
      </c>
      <c r="BI193" s="151">
        <f>IF(N193="nulová",J193,0)</f>
        <v>0</v>
      </c>
      <c r="BJ193" s="18" t="s">
        <v>79</v>
      </c>
      <c r="BK193" s="151">
        <f>ROUND(I193*H193,2)</f>
        <v>0</v>
      </c>
      <c r="BL193" s="18" t="s">
        <v>145</v>
      </c>
      <c r="BM193" s="150" t="s">
        <v>489</v>
      </c>
    </row>
    <row r="194" spans="1:65" s="2" customFormat="1" ht="11.25">
      <c r="A194" s="33"/>
      <c r="B194" s="34"/>
      <c r="C194" s="33"/>
      <c r="D194" s="152" t="s">
        <v>147</v>
      </c>
      <c r="E194" s="33"/>
      <c r="F194" s="153" t="s">
        <v>290</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147</v>
      </c>
      <c r="AU194" s="18" t="s">
        <v>81</v>
      </c>
    </row>
    <row r="195" spans="1:65" s="2" customFormat="1" ht="24">
      <c r="A195" s="33"/>
      <c r="B195" s="138"/>
      <c r="C195" s="139" t="s">
        <v>282</v>
      </c>
      <c r="D195" s="139" t="s">
        <v>140</v>
      </c>
      <c r="E195" s="140" t="s">
        <v>293</v>
      </c>
      <c r="F195" s="141" t="s">
        <v>294</v>
      </c>
      <c r="G195" s="142" t="s">
        <v>143</v>
      </c>
      <c r="H195" s="143">
        <v>469.6</v>
      </c>
      <c r="I195" s="144"/>
      <c r="J195" s="145">
        <f>ROUND(I195*H195,2)</f>
        <v>0</v>
      </c>
      <c r="K195" s="141" t="s">
        <v>144</v>
      </c>
      <c r="L195" s="34"/>
      <c r="M195" s="146" t="s">
        <v>3</v>
      </c>
      <c r="N195" s="147" t="s">
        <v>42</v>
      </c>
      <c r="O195" s="54"/>
      <c r="P195" s="148">
        <f>O195*H195</f>
        <v>0</v>
      </c>
      <c r="Q195" s="148">
        <v>0</v>
      </c>
      <c r="R195" s="148">
        <f>Q195*H195</f>
        <v>0</v>
      </c>
      <c r="S195" s="148">
        <v>0</v>
      </c>
      <c r="T195" s="149">
        <f>S195*H195</f>
        <v>0</v>
      </c>
      <c r="U195" s="33"/>
      <c r="V195" s="33"/>
      <c r="W195" s="33"/>
      <c r="X195" s="33"/>
      <c r="Y195" s="33"/>
      <c r="Z195" s="33"/>
      <c r="AA195" s="33"/>
      <c r="AB195" s="33"/>
      <c r="AC195" s="33"/>
      <c r="AD195" s="33"/>
      <c r="AE195" s="33"/>
      <c r="AR195" s="150" t="s">
        <v>145</v>
      </c>
      <c r="AT195" s="150" t="s">
        <v>140</v>
      </c>
      <c r="AU195" s="150" t="s">
        <v>81</v>
      </c>
      <c r="AY195" s="18" t="s">
        <v>138</v>
      </c>
      <c r="BE195" s="151">
        <f>IF(N195="základní",J195,0)</f>
        <v>0</v>
      </c>
      <c r="BF195" s="151">
        <f>IF(N195="snížená",J195,0)</f>
        <v>0</v>
      </c>
      <c r="BG195" s="151">
        <f>IF(N195="zákl. přenesená",J195,0)</f>
        <v>0</v>
      </c>
      <c r="BH195" s="151">
        <f>IF(N195="sníž. přenesená",J195,0)</f>
        <v>0</v>
      </c>
      <c r="BI195" s="151">
        <f>IF(N195="nulová",J195,0)</f>
        <v>0</v>
      </c>
      <c r="BJ195" s="18" t="s">
        <v>79</v>
      </c>
      <c r="BK195" s="151">
        <f>ROUND(I195*H195,2)</f>
        <v>0</v>
      </c>
      <c r="BL195" s="18" t="s">
        <v>145</v>
      </c>
      <c r="BM195" s="150" t="s">
        <v>490</v>
      </c>
    </row>
    <row r="196" spans="1:65" s="2" customFormat="1" ht="19.5">
      <c r="A196" s="33"/>
      <c r="B196" s="34"/>
      <c r="C196" s="33"/>
      <c r="D196" s="152" t="s">
        <v>147</v>
      </c>
      <c r="E196" s="33"/>
      <c r="F196" s="153" t="s">
        <v>294</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147</v>
      </c>
      <c r="AU196" s="18" t="s">
        <v>81</v>
      </c>
    </row>
    <row r="197" spans="1:65" s="2" customFormat="1" ht="68.25">
      <c r="A197" s="33"/>
      <c r="B197" s="34"/>
      <c r="C197" s="33"/>
      <c r="D197" s="152" t="s">
        <v>148</v>
      </c>
      <c r="E197" s="33"/>
      <c r="F197" s="157" t="s">
        <v>296</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148</v>
      </c>
      <c r="AU197" s="18" t="s">
        <v>81</v>
      </c>
    </row>
    <row r="198" spans="1:65" s="13" customFormat="1" ht="11.25">
      <c r="B198" s="158"/>
      <c r="D198" s="152" t="s">
        <v>150</v>
      </c>
      <c r="E198" s="159" t="s">
        <v>3</v>
      </c>
      <c r="F198" s="160" t="s">
        <v>482</v>
      </c>
      <c r="H198" s="161">
        <v>469.6</v>
      </c>
      <c r="I198" s="162"/>
      <c r="L198" s="158"/>
      <c r="M198" s="163"/>
      <c r="N198" s="164"/>
      <c r="O198" s="164"/>
      <c r="P198" s="164"/>
      <c r="Q198" s="164"/>
      <c r="R198" s="164"/>
      <c r="S198" s="164"/>
      <c r="T198" s="165"/>
      <c r="AT198" s="159" t="s">
        <v>150</v>
      </c>
      <c r="AU198" s="159" t="s">
        <v>81</v>
      </c>
      <c r="AV198" s="13" t="s">
        <v>81</v>
      </c>
      <c r="AW198" s="13" t="s">
        <v>34</v>
      </c>
      <c r="AX198" s="13" t="s">
        <v>71</v>
      </c>
      <c r="AY198" s="159" t="s">
        <v>138</v>
      </c>
    </row>
    <row r="199" spans="1:65" s="14" customFormat="1" ht="11.25">
      <c r="B199" s="166"/>
      <c r="D199" s="152" t="s">
        <v>150</v>
      </c>
      <c r="E199" s="167" t="s">
        <v>3</v>
      </c>
      <c r="F199" s="168" t="s">
        <v>152</v>
      </c>
      <c r="H199" s="169">
        <v>469.6</v>
      </c>
      <c r="I199" s="170"/>
      <c r="L199" s="166"/>
      <c r="M199" s="171"/>
      <c r="N199" s="172"/>
      <c r="O199" s="172"/>
      <c r="P199" s="172"/>
      <c r="Q199" s="172"/>
      <c r="R199" s="172"/>
      <c r="S199" s="172"/>
      <c r="T199" s="173"/>
      <c r="AT199" s="167" t="s">
        <v>150</v>
      </c>
      <c r="AU199" s="167" t="s">
        <v>81</v>
      </c>
      <c r="AV199" s="14" t="s">
        <v>145</v>
      </c>
      <c r="AW199" s="14" t="s">
        <v>34</v>
      </c>
      <c r="AX199" s="14" t="s">
        <v>79</v>
      </c>
      <c r="AY199" s="167" t="s">
        <v>138</v>
      </c>
    </row>
    <row r="200" spans="1:65" s="12" customFormat="1" ht="22.9" customHeight="1">
      <c r="B200" s="125"/>
      <c r="D200" s="126" t="s">
        <v>70</v>
      </c>
      <c r="E200" s="136" t="s">
        <v>145</v>
      </c>
      <c r="F200" s="136" t="s">
        <v>297</v>
      </c>
      <c r="I200" s="128"/>
      <c r="J200" s="137">
        <f>BK200</f>
        <v>0</v>
      </c>
      <c r="L200" s="125"/>
      <c r="M200" s="130"/>
      <c r="N200" s="131"/>
      <c r="O200" s="131"/>
      <c r="P200" s="132">
        <f>SUM(P201:P204)</f>
        <v>0</v>
      </c>
      <c r="Q200" s="131"/>
      <c r="R200" s="132">
        <f>SUM(R201:R204)</f>
        <v>0</v>
      </c>
      <c r="S200" s="131"/>
      <c r="T200" s="133">
        <f>SUM(T201:T204)</f>
        <v>0</v>
      </c>
      <c r="AR200" s="126" t="s">
        <v>79</v>
      </c>
      <c r="AT200" s="134" t="s">
        <v>70</v>
      </c>
      <c r="AU200" s="134" t="s">
        <v>79</v>
      </c>
      <c r="AY200" s="126" t="s">
        <v>138</v>
      </c>
      <c r="BK200" s="135">
        <f>SUM(BK201:BK204)</f>
        <v>0</v>
      </c>
    </row>
    <row r="201" spans="1:65" s="2" customFormat="1" ht="16.5" customHeight="1">
      <c r="A201" s="33"/>
      <c r="B201" s="138"/>
      <c r="C201" s="139" t="s">
        <v>288</v>
      </c>
      <c r="D201" s="139" t="s">
        <v>140</v>
      </c>
      <c r="E201" s="140" t="s">
        <v>319</v>
      </c>
      <c r="F201" s="141" t="s">
        <v>320</v>
      </c>
      <c r="G201" s="142" t="s">
        <v>143</v>
      </c>
      <c r="H201" s="143">
        <v>469.6</v>
      </c>
      <c r="I201" s="144"/>
      <c r="J201" s="145">
        <f>ROUND(I201*H201,2)</f>
        <v>0</v>
      </c>
      <c r="K201" s="141" t="s">
        <v>321</v>
      </c>
      <c r="L201" s="34"/>
      <c r="M201" s="146" t="s">
        <v>3</v>
      </c>
      <c r="N201" s="147" t="s">
        <v>42</v>
      </c>
      <c r="O201" s="54"/>
      <c r="P201" s="148">
        <f>O201*H201</f>
        <v>0</v>
      </c>
      <c r="Q201" s="148">
        <v>0</v>
      </c>
      <c r="R201" s="148">
        <f>Q201*H201</f>
        <v>0</v>
      </c>
      <c r="S201" s="148">
        <v>0</v>
      </c>
      <c r="T201" s="149">
        <f>S201*H201</f>
        <v>0</v>
      </c>
      <c r="U201" s="33"/>
      <c r="V201" s="33"/>
      <c r="W201" s="33"/>
      <c r="X201" s="33"/>
      <c r="Y201" s="33"/>
      <c r="Z201" s="33"/>
      <c r="AA201" s="33"/>
      <c r="AB201" s="33"/>
      <c r="AC201" s="33"/>
      <c r="AD201" s="33"/>
      <c r="AE201" s="33"/>
      <c r="AR201" s="150" t="s">
        <v>145</v>
      </c>
      <c r="AT201" s="150" t="s">
        <v>140</v>
      </c>
      <c r="AU201" s="150" t="s">
        <v>81</v>
      </c>
      <c r="AY201" s="18" t="s">
        <v>138</v>
      </c>
      <c r="BE201" s="151">
        <f>IF(N201="základní",J201,0)</f>
        <v>0</v>
      </c>
      <c r="BF201" s="151">
        <f>IF(N201="snížená",J201,0)</f>
        <v>0</v>
      </c>
      <c r="BG201" s="151">
        <f>IF(N201="zákl. přenesená",J201,0)</f>
        <v>0</v>
      </c>
      <c r="BH201" s="151">
        <f>IF(N201="sníž. přenesená",J201,0)</f>
        <v>0</v>
      </c>
      <c r="BI201" s="151">
        <f>IF(N201="nulová",J201,0)</f>
        <v>0</v>
      </c>
      <c r="BJ201" s="18" t="s">
        <v>79</v>
      </c>
      <c r="BK201" s="151">
        <f>ROUND(I201*H201,2)</f>
        <v>0</v>
      </c>
      <c r="BL201" s="18" t="s">
        <v>145</v>
      </c>
      <c r="BM201" s="150" t="s">
        <v>491</v>
      </c>
    </row>
    <row r="202" spans="1:65" s="2" customFormat="1" ht="11.25">
      <c r="A202" s="33"/>
      <c r="B202" s="34"/>
      <c r="C202" s="33"/>
      <c r="D202" s="152" t="s">
        <v>147</v>
      </c>
      <c r="E202" s="33"/>
      <c r="F202" s="153" t="s">
        <v>320</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147</v>
      </c>
      <c r="AU202" s="18" t="s">
        <v>81</v>
      </c>
    </row>
    <row r="203" spans="1:65" s="13" customFormat="1" ht="11.25">
      <c r="B203" s="158"/>
      <c r="D203" s="152" t="s">
        <v>150</v>
      </c>
      <c r="E203" s="159" t="s">
        <v>3</v>
      </c>
      <c r="F203" s="160" t="s">
        <v>482</v>
      </c>
      <c r="H203" s="161">
        <v>469.6</v>
      </c>
      <c r="I203" s="162"/>
      <c r="L203" s="158"/>
      <c r="M203" s="163"/>
      <c r="N203" s="164"/>
      <c r="O203" s="164"/>
      <c r="P203" s="164"/>
      <c r="Q203" s="164"/>
      <c r="R203" s="164"/>
      <c r="S203" s="164"/>
      <c r="T203" s="165"/>
      <c r="AT203" s="159" t="s">
        <v>150</v>
      </c>
      <c r="AU203" s="159" t="s">
        <v>81</v>
      </c>
      <c r="AV203" s="13" t="s">
        <v>81</v>
      </c>
      <c r="AW203" s="13" t="s">
        <v>34</v>
      </c>
      <c r="AX203" s="13" t="s">
        <v>71</v>
      </c>
      <c r="AY203" s="159" t="s">
        <v>138</v>
      </c>
    </row>
    <row r="204" spans="1:65" s="14" customFormat="1" ht="11.25">
      <c r="B204" s="166"/>
      <c r="D204" s="152" t="s">
        <v>150</v>
      </c>
      <c r="E204" s="167" t="s">
        <v>3</v>
      </c>
      <c r="F204" s="168" t="s">
        <v>152</v>
      </c>
      <c r="H204" s="169">
        <v>469.6</v>
      </c>
      <c r="I204" s="170"/>
      <c r="L204" s="166"/>
      <c r="M204" s="171"/>
      <c r="N204" s="172"/>
      <c r="O204" s="172"/>
      <c r="P204" s="172"/>
      <c r="Q204" s="172"/>
      <c r="R204" s="172"/>
      <c r="S204" s="172"/>
      <c r="T204" s="173"/>
      <c r="AT204" s="167" t="s">
        <v>150</v>
      </c>
      <c r="AU204" s="167" t="s">
        <v>81</v>
      </c>
      <c r="AV204" s="14" t="s">
        <v>145</v>
      </c>
      <c r="AW204" s="14" t="s">
        <v>34</v>
      </c>
      <c r="AX204" s="14" t="s">
        <v>79</v>
      </c>
      <c r="AY204" s="167" t="s">
        <v>138</v>
      </c>
    </row>
    <row r="205" spans="1:65" s="12" customFormat="1" ht="22.9" customHeight="1">
      <c r="B205" s="125"/>
      <c r="D205" s="126" t="s">
        <v>70</v>
      </c>
      <c r="E205" s="136" t="s">
        <v>171</v>
      </c>
      <c r="F205" s="136" t="s">
        <v>323</v>
      </c>
      <c r="I205" s="128"/>
      <c r="J205" s="137">
        <f>BK205</f>
        <v>0</v>
      </c>
      <c r="L205" s="125"/>
      <c r="M205" s="130"/>
      <c r="N205" s="131"/>
      <c r="O205" s="131"/>
      <c r="P205" s="132">
        <f>SUM(P206:P234)</f>
        <v>0</v>
      </c>
      <c r="Q205" s="131"/>
      <c r="R205" s="132">
        <f>SUM(R206:R234)</f>
        <v>520.34159000000011</v>
      </c>
      <c r="S205" s="131"/>
      <c r="T205" s="133">
        <f>SUM(T206:T234)</f>
        <v>0</v>
      </c>
      <c r="AR205" s="126" t="s">
        <v>79</v>
      </c>
      <c r="AT205" s="134" t="s">
        <v>70</v>
      </c>
      <c r="AU205" s="134" t="s">
        <v>79</v>
      </c>
      <c r="AY205" s="126" t="s">
        <v>138</v>
      </c>
      <c r="BK205" s="135">
        <f>SUM(BK206:BK234)</f>
        <v>0</v>
      </c>
    </row>
    <row r="206" spans="1:65" s="2" customFormat="1" ht="16.5" customHeight="1">
      <c r="A206" s="33"/>
      <c r="B206" s="138"/>
      <c r="C206" s="139" t="s">
        <v>292</v>
      </c>
      <c r="D206" s="139" t="s">
        <v>140</v>
      </c>
      <c r="E206" s="140" t="s">
        <v>325</v>
      </c>
      <c r="F206" s="141" t="s">
        <v>326</v>
      </c>
      <c r="G206" s="142" t="s">
        <v>143</v>
      </c>
      <c r="H206" s="143">
        <v>522.5</v>
      </c>
      <c r="I206" s="144"/>
      <c r="J206" s="145">
        <f>ROUND(I206*H206,2)</f>
        <v>0</v>
      </c>
      <c r="K206" s="141" t="s">
        <v>144</v>
      </c>
      <c r="L206" s="34"/>
      <c r="M206" s="146" t="s">
        <v>3</v>
      </c>
      <c r="N206" s="147" t="s">
        <v>42</v>
      </c>
      <c r="O206" s="54"/>
      <c r="P206" s="148">
        <f>O206*H206</f>
        <v>0</v>
      </c>
      <c r="Q206" s="148">
        <v>0.27994000000000002</v>
      </c>
      <c r="R206" s="148">
        <f>Q206*H206</f>
        <v>146.26865000000001</v>
      </c>
      <c r="S206" s="148">
        <v>0</v>
      </c>
      <c r="T206" s="149">
        <f>S206*H206</f>
        <v>0</v>
      </c>
      <c r="U206" s="33"/>
      <c r="V206" s="33"/>
      <c r="W206" s="33"/>
      <c r="X206" s="33"/>
      <c r="Y206" s="33"/>
      <c r="Z206" s="33"/>
      <c r="AA206" s="33"/>
      <c r="AB206" s="33"/>
      <c r="AC206" s="33"/>
      <c r="AD206" s="33"/>
      <c r="AE206" s="33"/>
      <c r="AR206" s="150" t="s">
        <v>145</v>
      </c>
      <c r="AT206" s="150" t="s">
        <v>140</v>
      </c>
      <c r="AU206" s="150" t="s">
        <v>81</v>
      </c>
      <c r="AY206" s="18" t="s">
        <v>138</v>
      </c>
      <c r="BE206" s="151">
        <f>IF(N206="základní",J206,0)</f>
        <v>0</v>
      </c>
      <c r="BF206" s="151">
        <f>IF(N206="snížená",J206,0)</f>
        <v>0</v>
      </c>
      <c r="BG206" s="151">
        <f>IF(N206="zákl. přenesená",J206,0)</f>
        <v>0</v>
      </c>
      <c r="BH206" s="151">
        <f>IF(N206="sníž. přenesená",J206,0)</f>
        <v>0</v>
      </c>
      <c r="BI206" s="151">
        <f>IF(N206="nulová",J206,0)</f>
        <v>0</v>
      </c>
      <c r="BJ206" s="18" t="s">
        <v>79</v>
      </c>
      <c r="BK206" s="151">
        <f>ROUND(I206*H206,2)</f>
        <v>0</v>
      </c>
      <c r="BL206" s="18" t="s">
        <v>145</v>
      </c>
      <c r="BM206" s="150" t="s">
        <v>492</v>
      </c>
    </row>
    <row r="207" spans="1:65" s="2" customFormat="1" ht="11.25">
      <c r="A207" s="33"/>
      <c r="B207" s="34"/>
      <c r="C207" s="33"/>
      <c r="D207" s="152" t="s">
        <v>147</v>
      </c>
      <c r="E207" s="33"/>
      <c r="F207" s="153" t="s">
        <v>326</v>
      </c>
      <c r="G207" s="33"/>
      <c r="H207" s="33"/>
      <c r="I207" s="154"/>
      <c r="J207" s="33"/>
      <c r="K207" s="33"/>
      <c r="L207" s="34"/>
      <c r="M207" s="155"/>
      <c r="N207" s="156"/>
      <c r="O207" s="54"/>
      <c r="P207" s="54"/>
      <c r="Q207" s="54"/>
      <c r="R207" s="54"/>
      <c r="S207" s="54"/>
      <c r="T207" s="55"/>
      <c r="U207" s="33"/>
      <c r="V207" s="33"/>
      <c r="W207" s="33"/>
      <c r="X207" s="33"/>
      <c r="Y207" s="33"/>
      <c r="Z207" s="33"/>
      <c r="AA207" s="33"/>
      <c r="AB207" s="33"/>
      <c r="AC207" s="33"/>
      <c r="AD207" s="33"/>
      <c r="AE207" s="33"/>
      <c r="AT207" s="18" t="s">
        <v>147</v>
      </c>
      <c r="AU207" s="18" t="s">
        <v>81</v>
      </c>
    </row>
    <row r="208" spans="1:65" s="13" customFormat="1" ht="11.25">
      <c r="B208" s="158"/>
      <c r="D208" s="152" t="s">
        <v>150</v>
      </c>
      <c r="E208" s="159" t="s">
        <v>3</v>
      </c>
      <c r="F208" s="160" t="s">
        <v>493</v>
      </c>
      <c r="H208" s="161">
        <v>522.50000000000011</v>
      </c>
      <c r="I208" s="162"/>
      <c r="L208" s="158"/>
      <c r="M208" s="163"/>
      <c r="N208" s="164"/>
      <c r="O208" s="164"/>
      <c r="P208" s="164"/>
      <c r="Q208" s="164"/>
      <c r="R208" s="164"/>
      <c r="S208" s="164"/>
      <c r="T208" s="165"/>
      <c r="AT208" s="159" t="s">
        <v>150</v>
      </c>
      <c r="AU208" s="159" t="s">
        <v>81</v>
      </c>
      <c r="AV208" s="13" t="s">
        <v>81</v>
      </c>
      <c r="AW208" s="13" t="s">
        <v>34</v>
      </c>
      <c r="AX208" s="13" t="s">
        <v>71</v>
      </c>
      <c r="AY208" s="159" t="s">
        <v>138</v>
      </c>
    </row>
    <row r="209" spans="1:65" s="14" customFormat="1" ht="11.25">
      <c r="B209" s="166"/>
      <c r="D209" s="152" t="s">
        <v>150</v>
      </c>
      <c r="E209" s="167" t="s">
        <v>3</v>
      </c>
      <c r="F209" s="168" t="s">
        <v>152</v>
      </c>
      <c r="H209" s="169">
        <v>522.50000000000011</v>
      </c>
      <c r="I209" s="170"/>
      <c r="L209" s="166"/>
      <c r="M209" s="171"/>
      <c r="N209" s="172"/>
      <c r="O209" s="172"/>
      <c r="P209" s="172"/>
      <c r="Q209" s="172"/>
      <c r="R209" s="172"/>
      <c r="S209" s="172"/>
      <c r="T209" s="173"/>
      <c r="AT209" s="167" t="s">
        <v>150</v>
      </c>
      <c r="AU209" s="167" t="s">
        <v>81</v>
      </c>
      <c r="AV209" s="14" t="s">
        <v>145</v>
      </c>
      <c r="AW209" s="14" t="s">
        <v>34</v>
      </c>
      <c r="AX209" s="14" t="s">
        <v>79</v>
      </c>
      <c r="AY209" s="167" t="s">
        <v>138</v>
      </c>
    </row>
    <row r="210" spans="1:65" s="2" customFormat="1" ht="16.5" customHeight="1">
      <c r="A210" s="33"/>
      <c r="B210" s="138"/>
      <c r="C210" s="139" t="s">
        <v>298</v>
      </c>
      <c r="D210" s="139" t="s">
        <v>140</v>
      </c>
      <c r="E210" s="140" t="s">
        <v>330</v>
      </c>
      <c r="F210" s="141" t="s">
        <v>331</v>
      </c>
      <c r="G210" s="142" t="s">
        <v>143</v>
      </c>
      <c r="H210" s="143">
        <v>579.5</v>
      </c>
      <c r="I210" s="144"/>
      <c r="J210" s="145">
        <f>ROUND(I210*H210,2)</f>
        <v>0</v>
      </c>
      <c r="K210" s="141" t="s">
        <v>144</v>
      </c>
      <c r="L210" s="34"/>
      <c r="M210" s="146" t="s">
        <v>3</v>
      </c>
      <c r="N210" s="147" t="s">
        <v>42</v>
      </c>
      <c r="O210" s="54"/>
      <c r="P210" s="148">
        <f>O210*H210</f>
        <v>0</v>
      </c>
      <c r="Q210" s="148">
        <v>0.378</v>
      </c>
      <c r="R210" s="148">
        <f>Q210*H210</f>
        <v>219.05099999999999</v>
      </c>
      <c r="S210" s="148">
        <v>0</v>
      </c>
      <c r="T210" s="149">
        <f>S210*H210</f>
        <v>0</v>
      </c>
      <c r="U210" s="33"/>
      <c r="V210" s="33"/>
      <c r="W210" s="33"/>
      <c r="X210" s="33"/>
      <c r="Y210" s="33"/>
      <c r="Z210" s="33"/>
      <c r="AA210" s="33"/>
      <c r="AB210" s="33"/>
      <c r="AC210" s="33"/>
      <c r="AD210" s="33"/>
      <c r="AE210" s="33"/>
      <c r="AR210" s="150" t="s">
        <v>145</v>
      </c>
      <c r="AT210" s="150" t="s">
        <v>140</v>
      </c>
      <c r="AU210" s="150" t="s">
        <v>81</v>
      </c>
      <c r="AY210" s="18" t="s">
        <v>138</v>
      </c>
      <c r="BE210" s="151">
        <f>IF(N210="základní",J210,0)</f>
        <v>0</v>
      </c>
      <c r="BF210" s="151">
        <f>IF(N210="snížená",J210,0)</f>
        <v>0</v>
      </c>
      <c r="BG210" s="151">
        <f>IF(N210="zákl. přenesená",J210,0)</f>
        <v>0</v>
      </c>
      <c r="BH210" s="151">
        <f>IF(N210="sníž. přenesená",J210,0)</f>
        <v>0</v>
      </c>
      <c r="BI210" s="151">
        <f>IF(N210="nulová",J210,0)</f>
        <v>0</v>
      </c>
      <c r="BJ210" s="18" t="s">
        <v>79</v>
      </c>
      <c r="BK210" s="151">
        <f>ROUND(I210*H210,2)</f>
        <v>0</v>
      </c>
      <c r="BL210" s="18" t="s">
        <v>145</v>
      </c>
      <c r="BM210" s="150" t="s">
        <v>494</v>
      </c>
    </row>
    <row r="211" spans="1:65" s="2" customFormat="1" ht="11.25">
      <c r="A211" s="33"/>
      <c r="B211" s="34"/>
      <c r="C211" s="33"/>
      <c r="D211" s="152" t="s">
        <v>147</v>
      </c>
      <c r="E211" s="33"/>
      <c r="F211" s="153" t="s">
        <v>331</v>
      </c>
      <c r="G211" s="33"/>
      <c r="H211" s="33"/>
      <c r="I211" s="154"/>
      <c r="J211" s="33"/>
      <c r="K211" s="33"/>
      <c r="L211" s="34"/>
      <c r="M211" s="155"/>
      <c r="N211" s="156"/>
      <c r="O211" s="54"/>
      <c r="P211" s="54"/>
      <c r="Q211" s="54"/>
      <c r="R211" s="54"/>
      <c r="S211" s="54"/>
      <c r="T211" s="55"/>
      <c r="U211" s="33"/>
      <c r="V211" s="33"/>
      <c r="W211" s="33"/>
      <c r="X211" s="33"/>
      <c r="Y211" s="33"/>
      <c r="Z211" s="33"/>
      <c r="AA211" s="33"/>
      <c r="AB211" s="33"/>
      <c r="AC211" s="33"/>
      <c r="AD211" s="33"/>
      <c r="AE211" s="33"/>
      <c r="AT211" s="18" t="s">
        <v>147</v>
      </c>
      <c r="AU211" s="18" t="s">
        <v>81</v>
      </c>
    </row>
    <row r="212" spans="1:65" s="13" customFormat="1" ht="11.25">
      <c r="B212" s="158"/>
      <c r="D212" s="152" t="s">
        <v>150</v>
      </c>
      <c r="E212" s="159" t="s">
        <v>3</v>
      </c>
      <c r="F212" s="160" t="s">
        <v>495</v>
      </c>
      <c r="H212" s="161">
        <v>579.5</v>
      </c>
      <c r="I212" s="162"/>
      <c r="L212" s="158"/>
      <c r="M212" s="163"/>
      <c r="N212" s="164"/>
      <c r="O212" s="164"/>
      <c r="P212" s="164"/>
      <c r="Q212" s="164"/>
      <c r="R212" s="164"/>
      <c r="S212" s="164"/>
      <c r="T212" s="165"/>
      <c r="AT212" s="159" t="s">
        <v>150</v>
      </c>
      <c r="AU212" s="159" t="s">
        <v>81</v>
      </c>
      <c r="AV212" s="13" t="s">
        <v>81</v>
      </c>
      <c r="AW212" s="13" t="s">
        <v>34</v>
      </c>
      <c r="AX212" s="13" t="s">
        <v>71</v>
      </c>
      <c r="AY212" s="159" t="s">
        <v>138</v>
      </c>
    </row>
    <row r="213" spans="1:65" s="14" customFormat="1" ht="11.25">
      <c r="B213" s="166"/>
      <c r="D213" s="152" t="s">
        <v>150</v>
      </c>
      <c r="E213" s="167" t="s">
        <v>3</v>
      </c>
      <c r="F213" s="168" t="s">
        <v>152</v>
      </c>
      <c r="H213" s="169">
        <v>579.5</v>
      </c>
      <c r="I213" s="170"/>
      <c r="L213" s="166"/>
      <c r="M213" s="171"/>
      <c r="N213" s="172"/>
      <c r="O213" s="172"/>
      <c r="P213" s="172"/>
      <c r="Q213" s="172"/>
      <c r="R213" s="172"/>
      <c r="S213" s="172"/>
      <c r="T213" s="173"/>
      <c r="AT213" s="167" t="s">
        <v>150</v>
      </c>
      <c r="AU213" s="167" t="s">
        <v>81</v>
      </c>
      <c r="AV213" s="14" t="s">
        <v>145</v>
      </c>
      <c r="AW213" s="14" t="s">
        <v>34</v>
      </c>
      <c r="AX213" s="14" t="s">
        <v>79</v>
      </c>
      <c r="AY213" s="167" t="s">
        <v>138</v>
      </c>
    </row>
    <row r="214" spans="1:65" s="2" customFormat="1" ht="24">
      <c r="A214" s="33"/>
      <c r="B214" s="138"/>
      <c r="C214" s="139" t="s">
        <v>307</v>
      </c>
      <c r="D214" s="139" t="s">
        <v>140</v>
      </c>
      <c r="E214" s="140" t="s">
        <v>335</v>
      </c>
      <c r="F214" s="141" t="s">
        <v>336</v>
      </c>
      <c r="G214" s="142" t="s">
        <v>143</v>
      </c>
      <c r="H214" s="143">
        <v>484.5</v>
      </c>
      <c r="I214" s="144"/>
      <c r="J214" s="145">
        <f>ROUND(I214*H214,2)</f>
        <v>0</v>
      </c>
      <c r="K214" s="141" t="s">
        <v>144</v>
      </c>
      <c r="L214" s="34"/>
      <c r="M214" s="146" t="s">
        <v>3</v>
      </c>
      <c r="N214" s="147" t="s">
        <v>42</v>
      </c>
      <c r="O214" s="54"/>
      <c r="P214" s="148">
        <f>O214*H214</f>
        <v>0</v>
      </c>
      <c r="Q214" s="148">
        <v>0.21099999999999999</v>
      </c>
      <c r="R214" s="148">
        <f>Q214*H214</f>
        <v>102.2295</v>
      </c>
      <c r="S214" s="148">
        <v>0</v>
      </c>
      <c r="T214" s="149">
        <f>S214*H214</f>
        <v>0</v>
      </c>
      <c r="U214" s="33"/>
      <c r="V214" s="33"/>
      <c r="W214" s="33"/>
      <c r="X214" s="33"/>
      <c r="Y214" s="33"/>
      <c r="Z214" s="33"/>
      <c r="AA214" s="33"/>
      <c r="AB214" s="33"/>
      <c r="AC214" s="33"/>
      <c r="AD214" s="33"/>
      <c r="AE214" s="33"/>
      <c r="AR214" s="150" t="s">
        <v>145</v>
      </c>
      <c r="AT214" s="150" t="s">
        <v>140</v>
      </c>
      <c r="AU214" s="150" t="s">
        <v>81</v>
      </c>
      <c r="AY214" s="18" t="s">
        <v>138</v>
      </c>
      <c r="BE214" s="151">
        <f>IF(N214="základní",J214,0)</f>
        <v>0</v>
      </c>
      <c r="BF214" s="151">
        <f>IF(N214="snížená",J214,0)</f>
        <v>0</v>
      </c>
      <c r="BG214" s="151">
        <f>IF(N214="zákl. přenesená",J214,0)</f>
        <v>0</v>
      </c>
      <c r="BH214" s="151">
        <f>IF(N214="sníž. přenesená",J214,0)</f>
        <v>0</v>
      </c>
      <c r="BI214" s="151">
        <f>IF(N214="nulová",J214,0)</f>
        <v>0</v>
      </c>
      <c r="BJ214" s="18" t="s">
        <v>79</v>
      </c>
      <c r="BK214" s="151">
        <f>ROUND(I214*H214,2)</f>
        <v>0</v>
      </c>
      <c r="BL214" s="18" t="s">
        <v>145</v>
      </c>
      <c r="BM214" s="150" t="s">
        <v>496</v>
      </c>
    </row>
    <row r="215" spans="1:65" s="2" customFormat="1" ht="19.5">
      <c r="A215" s="33"/>
      <c r="B215" s="34"/>
      <c r="C215" s="33"/>
      <c r="D215" s="152" t="s">
        <v>147</v>
      </c>
      <c r="E215" s="33"/>
      <c r="F215" s="153" t="s">
        <v>336</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147</v>
      </c>
      <c r="AU215" s="18" t="s">
        <v>81</v>
      </c>
    </row>
    <row r="216" spans="1:65" s="2" customFormat="1" ht="29.25">
      <c r="A216" s="33"/>
      <c r="B216" s="34"/>
      <c r="C216" s="33"/>
      <c r="D216" s="152" t="s">
        <v>148</v>
      </c>
      <c r="E216" s="33"/>
      <c r="F216" s="157" t="s">
        <v>338</v>
      </c>
      <c r="G216" s="33"/>
      <c r="H216" s="33"/>
      <c r="I216" s="154"/>
      <c r="J216" s="33"/>
      <c r="K216" s="33"/>
      <c r="L216" s="34"/>
      <c r="M216" s="155"/>
      <c r="N216" s="156"/>
      <c r="O216" s="54"/>
      <c r="P216" s="54"/>
      <c r="Q216" s="54"/>
      <c r="R216" s="54"/>
      <c r="S216" s="54"/>
      <c r="T216" s="55"/>
      <c r="U216" s="33"/>
      <c r="V216" s="33"/>
      <c r="W216" s="33"/>
      <c r="X216" s="33"/>
      <c r="Y216" s="33"/>
      <c r="Z216" s="33"/>
      <c r="AA216" s="33"/>
      <c r="AB216" s="33"/>
      <c r="AC216" s="33"/>
      <c r="AD216" s="33"/>
      <c r="AE216" s="33"/>
      <c r="AT216" s="18" t="s">
        <v>148</v>
      </c>
      <c r="AU216" s="18" t="s">
        <v>81</v>
      </c>
    </row>
    <row r="217" spans="1:65" s="13" customFormat="1" ht="11.25">
      <c r="B217" s="158"/>
      <c r="D217" s="152" t="s">
        <v>150</v>
      </c>
      <c r="E217" s="159" t="s">
        <v>3</v>
      </c>
      <c r="F217" s="160" t="s">
        <v>497</v>
      </c>
      <c r="H217" s="161">
        <v>484.5</v>
      </c>
      <c r="I217" s="162"/>
      <c r="L217" s="158"/>
      <c r="M217" s="163"/>
      <c r="N217" s="164"/>
      <c r="O217" s="164"/>
      <c r="P217" s="164"/>
      <c r="Q217" s="164"/>
      <c r="R217" s="164"/>
      <c r="S217" s="164"/>
      <c r="T217" s="165"/>
      <c r="AT217" s="159" t="s">
        <v>150</v>
      </c>
      <c r="AU217" s="159" t="s">
        <v>81</v>
      </c>
      <c r="AV217" s="13" t="s">
        <v>81</v>
      </c>
      <c r="AW217" s="13" t="s">
        <v>34</v>
      </c>
      <c r="AX217" s="13" t="s">
        <v>71</v>
      </c>
      <c r="AY217" s="159" t="s">
        <v>138</v>
      </c>
    </row>
    <row r="218" spans="1:65" s="14" customFormat="1" ht="11.25">
      <c r="B218" s="166"/>
      <c r="D218" s="152" t="s">
        <v>150</v>
      </c>
      <c r="E218" s="167" t="s">
        <v>3</v>
      </c>
      <c r="F218" s="168" t="s">
        <v>152</v>
      </c>
      <c r="H218" s="169">
        <v>484.5</v>
      </c>
      <c r="I218" s="170"/>
      <c r="L218" s="166"/>
      <c r="M218" s="171"/>
      <c r="N218" s="172"/>
      <c r="O218" s="172"/>
      <c r="P218" s="172"/>
      <c r="Q218" s="172"/>
      <c r="R218" s="172"/>
      <c r="S218" s="172"/>
      <c r="T218" s="173"/>
      <c r="AT218" s="167" t="s">
        <v>150</v>
      </c>
      <c r="AU218" s="167" t="s">
        <v>81</v>
      </c>
      <c r="AV218" s="14" t="s">
        <v>145</v>
      </c>
      <c r="AW218" s="14" t="s">
        <v>34</v>
      </c>
      <c r="AX218" s="14" t="s">
        <v>79</v>
      </c>
      <c r="AY218" s="167" t="s">
        <v>138</v>
      </c>
    </row>
    <row r="219" spans="1:65" s="2" customFormat="1" ht="16.5" customHeight="1">
      <c r="A219" s="33"/>
      <c r="B219" s="138"/>
      <c r="C219" s="139" t="s">
        <v>312</v>
      </c>
      <c r="D219" s="139" t="s">
        <v>140</v>
      </c>
      <c r="E219" s="140" t="s">
        <v>341</v>
      </c>
      <c r="F219" s="141" t="s">
        <v>342</v>
      </c>
      <c r="G219" s="142" t="s">
        <v>143</v>
      </c>
      <c r="H219" s="143">
        <v>484.5</v>
      </c>
      <c r="I219" s="144"/>
      <c r="J219" s="145">
        <f>ROUND(I219*H219,2)</f>
        <v>0</v>
      </c>
      <c r="K219" s="141" t="s">
        <v>144</v>
      </c>
      <c r="L219" s="34"/>
      <c r="M219" s="146" t="s">
        <v>3</v>
      </c>
      <c r="N219" s="147" t="s">
        <v>42</v>
      </c>
      <c r="O219" s="54"/>
      <c r="P219" s="148">
        <f>O219*H219</f>
        <v>0</v>
      </c>
      <c r="Q219" s="148">
        <v>6.5199999999999998E-3</v>
      </c>
      <c r="R219" s="148">
        <f>Q219*H219</f>
        <v>3.1589399999999999</v>
      </c>
      <c r="S219" s="148">
        <v>0</v>
      </c>
      <c r="T219" s="149">
        <f>S219*H219</f>
        <v>0</v>
      </c>
      <c r="U219" s="33"/>
      <c r="V219" s="33"/>
      <c r="W219" s="33"/>
      <c r="X219" s="33"/>
      <c r="Y219" s="33"/>
      <c r="Z219" s="33"/>
      <c r="AA219" s="33"/>
      <c r="AB219" s="33"/>
      <c r="AC219" s="33"/>
      <c r="AD219" s="33"/>
      <c r="AE219" s="33"/>
      <c r="AR219" s="150" t="s">
        <v>145</v>
      </c>
      <c r="AT219" s="150" t="s">
        <v>140</v>
      </c>
      <c r="AU219" s="150" t="s">
        <v>81</v>
      </c>
      <c r="AY219" s="18" t="s">
        <v>138</v>
      </c>
      <c r="BE219" s="151">
        <f>IF(N219="základní",J219,0)</f>
        <v>0</v>
      </c>
      <c r="BF219" s="151">
        <f>IF(N219="snížená",J219,0)</f>
        <v>0</v>
      </c>
      <c r="BG219" s="151">
        <f>IF(N219="zákl. přenesená",J219,0)</f>
        <v>0</v>
      </c>
      <c r="BH219" s="151">
        <f>IF(N219="sníž. přenesená",J219,0)</f>
        <v>0</v>
      </c>
      <c r="BI219" s="151">
        <f>IF(N219="nulová",J219,0)</f>
        <v>0</v>
      </c>
      <c r="BJ219" s="18" t="s">
        <v>79</v>
      </c>
      <c r="BK219" s="151">
        <f>ROUND(I219*H219,2)</f>
        <v>0</v>
      </c>
      <c r="BL219" s="18" t="s">
        <v>145</v>
      </c>
      <c r="BM219" s="150" t="s">
        <v>498</v>
      </c>
    </row>
    <row r="220" spans="1:65" s="2" customFormat="1" ht="11.25">
      <c r="A220" s="33"/>
      <c r="B220" s="34"/>
      <c r="C220" s="33"/>
      <c r="D220" s="152" t="s">
        <v>147</v>
      </c>
      <c r="E220" s="33"/>
      <c r="F220" s="153" t="s">
        <v>342</v>
      </c>
      <c r="G220" s="33"/>
      <c r="H220" s="33"/>
      <c r="I220" s="154"/>
      <c r="J220" s="33"/>
      <c r="K220" s="33"/>
      <c r="L220" s="34"/>
      <c r="M220" s="155"/>
      <c r="N220" s="156"/>
      <c r="O220" s="54"/>
      <c r="P220" s="54"/>
      <c r="Q220" s="54"/>
      <c r="R220" s="54"/>
      <c r="S220" s="54"/>
      <c r="T220" s="55"/>
      <c r="U220" s="33"/>
      <c r="V220" s="33"/>
      <c r="W220" s="33"/>
      <c r="X220" s="33"/>
      <c r="Y220" s="33"/>
      <c r="Z220" s="33"/>
      <c r="AA220" s="33"/>
      <c r="AB220" s="33"/>
      <c r="AC220" s="33"/>
      <c r="AD220" s="33"/>
      <c r="AE220" s="33"/>
      <c r="AT220" s="18" t="s">
        <v>147</v>
      </c>
      <c r="AU220" s="18" t="s">
        <v>81</v>
      </c>
    </row>
    <row r="221" spans="1:65" s="13" customFormat="1" ht="11.25">
      <c r="B221" s="158"/>
      <c r="D221" s="152" t="s">
        <v>150</v>
      </c>
      <c r="E221" s="159" t="s">
        <v>3</v>
      </c>
      <c r="F221" s="160" t="s">
        <v>499</v>
      </c>
      <c r="H221" s="161">
        <v>484.5</v>
      </c>
      <c r="I221" s="162"/>
      <c r="L221" s="158"/>
      <c r="M221" s="163"/>
      <c r="N221" s="164"/>
      <c r="O221" s="164"/>
      <c r="P221" s="164"/>
      <c r="Q221" s="164"/>
      <c r="R221" s="164"/>
      <c r="S221" s="164"/>
      <c r="T221" s="165"/>
      <c r="AT221" s="159" t="s">
        <v>150</v>
      </c>
      <c r="AU221" s="159" t="s">
        <v>81</v>
      </c>
      <c r="AV221" s="13" t="s">
        <v>81</v>
      </c>
      <c r="AW221" s="13" t="s">
        <v>34</v>
      </c>
      <c r="AX221" s="13" t="s">
        <v>71</v>
      </c>
      <c r="AY221" s="159" t="s">
        <v>138</v>
      </c>
    </row>
    <row r="222" spans="1:65" s="14" customFormat="1" ht="11.25">
      <c r="B222" s="166"/>
      <c r="D222" s="152" t="s">
        <v>150</v>
      </c>
      <c r="E222" s="167" t="s">
        <v>3</v>
      </c>
      <c r="F222" s="168" t="s">
        <v>152</v>
      </c>
      <c r="H222" s="169">
        <v>484.5</v>
      </c>
      <c r="I222" s="170"/>
      <c r="L222" s="166"/>
      <c r="M222" s="171"/>
      <c r="N222" s="172"/>
      <c r="O222" s="172"/>
      <c r="P222" s="172"/>
      <c r="Q222" s="172"/>
      <c r="R222" s="172"/>
      <c r="S222" s="172"/>
      <c r="T222" s="173"/>
      <c r="AT222" s="167" t="s">
        <v>150</v>
      </c>
      <c r="AU222" s="167" t="s">
        <v>81</v>
      </c>
      <c r="AV222" s="14" t="s">
        <v>145</v>
      </c>
      <c r="AW222" s="14" t="s">
        <v>34</v>
      </c>
      <c r="AX222" s="14" t="s">
        <v>79</v>
      </c>
      <c r="AY222" s="167" t="s">
        <v>138</v>
      </c>
    </row>
    <row r="223" spans="1:65" s="2" customFormat="1" ht="16.5" customHeight="1">
      <c r="A223" s="33"/>
      <c r="B223" s="138"/>
      <c r="C223" s="139" t="s">
        <v>318</v>
      </c>
      <c r="D223" s="139" t="s">
        <v>140</v>
      </c>
      <c r="E223" s="140" t="s">
        <v>346</v>
      </c>
      <c r="F223" s="141" t="s">
        <v>347</v>
      </c>
      <c r="G223" s="142" t="s">
        <v>143</v>
      </c>
      <c r="H223" s="143">
        <v>475</v>
      </c>
      <c r="I223" s="144"/>
      <c r="J223" s="145">
        <f>ROUND(I223*H223,2)</f>
        <v>0</v>
      </c>
      <c r="K223" s="141" t="s">
        <v>144</v>
      </c>
      <c r="L223" s="34"/>
      <c r="M223" s="146" t="s">
        <v>3</v>
      </c>
      <c r="N223" s="147" t="s">
        <v>42</v>
      </c>
      <c r="O223" s="54"/>
      <c r="P223" s="148">
        <f>O223*H223</f>
        <v>0</v>
      </c>
      <c r="Q223" s="148">
        <v>6.0999999999999997E-4</v>
      </c>
      <c r="R223" s="148">
        <f>Q223*H223</f>
        <v>0.28975000000000001</v>
      </c>
      <c r="S223" s="148">
        <v>0</v>
      </c>
      <c r="T223" s="149">
        <f>S223*H223</f>
        <v>0</v>
      </c>
      <c r="U223" s="33"/>
      <c r="V223" s="33"/>
      <c r="W223" s="33"/>
      <c r="X223" s="33"/>
      <c r="Y223" s="33"/>
      <c r="Z223" s="33"/>
      <c r="AA223" s="33"/>
      <c r="AB223" s="33"/>
      <c r="AC223" s="33"/>
      <c r="AD223" s="33"/>
      <c r="AE223" s="33"/>
      <c r="AR223" s="150" t="s">
        <v>145</v>
      </c>
      <c r="AT223" s="150" t="s">
        <v>140</v>
      </c>
      <c r="AU223" s="150" t="s">
        <v>81</v>
      </c>
      <c r="AY223" s="18" t="s">
        <v>138</v>
      </c>
      <c r="BE223" s="151">
        <f>IF(N223="základní",J223,0)</f>
        <v>0</v>
      </c>
      <c r="BF223" s="151">
        <f>IF(N223="snížená",J223,0)</f>
        <v>0</v>
      </c>
      <c r="BG223" s="151">
        <f>IF(N223="zákl. přenesená",J223,0)</f>
        <v>0</v>
      </c>
      <c r="BH223" s="151">
        <f>IF(N223="sníž. přenesená",J223,0)</f>
        <v>0</v>
      </c>
      <c r="BI223" s="151">
        <f>IF(N223="nulová",J223,0)</f>
        <v>0</v>
      </c>
      <c r="BJ223" s="18" t="s">
        <v>79</v>
      </c>
      <c r="BK223" s="151">
        <f>ROUND(I223*H223,2)</f>
        <v>0</v>
      </c>
      <c r="BL223" s="18" t="s">
        <v>145</v>
      </c>
      <c r="BM223" s="150" t="s">
        <v>500</v>
      </c>
    </row>
    <row r="224" spans="1:65" s="2" customFormat="1" ht="11.25">
      <c r="A224" s="33"/>
      <c r="B224" s="34"/>
      <c r="C224" s="33"/>
      <c r="D224" s="152" t="s">
        <v>147</v>
      </c>
      <c r="E224" s="33"/>
      <c r="F224" s="153" t="s">
        <v>347</v>
      </c>
      <c r="G224" s="33"/>
      <c r="H224" s="33"/>
      <c r="I224" s="154"/>
      <c r="J224" s="33"/>
      <c r="K224" s="33"/>
      <c r="L224" s="34"/>
      <c r="M224" s="155"/>
      <c r="N224" s="156"/>
      <c r="O224" s="54"/>
      <c r="P224" s="54"/>
      <c r="Q224" s="54"/>
      <c r="R224" s="54"/>
      <c r="S224" s="54"/>
      <c r="T224" s="55"/>
      <c r="U224" s="33"/>
      <c r="V224" s="33"/>
      <c r="W224" s="33"/>
      <c r="X224" s="33"/>
      <c r="Y224" s="33"/>
      <c r="Z224" s="33"/>
      <c r="AA224" s="33"/>
      <c r="AB224" s="33"/>
      <c r="AC224" s="33"/>
      <c r="AD224" s="33"/>
      <c r="AE224" s="33"/>
      <c r="AT224" s="18" t="s">
        <v>147</v>
      </c>
      <c r="AU224" s="18" t="s">
        <v>81</v>
      </c>
    </row>
    <row r="225" spans="1:65" s="13" customFormat="1" ht="11.25">
      <c r="B225" s="158"/>
      <c r="D225" s="152" t="s">
        <v>150</v>
      </c>
      <c r="E225" s="159" t="s">
        <v>3</v>
      </c>
      <c r="F225" s="160" t="s">
        <v>501</v>
      </c>
      <c r="H225" s="161">
        <v>475</v>
      </c>
      <c r="I225" s="162"/>
      <c r="L225" s="158"/>
      <c r="M225" s="163"/>
      <c r="N225" s="164"/>
      <c r="O225" s="164"/>
      <c r="P225" s="164"/>
      <c r="Q225" s="164"/>
      <c r="R225" s="164"/>
      <c r="S225" s="164"/>
      <c r="T225" s="165"/>
      <c r="AT225" s="159" t="s">
        <v>150</v>
      </c>
      <c r="AU225" s="159" t="s">
        <v>81</v>
      </c>
      <c r="AV225" s="13" t="s">
        <v>81</v>
      </c>
      <c r="AW225" s="13" t="s">
        <v>34</v>
      </c>
      <c r="AX225" s="13" t="s">
        <v>71</v>
      </c>
      <c r="AY225" s="159" t="s">
        <v>138</v>
      </c>
    </row>
    <row r="226" spans="1:65" s="14" customFormat="1" ht="11.25">
      <c r="B226" s="166"/>
      <c r="D226" s="152" t="s">
        <v>150</v>
      </c>
      <c r="E226" s="167" t="s">
        <v>3</v>
      </c>
      <c r="F226" s="168" t="s">
        <v>152</v>
      </c>
      <c r="H226" s="169">
        <v>475</v>
      </c>
      <c r="I226" s="170"/>
      <c r="L226" s="166"/>
      <c r="M226" s="171"/>
      <c r="N226" s="172"/>
      <c r="O226" s="172"/>
      <c r="P226" s="172"/>
      <c r="Q226" s="172"/>
      <c r="R226" s="172"/>
      <c r="S226" s="172"/>
      <c r="T226" s="173"/>
      <c r="AT226" s="167" t="s">
        <v>150</v>
      </c>
      <c r="AU226" s="167" t="s">
        <v>81</v>
      </c>
      <c r="AV226" s="14" t="s">
        <v>145</v>
      </c>
      <c r="AW226" s="14" t="s">
        <v>34</v>
      </c>
      <c r="AX226" s="14" t="s">
        <v>79</v>
      </c>
      <c r="AY226" s="167" t="s">
        <v>138</v>
      </c>
    </row>
    <row r="227" spans="1:65" s="2" customFormat="1" ht="24">
      <c r="A227" s="33"/>
      <c r="B227" s="138"/>
      <c r="C227" s="139" t="s">
        <v>324</v>
      </c>
      <c r="D227" s="139" t="s">
        <v>140</v>
      </c>
      <c r="E227" s="140" t="s">
        <v>351</v>
      </c>
      <c r="F227" s="141" t="s">
        <v>352</v>
      </c>
      <c r="G227" s="142" t="s">
        <v>143</v>
      </c>
      <c r="H227" s="143">
        <v>475</v>
      </c>
      <c r="I227" s="144"/>
      <c r="J227" s="145">
        <f>ROUND(I227*H227,2)</f>
        <v>0</v>
      </c>
      <c r="K227" s="141" t="s">
        <v>144</v>
      </c>
      <c r="L227" s="34"/>
      <c r="M227" s="146" t="s">
        <v>3</v>
      </c>
      <c r="N227" s="147" t="s">
        <v>42</v>
      </c>
      <c r="O227" s="54"/>
      <c r="P227" s="148">
        <f>O227*H227</f>
        <v>0</v>
      </c>
      <c r="Q227" s="148">
        <v>0.10373</v>
      </c>
      <c r="R227" s="148">
        <f>Q227*H227</f>
        <v>49.271750000000004</v>
      </c>
      <c r="S227" s="148">
        <v>0</v>
      </c>
      <c r="T227" s="149">
        <f>S227*H227</f>
        <v>0</v>
      </c>
      <c r="U227" s="33"/>
      <c r="V227" s="33"/>
      <c r="W227" s="33"/>
      <c r="X227" s="33"/>
      <c r="Y227" s="33"/>
      <c r="Z227" s="33"/>
      <c r="AA227" s="33"/>
      <c r="AB227" s="33"/>
      <c r="AC227" s="33"/>
      <c r="AD227" s="33"/>
      <c r="AE227" s="33"/>
      <c r="AR227" s="150" t="s">
        <v>145</v>
      </c>
      <c r="AT227" s="150" t="s">
        <v>140</v>
      </c>
      <c r="AU227" s="150" t="s">
        <v>81</v>
      </c>
      <c r="AY227" s="18" t="s">
        <v>138</v>
      </c>
      <c r="BE227" s="151">
        <f>IF(N227="základní",J227,0)</f>
        <v>0</v>
      </c>
      <c r="BF227" s="151">
        <f>IF(N227="snížená",J227,0)</f>
        <v>0</v>
      </c>
      <c r="BG227" s="151">
        <f>IF(N227="zákl. přenesená",J227,0)</f>
        <v>0</v>
      </c>
      <c r="BH227" s="151">
        <f>IF(N227="sníž. přenesená",J227,0)</f>
        <v>0</v>
      </c>
      <c r="BI227" s="151">
        <f>IF(N227="nulová",J227,0)</f>
        <v>0</v>
      </c>
      <c r="BJ227" s="18" t="s">
        <v>79</v>
      </c>
      <c r="BK227" s="151">
        <f>ROUND(I227*H227,2)</f>
        <v>0</v>
      </c>
      <c r="BL227" s="18" t="s">
        <v>145</v>
      </c>
      <c r="BM227" s="150" t="s">
        <v>502</v>
      </c>
    </row>
    <row r="228" spans="1:65" s="2" customFormat="1" ht="19.5">
      <c r="A228" s="33"/>
      <c r="B228" s="34"/>
      <c r="C228" s="33"/>
      <c r="D228" s="152" t="s">
        <v>147</v>
      </c>
      <c r="E228" s="33"/>
      <c r="F228" s="153" t="s">
        <v>352</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147</v>
      </c>
      <c r="AU228" s="18" t="s">
        <v>81</v>
      </c>
    </row>
    <row r="229" spans="1:65" s="2" customFormat="1" ht="29.25">
      <c r="A229" s="33"/>
      <c r="B229" s="34"/>
      <c r="C229" s="33"/>
      <c r="D229" s="152" t="s">
        <v>148</v>
      </c>
      <c r="E229" s="33"/>
      <c r="F229" s="157" t="s">
        <v>354</v>
      </c>
      <c r="G229" s="33"/>
      <c r="H229" s="33"/>
      <c r="I229" s="154"/>
      <c r="J229" s="33"/>
      <c r="K229" s="33"/>
      <c r="L229" s="34"/>
      <c r="M229" s="155"/>
      <c r="N229" s="156"/>
      <c r="O229" s="54"/>
      <c r="P229" s="54"/>
      <c r="Q229" s="54"/>
      <c r="R229" s="54"/>
      <c r="S229" s="54"/>
      <c r="T229" s="55"/>
      <c r="U229" s="33"/>
      <c r="V229" s="33"/>
      <c r="W229" s="33"/>
      <c r="X229" s="33"/>
      <c r="Y229" s="33"/>
      <c r="Z229" s="33"/>
      <c r="AA229" s="33"/>
      <c r="AB229" s="33"/>
      <c r="AC229" s="33"/>
      <c r="AD229" s="33"/>
      <c r="AE229" s="33"/>
      <c r="AT229" s="18" t="s">
        <v>148</v>
      </c>
      <c r="AU229" s="18" t="s">
        <v>81</v>
      </c>
    </row>
    <row r="230" spans="1:65" s="13" customFormat="1" ht="11.25">
      <c r="B230" s="158"/>
      <c r="D230" s="152" t="s">
        <v>150</v>
      </c>
      <c r="E230" s="159" t="s">
        <v>3</v>
      </c>
      <c r="F230" s="160" t="s">
        <v>503</v>
      </c>
      <c r="H230" s="161">
        <v>475</v>
      </c>
      <c r="I230" s="162"/>
      <c r="L230" s="158"/>
      <c r="M230" s="163"/>
      <c r="N230" s="164"/>
      <c r="O230" s="164"/>
      <c r="P230" s="164"/>
      <c r="Q230" s="164"/>
      <c r="R230" s="164"/>
      <c r="S230" s="164"/>
      <c r="T230" s="165"/>
      <c r="AT230" s="159" t="s">
        <v>150</v>
      </c>
      <c r="AU230" s="159" t="s">
        <v>81</v>
      </c>
      <c r="AV230" s="13" t="s">
        <v>81</v>
      </c>
      <c r="AW230" s="13" t="s">
        <v>34</v>
      </c>
      <c r="AX230" s="13" t="s">
        <v>71</v>
      </c>
      <c r="AY230" s="159" t="s">
        <v>138</v>
      </c>
    </row>
    <row r="231" spans="1:65" s="14" customFormat="1" ht="11.25">
      <c r="B231" s="166"/>
      <c r="D231" s="152" t="s">
        <v>150</v>
      </c>
      <c r="E231" s="167" t="s">
        <v>3</v>
      </c>
      <c r="F231" s="168" t="s">
        <v>152</v>
      </c>
      <c r="H231" s="169">
        <v>475</v>
      </c>
      <c r="I231" s="170"/>
      <c r="L231" s="166"/>
      <c r="M231" s="171"/>
      <c r="N231" s="172"/>
      <c r="O231" s="172"/>
      <c r="P231" s="172"/>
      <c r="Q231" s="172"/>
      <c r="R231" s="172"/>
      <c r="S231" s="172"/>
      <c r="T231" s="173"/>
      <c r="AT231" s="167" t="s">
        <v>150</v>
      </c>
      <c r="AU231" s="167" t="s">
        <v>81</v>
      </c>
      <c r="AV231" s="14" t="s">
        <v>145</v>
      </c>
      <c r="AW231" s="14" t="s">
        <v>34</v>
      </c>
      <c r="AX231" s="14" t="s">
        <v>79</v>
      </c>
      <c r="AY231" s="167" t="s">
        <v>138</v>
      </c>
    </row>
    <row r="232" spans="1:65" s="2" customFormat="1" ht="16.5" customHeight="1">
      <c r="A232" s="33"/>
      <c r="B232" s="138"/>
      <c r="C232" s="139" t="s">
        <v>329</v>
      </c>
      <c r="D232" s="139" t="s">
        <v>140</v>
      </c>
      <c r="E232" s="140" t="s">
        <v>361</v>
      </c>
      <c r="F232" s="141" t="s">
        <v>362</v>
      </c>
      <c r="G232" s="142" t="s">
        <v>166</v>
      </c>
      <c r="H232" s="143">
        <v>20</v>
      </c>
      <c r="I232" s="144"/>
      <c r="J232" s="145">
        <f>ROUND(I232*H232,2)</f>
        <v>0</v>
      </c>
      <c r="K232" s="141" t="s">
        <v>144</v>
      </c>
      <c r="L232" s="34"/>
      <c r="M232" s="146" t="s">
        <v>3</v>
      </c>
      <c r="N232" s="147" t="s">
        <v>42</v>
      </c>
      <c r="O232" s="54"/>
      <c r="P232" s="148">
        <f>O232*H232</f>
        <v>0</v>
      </c>
      <c r="Q232" s="148">
        <v>3.5999999999999999E-3</v>
      </c>
      <c r="R232" s="148">
        <f>Q232*H232</f>
        <v>7.1999999999999995E-2</v>
      </c>
      <c r="S232" s="148">
        <v>0</v>
      </c>
      <c r="T232" s="149">
        <f>S232*H232</f>
        <v>0</v>
      </c>
      <c r="U232" s="33"/>
      <c r="V232" s="33"/>
      <c r="W232" s="33"/>
      <c r="X232" s="33"/>
      <c r="Y232" s="33"/>
      <c r="Z232" s="33"/>
      <c r="AA232" s="33"/>
      <c r="AB232" s="33"/>
      <c r="AC232" s="33"/>
      <c r="AD232" s="33"/>
      <c r="AE232" s="33"/>
      <c r="AR232" s="150" t="s">
        <v>145</v>
      </c>
      <c r="AT232" s="150" t="s">
        <v>140</v>
      </c>
      <c r="AU232" s="150" t="s">
        <v>81</v>
      </c>
      <c r="AY232" s="18" t="s">
        <v>138</v>
      </c>
      <c r="BE232" s="151">
        <f>IF(N232="základní",J232,0)</f>
        <v>0</v>
      </c>
      <c r="BF232" s="151">
        <f>IF(N232="snížená",J232,0)</f>
        <v>0</v>
      </c>
      <c r="BG232" s="151">
        <f>IF(N232="zákl. přenesená",J232,0)</f>
        <v>0</v>
      </c>
      <c r="BH232" s="151">
        <f>IF(N232="sníž. přenesená",J232,0)</f>
        <v>0</v>
      </c>
      <c r="BI232" s="151">
        <f>IF(N232="nulová",J232,0)</f>
        <v>0</v>
      </c>
      <c r="BJ232" s="18" t="s">
        <v>79</v>
      </c>
      <c r="BK232" s="151">
        <f>ROUND(I232*H232,2)</f>
        <v>0</v>
      </c>
      <c r="BL232" s="18" t="s">
        <v>145</v>
      </c>
      <c r="BM232" s="150" t="s">
        <v>504</v>
      </c>
    </row>
    <row r="233" spans="1:65" s="2" customFormat="1" ht="11.25">
      <c r="A233" s="33"/>
      <c r="B233" s="34"/>
      <c r="C233" s="33"/>
      <c r="D233" s="152" t="s">
        <v>147</v>
      </c>
      <c r="E233" s="33"/>
      <c r="F233" s="153" t="s">
        <v>362</v>
      </c>
      <c r="G233" s="33"/>
      <c r="H233" s="33"/>
      <c r="I233" s="154"/>
      <c r="J233" s="33"/>
      <c r="K233" s="33"/>
      <c r="L233" s="34"/>
      <c r="M233" s="155"/>
      <c r="N233" s="156"/>
      <c r="O233" s="54"/>
      <c r="P233" s="54"/>
      <c r="Q233" s="54"/>
      <c r="R233" s="54"/>
      <c r="S233" s="54"/>
      <c r="T233" s="55"/>
      <c r="U233" s="33"/>
      <c r="V233" s="33"/>
      <c r="W233" s="33"/>
      <c r="X233" s="33"/>
      <c r="Y233" s="33"/>
      <c r="Z233" s="33"/>
      <c r="AA233" s="33"/>
      <c r="AB233" s="33"/>
      <c r="AC233" s="33"/>
      <c r="AD233" s="33"/>
      <c r="AE233" s="33"/>
      <c r="AT233" s="18" t="s">
        <v>147</v>
      </c>
      <c r="AU233" s="18" t="s">
        <v>81</v>
      </c>
    </row>
    <row r="234" spans="1:65" s="2" customFormat="1" ht="48.75">
      <c r="A234" s="33"/>
      <c r="B234" s="34"/>
      <c r="C234" s="33"/>
      <c r="D234" s="152" t="s">
        <v>148</v>
      </c>
      <c r="E234" s="33"/>
      <c r="F234" s="157" t="s">
        <v>364</v>
      </c>
      <c r="G234" s="33"/>
      <c r="H234" s="33"/>
      <c r="I234" s="154"/>
      <c r="J234" s="33"/>
      <c r="K234" s="33"/>
      <c r="L234" s="34"/>
      <c r="M234" s="155"/>
      <c r="N234" s="156"/>
      <c r="O234" s="54"/>
      <c r="P234" s="54"/>
      <c r="Q234" s="54"/>
      <c r="R234" s="54"/>
      <c r="S234" s="54"/>
      <c r="T234" s="55"/>
      <c r="U234" s="33"/>
      <c r="V234" s="33"/>
      <c r="W234" s="33"/>
      <c r="X234" s="33"/>
      <c r="Y234" s="33"/>
      <c r="Z234" s="33"/>
      <c r="AA234" s="33"/>
      <c r="AB234" s="33"/>
      <c r="AC234" s="33"/>
      <c r="AD234" s="33"/>
      <c r="AE234" s="33"/>
      <c r="AT234" s="18" t="s">
        <v>148</v>
      </c>
      <c r="AU234" s="18" t="s">
        <v>81</v>
      </c>
    </row>
    <row r="235" spans="1:65" s="12" customFormat="1" ht="22.9" customHeight="1">
      <c r="B235" s="125"/>
      <c r="D235" s="126" t="s">
        <v>70</v>
      </c>
      <c r="E235" s="136" t="s">
        <v>199</v>
      </c>
      <c r="F235" s="136" t="s">
        <v>365</v>
      </c>
      <c r="I235" s="128"/>
      <c r="J235" s="137">
        <f>BK235</f>
        <v>0</v>
      </c>
      <c r="L235" s="125"/>
      <c r="M235" s="130"/>
      <c r="N235" s="131"/>
      <c r="O235" s="131"/>
      <c r="P235" s="132">
        <f>SUM(P236:P261)</f>
        <v>0</v>
      </c>
      <c r="Q235" s="131"/>
      <c r="R235" s="132">
        <f>SUM(R236:R261)</f>
        <v>1.7499999999999998E-2</v>
      </c>
      <c r="S235" s="131"/>
      <c r="T235" s="133">
        <f>SUM(T236:T261)</f>
        <v>18</v>
      </c>
      <c r="AR235" s="126" t="s">
        <v>79</v>
      </c>
      <c r="AT235" s="134" t="s">
        <v>70</v>
      </c>
      <c r="AU235" s="134" t="s">
        <v>79</v>
      </c>
      <c r="AY235" s="126" t="s">
        <v>138</v>
      </c>
      <c r="BK235" s="135">
        <f>SUM(BK236:BK261)</f>
        <v>0</v>
      </c>
    </row>
    <row r="236" spans="1:65" s="2" customFormat="1" ht="16.5" customHeight="1">
      <c r="A236" s="33"/>
      <c r="B236" s="138"/>
      <c r="C236" s="139" t="s">
        <v>334</v>
      </c>
      <c r="D236" s="139" t="s">
        <v>140</v>
      </c>
      <c r="E236" s="140" t="s">
        <v>367</v>
      </c>
      <c r="F236" s="141" t="s">
        <v>368</v>
      </c>
      <c r="G236" s="142" t="s">
        <v>369</v>
      </c>
      <c r="H236" s="143">
        <v>2</v>
      </c>
      <c r="I236" s="144"/>
      <c r="J236" s="145">
        <f>ROUND(I236*H236,2)</f>
        <v>0</v>
      </c>
      <c r="K236" s="141" t="s">
        <v>144</v>
      </c>
      <c r="L236" s="34"/>
      <c r="M236" s="146" t="s">
        <v>3</v>
      </c>
      <c r="N236" s="147" t="s">
        <v>42</v>
      </c>
      <c r="O236" s="54"/>
      <c r="P236" s="148">
        <f>O236*H236</f>
        <v>0</v>
      </c>
      <c r="Q236" s="148">
        <v>0</v>
      </c>
      <c r="R236" s="148">
        <f>Q236*H236</f>
        <v>0</v>
      </c>
      <c r="S236" s="148">
        <v>0</v>
      </c>
      <c r="T236" s="149">
        <f>S236*H236</f>
        <v>0</v>
      </c>
      <c r="U236" s="33"/>
      <c r="V236" s="33"/>
      <c r="W236" s="33"/>
      <c r="X236" s="33"/>
      <c r="Y236" s="33"/>
      <c r="Z236" s="33"/>
      <c r="AA236" s="33"/>
      <c r="AB236" s="33"/>
      <c r="AC236" s="33"/>
      <c r="AD236" s="33"/>
      <c r="AE236" s="33"/>
      <c r="AR236" s="150" t="s">
        <v>145</v>
      </c>
      <c r="AT236" s="150" t="s">
        <v>140</v>
      </c>
      <c r="AU236" s="150" t="s">
        <v>81</v>
      </c>
      <c r="AY236" s="18" t="s">
        <v>138</v>
      </c>
      <c r="BE236" s="151">
        <f>IF(N236="základní",J236,0)</f>
        <v>0</v>
      </c>
      <c r="BF236" s="151">
        <f>IF(N236="snížená",J236,0)</f>
        <v>0</v>
      </c>
      <c r="BG236" s="151">
        <f>IF(N236="zákl. přenesená",J236,0)</f>
        <v>0</v>
      </c>
      <c r="BH236" s="151">
        <f>IF(N236="sníž. přenesená",J236,0)</f>
        <v>0</v>
      </c>
      <c r="BI236" s="151">
        <f>IF(N236="nulová",J236,0)</f>
        <v>0</v>
      </c>
      <c r="BJ236" s="18" t="s">
        <v>79</v>
      </c>
      <c r="BK236" s="151">
        <f>ROUND(I236*H236,2)</f>
        <v>0</v>
      </c>
      <c r="BL236" s="18" t="s">
        <v>145</v>
      </c>
      <c r="BM236" s="150" t="s">
        <v>505</v>
      </c>
    </row>
    <row r="237" spans="1:65" s="2" customFormat="1" ht="11.25">
      <c r="A237" s="33"/>
      <c r="B237" s="34"/>
      <c r="C237" s="33"/>
      <c r="D237" s="152" t="s">
        <v>147</v>
      </c>
      <c r="E237" s="33"/>
      <c r="F237" s="153" t="s">
        <v>368</v>
      </c>
      <c r="G237" s="33"/>
      <c r="H237" s="33"/>
      <c r="I237" s="154"/>
      <c r="J237" s="33"/>
      <c r="K237" s="33"/>
      <c r="L237" s="34"/>
      <c r="M237" s="155"/>
      <c r="N237" s="156"/>
      <c r="O237" s="54"/>
      <c r="P237" s="54"/>
      <c r="Q237" s="54"/>
      <c r="R237" s="54"/>
      <c r="S237" s="54"/>
      <c r="T237" s="55"/>
      <c r="U237" s="33"/>
      <c r="V237" s="33"/>
      <c r="W237" s="33"/>
      <c r="X237" s="33"/>
      <c r="Y237" s="33"/>
      <c r="Z237" s="33"/>
      <c r="AA237" s="33"/>
      <c r="AB237" s="33"/>
      <c r="AC237" s="33"/>
      <c r="AD237" s="33"/>
      <c r="AE237" s="33"/>
      <c r="AT237" s="18" t="s">
        <v>147</v>
      </c>
      <c r="AU237" s="18" t="s">
        <v>81</v>
      </c>
    </row>
    <row r="238" spans="1:65" s="2" customFormat="1" ht="87.75">
      <c r="A238" s="33"/>
      <c r="B238" s="34"/>
      <c r="C238" s="33"/>
      <c r="D238" s="152" t="s">
        <v>148</v>
      </c>
      <c r="E238" s="33"/>
      <c r="F238" s="157" t="s">
        <v>371</v>
      </c>
      <c r="G238" s="33"/>
      <c r="H238" s="33"/>
      <c r="I238" s="154"/>
      <c r="J238" s="33"/>
      <c r="K238" s="33"/>
      <c r="L238" s="34"/>
      <c r="M238" s="155"/>
      <c r="N238" s="156"/>
      <c r="O238" s="54"/>
      <c r="P238" s="54"/>
      <c r="Q238" s="54"/>
      <c r="R238" s="54"/>
      <c r="S238" s="54"/>
      <c r="T238" s="55"/>
      <c r="U238" s="33"/>
      <c r="V238" s="33"/>
      <c r="W238" s="33"/>
      <c r="X238" s="33"/>
      <c r="Y238" s="33"/>
      <c r="Z238" s="33"/>
      <c r="AA238" s="33"/>
      <c r="AB238" s="33"/>
      <c r="AC238" s="33"/>
      <c r="AD238" s="33"/>
      <c r="AE238" s="33"/>
      <c r="AT238" s="18" t="s">
        <v>148</v>
      </c>
      <c r="AU238" s="18" t="s">
        <v>81</v>
      </c>
    </row>
    <row r="239" spans="1:65" s="2" customFormat="1" ht="16.5" customHeight="1">
      <c r="A239" s="33"/>
      <c r="B239" s="138"/>
      <c r="C239" s="181" t="s">
        <v>340</v>
      </c>
      <c r="D239" s="181" t="s">
        <v>276</v>
      </c>
      <c r="E239" s="182" t="s">
        <v>373</v>
      </c>
      <c r="F239" s="183" t="s">
        <v>374</v>
      </c>
      <c r="G239" s="184" t="s">
        <v>369</v>
      </c>
      <c r="H239" s="185">
        <v>2</v>
      </c>
      <c r="I239" s="186"/>
      <c r="J239" s="187">
        <f>ROUND(I239*H239,2)</f>
        <v>0</v>
      </c>
      <c r="K239" s="183" t="s">
        <v>144</v>
      </c>
      <c r="L239" s="188"/>
      <c r="M239" s="189" t="s">
        <v>3</v>
      </c>
      <c r="N239" s="190" t="s">
        <v>42</v>
      </c>
      <c r="O239" s="54"/>
      <c r="P239" s="148">
        <f>O239*H239</f>
        <v>0</v>
      </c>
      <c r="Q239" s="148">
        <v>1.4499999999999999E-3</v>
      </c>
      <c r="R239" s="148">
        <f>Q239*H239</f>
        <v>2.8999999999999998E-3</v>
      </c>
      <c r="S239" s="148">
        <v>0</v>
      </c>
      <c r="T239" s="149">
        <f>S239*H239</f>
        <v>0</v>
      </c>
      <c r="U239" s="33"/>
      <c r="V239" s="33"/>
      <c r="W239" s="33"/>
      <c r="X239" s="33"/>
      <c r="Y239" s="33"/>
      <c r="Z239" s="33"/>
      <c r="AA239" s="33"/>
      <c r="AB239" s="33"/>
      <c r="AC239" s="33"/>
      <c r="AD239" s="33"/>
      <c r="AE239" s="33"/>
      <c r="AR239" s="150" t="s">
        <v>189</v>
      </c>
      <c r="AT239" s="150" t="s">
        <v>276</v>
      </c>
      <c r="AU239" s="150" t="s">
        <v>81</v>
      </c>
      <c r="AY239" s="18" t="s">
        <v>138</v>
      </c>
      <c r="BE239" s="151">
        <f>IF(N239="základní",J239,0)</f>
        <v>0</v>
      </c>
      <c r="BF239" s="151">
        <f>IF(N239="snížená",J239,0)</f>
        <v>0</v>
      </c>
      <c r="BG239" s="151">
        <f>IF(N239="zákl. přenesená",J239,0)</f>
        <v>0</v>
      </c>
      <c r="BH239" s="151">
        <f>IF(N239="sníž. přenesená",J239,0)</f>
        <v>0</v>
      </c>
      <c r="BI239" s="151">
        <f>IF(N239="nulová",J239,0)</f>
        <v>0</v>
      </c>
      <c r="BJ239" s="18" t="s">
        <v>79</v>
      </c>
      <c r="BK239" s="151">
        <f>ROUND(I239*H239,2)</f>
        <v>0</v>
      </c>
      <c r="BL239" s="18" t="s">
        <v>145</v>
      </c>
      <c r="BM239" s="150" t="s">
        <v>506</v>
      </c>
    </row>
    <row r="240" spans="1:65" s="2" customFormat="1" ht="11.25">
      <c r="A240" s="33"/>
      <c r="B240" s="34"/>
      <c r="C240" s="33"/>
      <c r="D240" s="152" t="s">
        <v>147</v>
      </c>
      <c r="E240" s="33"/>
      <c r="F240" s="153" t="s">
        <v>374</v>
      </c>
      <c r="G240" s="33"/>
      <c r="H240" s="33"/>
      <c r="I240" s="154"/>
      <c r="J240" s="33"/>
      <c r="K240" s="33"/>
      <c r="L240" s="34"/>
      <c r="M240" s="155"/>
      <c r="N240" s="156"/>
      <c r="O240" s="54"/>
      <c r="P240" s="54"/>
      <c r="Q240" s="54"/>
      <c r="R240" s="54"/>
      <c r="S240" s="54"/>
      <c r="T240" s="55"/>
      <c r="U240" s="33"/>
      <c r="V240" s="33"/>
      <c r="W240" s="33"/>
      <c r="X240" s="33"/>
      <c r="Y240" s="33"/>
      <c r="Z240" s="33"/>
      <c r="AA240" s="33"/>
      <c r="AB240" s="33"/>
      <c r="AC240" s="33"/>
      <c r="AD240" s="33"/>
      <c r="AE240" s="33"/>
      <c r="AT240" s="18" t="s">
        <v>147</v>
      </c>
      <c r="AU240" s="18" t="s">
        <v>81</v>
      </c>
    </row>
    <row r="241" spans="1:65" s="2" customFormat="1" ht="16.5" customHeight="1">
      <c r="A241" s="33"/>
      <c r="B241" s="138"/>
      <c r="C241" s="139" t="s">
        <v>345</v>
      </c>
      <c r="D241" s="139" t="s">
        <v>140</v>
      </c>
      <c r="E241" s="140" t="s">
        <v>377</v>
      </c>
      <c r="F241" s="141" t="s">
        <v>378</v>
      </c>
      <c r="G241" s="142" t="s">
        <v>369</v>
      </c>
      <c r="H241" s="143">
        <v>1</v>
      </c>
      <c r="I241" s="144"/>
      <c r="J241" s="145">
        <f>ROUND(I241*H241,2)</f>
        <v>0</v>
      </c>
      <c r="K241" s="141" t="s">
        <v>144</v>
      </c>
      <c r="L241" s="34"/>
      <c r="M241" s="146" t="s">
        <v>3</v>
      </c>
      <c r="N241" s="147" t="s">
        <v>42</v>
      </c>
      <c r="O241" s="54"/>
      <c r="P241" s="148">
        <f>O241*H241</f>
        <v>0</v>
      </c>
      <c r="Q241" s="148">
        <v>6.9999999999999999E-4</v>
      </c>
      <c r="R241" s="148">
        <f>Q241*H241</f>
        <v>6.9999999999999999E-4</v>
      </c>
      <c r="S241" s="148">
        <v>0</v>
      </c>
      <c r="T241" s="149">
        <f>S241*H241</f>
        <v>0</v>
      </c>
      <c r="U241" s="33"/>
      <c r="V241" s="33"/>
      <c r="W241" s="33"/>
      <c r="X241" s="33"/>
      <c r="Y241" s="33"/>
      <c r="Z241" s="33"/>
      <c r="AA241" s="33"/>
      <c r="AB241" s="33"/>
      <c r="AC241" s="33"/>
      <c r="AD241" s="33"/>
      <c r="AE241" s="33"/>
      <c r="AR241" s="150" t="s">
        <v>145</v>
      </c>
      <c r="AT241" s="150" t="s">
        <v>140</v>
      </c>
      <c r="AU241" s="150" t="s">
        <v>81</v>
      </c>
      <c r="AY241" s="18" t="s">
        <v>138</v>
      </c>
      <c r="BE241" s="151">
        <f>IF(N241="základní",J241,0)</f>
        <v>0</v>
      </c>
      <c r="BF241" s="151">
        <f>IF(N241="snížená",J241,0)</f>
        <v>0</v>
      </c>
      <c r="BG241" s="151">
        <f>IF(N241="zákl. přenesená",J241,0)</f>
        <v>0</v>
      </c>
      <c r="BH241" s="151">
        <f>IF(N241="sníž. přenesená",J241,0)</f>
        <v>0</v>
      </c>
      <c r="BI241" s="151">
        <f>IF(N241="nulová",J241,0)</f>
        <v>0</v>
      </c>
      <c r="BJ241" s="18" t="s">
        <v>79</v>
      </c>
      <c r="BK241" s="151">
        <f>ROUND(I241*H241,2)</f>
        <v>0</v>
      </c>
      <c r="BL241" s="18" t="s">
        <v>145</v>
      </c>
      <c r="BM241" s="150" t="s">
        <v>507</v>
      </c>
    </row>
    <row r="242" spans="1:65" s="2" customFormat="1" ht="11.25">
      <c r="A242" s="33"/>
      <c r="B242" s="34"/>
      <c r="C242" s="33"/>
      <c r="D242" s="152" t="s">
        <v>147</v>
      </c>
      <c r="E242" s="33"/>
      <c r="F242" s="153" t="s">
        <v>378</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147</v>
      </c>
      <c r="AU242" s="18" t="s">
        <v>81</v>
      </c>
    </row>
    <row r="243" spans="1:65" s="2" customFormat="1" ht="136.5">
      <c r="A243" s="33"/>
      <c r="B243" s="34"/>
      <c r="C243" s="33"/>
      <c r="D243" s="152" t="s">
        <v>148</v>
      </c>
      <c r="E243" s="33"/>
      <c r="F243" s="157" t="s">
        <v>380</v>
      </c>
      <c r="G243" s="33"/>
      <c r="H243" s="33"/>
      <c r="I243" s="154"/>
      <c r="J243" s="33"/>
      <c r="K243" s="33"/>
      <c r="L243" s="34"/>
      <c r="M243" s="155"/>
      <c r="N243" s="156"/>
      <c r="O243" s="54"/>
      <c r="P243" s="54"/>
      <c r="Q243" s="54"/>
      <c r="R243" s="54"/>
      <c r="S243" s="54"/>
      <c r="T243" s="55"/>
      <c r="U243" s="33"/>
      <c r="V243" s="33"/>
      <c r="W243" s="33"/>
      <c r="X243" s="33"/>
      <c r="Y243" s="33"/>
      <c r="Z243" s="33"/>
      <c r="AA243" s="33"/>
      <c r="AB243" s="33"/>
      <c r="AC243" s="33"/>
      <c r="AD243" s="33"/>
      <c r="AE243" s="33"/>
      <c r="AT243" s="18" t="s">
        <v>148</v>
      </c>
      <c r="AU243" s="18" t="s">
        <v>81</v>
      </c>
    </row>
    <row r="244" spans="1:65" s="2" customFormat="1" ht="16.5" customHeight="1">
      <c r="A244" s="33"/>
      <c r="B244" s="138"/>
      <c r="C244" s="181" t="s">
        <v>350</v>
      </c>
      <c r="D244" s="181" t="s">
        <v>276</v>
      </c>
      <c r="E244" s="182" t="s">
        <v>382</v>
      </c>
      <c r="F244" s="183" t="s">
        <v>383</v>
      </c>
      <c r="G244" s="184" t="s">
        <v>369</v>
      </c>
      <c r="H244" s="185">
        <v>1</v>
      </c>
      <c r="I244" s="186"/>
      <c r="J244" s="187">
        <f>ROUND(I244*H244,2)</f>
        <v>0</v>
      </c>
      <c r="K244" s="183" t="s">
        <v>144</v>
      </c>
      <c r="L244" s="188"/>
      <c r="M244" s="189" t="s">
        <v>3</v>
      </c>
      <c r="N244" s="190" t="s">
        <v>42</v>
      </c>
      <c r="O244" s="54"/>
      <c r="P244" s="148">
        <f>O244*H244</f>
        <v>0</v>
      </c>
      <c r="Q244" s="148">
        <v>4.0000000000000001E-3</v>
      </c>
      <c r="R244" s="148">
        <f>Q244*H244</f>
        <v>4.0000000000000001E-3</v>
      </c>
      <c r="S244" s="148">
        <v>0</v>
      </c>
      <c r="T244" s="149">
        <f>S244*H244</f>
        <v>0</v>
      </c>
      <c r="U244" s="33"/>
      <c r="V244" s="33"/>
      <c r="W244" s="33"/>
      <c r="X244" s="33"/>
      <c r="Y244" s="33"/>
      <c r="Z244" s="33"/>
      <c r="AA244" s="33"/>
      <c r="AB244" s="33"/>
      <c r="AC244" s="33"/>
      <c r="AD244" s="33"/>
      <c r="AE244" s="33"/>
      <c r="AR244" s="150" t="s">
        <v>189</v>
      </c>
      <c r="AT244" s="150" t="s">
        <v>276</v>
      </c>
      <c r="AU244" s="150" t="s">
        <v>81</v>
      </c>
      <c r="AY244" s="18" t="s">
        <v>138</v>
      </c>
      <c r="BE244" s="151">
        <f>IF(N244="základní",J244,0)</f>
        <v>0</v>
      </c>
      <c r="BF244" s="151">
        <f>IF(N244="snížená",J244,0)</f>
        <v>0</v>
      </c>
      <c r="BG244" s="151">
        <f>IF(N244="zákl. přenesená",J244,0)</f>
        <v>0</v>
      </c>
      <c r="BH244" s="151">
        <f>IF(N244="sníž. přenesená",J244,0)</f>
        <v>0</v>
      </c>
      <c r="BI244" s="151">
        <f>IF(N244="nulová",J244,0)</f>
        <v>0</v>
      </c>
      <c r="BJ244" s="18" t="s">
        <v>79</v>
      </c>
      <c r="BK244" s="151">
        <f>ROUND(I244*H244,2)</f>
        <v>0</v>
      </c>
      <c r="BL244" s="18" t="s">
        <v>145</v>
      </c>
      <c r="BM244" s="150" t="s">
        <v>508</v>
      </c>
    </row>
    <row r="245" spans="1:65" s="2" customFormat="1" ht="11.25">
      <c r="A245" s="33"/>
      <c r="B245" s="34"/>
      <c r="C245" s="33"/>
      <c r="D245" s="152" t="s">
        <v>147</v>
      </c>
      <c r="E245" s="33"/>
      <c r="F245" s="153" t="s">
        <v>383</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147</v>
      </c>
      <c r="AU245" s="18" t="s">
        <v>81</v>
      </c>
    </row>
    <row r="246" spans="1:65" s="2" customFormat="1" ht="16.5" customHeight="1">
      <c r="A246" s="33"/>
      <c r="B246" s="138"/>
      <c r="C246" s="181" t="s">
        <v>355</v>
      </c>
      <c r="D246" s="181" t="s">
        <v>276</v>
      </c>
      <c r="E246" s="182" t="s">
        <v>386</v>
      </c>
      <c r="F246" s="183" t="s">
        <v>387</v>
      </c>
      <c r="G246" s="184" t="s">
        <v>369</v>
      </c>
      <c r="H246" s="185">
        <v>1</v>
      </c>
      <c r="I246" s="186"/>
      <c r="J246" s="187">
        <f>ROUND(I246*H246,2)</f>
        <v>0</v>
      </c>
      <c r="K246" s="183" t="s">
        <v>144</v>
      </c>
      <c r="L246" s="188"/>
      <c r="M246" s="189" t="s">
        <v>3</v>
      </c>
      <c r="N246" s="190" t="s">
        <v>42</v>
      </c>
      <c r="O246" s="54"/>
      <c r="P246" s="148">
        <f>O246*H246</f>
        <v>0</v>
      </c>
      <c r="Q246" s="148">
        <v>6.1000000000000004E-3</v>
      </c>
      <c r="R246" s="148">
        <f>Q246*H246</f>
        <v>6.1000000000000004E-3</v>
      </c>
      <c r="S246" s="148">
        <v>0</v>
      </c>
      <c r="T246" s="149">
        <f>S246*H246</f>
        <v>0</v>
      </c>
      <c r="U246" s="33"/>
      <c r="V246" s="33"/>
      <c r="W246" s="33"/>
      <c r="X246" s="33"/>
      <c r="Y246" s="33"/>
      <c r="Z246" s="33"/>
      <c r="AA246" s="33"/>
      <c r="AB246" s="33"/>
      <c r="AC246" s="33"/>
      <c r="AD246" s="33"/>
      <c r="AE246" s="33"/>
      <c r="AR246" s="150" t="s">
        <v>189</v>
      </c>
      <c r="AT246" s="150" t="s">
        <v>276</v>
      </c>
      <c r="AU246" s="150" t="s">
        <v>81</v>
      </c>
      <c r="AY246" s="18" t="s">
        <v>138</v>
      </c>
      <c r="BE246" s="151">
        <f>IF(N246="základní",J246,0)</f>
        <v>0</v>
      </c>
      <c r="BF246" s="151">
        <f>IF(N246="snížená",J246,0)</f>
        <v>0</v>
      </c>
      <c r="BG246" s="151">
        <f>IF(N246="zákl. přenesená",J246,0)</f>
        <v>0</v>
      </c>
      <c r="BH246" s="151">
        <f>IF(N246="sníž. přenesená",J246,0)</f>
        <v>0</v>
      </c>
      <c r="BI246" s="151">
        <f>IF(N246="nulová",J246,0)</f>
        <v>0</v>
      </c>
      <c r="BJ246" s="18" t="s">
        <v>79</v>
      </c>
      <c r="BK246" s="151">
        <f>ROUND(I246*H246,2)</f>
        <v>0</v>
      </c>
      <c r="BL246" s="18" t="s">
        <v>145</v>
      </c>
      <c r="BM246" s="150" t="s">
        <v>509</v>
      </c>
    </row>
    <row r="247" spans="1:65" s="2" customFormat="1" ht="11.25">
      <c r="A247" s="33"/>
      <c r="B247" s="34"/>
      <c r="C247" s="33"/>
      <c r="D247" s="152" t="s">
        <v>147</v>
      </c>
      <c r="E247" s="33"/>
      <c r="F247" s="153" t="s">
        <v>387</v>
      </c>
      <c r="G247" s="33"/>
      <c r="H247" s="33"/>
      <c r="I247" s="154"/>
      <c r="J247" s="33"/>
      <c r="K247" s="33"/>
      <c r="L247" s="34"/>
      <c r="M247" s="155"/>
      <c r="N247" s="156"/>
      <c r="O247" s="54"/>
      <c r="P247" s="54"/>
      <c r="Q247" s="54"/>
      <c r="R247" s="54"/>
      <c r="S247" s="54"/>
      <c r="T247" s="55"/>
      <c r="U247" s="33"/>
      <c r="V247" s="33"/>
      <c r="W247" s="33"/>
      <c r="X247" s="33"/>
      <c r="Y247" s="33"/>
      <c r="Z247" s="33"/>
      <c r="AA247" s="33"/>
      <c r="AB247" s="33"/>
      <c r="AC247" s="33"/>
      <c r="AD247" s="33"/>
      <c r="AE247" s="33"/>
      <c r="AT247" s="18" t="s">
        <v>147</v>
      </c>
      <c r="AU247" s="18" t="s">
        <v>81</v>
      </c>
    </row>
    <row r="248" spans="1:65" s="2" customFormat="1" ht="16.5" customHeight="1">
      <c r="A248" s="33"/>
      <c r="B248" s="138"/>
      <c r="C248" s="181" t="s">
        <v>360</v>
      </c>
      <c r="D248" s="181" t="s">
        <v>276</v>
      </c>
      <c r="E248" s="182" t="s">
        <v>390</v>
      </c>
      <c r="F248" s="183" t="s">
        <v>391</v>
      </c>
      <c r="G248" s="184" t="s">
        <v>369</v>
      </c>
      <c r="H248" s="185">
        <v>1</v>
      </c>
      <c r="I248" s="186"/>
      <c r="J248" s="187">
        <f>ROUND(I248*H248,2)</f>
        <v>0</v>
      </c>
      <c r="K248" s="183" t="s">
        <v>144</v>
      </c>
      <c r="L248" s="188"/>
      <c r="M248" s="189" t="s">
        <v>3</v>
      </c>
      <c r="N248" s="190" t="s">
        <v>42</v>
      </c>
      <c r="O248" s="54"/>
      <c r="P248" s="148">
        <f>O248*H248</f>
        <v>0</v>
      </c>
      <c r="Q248" s="148">
        <v>3.0000000000000001E-3</v>
      </c>
      <c r="R248" s="148">
        <f>Q248*H248</f>
        <v>3.0000000000000001E-3</v>
      </c>
      <c r="S248" s="148">
        <v>0</v>
      </c>
      <c r="T248" s="149">
        <f>S248*H248</f>
        <v>0</v>
      </c>
      <c r="U248" s="33"/>
      <c r="V248" s="33"/>
      <c r="W248" s="33"/>
      <c r="X248" s="33"/>
      <c r="Y248" s="33"/>
      <c r="Z248" s="33"/>
      <c r="AA248" s="33"/>
      <c r="AB248" s="33"/>
      <c r="AC248" s="33"/>
      <c r="AD248" s="33"/>
      <c r="AE248" s="33"/>
      <c r="AR248" s="150" t="s">
        <v>189</v>
      </c>
      <c r="AT248" s="150" t="s">
        <v>276</v>
      </c>
      <c r="AU248" s="150" t="s">
        <v>81</v>
      </c>
      <c r="AY248" s="18" t="s">
        <v>138</v>
      </c>
      <c r="BE248" s="151">
        <f>IF(N248="základní",J248,0)</f>
        <v>0</v>
      </c>
      <c r="BF248" s="151">
        <f>IF(N248="snížená",J248,0)</f>
        <v>0</v>
      </c>
      <c r="BG248" s="151">
        <f>IF(N248="zákl. přenesená",J248,0)</f>
        <v>0</v>
      </c>
      <c r="BH248" s="151">
        <f>IF(N248="sníž. přenesená",J248,0)</f>
        <v>0</v>
      </c>
      <c r="BI248" s="151">
        <f>IF(N248="nulová",J248,0)</f>
        <v>0</v>
      </c>
      <c r="BJ248" s="18" t="s">
        <v>79</v>
      </c>
      <c r="BK248" s="151">
        <f>ROUND(I248*H248,2)</f>
        <v>0</v>
      </c>
      <c r="BL248" s="18" t="s">
        <v>145</v>
      </c>
      <c r="BM248" s="150" t="s">
        <v>510</v>
      </c>
    </row>
    <row r="249" spans="1:65" s="2" customFormat="1" ht="11.25">
      <c r="A249" s="33"/>
      <c r="B249" s="34"/>
      <c r="C249" s="33"/>
      <c r="D249" s="152" t="s">
        <v>147</v>
      </c>
      <c r="E249" s="33"/>
      <c r="F249" s="153" t="s">
        <v>391</v>
      </c>
      <c r="G249" s="33"/>
      <c r="H249" s="33"/>
      <c r="I249" s="154"/>
      <c r="J249" s="33"/>
      <c r="K249" s="33"/>
      <c r="L249" s="34"/>
      <c r="M249" s="155"/>
      <c r="N249" s="156"/>
      <c r="O249" s="54"/>
      <c r="P249" s="54"/>
      <c r="Q249" s="54"/>
      <c r="R249" s="54"/>
      <c r="S249" s="54"/>
      <c r="T249" s="55"/>
      <c r="U249" s="33"/>
      <c r="V249" s="33"/>
      <c r="W249" s="33"/>
      <c r="X249" s="33"/>
      <c r="Y249" s="33"/>
      <c r="Z249" s="33"/>
      <c r="AA249" s="33"/>
      <c r="AB249" s="33"/>
      <c r="AC249" s="33"/>
      <c r="AD249" s="33"/>
      <c r="AE249" s="33"/>
      <c r="AT249" s="18" t="s">
        <v>147</v>
      </c>
      <c r="AU249" s="18" t="s">
        <v>81</v>
      </c>
    </row>
    <row r="250" spans="1:65" s="2" customFormat="1" ht="16.5" customHeight="1">
      <c r="A250" s="33"/>
      <c r="B250" s="138"/>
      <c r="C250" s="181" t="s">
        <v>366</v>
      </c>
      <c r="D250" s="181" t="s">
        <v>276</v>
      </c>
      <c r="E250" s="182" t="s">
        <v>394</v>
      </c>
      <c r="F250" s="183" t="s">
        <v>395</v>
      </c>
      <c r="G250" s="184" t="s">
        <v>369</v>
      </c>
      <c r="H250" s="185">
        <v>1</v>
      </c>
      <c r="I250" s="186"/>
      <c r="J250" s="187">
        <f>ROUND(I250*H250,2)</f>
        <v>0</v>
      </c>
      <c r="K250" s="183" t="s">
        <v>144</v>
      </c>
      <c r="L250" s="188"/>
      <c r="M250" s="189" t="s">
        <v>3</v>
      </c>
      <c r="N250" s="190" t="s">
        <v>42</v>
      </c>
      <c r="O250" s="54"/>
      <c r="P250" s="148">
        <f>O250*H250</f>
        <v>0</v>
      </c>
      <c r="Q250" s="148">
        <v>1E-4</v>
      </c>
      <c r="R250" s="148">
        <f>Q250*H250</f>
        <v>1E-4</v>
      </c>
      <c r="S250" s="148">
        <v>0</v>
      </c>
      <c r="T250" s="149">
        <f>S250*H250</f>
        <v>0</v>
      </c>
      <c r="U250" s="33"/>
      <c r="V250" s="33"/>
      <c r="W250" s="33"/>
      <c r="X250" s="33"/>
      <c r="Y250" s="33"/>
      <c r="Z250" s="33"/>
      <c r="AA250" s="33"/>
      <c r="AB250" s="33"/>
      <c r="AC250" s="33"/>
      <c r="AD250" s="33"/>
      <c r="AE250" s="33"/>
      <c r="AR250" s="150" t="s">
        <v>189</v>
      </c>
      <c r="AT250" s="150" t="s">
        <v>276</v>
      </c>
      <c r="AU250" s="150" t="s">
        <v>81</v>
      </c>
      <c r="AY250" s="18" t="s">
        <v>138</v>
      </c>
      <c r="BE250" s="151">
        <f>IF(N250="základní",J250,0)</f>
        <v>0</v>
      </c>
      <c r="BF250" s="151">
        <f>IF(N250="snížená",J250,0)</f>
        <v>0</v>
      </c>
      <c r="BG250" s="151">
        <f>IF(N250="zákl. přenesená",J250,0)</f>
        <v>0</v>
      </c>
      <c r="BH250" s="151">
        <f>IF(N250="sníž. přenesená",J250,0)</f>
        <v>0</v>
      </c>
      <c r="BI250" s="151">
        <f>IF(N250="nulová",J250,0)</f>
        <v>0</v>
      </c>
      <c r="BJ250" s="18" t="s">
        <v>79</v>
      </c>
      <c r="BK250" s="151">
        <f>ROUND(I250*H250,2)</f>
        <v>0</v>
      </c>
      <c r="BL250" s="18" t="s">
        <v>145</v>
      </c>
      <c r="BM250" s="150" t="s">
        <v>511</v>
      </c>
    </row>
    <row r="251" spans="1:65" s="2" customFormat="1" ht="11.25">
      <c r="A251" s="33"/>
      <c r="B251" s="34"/>
      <c r="C251" s="33"/>
      <c r="D251" s="152" t="s">
        <v>147</v>
      </c>
      <c r="E251" s="33"/>
      <c r="F251" s="153" t="s">
        <v>395</v>
      </c>
      <c r="G251" s="33"/>
      <c r="H251" s="33"/>
      <c r="I251" s="154"/>
      <c r="J251" s="33"/>
      <c r="K251" s="33"/>
      <c r="L251" s="34"/>
      <c r="M251" s="155"/>
      <c r="N251" s="156"/>
      <c r="O251" s="54"/>
      <c r="P251" s="54"/>
      <c r="Q251" s="54"/>
      <c r="R251" s="54"/>
      <c r="S251" s="54"/>
      <c r="T251" s="55"/>
      <c r="U251" s="33"/>
      <c r="V251" s="33"/>
      <c r="W251" s="33"/>
      <c r="X251" s="33"/>
      <c r="Y251" s="33"/>
      <c r="Z251" s="33"/>
      <c r="AA251" s="33"/>
      <c r="AB251" s="33"/>
      <c r="AC251" s="33"/>
      <c r="AD251" s="33"/>
      <c r="AE251" s="33"/>
      <c r="AT251" s="18" t="s">
        <v>147</v>
      </c>
      <c r="AU251" s="18" t="s">
        <v>81</v>
      </c>
    </row>
    <row r="252" spans="1:65" s="2" customFormat="1" ht="16.5" customHeight="1">
      <c r="A252" s="33"/>
      <c r="B252" s="138"/>
      <c r="C252" s="181" t="s">
        <v>372</v>
      </c>
      <c r="D252" s="181" t="s">
        <v>276</v>
      </c>
      <c r="E252" s="182" t="s">
        <v>398</v>
      </c>
      <c r="F252" s="183" t="s">
        <v>399</v>
      </c>
      <c r="G252" s="184" t="s">
        <v>369</v>
      </c>
      <c r="H252" s="185">
        <v>2</v>
      </c>
      <c r="I252" s="186"/>
      <c r="J252" s="187">
        <f>ROUND(I252*H252,2)</f>
        <v>0</v>
      </c>
      <c r="K252" s="183" t="s">
        <v>144</v>
      </c>
      <c r="L252" s="188"/>
      <c r="M252" s="189" t="s">
        <v>3</v>
      </c>
      <c r="N252" s="190" t="s">
        <v>42</v>
      </c>
      <c r="O252" s="54"/>
      <c r="P252" s="148">
        <f>O252*H252</f>
        <v>0</v>
      </c>
      <c r="Q252" s="148">
        <v>3.5E-4</v>
      </c>
      <c r="R252" s="148">
        <f>Q252*H252</f>
        <v>6.9999999999999999E-4</v>
      </c>
      <c r="S252" s="148">
        <v>0</v>
      </c>
      <c r="T252" s="149">
        <f>S252*H252</f>
        <v>0</v>
      </c>
      <c r="U252" s="33"/>
      <c r="V252" s="33"/>
      <c r="W252" s="33"/>
      <c r="X252" s="33"/>
      <c r="Y252" s="33"/>
      <c r="Z252" s="33"/>
      <c r="AA252" s="33"/>
      <c r="AB252" s="33"/>
      <c r="AC252" s="33"/>
      <c r="AD252" s="33"/>
      <c r="AE252" s="33"/>
      <c r="AR252" s="150" t="s">
        <v>189</v>
      </c>
      <c r="AT252" s="150" t="s">
        <v>276</v>
      </c>
      <c r="AU252" s="150" t="s">
        <v>81</v>
      </c>
      <c r="AY252" s="18" t="s">
        <v>138</v>
      </c>
      <c r="BE252" s="151">
        <f>IF(N252="základní",J252,0)</f>
        <v>0</v>
      </c>
      <c r="BF252" s="151">
        <f>IF(N252="snížená",J252,0)</f>
        <v>0</v>
      </c>
      <c r="BG252" s="151">
        <f>IF(N252="zákl. přenesená",J252,0)</f>
        <v>0</v>
      </c>
      <c r="BH252" s="151">
        <f>IF(N252="sníž. přenesená",J252,0)</f>
        <v>0</v>
      </c>
      <c r="BI252" s="151">
        <f>IF(N252="nulová",J252,0)</f>
        <v>0</v>
      </c>
      <c r="BJ252" s="18" t="s">
        <v>79</v>
      </c>
      <c r="BK252" s="151">
        <f>ROUND(I252*H252,2)</f>
        <v>0</v>
      </c>
      <c r="BL252" s="18" t="s">
        <v>145</v>
      </c>
      <c r="BM252" s="150" t="s">
        <v>512</v>
      </c>
    </row>
    <row r="253" spans="1:65" s="2" customFormat="1" ht="11.25">
      <c r="A253" s="33"/>
      <c r="B253" s="34"/>
      <c r="C253" s="33"/>
      <c r="D253" s="152" t="s">
        <v>147</v>
      </c>
      <c r="E253" s="33"/>
      <c r="F253" s="153" t="s">
        <v>399</v>
      </c>
      <c r="G253" s="33"/>
      <c r="H253" s="33"/>
      <c r="I253" s="154"/>
      <c r="J253" s="33"/>
      <c r="K253" s="33"/>
      <c r="L253" s="34"/>
      <c r="M253" s="155"/>
      <c r="N253" s="156"/>
      <c r="O253" s="54"/>
      <c r="P253" s="54"/>
      <c r="Q253" s="54"/>
      <c r="R253" s="54"/>
      <c r="S253" s="54"/>
      <c r="T253" s="55"/>
      <c r="U253" s="33"/>
      <c r="V253" s="33"/>
      <c r="W253" s="33"/>
      <c r="X253" s="33"/>
      <c r="Y253" s="33"/>
      <c r="Z253" s="33"/>
      <c r="AA253" s="33"/>
      <c r="AB253" s="33"/>
      <c r="AC253" s="33"/>
      <c r="AD253" s="33"/>
      <c r="AE253" s="33"/>
      <c r="AT253" s="18" t="s">
        <v>147</v>
      </c>
      <c r="AU253" s="18" t="s">
        <v>81</v>
      </c>
    </row>
    <row r="254" spans="1:65" s="2" customFormat="1" ht="21.75" customHeight="1">
      <c r="A254" s="33"/>
      <c r="B254" s="138"/>
      <c r="C254" s="139" t="s">
        <v>376</v>
      </c>
      <c r="D254" s="139" t="s">
        <v>140</v>
      </c>
      <c r="E254" s="140" t="s">
        <v>428</v>
      </c>
      <c r="F254" s="141" t="s">
        <v>429</v>
      </c>
      <c r="G254" s="142" t="s">
        <v>143</v>
      </c>
      <c r="H254" s="143">
        <v>450</v>
      </c>
      <c r="I254" s="144"/>
      <c r="J254" s="145">
        <f>ROUND(I254*H254,2)</f>
        <v>0</v>
      </c>
      <c r="K254" s="141" t="s">
        <v>144</v>
      </c>
      <c r="L254" s="34"/>
      <c r="M254" s="146" t="s">
        <v>3</v>
      </c>
      <c r="N254" s="147" t="s">
        <v>42</v>
      </c>
      <c r="O254" s="54"/>
      <c r="P254" s="148">
        <f>O254*H254</f>
        <v>0</v>
      </c>
      <c r="Q254" s="148">
        <v>0</v>
      </c>
      <c r="R254" s="148">
        <f>Q254*H254</f>
        <v>0</v>
      </c>
      <c r="S254" s="148">
        <v>0.02</v>
      </c>
      <c r="T254" s="149">
        <f>S254*H254</f>
        <v>9</v>
      </c>
      <c r="U254" s="33"/>
      <c r="V254" s="33"/>
      <c r="W254" s="33"/>
      <c r="X254" s="33"/>
      <c r="Y254" s="33"/>
      <c r="Z254" s="33"/>
      <c r="AA254" s="33"/>
      <c r="AB254" s="33"/>
      <c r="AC254" s="33"/>
      <c r="AD254" s="33"/>
      <c r="AE254" s="33"/>
      <c r="AR254" s="150" t="s">
        <v>145</v>
      </c>
      <c r="AT254" s="150" t="s">
        <v>140</v>
      </c>
      <c r="AU254" s="150" t="s">
        <v>81</v>
      </c>
      <c r="AY254" s="18" t="s">
        <v>138</v>
      </c>
      <c r="BE254" s="151">
        <f>IF(N254="základní",J254,0)</f>
        <v>0</v>
      </c>
      <c r="BF254" s="151">
        <f>IF(N254="snížená",J254,0)</f>
        <v>0</v>
      </c>
      <c r="BG254" s="151">
        <f>IF(N254="zákl. přenesená",J254,0)</f>
        <v>0</v>
      </c>
      <c r="BH254" s="151">
        <f>IF(N254="sníž. přenesená",J254,0)</f>
        <v>0</v>
      </c>
      <c r="BI254" s="151">
        <f>IF(N254="nulová",J254,0)</f>
        <v>0</v>
      </c>
      <c r="BJ254" s="18" t="s">
        <v>79</v>
      </c>
      <c r="BK254" s="151">
        <f>ROUND(I254*H254,2)</f>
        <v>0</v>
      </c>
      <c r="BL254" s="18" t="s">
        <v>145</v>
      </c>
      <c r="BM254" s="150" t="s">
        <v>513</v>
      </c>
    </row>
    <row r="255" spans="1:65" s="2" customFormat="1" ht="11.25">
      <c r="A255" s="33"/>
      <c r="B255" s="34"/>
      <c r="C255" s="33"/>
      <c r="D255" s="152" t="s">
        <v>147</v>
      </c>
      <c r="E255" s="33"/>
      <c r="F255" s="153" t="s">
        <v>429</v>
      </c>
      <c r="G255" s="33"/>
      <c r="H255" s="33"/>
      <c r="I255" s="154"/>
      <c r="J255" s="33"/>
      <c r="K255" s="33"/>
      <c r="L255" s="34"/>
      <c r="M255" s="155"/>
      <c r="N255" s="156"/>
      <c r="O255" s="54"/>
      <c r="P255" s="54"/>
      <c r="Q255" s="54"/>
      <c r="R255" s="54"/>
      <c r="S255" s="54"/>
      <c r="T255" s="55"/>
      <c r="U255" s="33"/>
      <c r="V255" s="33"/>
      <c r="W255" s="33"/>
      <c r="X255" s="33"/>
      <c r="Y255" s="33"/>
      <c r="Z255" s="33"/>
      <c r="AA255" s="33"/>
      <c r="AB255" s="33"/>
      <c r="AC255" s="33"/>
      <c r="AD255" s="33"/>
      <c r="AE255" s="33"/>
      <c r="AT255" s="18" t="s">
        <v>147</v>
      </c>
      <c r="AU255" s="18" t="s">
        <v>81</v>
      </c>
    </row>
    <row r="256" spans="1:65" s="2" customFormat="1" ht="78">
      <c r="A256" s="33"/>
      <c r="B256" s="34"/>
      <c r="C256" s="33"/>
      <c r="D256" s="152" t="s">
        <v>148</v>
      </c>
      <c r="E256" s="33"/>
      <c r="F256" s="157" t="s">
        <v>431</v>
      </c>
      <c r="G256" s="33"/>
      <c r="H256" s="33"/>
      <c r="I256" s="154"/>
      <c r="J256" s="33"/>
      <c r="K256" s="33"/>
      <c r="L256" s="34"/>
      <c r="M256" s="155"/>
      <c r="N256" s="156"/>
      <c r="O256" s="54"/>
      <c r="P256" s="54"/>
      <c r="Q256" s="54"/>
      <c r="R256" s="54"/>
      <c r="S256" s="54"/>
      <c r="T256" s="55"/>
      <c r="U256" s="33"/>
      <c r="V256" s="33"/>
      <c r="W256" s="33"/>
      <c r="X256" s="33"/>
      <c r="Y256" s="33"/>
      <c r="Z256" s="33"/>
      <c r="AA256" s="33"/>
      <c r="AB256" s="33"/>
      <c r="AC256" s="33"/>
      <c r="AD256" s="33"/>
      <c r="AE256" s="33"/>
      <c r="AT256" s="18" t="s">
        <v>148</v>
      </c>
      <c r="AU256" s="18" t="s">
        <v>81</v>
      </c>
    </row>
    <row r="257" spans="1:65" s="13" customFormat="1" ht="11.25">
      <c r="B257" s="158"/>
      <c r="D257" s="152" t="s">
        <v>150</v>
      </c>
      <c r="E257" s="159" t="s">
        <v>3</v>
      </c>
      <c r="F257" s="160" t="s">
        <v>514</v>
      </c>
      <c r="H257" s="161">
        <v>450</v>
      </c>
      <c r="I257" s="162"/>
      <c r="L257" s="158"/>
      <c r="M257" s="163"/>
      <c r="N257" s="164"/>
      <c r="O257" s="164"/>
      <c r="P257" s="164"/>
      <c r="Q257" s="164"/>
      <c r="R257" s="164"/>
      <c r="S257" s="164"/>
      <c r="T257" s="165"/>
      <c r="AT257" s="159" t="s">
        <v>150</v>
      </c>
      <c r="AU257" s="159" t="s">
        <v>81</v>
      </c>
      <c r="AV257" s="13" t="s">
        <v>81</v>
      </c>
      <c r="AW257" s="13" t="s">
        <v>34</v>
      </c>
      <c r="AX257" s="13" t="s">
        <v>71</v>
      </c>
      <c r="AY257" s="159" t="s">
        <v>138</v>
      </c>
    </row>
    <row r="258" spans="1:65" s="14" customFormat="1" ht="11.25">
      <c r="B258" s="166"/>
      <c r="D258" s="152" t="s">
        <v>150</v>
      </c>
      <c r="E258" s="167" t="s">
        <v>3</v>
      </c>
      <c r="F258" s="168" t="s">
        <v>152</v>
      </c>
      <c r="H258" s="169">
        <v>450</v>
      </c>
      <c r="I258" s="170"/>
      <c r="L258" s="166"/>
      <c r="M258" s="171"/>
      <c r="N258" s="172"/>
      <c r="O258" s="172"/>
      <c r="P258" s="172"/>
      <c r="Q258" s="172"/>
      <c r="R258" s="172"/>
      <c r="S258" s="172"/>
      <c r="T258" s="173"/>
      <c r="AT258" s="167" t="s">
        <v>150</v>
      </c>
      <c r="AU258" s="167" t="s">
        <v>81</v>
      </c>
      <c r="AV258" s="14" t="s">
        <v>145</v>
      </c>
      <c r="AW258" s="14" t="s">
        <v>34</v>
      </c>
      <c r="AX258" s="14" t="s">
        <v>79</v>
      </c>
      <c r="AY258" s="167" t="s">
        <v>138</v>
      </c>
    </row>
    <row r="259" spans="1:65" s="2" customFormat="1" ht="33" customHeight="1">
      <c r="A259" s="33"/>
      <c r="B259" s="138"/>
      <c r="C259" s="139" t="s">
        <v>381</v>
      </c>
      <c r="D259" s="139" t="s">
        <v>140</v>
      </c>
      <c r="E259" s="140" t="s">
        <v>434</v>
      </c>
      <c r="F259" s="141" t="s">
        <v>435</v>
      </c>
      <c r="G259" s="142" t="s">
        <v>143</v>
      </c>
      <c r="H259" s="143">
        <v>450</v>
      </c>
      <c r="I259" s="144"/>
      <c r="J259" s="145">
        <f>ROUND(I259*H259,2)</f>
        <v>0</v>
      </c>
      <c r="K259" s="141" t="s">
        <v>144</v>
      </c>
      <c r="L259" s="34"/>
      <c r="M259" s="146" t="s">
        <v>3</v>
      </c>
      <c r="N259" s="147" t="s">
        <v>42</v>
      </c>
      <c r="O259" s="54"/>
      <c r="P259" s="148">
        <f>O259*H259</f>
        <v>0</v>
      </c>
      <c r="Q259" s="148">
        <v>0</v>
      </c>
      <c r="R259" s="148">
        <f>Q259*H259</f>
        <v>0</v>
      </c>
      <c r="S259" s="148">
        <v>0.02</v>
      </c>
      <c r="T259" s="149">
        <f>S259*H259</f>
        <v>9</v>
      </c>
      <c r="U259" s="33"/>
      <c r="V259" s="33"/>
      <c r="W259" s="33"/>
      <c r="X259" s="33"/>
      <c r="Y259" s="33"/>
      <c r="Z259" s="33"/>
      <c r="AA259" s="33"/>
      <c r="AB259" s="33"/>
      <c r="AC259" s="33"/>
      <c r="AD259" s="33"/>
      <c r="AE259" s="33"/>
      <c r="AR259" s="150" t="s">
        <v>145</v>
      </c>
      <c r="AT259" s="150" t="s">
        <v>140</v>
      </c>
      <c r="AU259" s="150" t="s">
        <v>81</v>
      </c>
      <c r="AY259" s="18" t="s">
        <v>138</v>
      </c>
      <c r="BE259" s="151">
        <f>IF(N259="základní",J259,0)</f>
        <v>0</v>
      </c>
      <c r="BF259" s="151">
        <f>IF(N259="snížená",J259,0)</f>
        <v>0</v>
      </c>
      <c r="BG259" s="151">
        <f>IF(N259="zákl. přenesená",J259,0)</f>
        <v>0</v>
      </c>
      <c r="BH259" s="151">
        <f>IF(N259="sníž. přenesená",J259,0)</f>
        <v>0</v>
      </c>
      <c r="BI259" s="151">
        <f>IF(N259="nulová",J259,0)</f>
        <v>0</v>
      </c>
      <c r="BJ259" s="18" t="s">
        <v>79</v>
      </c>
      <c r="BK259" s="151">
        <f>ROUND(I259*H259,2)</f>
        <v>0</v>
      </c>
      <c r="BL259" s="18" t="s">
        <v>145</v>
      </c>
      <c r="BM259" s="150" t="s">
        <v>515</v>
      </c>
    </row>
    <row r="260" spans="1:65" s="2" customFormat="1" ht="19.5">
      <c r="A260" s="33"/>
      <c r="B260" s="34"/>
      <c r="C260" s="33"/>
      <c r="D260" s="152" t="s">
        <v>147</v>
      </c>
      <c r="E260" s="33"/>
      <c r="F260" s="153" t="s">
        <v>435</v>
      </c>
      <c r="G260" s="33"/>
      <c r="H260" s="33"/>
      <c r="I260" s="154"/>
      <c r="J260" s="33"/>
      <c r="K260" s="33"/>
      <c r="L260" s="34"/>
      <c r="M260" s="155"/>
      <c r="N260" s="156"/>
      <c r="O260" s="54"/>
      <c r="P260" s="54"/>
      <c r="Q260" s="54"/>
      <c r="R260" s="54"/>
      <c r="S260" s="54"/>
      <c r="T260" s="55"/>
      <c r="U260" s="33"/>
      <c r="V260" s="33"/>
      <c r="W260" s="33"/>
      <c r="X260" s="33"/>
      <c r="Y260" s="33"/>
      <c r="Z260" s="33"/>
      <c r="AA260" s="33"/>
      <c r="AB260" s="33"/>
      <c r="AC260" s="33"/>
      <c r="AD260" s="33"/>
      <c r="AE260" s="33"/>
      <c r="AT260" s="18" t="s">
        <v>147</v>
      </c>
      <c r="AU260" s="18" t="s">
        <v>81</v>
      </c>
    </row>
    <row r="261" spans="1:65" s="2" customFormat="1" ht="78">
      <c r="A261" s="33"/>
      <c r="B261" s="34"/>
      <c r="C261" s="33"/>
      <c r="D261" s="152" t="s">
        <v>148</v>
      </c>
      <c r="E261" s="33"/>
      <c r="F261" s="157" t="s">
        <v>431</v>
      </c>
      <c r="G261" s="33"/>
      <c r="H261" s="33"/>
      <c r="I261" s="154"/>
      <c r="J261" s="33"/>
      <c r="K261" s="33"/>
      <c r="L261" s="34"/>
      <c r="M261" s="155"/>
      <c r="N261" s="156"/>
      <c r="O261" s="54"/>
      <c r="P261" s="54"/>
      <c r="Q261" s="54"/>
      <c r="R261" s="54"/>
      <c r="S261" s="54"/>
      <c r="T261" s="55"/>
      <c r="U261" s="33"/>
      <c r="V261" s="33"/>
      <c r="W261" s="33"/>
      <c r="X261" s="33"/>
      <c r="Y261" s="33"/>
      <c r="Z261" s="33"/>
      <c r="AA261" s="33"/>
      <c r="AB261" s="33"/>
      <c r="AC261" s="33"/>
      <c r="AD261" s="33"/>
      <c r="AE261" s="33"/>
      <c r="AT261" s="18" t="s">
        <v>148</v>
      </c>
      <c r="AU261" s="18" t="s">
        <v>81</v>
      </c>
    </row>
    <row r="262" spans="1:65" s="12" customFormat="1" ht="22.9" customHeight="1">
      <c r="B262" s="125"/>
      <c r="D262" s="126" t="s">
        <v>70</v>
      </c>
      <c r="E262" s="136" t="s">
        <v>437</v>
      </c>
      <c r="F262" s="136" t="s">
        <v>438</v>
      </c>
      <c r="I262" s="128"/>
      <c r="J262" s="137">
        <f>BK262</f>
        <v>0</v>
      </c>
      <c r="L262" s="125"/>
      <c r="M262" s="130"/>
      <c r="N262" s="131"/>
      <c r="O262" s="131"/>
      <c r="P262" s="132">
        <f>SUM(P263:P265)</f>
        <v>0</v>
      </c>
      <c r="Q262" s="131"/>
      <c r="R262" s="132">
        <f>SUM(R263:R265)</f>
        <v>0</v>
      </c>
      <c r="S262" s="131"/>
      <c r="T262" s="133">
        <f>SUM(T263:T265)</f>
        <v>0</v>
      </c>
      <c r="AR262" s="126" t="s">
        <v>79</v>
      </c>
      <c r="AT262" s="134" t="s">
        <v>70</v>
      </c>
      <c r="AU262" s="134" t="s">
        <v>79</v>
      </c>
      <c r="AY262" s="126" t="s">
        <v>138</v>
      </c>
      <c r="BK262" s="135">
        <f>SUM(BK263:BK265)</f>
        <v>0</v>
      </c>
    </row>
    <row r="263" spans="1:65" s="2" customFormat="1" ht="24">
      <c r="A263" s="33"/>
      <c r="B263" s="138"/>
      <c r="C263" s="139" t="s">
        <v>385</v>
      </c>
      <c r="D263" s="139" t="s">
        <v>140</v>
      </c>
      <c r="E263" s="140" t="s">
        <v>440</v>
      </c>
      <c r="F263" s="141" t="s">
        <v>441</v>
      </c>
      <c r="G263" s="142" t="s">
        <v>236</v>
      </c>
      <c r="H263" s="143">
        <v>11.961</v>
      </c>
      <c r="I263" s="144"/>
      <c r="J263" s="145">
        <f>ROUND(I263*H263,2)</f>
        <v>0</v>
      </c>
      <c r="K263" s="141" t="s">
        <v>144</v>
      </c>
      <c r="L263" s="34"/>
      <c r="M263" s="146" t="s">
        <v>3</v>
      </c>
      <c r="N263" s="147" t="s">
        <v>42</v>
      </c>
      <c r="O263" s="54"/>
      <c r="P263" s="148">
        <f>O263*H263</f>
        <v>0</v>
      </c>
      <c r="Q263" s="148">
        <v>0</v>
      </c>
      <c r="R263" s="148">
        <f>Q263*H263</f>
        <v>0</v>
      </c>
      <c r="S263" s="148">
        <v>0</v>
      </c>
      <c r="T263" s="149">
        <f>S263*H263</f>
        <v>0</v>
      </c>
      <c r="U263" s="33"/>
      <c r="V263" s="33"/>
      <c r="W263" s="33"/>
      <c r="X263" s="33"/>
      <c r="Y263" s="33"/>
      <c r="Z263" s="33"/>
      <c r="AA263" s="33"/>
      <c r="AB263" s="33"/>
      <c r="AC263" s="33"/>
      <c r="AD263" s="33"/>
      <c r="AE263" s="33"/>
      <c r="AR263" s="150" t="s">
        <v>145</v>
      </c>
      <c r="AT263" s="150" t="s">
        <v>140</v>
      </c>
      <c r="AU263" s="150" t="s">
        <v>81</v>
      </c>
      <c r="AY263" s="18" t="s">
        <v>138</v>
      </c>
      <c r="BE263" s="151">
        <f>IF(N263="základní",J263,0)</f>
        <v>0</v>
      </c>
      <c r="BF263" s="151">
        <f>IF(N263="snížená",J263,0)</f>
        <v>0</v>
      </c>
      <c r="BG263" s="151">
        <f>IF(N263="zákl. přenesená",J263,0)</f>
        <v>0</v>
      </c>
      <c r="BH263" s="151">
        <f>IF(N263="sníž. přenesená",J263,0)</f>
        <v>0</v>
      </c>
      <c r="BI263" s="151">
        <f>IF(N263="nulová",J263,0)</f>
        <v>0</v>
      </c>
      <c r="BJ263" s="18" t="s">
        <v>79</v>
      </c>
      <c r="BK263" s="151">
        <f>ROUND(I263*H263,2)</f>
        <v>0</v>
      </c>
      <c r="BL263" s="18" t="s">
        <v>145</v>
      </c>
      <c r="BM263" s="150" t="s">
        <v>516</v>
      </c>
    </row>
    <row r="264" spans="1:65" s="2" customFormat="1" ht="19.5">
      <c r="A264" s="33"/>
      <c r="B264" s="34"/>
      <c r="C264" s="33"/>
      <c r="D264" s="152" t="s">
        <v>147</v>
      </c>
      <c r="E264" s="33"/>
      <c r="F264" s="153" t="s">
        <v>441</v>
      </c>
      <c r="G264" s="33"/>
      <c r="H264" s="33"/>
      <c r="I264" s="154"/>
      <c r="J264" s="33"/>
      <c r="K264" s="33"/>
      <c r="L264" s="34"/>
      <c r="M264" s="155"/>
      <c r="N264" s="156"/>
      <c r="O264" s="54"/>
      <c r="P264" s="54"/>
      <c r="Q264" s="54"/>
      <c r="R264" s="54"/>
      <c r="S264" s="54"/>
      <c r="T264" s="55"/>
      <c r="U264" s="33"/>
      <c r="V264" s="33"/>
      <c r="W264" s="33"/>
      <c r="X264" s="33"/>
      <c r="Y264" s="33"/>
      <c r="Z264" s="33"/>
      <c r="AA264" s="33"/>
      <c r="AB264" s="33"/>
      <c r="AC264" s="33"/>
      <c r="AD264" s="33"/>
      <c r="AE264" s="33"/>
      <c r="AT264" s="18" t="s">
        <v>147</v>
      </c>
      <c r="AU264" s="18" t="s">
        <v>81</v>
      </c>
    </row>
    <row r="265" spans="1:65" s="2" customFormat="1" ht="29.25">
      <c r="A265" s="33"/>
      <c r="B265" s="34"/>
      <c r="C265" s="33"/>
      <c r="D265" s="152" t="s">
        <v>148</v>
      </c>
      <c r="E265" s="33"/>
      <c r="F265" s="157" t="s">
        <v>443</v>
      </c>
      <c r="G265" s="33"/>
      <c r="H265" s="33"/>
      <c r="I265" s="154"/>
      <c r="J265" s="33"/>
      <c r="K265" s="33"/>
      <c r="L265" s="34"/>
      <c r="M265" s="155"/>
      <c r="N265" s="156"/>
      <c r="O265" s="54"/>
      <c r="P265" s="54"/>
      <c r="Q265" s="54"/>
      <c r="R265" s="54"/>
      <c r="S265" s="54"/>
      <c r="T265" s="55"/>
      <c r="U265" s="33"/>
      <c r="V265" s="33"/>
      <c r="W265" s="33"/>
      <c r="X265" s="33"/>
      <c r="Y265" s="33"/>
      <c r="Z265" s="33"/>
      <c r="AA265" s="33"/>
      <c r="AB265" s="33"/>
      <c r="AC265" s="33"/>
      <c r="AD265" s="33"/>
      <c r="AE265" s="33"/>
      <c r="AT265" s="18" t="s">
        <v>148</v>
      </c>
      <c r="AU265" s="18" t="s">
        <v>81</v>
      </c>
    </row>
    <row r="266" spans="1:65" s="12" customFormat="1" ht="25.9" customHeight="1">
      <c r="B266" s="125"/>
      <c r="D266" s="126" t="s">
        <v>70</v>
      </c>
      <c r="E266" s="127" t="s">
        <v>276</v>
      </c>
      <c r="F266" s="127" t="s">
        <v>444</v>
      </c>
      <c r="I266" s="128"/>
      <c r="J266" s="129">
        <f>BK266</f>
        <v>0</v>
      </c>
      <c r="L266" s="125"/>
      <c r="M266" s="130"/>
      <c r="N266" s="131"/>
      <c r="O266" s="131"/>
      <c r="P266" s="132">
        <f>P267</f>
        <v>0</v>
      </c>
      <c r="Q266" s="131"/>
      <c r="R266" s="132">
        <f>R267</f>
        <v>0</v>
      </c>
      <c r="S266" s="131"/>
      <c r="T266" s="133">
        <f>T267</f>
        <v>0</v>
      </c>
      <c r="AR266" s="126" t="s">
        <v>158</v>
      </c>
      <c r="AT266" s="134" t="s">
        <v>70</v>
      </c>
      <c r="AU266" s="134" t="s">
        <v>71</v>
      </c>
      <c r="AY266" s="126" t="s">
        <v>138</v>
      </c>
      <c r="BK266" s="135">
        <f>BK267</f>
        <v>0</v>
      </c>
    </row>
    <row r="267" spans="1:65" s="12" customFormat="1" ht="22.9" customHeight="1">
      <c r="B267" s="125"/>
      <c r="D267" s="126" t="s">
        <v>70</v>
      </c>
      <c r="E267" s="136" t="s">
        <v>445</v>
      </c>
      <c r="F267" s="136" t="s">
        <v>446</v>
      </c>
      <c r="I267" s="128"/>
      <c r="J267" s="137">
        <f>BK267</f>
        <v>0</v>
      </c>
      <c r="L267" s="125"/>
      <c r="M267" s="130"/>
      <c r="N267" s="131"/>
      <c r="O267" s="131"/>
      <c r="P267" s="132">
        <f>SUM(P268:P271)</f>
        <v>0</v>
      </c>
      <c r="Q267" s="131"/>
      <c r="R267" s="132">
        <f>SUM(R268:R271)</f>
        <v>0</v>
      </c>
      <c r="S267" s="131"/>
      <c r="T267" s="133">
        <f>SUM(T268:T271)</f>
        <v>0</v>
      </c>
      <c r="AR267" s="126" t="s">
        <v>158</v>
      </c>
      <c r="AT267" s="134" t="s">
        <v>70</v>
      </c>
      <c r="AU267" s="134" t="s">
        <v>79</v>
      </c>
      <c r="AY267" s="126" t="s">
        <v>138</v>
      </c>
      <c r="BK267" s="135">
        <f>SUM(BK268:BK271)</f>
        <v>0</v>
      </c>
    </row>
    <row r="268" spans="1:65" s="2" customFormat="1" ht="24">
      <c r="A268" s="33"/>
      <c r="B268" s="138"/>
      <c r="C268" s="139" t="s">
        <v>389</v>
      </c>
      <c r="D268" s="139" t="s">
        <v>140</v>
      </c>
      <c r="E268" s="140" t="s">
        <v>448</v>
      </c>
      <c r="F268" s="141" t="s">
        <v>517</v>
      </c>
      <c r="G268" s="142" t="s">
        <v>166</v>
      </c>
      <c r="H268" s="143">
        <v>52</v>
      </c>
      <c r="I268" s="144"/>
      <c r="J268" s="145">
        <f>ROUND(I268*H268,2)</f>
        <v>0</v>
      </c>
      <c r="K268" s="141" t="s">
        <v>321</v>
      </c>
      <c r="L268" s="34"/>
      <c r="M268" s="146" t="s">
        <v>3</v>
      </c>
      <c r="N268" s="147" t="s">
        <v>42</v>
      </c>
      <c r="O268" s="54"/>
      <c r="P268" s="148">
        <f>O268*H268</f>
        <v>0</v>
      </c>
      <c r="Q268" s="148">
        <v>0</v>
      </c>
      <c r="R268" s="148">
        <f>Q268*H268</f>
        <v>0</v>
      </c>
      <c r="S268" s="148">
        <v>0</v>
      </c>
      <c r="T268" s="149">
        <f>S268*H268</f>
        <v>0</v>
      </c>
      <c r="U268" s="33"/>
      <c r="V268" s="33"/>
      <c r="W268" s="33"/>
      <c r="X268" s="33"/>
      <c r="Y268" s="33"/>
      <c r="Z268" s="33"/>
      <c r="AA268" s="33"/>
      <c r="AB268" s="33"/>
      <c r="AC268" s="33"/>
      <c r="AD268" s="33"/>
      <c r="AE268" s="33"/>
      <c r="AR268" s="150" t="s">
        <v>450</v>
      </c>
      <c r="AT268" s="150" t="s">
        <v>140</v>
      </c>
      <c r="AU268" s="150" t="s">
        <v>81</v>
      </c>
      <c r="AY268" s="18" t="s">
        <v>138</v>
      </c>
      <c r="BE268" s="151">
        <f>IF(N268="základní",J268,0)</f>
        <v>0</v>
      </c>
      <c r="BF268" s="151">
        <f>IF(N268="snížená",J268,0)</f>
        <v>0</v>
      </c>
      <c r="BG268" s="151">
        <f>IF(N268="zákl. přenesená",J268,0)</f>
        <v>0</v>
      </c>
      <c r="BH268" s="151">
        <f>IF(N268="sníž. přenesená",J268,0)</f>
        <v>0</v>
      </c>
      <c r="BI268" s="151">
        <f>IF(N268="nulová",J268,0)</f>
        <v>0</v>
      </c>
      <c r="BJ268" s="18" t="s">
        <v>79</v>
      </c>
      <c r="BK268" s="151">
        <f>ROUND(I268*H268,2)</f>
        <v>0</v>
      </c>
      <c r="BL268" s="18" t="s">
        <v>450</v>
      </c>
      <c r="BM268" s="150" t="s">
        <v>518</v>
      </c>
    </row>
    <row r="269" spans="1:65" s="2" customFormat="1" ht="11.25">
      <c r="A269" s="33"/>
      <c r="B269" s="34"/>
      <c r="C269" s="33"/>
      <c r="D269" s="152" t="s">
        <v>147</v>
      </c>
      <c r="E269" s="33"/>
      <c r="F269" s="153" t="s">
        <v>517</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147</v>
      </c>
      <c r="AU269" s="18" t="s">
        <v>81</v>
      </c>
    </row>
    <row r="270" spans="1:65" s="13" customFormat="1" ht="11.25">
      <c r="B270" s="158"/>
      <c r="D270" s="152" t="s">
        <v>150</v>
      </c>
      <c r="E270" s="159" t="s">
        <v>3</v>
      </c>
      <c r="F270" s="160" t="s">
        <v>519</v>
      </c>
      <c r="H270" s="161">
        <v>52</v>
      </c>
      <c r="I270" s="162"/>
      <c r="L270" s="158"/>
      <c r="M270" s="163"/>
      <c r="N270" s="164"/>
      <c r="O270" s="164"/>
      <c r="P270" s="164"/>
      <c r="Q270" s="164"/>
      <c r="R270" s="164"/>
      <c r="S270" s="164"/>
      <c r="T270" s="165"/>
      <c r="AT270" s="159" t="s">
        <v>150</v>
      </c>
      <c r="AU270" s="159" t="s">
        <v>81</v>
      </c>
      <c r="AV270" s="13" t="s">
        <v>81</v>
      </c>
      <c r="AW270" s="13" t="s">
        <v>34</v>
      </c>
      <c r="AX270" s="13" t="s">
        <v>71</v>
      </c>
      <c r="AY270" s="159" t="s">
        <v>138</v>
      </c>
    </row>
    <row r="271" spans="1:65" s="14" customFormat="1" ht="11.25">
      <c r="B271" s="166"/>
      <c r="D271" s="152" t="s">
        <v>150</v>
      </c>
      <c r="E271" s="167" t="s">
        <v>3</v>
      </c>
      <c r="F271" s="168" t="s">
        <v>152</v>
      </c>
      <c r="H271" s="169">
        <v>52</v>
      </c>
      <c r="I271" s="170"/>
      <c r="L271" s="166"/>
      <c r="M271" s="191"/>
      <c r="N271" s="192"/>
      <c r="O271" s="192"/>
      <c r="P271" s="192"/>
      <c r="Q271" s="192"/>
      <c r="R271" s="192"/>
      <c r="S271" s="192"/>
      <c r="T271" s="193"/>
      <c r="AT271" s="167" t="s">
        <v>150</v>
      </c>
      <c r="AU271" s="167" t="s">
        <v>81</v>
      </c>
      <c r="AV271" s="14" t="s">
        <v>145</v>
      </c>
      <c r="AW271" s="14" t="s">
        <v>34</v>
      </c>
      <c r="AX271" s="14" t="s">
        <v>79</v>
      </c>
      <c r="AY271" s="167" t="s">
        <v>138</v>
      </c>
    </row>
    <row r="272" spans="1:65" s="2" customFormat="1" ht="6.95" customHeight="1">
      <c r="A272" s="33"/>
      <c r="B272" s="43"/>
      <c r="C272" s="44"/>
      <c r="D272" s="44"/>
      <c r="E272" s="44"/>
      <c r="F272" s="44"/>
      <c r="G272" s="44"/>
      <c r="H272" s="44"/>
      <c r="I272" s="44"/>
      <c r="J272" s="44"/>
      <c r="K272" s="44"/>
      <c r="L272" s="34"/>
      <c r="M272" s="33"/>
      <c r="O272" s="33"/>
      <c r="P272" s="33"/>
      <c r="Q272" s="33"/>
      <c r="R272" s="33"/>
      <c r="S272" s="33"/>
      <c r="T272" s="33"/>
      <c r="U272" s="33"/>
      <c r="V272" s="33"/>
      <c r="W272" s="33"/>
      <c r="X272" s="33"/>
      <c r="Y272" s="33"/>
      <c r="Z272" s="33"/>
      <c r="AA272" s="33"/>
      <c r="AB272" s="33"/>
      <c r="AC272" s="33"/>
      <c r="AD272" s="33"/>
      <c r="AE272" s="33"/>
    </row>
  </sheetData>
  <autoFilter ref="C89:K271" xr:uid="{00000000-0009-0000-0000-000002000000}"/>
  <mergeCells count="9">
    <mergeCell ref="E50:H50"/>
    <mergeCell ref="E80:H80"/>
    <mergeCell ref="E82:H8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59"/>
  <sheetViews>
    <sheetView showGridLines="0" showZeros="0" workbookViewId="0">
      <selection activeCell="I78" sqref="I78"/>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87</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520</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24</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ROUND(J82,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ROUND((SUM(BE82:BE158)),  2)</f>
        <v>0</v>
      </c>
      <c r="G33" s="33"/>
      <c r="H33" s="33"/>
      <c r="I33" s="97">
        <v>0.21</v>
      </c>
      <c r="J33" s="96">
        <f>ROUND(((SUM(BE82:BE158))*I33),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ROUND((SUM(BF82:BF158)),  2)</f>
        <v>0</v>
      </c>
      <c r="G34" s="33"/>
      <c r="H34" s="33"/>
      <c r="I34" s="97">
        <v>0.15</v>
      </c>
      <c r="J34" s="96">
        <f>ROUND(((SUM(BF82:BF158))*I34),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ROUND((SUM(BG82:BG158)),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ROUND((SUM(BH82:BH158)),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ROUND((SUM(BI82:BI158)),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301 - Odvodnění polní ...</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 xml:space="preserve">Nebužely, okr. Mělník  </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J82</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112</v>
      </c>
      <c r="E60" s="109"/>
      <c r="F60" s="109"/>
      <c r="G60" s="109"/>
      <c r="H60" s="109"/>
      <c r="I60" s="109"/>
      <c r="J60" s="110">
        <f>J83</f>
        <v>0</v>
      </c>
      <c r="L60" s="107"/>
    </row>
    <row r="61" spans="1:47" s="10" customFormat="1" ht="19.899999999999999" customHeight="1">
      <c r="B61" s="111"/>
      <c r="D61" s="112" t="s">
        <v>113</v>
      </c>
      <c r="E61" s="113"/>
      <c r="F61" s="113"/>
      <c r="G61" s="113"/>
      <c r="H61" s="113"/>
      <c r="I61" s="113"/>
      <c r="J61" s="114">
        <f>J84</f>
        <v>0</v>
      </c>
      <c r="L61" s="111"/>
    </row>
    <row r="62" spans="1:47" s="10" customFormat="1" ht="19.899999999999999" customHeight="1">
      <c r="B62" s="111"/>
      <c r="D62" s="112" t="s">
        <v>120</v>
      </c>
      <c r="E62" s="113"/>
      <c r="F62" s="113"/>
      <c r="G62" s="113"/>
      <c r="H62" s="113"/>
      <c r="I62" s="113"/>
      <c r="J62" s="114">
        <f>J155</f>
        <v>0</v>
      </c>
      <c r="L62" s="111"/>
    </row>
    <row r="63" spans="1:47" s="2" customFormat="1" ht="21.75" customHeight="1">
      <c r="A63" s="33"/>
      <c r="B63" s="34"/>
      <c r="C63" s="33"/>
      <c r="D63" s="33"/>
      <c r="E63" s="33"/>
      <c r="F63" s="33"/>
      <c r="G63" s="33"/>
      <c r="H63" s="33"/>
      <c r="I63" s="33"/>
      <c r="J63" s="33"/>
      <c r="K63" s="33"/>
      <c r="L63" s="90"/>
      <c r="S63" s="33"/>
      <c r="T63" s="33"/>
      <c r="U63" s="33"/>
      <c r="V63" s="33"/>
      <c r="W63" s="33"/>
      <c r="X63" s="33"/>
      <c r="Y63" s="33"/>
      <c r="Z63" s="33"/>
      <c r="AA63" s="33"/>
      <c r="AB63" s="33"/>
      <c r="AC63" s="33"/>
      <c r="AD63" s="33"/>
      <c r="AE63" s="33"/>
    </row>
    <row r="64" spans="1:47" s="2" customFormat="1" ht="6.95" customHeight="1">
      <c r="A64" s="33"/>
      <c r="B64" s="43"/>
      <c r="C64" s="44"/>
      <c r="D64" s="44"/>
      <c r="E64" s="44"/>
      <c r="F64" s="44"/>
      <c r="G64" s="44"/>
      <c r="H64" s="44"/>
      <c r="I64" s="44"/>
      <c r="J64" s="44"/>
      <c r="K64" s="44"/>
      <c r="L64" s="90"/>
      <c r="S64" s="33"/>
      <c r="T64" s="33"/>
      <c r="U64" s="33"/>
      <c r="V64" s="33"/>
      <c r="W64" s="33"/>
      <c r="X64" s="33"/>
      <c r="Y64" s="33"/>
      <c r="Z64" s="33"/>
      <c r="AA64" s="33"/>
      <c r="AB64" s="33"/>
      <c r="AC64" s="33"/>
      <c r="AD64" s="33"/>
      <c r="AE64" s="33"/>
    </row>
    <row r="68" spans="1:31" s="2" customFormat="1" ht="6.95" customHeight="1">
      <c r="A68" s="33"/>
      <c r="B68" s="45"/>
      <c r="C68" s="46"/>
      <c r="D68" s="46"/>
      <c r="E68" s="46"/>
      <c r="F68" s="46"/>
      <c r="G68" s="46"/>
      <c r="H68" s="46"/>
      <c r="I68" s="46"/>
      <c r="J68" s="46"/>
      <c r="K68" s="46"/>
      <c r="L68" s="90"/>
      <c r="S68" s="33"/>
      <c r="T68" s="33"/>
      <c r="U68" s="33"/>
      <c r="V68" s="33"/>
      <c r="W68" s="33"/>
      <c r="X68" s="33"/>
      <c r="Y68" s="33"/>
      <c r="Z68" s="33"/>
      <c r="AA68" s="33"/>
      <c r="AB68" s="33"/>
      <c r="AC68" s="33"/>
      <c r="AD68" s="33"/>
      <c r="AE68" s="33"/>
    </row>
    <row r="69" spans="1:31" s="2" customFormat="1" ht="24.95" customHeight="1">
      <c r="A69" s="33"/>
      <c r="B69" s="34"/>
      <c r="C69" s="22" t="s">
        <v>123</v>
      </c>
      <c r="D69" s="33"/>
      <c r="E69" s="33"/>
      <c r="F69" s="33"/>
      <c r="G69" s="33"/>
      <c r="H69" s="33"/>
      <c r="I69" s="33"/>
      <c r="J69" s="33"/>
      <c r="K69" s="33"/>
      <c r="L69" s="90"/>
      <c r="S69" s="33"/>
      <c r="T69" s="33"/>
      <c r="U69" s="33"/>
      <c r="V69" s="33"/>
      <c r="W69" s="33"/>
      <c r="X69" s="33"/>
      <c r="Y69" s="33"/>
      <c r="Z69" s="33"/>
      <c r="AA69" s="33"/>
      <c r="AB69" s="33"/>
      <c r="AC69" s="33"/>
      <c r="AD69" s="33"/>
      <c r="AE69" s="33"/>
    </row>
    <row r="70" spans="1:31" s="2" customFormat="1" ht="6.95" customHeight="1">
      <c r="A70" s="33"/>
      <c r="B70" s="34"/>
      <c r="C70" s="33"/>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12" customHeight="1">
      <c r="A71" s="33"/>
      <c r="B71" s="34"/>
      <c r="C71" s="28" t="s">
        <v>17</v>
      </c>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6.5" customHeight="1">
      <c r="A72" s="33"/>
      <c r="B72" s="34"/>
      <c r="C72" s="33"/>
      <c r="D72" s="33"/>
      <c r="E72" s="317" t="str">
        <f>E7</f>
        <v>Nebuzely C4 a C5</v>
      </c>
      <c r="F72" s="318"/>
      <c r="G72" s="318"/>
      <c r="H72" s="318"/>
      <c r="I72" s="33"/>
      <c r="J72" s="33"/>
      <c r="K72" s="33"/>
      <c r="L72" s="90"/>
      <c r="S72" s="33"/>
      <c r="T72" s="33"/>
      <c r="U72" s="33"/>
      <c r="V72" s="33"/>
      <c r="W72" s="33"/>
      <c r="X72" s="33"/>
      <c r="Y72" s="33"/>
      <c r="Z72" s="33"/>
      <c r="AA72" s="33"/>
      <c r="AB72" s="33"/>
      <c r="AC72" s="33"/>
      <c r="AD72" s="33"/>
      <c r="AE72" s="33"/>
    </row>
    <row r="73" spans="1:31" s="2" customFormat="1" ht="12" customHeight="1">
      <c r="A73" s="33"/>
      <c r="B73" s="34"/>
      <c r="C73" s="28" t="s">
        <v>105</v>
      </c>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16.5" customHeight="1">
      <c r="A74" s="33"/>
      <c r="B74" s="34"/>
      <c r="C74" s="33"/>
      <c r="D74" s="33"/>
      <c r="E74" s="279" t="str">
        <f>E9</f>
        <v>SO 301 - Odvodnění polní ...</v>
      </c>
      <c r="F74" s="319"/>
      <c r="G74" s="319"/>
      <c r="H74" s="319"/>
      <c r="I74" s="33"/>
      <c r="J74" s="33"/>
      <c r="K74" s="33"/>
      <c r="L74" s="90"/>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2" customHeight="1">
      <c r="A76" s="33"/>
      <c r="B76" s="34"/>
      <c r="C76" s="28" t="s">
        <v>23</v>
      </c>
      <c r="D76" s="33"/>
      <c r="E76" s="33"/>
      <c r="F76" s="26" t="str">
        <f>F12</f>
        <v xml:space="preserve">Nebužely, okr. Mělník  </v>
      </c>
      <c r="G76" s="33"/>
      <c r="H76" s="33"/>
      <c r="I76" s="28" t="s">
        <v>25</v>
      </c>
      <c r="J76" s="51" t="str">
        <f>IF(J12="","",J12)</f>
        <v>listopad 2016</v>
      </c>
      <c r="K76" s="33"/>
      <c r="L76" s="90"/>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5.2" customHeight="1">
      <c r="A78" s="33"/>
      <c r="B78" s="34"/>
      <c r="C78" s="28" t="s">
        <v>26</v>
      </c>
      <c r="D78" s="33"/>
      <c r="E78" s="33"/>
      <c r="F78" s="26" t="str">
        <f>E15</f>
        <v>ČR SPÚ - KPÚ pro Středočeský kraj - pobočka Mělník</v>
      </c>
      <c r="G78" s="33"/>
      <c r="H78" s="33"/>
      <c r="I78" s="28"/>
      <c r="J78" s="31"/>
      <c r="K78" s="33"/>
      <c r="L78" s="90"/>
      <c r="S78" s="33"/>
      <c r="T78" s="33"/>
      <c r="U78" s="33"/>
      <c r="V78" s="33"/>
      <c r="W78" s="33"/>
      <c r="X78" s="33"/>
      <c r="Y78" s="33"/>
      <c r="Z78" s="33"/>
      <c r="AA78" s="33"/>
      <c r="AB78" s="33"/>
      <c r="AC78" s="33"/>
      <c r="AD78" s="33"/>
      <c r="AE78" s="33"/>
    </row>
    <row r="79" spans="1:31" s="2" customFormat="1" ht="25.7" customHeight="1">
      <c r="A79" s="33"/>
      <c r="B79" s="34"/>
      <c r="C79" s="28" t="s">
        <v>32</v>
      </c>
      <c r="D79" s="33"/>
      <c r="E79" s="33"/>
      <c r="F79" s="26" t="str">
        <f>IF(E18="","",E18)</f>
        <v>Vyplň údaj</v>
      </c>
      <c r="G79" s="33"/>
      <c r="H79" s="33"/>
      <c r="I79" s="28"/>
      <c r="J79" s="31"/>
      <c r="K79" s="33"/>
      <c r="L79" s="90"/>
      <c r="S79" s="33"/>
      <c r="T79" s="33"/>
      <c r="U79" s="33"/>
      <c r="V79" s="33"/>
      <c r="W79" s="33"/>
      <c r="X79" s="33"/>
      <c r="Y79" s="33"/>
      <c r="Z79" s="33"/>
      <c r="AA79" s="33"/>
      <c r="AB79" s="33"/>
      <c r="AC79" s="33"/>
      <c r="AD79" s="33"/>
      <c r="AE79" s="33"/>
    </row>
    <row r="80" spans="1:31" s="2" customFormat="1" ht="10.35" customHeight="1">
      <c r="A80" s="33"/>
      <c r="B80" s="34"/>
      <c r="C80" s="33"/>
      <c r="D80" s="33"/>
      <c r="E80" s="33"/>
      <c r="F80" s="33"/>
      <c r="G80" s="33"/>
      <c r="H80" s="33"/>
      <c r="I80" s="33"/>
      <c r="J80" s="33"/>
      <c r="K80" s="33"/>
      <c r="L80" s="90"/>
      <c r="S80" s="33"/>
      <c r="T80" s="33"/>
      <c r="U80" s="33"/>
      <c r="V80" s="33"/>
      <c r="W80" s="33"/>
      <c r="X80" s="33"/>
      <c r="Y80" s="33"/>
      <c r="Z80" s="33"/>
      <c r="AA80" s="33"/>
      <c r="AB80" s="33"/>
      <c r="AC80" s="33"/>
      <c r="AD80" s="33"/>
      <c r="AE80" s="33"/>
    </row>
    <row r="81" spans="1:65" s="11" customFormat="1" ht="29.25" customHeight="1">
      <c r="A81" s="115"/>
      <c r="B81" s="116"/>
      <c r="C81" s="117" t="s">
        <v>124</v>
      </c>
      <c r="D81" s="118" t="s">
        <v>56</v>
      </c>
      <c r="E81" s="118" t="s">
        <v>52</v>
      </c>
      <c r="F81" s="118" t="s">
        <v>53</v>
      </c>
      <c r="G81" s="118" t="s">
        <v>125</v>
      </c>
      <c r="H81" s="118" t="s">
        <v>126</v>
      </c>
      <c r="I81" s="118" t="s">
        <v>127</v>
      </c>
      <c r="J81" s="118" t="s">
        <v>110</v>
      </c>
      <c r="K81" s="119" t="s">
        <v>128</v>
      </c>
      <c r="L81" s="120"/>
      <c r="M81" s="58" t="s">
        <v>3</v>
      </c>
      <c r="N81" s="59" t="s">
        <v>41</v>
      </c>
      <c r="O81" s="59" t="s">
        <v>129</v>
      </c>
      <c r="P81" s="59" t="s">
        <v>130</v>
      </c>
      <c r="Q81" s="59" t="s">
        <v>131</v>
      </c>
      <c r="R81" s="59" t="s">
        <v>132</v>
      </c>
      <c r="S81" s="59" t="s">
        <v>133</v>
      </c>
      <c r="T81" s="60" t="s">
        <v>134</v>
      </c>
      <c r="U81" s="115"/>
      <c r="V81" s="115"/>
      <c r="W81" s="115"/>
      <c r="X81" s="115"/>
      <c r="Y81" s="115"/>
      <c r="Z81" s="115"/>
      <c r="AA81" s="115"/>
      <c r="AB81" s="115"/>
      <c r="AC81" s="115"/>
      <c r="AD81" s="115"/>
      <c r="AE81" s="115"/>
    </row>
    <row r="82" spans="1:65" s="2" customFormat="1" ht="22.9" customHeight="1">
      <c r="A82" s="33"/>
      <c r="B82" s="34"/>
      <c r="C82" s="65" t="s">
        <v>135</v>
      </c>
      <c r="D82" s="33"/>
      <c r="E82" s="33"/>
      <c r="F82" s="33"/>
      <c r="G82" s="33"/>
      <c r="H82" s="33"/>
      <c r="I82" s="33"/>
      <c r="J82" s="121">
        <f>BK82</f>
        <v>0</v>
      </c>
      <c r="K82" s="33"/>
      <c r="L82" s="34"/>
      <c r="M82" s="61"/>
      <c r="N82" s="52"/>
      <c r="O82" s="62"/>
      <c r="P82" s="122">
        <f>P83</f>
        <v>0</v>
      </c>
      <c r="Q82" s="62"/>
      <c r="R82" s="122">
        <f>R83</f>
        <v>7.6608999999999997E-2</v>
      </c>
      <c r="S82" s="62"/>
      <c r="T82" s="123">
        <f>T83</f>
        <v>0</v>
      </c>
      <c r="U82" s="33"/>
      <c r="V82" s="33"/>
      <c r="W82" s="33"/>
      <c r="X82" s="33"/>
      <c r="Y82" s="33"/>
      <c r="Z82" s="33"/>
      <c r="AA82" s="33"/>
      <c r="AB82" s="33"/>
      <c r="AC82" s="33"/>
      <c r="AD82" s="33"/>
      <c r="AE82" s="33"/>
      <c r="AT82" s="18" t="s">
        <v>70</v>
      </c>
      <c r="AU82" s="18" t="s">
        <v>111</v>
      </c>
      <c r="BK82" s="124">
        <f>BK83</f>
        <v>0</v>
      </c>
    </row>
    <row r="83" spans="1:65" s="12" customFormat="1" ht="25.9" customHeight="1">
      <c r="B83" s="125"/>
      <c r="D83" s="126" t="s">
        <v>70</v>
      </c>
      <c r="E83" s="127" t="s">
        <v>136</v>
      </c>
      <c r="F83" s="127" t="s">
        <v>137</v>
      </c>
      <c r="I83" s="128"/>
      <c r="J83" s="129">
        <f>BK83</f>
        <v>0</v>
      </c>
      <c r="L83" s="125"/>
      <c r="M83" s="130"/>
      <c r="N83" s="131"/>
      <c r="O83" s="131"/>
      <c r="P83" s="132">
        <f>P84+P155</f>
        <v>0</v>
      </c>
      <c r="Q83" s="131"/>
      <c r="R83" s="132">
        <f>R84+R155</f>
        <v>7.6608999999999997E-2</v>
      </c>
      <c r="S83" s="131"/>
      <c r="T83" s="133">
        <f>T84+T155</f>
        <v>0</v>
      </c>
      <c r="AR83" s="126" t="s">
        <v>79</v>
      </c>
      <c r="AT83" s="134" t="s">
        <v>70</v>
      </c>
      <c r="AU83" s="134" t="s">
        <v>71</v>
      </c>
      <c r="AY83" s="126" t="s">
        <v>138</v>
      </c>
      <c r="BK83" s="135">
        <f>BK84+BK155</f>
        <v>0</v>
      </c>
    </row>
    <row r="84" spans="1:65" s="12" customFormat="1" ht="22.9" customHeight="1">
      <c r="B84" s="125"/>
      <c r="D84" s="126" t="s">
        <v>70</v>
      </c>
      <c r="E84" s="136" t="s">
        <v>79</v>
      </c>
      <c r="F84" s="136" t="s">
        <v>139</v>
      </c>
      <c r="I84" s="128"/>
      <c r="J84" s="137">
        <f>BK84</f>
        <v>0</v>
      </c>
      <c r="L84" s="125"/>
      <c r="M84" s="130"/>
      <c r="N84" s="131"/>
      <c r="O84" s="131"/>
      <c r="P84" s="132">
        <f>SUM(P85:P154)</f>
        <v>0</v>
      </c>
      <c r="Q84" s="131"/>
      <c r="R84" s="132">
        <f>SUM(R85:R154)</f>
        <v>7.6608999999999997E-2</v>
      </c>
      <c r="S84" s="131"/>
      <c r="T84" s="133">
        <f>SUM(T85:T154)</f>
        <v>0</v>
      </c>
      <c r="AR84" s="126" t="s">
        <v>79</v>
      </c>
      <c r="AT84" s="134" t="s">
        <v>70</v>
      </c>
      <c r="AU84" s="134" t="s">
        <v>79</v>
      </c>
      <c r="AY84" s="126" t="s">
        <v>138</v>
      </c>
      <c r="BK84" s="135">
        <f>SUM(BK85:BK154)</f>
        <v>0</v>
      </c>
    </row>
    <row r="85" spans="1:65" s="2" customFormat="1" ht="24">
      <c r="A85" s="33"/>
      <c r="B85" s="138"/>
      <c r="C85" s="139" t="s">
        <v>79</v>
      </c>
      <c r="D85" s="139" t="s">
        <v>140</v>
      </c>
      <c r="E85" s="140" t="s">
        <v>521</v>
      </c>
      <c r="F85" s="141" t="s">
        <v>522</v>
      </c>
      <c r="G85" s="142" t="s">
        <v>174</v>
      </c>
      <c r="H85" s="143">
        <v>691.4</v>
      </c>
      <c r="I85" s="144"/>
      <c r="J85" s="145">
        <f>ROUND(I85*H85,2)</f>
        <v>0</v>
      </c>
      <c r="K85" s="141" t="s">
        <v>144</v>
      </c>
      <c r="L85" s="34"/>
      <c r="M85" s="146" t="s">
        <v>3</v>
      </c>
      <c r="N85" s="147" t="s">
        <v>42</v>
      </c>
      <c r="O85" s="54"/>
      <c r="P85" s="148">
        <f>O85*H85</f>
        <v>0</v>
      </c>
      <c r="Q85" s="148">
        <v>0</v>
      </c>
      <c r="R85" s="148">
        <f>Q85*H85</f>
        <v>0</v>
      </c>
      <c r="S85" s="148">
        <v>0</v>
      </c>
      <c r="T85" s="149">
        <f>S85*H85</f>
        <v>0</v>
      </c>
      <c r="U85" s="33"/>
      <c r="V85" s="33"/>
      <c r="W85" s="33"/>
      <c r="X85" s="33"/>
      <c r="Y85" s="33"/>
      <c r="Z85" s="33"/>
      <c r="AA85" s="33"/>
      <c r="AB85" s="33"/>
      <c r="AC85" s="33"/>
      <c r="AD85" s="33"/>
      <c r="AE85" s="33"/>
      <c r="AR85" s="150" t="s">
        <v>145</v>
      </c>
      <c r="AT85" s="150" t="s">
        <v>140</v>
      </c>
      <c r="AU85" s="150" t="s">
        <v>81</v>
      </c>
      <c r="AY85" s="18" t="s">
        <v>138</v>
      </c>
      <c r="BE85" s="151">
        <f>IF(N85="základní",J85,0)</f>
        <v>0</v>
      </c>
      <c r="BF85" s="151">
        <f>IF(N85="snížená",J85,0)</f>
        <v>0</v>
      </c>
      <c r="BG85" s="151">
        <f>IF(N85="zákl. přenesená",J85,0)</f>
        <v>0</v>
      </c>
      <c r="BH85" s="151">
        <f>IF(N85="sníž. přenesená",J85,0)</f>
        <v>0</v>
      </c>
      <c r="BI85" s="151">
        <f>IF(N85="nulová",J85,0)</f>
        <v>0</v>
      </c>
      <c r="BJ85" s="18" t="s">
        <v>79</v>
      </c>
      <c r="BK85" s="151">
        <f>ROUND(I85*H85,2)</f>
        <v>0</v>
      </c>
      <c r="BL85" s="18" t="s">
        <v>145</v>
      </c>
      <c r="BM85" s="150" t="s">
        <v>523</v>
      </c>
    </row>
    <row r="86" spans="1:65" s="2" customFormat="1" ht="19.5">
      <c r="A86" s="33"/>
      <c r="B86" s="34"/>
      <c r="C86" s="33"/>
      <c r="D86" s="152" t="s">
        <v>147</v>
      </c>
      <c r="E86" s="33"/>
      <c r="F86" s="153" t="s">
        <v>522</v>
      </c>
      <c r="G86" s="33"/>
      <c r="H86" s="33"/>
      <c r="I86" s="154"/>
      <c r="J86" s="33"/>
      <c r="K86" s="33"/>
      <c r="L86" s="34"/>
      <c r="M86" s="155"/>
      <c r="N86" s="156"/>
      <c r="O86" s="54"/>
      <c r="P86" s="54"/>
      <c r="Q86" s="54"/>
      <c r="R86" s="54"/>
      <c r="S86" s="54"/>
      <c r="T86" s="55"/>
      <c r="U86" s="33"/>
      <c r="V86" s="33"/>
      <c r="W86" s="33"/>
      <c r="X86" s="33"/>
      <c r="Y86" s="33"/>
      <c r="Z86" s="33"/>
      <c r="AA86" s="33"/>
      <c r="AB86" s="33"/>
      <c r="AC86" s="33"/>
      <c r="AD86" s="33"/>
      <c r="AE86" s="33"/>
      <c r="AT86" s="18" t="s">
        <v>147</v>
      </c>
      <c r="AU86" s="18" t="s">
        <v>81</v>
      </c>
    </row>
    <row r="87" spans="1:65" s="2" customFormat="1" ht="214.5">
      <c r="A87" s="33"/>
      <c r="B87" s="34"/>
      <c r="C87" s="33"/>
      <c r="D87" s="152" t="s">
        <v>148</v>
      </c>
      <c r="E87" s="33"/>
      <c r="F87" s="157" t="s">
        <v>176</v>
      </c>
      <c r="G87" s="33"/>
      <c r="H87" s="33"/>
      <c r="I87" s="154"/>
      <c r="J87" s="33"/>
      <c r="K87" s="33"/>
      <c r="L87" s="34"/>
      <c r="M87" s="155"/>
      <c r="N87" s="156"/>
      <c r="O87" s="54"/>
      <c r="P87" s="54"/>
      <c r="Q87" s="54"/>
      <c r="R87" s="54"/>
      <c r="S87" s="54"/>
      <c r="T87" s="55"/>
      <c r="U87" s="33"/>
      <c r="V87" s="33"/>
      <c r="W87" s="33"/>
      <c r="X87" s="33"/>
      <c r="Y87" s="33"/>
      <c r="Z87" s="33"/>
      <c r="AA87" s="33"/>
      <c r="AB87" s="33"/>
      <c r="AC87" s="33"/>
      <c r="AD87" s="33"/>
      <c r="AE87" s="33"/>
      <c r="AT87" s="18" t="s">
        <v>148</v>
      </c>
      <c r="AU87" s="18" t="s">
        <v>81</v>
      </c>
    </row>
    <row r="88" spans="1:65" s="13" customFormat="1" ht="11.25">
      <c r="B88" s="158"/>
      <c r="D88" s="152" t="s">
        <v>150</v>
      </c>
      <c r="E88" s="159" t="s">
        <v>3</v>
      </c>
      <c r="F88" s="160" t="s">
        <v>524</v>
      </c>
      <c r="H88" s="161">
        <v>691.40000000000009</v>
      </c>
      <c r="I88" s="162"/>
      <c r="L88" s="158"/>
      <c r="M88" s="163"/>
      <c r="N88" s="164"/>
      <c r="O88" s="164"/>
      <c r="P88" s="164"/>
      <c r="Q88" s="164"/>
      <c r="R88" s="164"/>
      <c r="S88" s="164"/>
      <c r="T88" s="165"/>
      <c r="AT88" s="159" t="s">
        <v>150</v>
      </c>
      <c r="AU88" s="159" t="s">
        <v>81</v>
      </c>
      <c r="AV88" s="13" t="s">
        <v>81</v>
      </c>
      <c r="AW88" s="13" t="s">
        <v>34</v>
      </c>
      <c r="AX88" s="13" t="s">
        <v>71</v>
      </c>
      <c r="AY88" s="159" t="s">
        <v>138</v>
      </c>
    </row>
    <row r="89" spans="1:65" s="14" customFormat="1" ht="11.25">
      <c r="B89" s="166"/>
      <c r="D89" s="152" t="s">
        <v>150</v>
      </c>
      <c r="E89" s="167" t="s">
        <v>3</v>
      </c>
      <c r="F89" s="168" t="s">
        <v>152</v>
      </c>
      <c r="H89" s="169">
        <v>691.40000000000009</v>
      </c>
      <c r="I89" s="170"/>
      <c r="L89" s="166"/>
      <c r="M89" s="171"/>
      <c r="N89" s="172"/>
      <c r="O89" s="172"/>
      <c r="P89" s="172"/>
      <c r="Q89" s="172"/>
      <c r="R89" s="172"/>
      <c r="S89" s="172"/>
      <c r="T89" s="173"/>
      <c r="AT89" s="167" t="s">
        <v>150</v>
      </c>
      <c r="AU89" s="167" t="s">
        <v>81</v>
      </c>
      <c r="AV89" s="14" t="s">
        <v>145</v>
      </c>
      <c r="AW89" s="14" t="s">
        <v>34</v>
      </c>
      <c r="AX89" s="14" t="s">
        <v>79</v>
      </c>
      <c r="AY89" s="167" t="s">
        <v>138</v>
      </c>
    </row>
    <row r="90" spans="1:65" s="2" customFormat="1" ht="24">
      <c r="A90" s="33"/>
      <c r="B90" s="138"/>
      <c r="C90" s="139" t="s">
        <v>81</v>
      </c>
      <c r="D90" s="139" t="s">
        <v>140</v>
      </c>
      <c r="E90" s="140" t="s">
        <v>525</v>
      </c>
      <c r="F90" s="141" t="s">
        <v>526</v>
      </c>
      <c r="G90" s="142" t="s">
        <v>174</v>
      </c>
      <c r="H90" s="143">
        <v>999.25</v>
      </c>
      <c r="I90" s="144"/>
      <c r="J90" s="145">
        <f>ROUND(I90*H90,2)</f>
        <v>0</v>
      </c>
      <c r="K90" s="141" t="s">
        <v>144</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527</v>
      </c>
    </row>
    <row r="91" spans="1:65" s="2" customFormat="1" ht="19.5">
      <c r="A91" s="33"/>
      <c r="B91" s="34"/>
      <c r="C91" s="33"/>
      <c r="D91" s="152" t="s">
        <v>147</v>
      </c>
      <c r="E91" s="33"/>
      <c r="F91" s="153" t="s">
        <v>526</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147</v>
      </c>
      <c r="AU91" s="18" t="s">
        <v>81</v>
      </c>
    </row>
    <row r="92" spans="1:65" s="2" customFormat="1" ht="282.75">
      <c r="A92" s="33"/>
      <c r="B92" s="34"/>
      <c r="C92" s="33"/>
      <c r="D92" s="152" t="s">
        <v>148</v>
      </c>
      <c r="E92" s="33"/>
      <c r="F92" s="157" t="s">
        <v>528</v>
      </c>
      <c r="G92" s="33"/>
      <c r="H92" s="33"/>
      <c r="I92" s="154"/>
      <c r="J92" s="33"/>
      <c r="K92" s="33"/>
      <c r="L92" s="34"/>
      <c r="M92" s="155"/>
      <c r="N92" s="156"/>
      <c r="O92" s="54"/>
      <c r="P92" s="54"/>
      <c r="Q92" s="54"/>
      <c r="R92" s="54"/>
      <c r="S92" s="54"/>
      <c r="T92" s="55"/>
      <c r="U92" s="33"/>
      <c r="V92" s="33"/>
      <c r="W92" s="33"/>
      <c r="X92" s="33"/>
      <c r="Y92" s="33"/>
      <c r="Z92" s="33"/>
      <c r="AA92" s="33"/>
      <c r="AB92" s="33"/>
      <c r="AC92" s="33"/>
      <c r="AD92" s="33"/>
      <c r="AE92" s="33"/>
      <c r="AT92" s="18" t="s">
        <v>148</v>
      </c>
      <c r="AU92" s="18" t="s">
        <v>81</v>
      </c>
    </row>
    <row r="93" spans="1:65" s="13" customFormat="1" ht="11.25">
      <c r="B93" s="158"/>
      <c r="D93" s="152" t="s">
        <v>150</v>
      </c>
      <c r="E93" s="159" t="s">
        <v>3</v>
      </c>
      <c r="F93" s="160" t="s">
        <v>529</v>
      </c>
      <c r="H93" s="161">
        <v>999.25</v>
      </c>
      <c r="I93" s="162"/>
      <c r="L93" s="158"/>
      <c r="M93" s="163"/>
      <c r="N93" s="164"/>
      <c r="O93" s="164"/>
      <c r="P93" s="164"/>
      <c r="Q93" s="164"/>
      <c r="R93" s="164"/>
      <c r="S93" s="164"/>
      <c r="T93" s="165"/>
      <c r="AT93" s="159" t="s">
        <v>150</v>
      </c>
      <c r="AU93" s="159" t="s">
        <v>81</v>
      </c>
      <c r="AV93" s="13" t="s">
        <v>81</v>
      </c>
      <c r="AW93" s="13" t="s">
        <v>34</v>
      </c>
      <c r="AX93" s="13" t="s">
        <v>71</v>
      </c>
      <c r="AY93" s="159" t="s">
        <v>138</v>
      </c>
    </row>
    <row r="94" spans="1:65" s="14" customFormat="1" ht="11.25">
      <c r="B94" s="166"/>
      <c r="D94" s="152" t="s">
        <v>150</v>
      </c>
      <c r="E94" s="167" t="s">
        <v>3</v>
      </c>
      <c r="F94" s="168" t="s">
        <v>152</v>
      </c>
      <c r="H94" s="169">
        <v>999.25</v>
      </c>
      <c r="I94" s="170"/>
      <c r="L94" s="166"/>
      <c r="M94" s="171"/>
      <c r="N94" s="172"/>
      <c r="O94" s="172"/>
      <c r="P94" s="172"/>
      <c r="Q94" s="172"/>
      <c r="R94" s="172"/>
      <c r="S94" s="172"/>
      <c r="T94" s="173"/>
      <c r="AT94" s="167" t="s">
        <v>150</v>
      </c>
      <c r="AU94" s="167" t="s">
        <v>81</v>
      </c>
      <c r="AV94" s="14" t="s">
        <v>145</v>
      </c>
      <c r="AW94" s="14" t="s">
        <v>34</v>
      </c>
      <c r="AX94" s="14" t="s">
        <v>79</v>
      </c>
      <c r="AY94" s="167" t="s">
        <v>138</v>
      </c>
    </row>
    <row r="95" spans="1:65" s="2" customFormat="1" ht="24">
      <c r="A95" s="33"/>
      <c r="B95" s="138"/>
      <c r="C95" s="139" t="s">
        <v>158</v>
      </c>
      <c r="D95" s="139" t="s">
        <v>140</v>
      </c>
      <c r="E95" s="140" t="s">
        <v>530</v>
      </c>
      <c r="F95" s="141" t="s">
        <v>531</v>
      </c>
      <c r="G95" s="142" t="s">
        <v>174</v>
      </c>
      <c r="H95" s="143">
        <v>299.77499999999998</v>
      </c>
      <c r="I95" s="144"/>
      <c r="J95" s="145">
        <f>ROUND(I95*H95,2)</f>
        <v>0</v>
      </c>
      <c r="K95" s="141" t="s">
        <v>144</v>
      </c>
      <c r="L95" s="34"/>
      <c r="M95" s="146" t="s">
        <v>3</v>
      </c>
      <c r="N95" s="147" t="s">
        <v>42</v>
      </c>
      <c r="O95" s="54"/>
      <c r="P95" s="148">
        <f>O95*H95</f>
        <v>0</v>
      </c>
      <c r="Q95" s="148">
        <v>0</v>
      </c>
      <c r="R95" s="148">
        <f>Q95*H95</f>
        <v>0</v>
      </c>
      <c r="S95" s="148">
        <v>0</v>
      </c>
      <c r="T95" s="149">
        <f>S95*H95</f>
        <v>0</v>
      </c>
      <c r="U95" s="33"/>
      <c r="V95" s="33"/>
      <c r="W95" s="33"/>
      <c r="X95" s="33"/>
      <c r="Y95" s="33"/>
      <c r="Z95" s="33"/>
      <c r="AA95" s="33"/>
      <c r="AB95" s="33"/>
      <c r="AC95" s="33"/>
      <c r="AD95" s="33"/>
      <c r="AE95" s="33"/>
      <c r="AR95" s="150" t="s">
        <v>145</v>
      </c>
      <c r="AT95" s="150" t="s">
        <v>140</v>
      </c>
      <c r="AU95" s="150" t="s">
        <v>81</v>
      </c>
      <c r="AY95" s="18" t="s">
        <v>138</v>
      </c>
      <c r="BE95" s="151">
        <f>IF(N95="základní",J95,0)</f>
        <v>0</v>
      </c>
      <c r="BF95" s="151">
        <f>IF(N95="snížená",J95,0)</f>
        <v>0</v>
      </c>
      <c r="BG95" s="151">
        <f>IF(N95="zákl. přenesená",J95,0)</f>
        <v>0</v>
      </c>
      <c r="BH95" s="151">
        <f>IF(N95="sníž. přenesená",J95,0)</f>
        <v>0</v>
      </c>
      <c r="BI95" s="151">
        <f>IF(N95="nulová",J95,0)</f>
        <v>0</v>
      </c>
      <c r="BJ95" s="18" t="s">
        <v>79</v>
      </c>
      <c r="BK95" s="151">
        <f>ROUND(I95*H95,2)</f>
        <v>0</v>
      </c>
      <c r="BL95" s="18" t="s">
        <v>145</v>
      </c>
      <c r="BM95" s="150" t="s">
        <v>532</v>
      </c>
    </row>
    <row r="96" spans="1:65" s="2" customFormat="1" ht="19.5">
      <c r="A96" s="33"/>
      <c r="B96" s="34"/>
      <c r="C96" s="33"/>
      <c r="D96" s="152" t="s">
        <v>147</v>
      </c>
      <c r="E96" s="33"/>
      <c r="F96" s="153" t="s">
        <v>531</v>
      </c>
      <c r="G96" s="33"/>
      <c r="H96" s="33"/>
      <c r="I96" s="154"/>
      <c r="J96" s="33"/>
      <c r="K96" s="33"/>
      <c r="L96" s="34"/>
      <c r="M96" s="155"/>
      <c r="N96" s="156"/>
      <c r="O96" s="54"/>
      <c r="P96" s="54"/>
      <c r="Q96" s="54"/>
      <c r="R96" s="54"/>
      <c r="S96" s="54"/>
      <c r="T96" s="55"/>
      <c r="U96" s="33"/>
      <c r="V96" s="33"/>
      <c r="W96" s="33"/>
      <c r="X96" s="33"/>
      <c r="Y96" s="33"/>
      <c r="Z96" s="33"/>
      <c r="AA96" s="33"/>
      <c r="AB96" s="33"/>
      <c r="AC96" s="33"/>
      <c r="AD96" s="33"/>
      <c r="AE96" s="33"/>
      <c r="AT96" s="18" t="s">
        <v>147</v>
      </c>
      <c r="AU96" s="18" t="s">
        <v>81</v>
      </c>
    </row>
    <row r="97" spans="1:65" s="2" customFormat="1" ht="282.75">
      <c r="A97" s="33"/>
      <c r="B97" s="34"/>
      <c r="C97" s="33"/>
      <c r="D97" s="152" t="s">
        <v>148</v>
      </c>
      <c r="E97" s="33"/>
      <c r="F97" s="157" t="s">
        <v>528</v>
      </c>
      <c r="G97" s="33"/>
      <c r="H97" s="33"/>
      <c r="I97" s="154"/>
      <c r="J97" s="33"/>
      <c r="K97" s="33"/>
      <c r="L97" s="34"/>
      <c r="M97" s="155"/>
      <c r="N97" s="156"/>
      <c r="O97" s="54"/>
      <c r="P97" s="54"/>
      <c r="Q97" s="54"/>
      <c r="R97" s="54"/>
      <c r="S97" s="54"/>
      <c r="T97" s="55"/>
      <c r="U97" s="33"/>
      <c r="V97" s="33"/>
      <c r="W97" s="33"/>
      <c r="X97" s="33"/>
      <c r="Y97" s="33"/>
      <c r="Z97" s="33"/>
      <c r="AA97" s="33"/>
      <c r="AB97" s="33"/>
      <c r="AC97" s="33"/>
      <c r="AD97" s="33"/>
      <c r="AE97" s="33"/>
      <c r="AT97" s="18" t="s">
        <v>148</v>
      </c>
      <c r="AU97" s="18" t="s">
        <v>81</v>
      </c>
    </row>
    <row r="98" spans="1:65" s="13" customFormat="1" ht="11.25">
      <c r="B98" s="158"/>
      <c r="D98" s="152" t="s">
        <v>150</v>
      </c>
      <c r="E98" s="159" t="s">
        <v>3</v>
      </c>
      <c r="F98" s="160" t="s">
        <v>533</v>
      </c>
      <c r="H98" s="161">
        <v>299.77499999999998</v>
      </c>
      <c r="I98" s="162"/>
      <c r="L98" s="158"/>
      <c r="M98" s="163"/>
      <c r="N98" s="164"/>
      <c r="O98" s="164"/>
      <c r="P98" s="164"/>
      <c r="Q98" s="164"/>
      <c r="R98" s="164"/>
      <c r="S98" s="164"/>
      <c r="T98" s="165"/>
      <c r="AT98" s="159" t="s">
        <v>150</v>
      </c>
      <c r="AU98" s="159" t="s">
        <v>81</v>
      </c>
      <c r="AV98" s="13" t="s">
        <v>81</v>
      </c>
      <c r="AW98" s="13" t="s">
        <v>34</v>
      </c>
      <c r="AX98" s="13" t="s">
        <v>71</v>
      </c>
      <c r="AY98" s="159" t="s">
        <v>138</v>
      </c>
    </row>
    <row r="99" spans="1:65" s="14" customFormat="1" ht="11.25">
      <c r="B99" s="166"/>
      <c r="D99" s="152" t="s">
        <v>150</v>
      </c>
      <c r="E99" s="167" t="s">
        <v>3</v>
      </c>
      <c r="F99" s="168" t="s">
        <v>152</v>
      </c>
      <c r="H99" s="169">
        <v>299.77499999999998</v>
      </c>
      <c r="I99" s="170"/>
      <c r="L99" s="166"/>
      <c r="M99" s="171"/>
      <c r="N99" s="172"/>
      <c r="O99" s="172"/>
      <c r="P99" s="172"/>
      <c r="Q99" s="172"/>
      <c r="R99" s="172"/>
      <c r="S99" s="172"/>
      <c r="T99" s="173"/>
      <c r="AT99" s="167" t="s">
        <v>150</v>
      </c>
      <c r="AU99" s="167" t="s">
        <v>81</v>
      </c>
      <c r="AV99" s="14" t="s">
        <v>145</v>
      </c>
      <c r="AW99" s="14" t="s">
        <v>34</v>
      </c>
      <c r="AX99" s="14" t="s">
        <v>79</v>
      </c>
      <c r="AY99" s="167" t="s">
        <v>138</v>
      </c>
    </row>
    <row r="100" spans="1:65" s="2" customFormat="1" ht="33" customHeight="1">
      <c r="A100" s="33"/>
      <c r="B100" s="138"/>
      <c r="C100" s="139" t="s">
        <v>145</v>
      </c>
      <c r="D100" s="139" t="s">
        <v>140</v>
      </c>
      <c r="E100" s="140" t="s">
        <v>190</v>
      </c>
      <c r="F100" s="141" t="s">
        <v>191</v>
      </c>
      <c r="G100" s="142" t="s">
        <v>174</v>
      </c>
      <c r="H100" s="143">
        <v>1457.4880000000001</v>
      </c>
      <c r="I100" s="144"/>
      <c r="J100" s="145">
        <f>ROUND(I100*H100,2)</f>
        <v>0</v>
      </c>
      <c r="K100" s="141" t="s">
        <v>144</v>
      </c>
      <c r="L100" s="34"/>
      <c r="M100" s="146" t="s">
        <v>3</v>
      </c>
      <c r="N100" s="147" t="s">
        <v>42</v>
      </c>
      <c r="O100" s="54"/>
      <c r="P100" s="148">
        <f>O100*H100</f>
        <v>0</v>
      </c>
      <c r="Q100" s="148">
        <v>0</v>
      </c>
      <c r="R100" s="148">
        <f>Q100*H100</f>
        <v>0</v>
      </c>
      <c r="S100" s="148">
        <v>0</v>
      </c>
      <c r="T100" s="149">
        <f>S100*H100</f>
        <v>0</v>
      </c>
      <c r="U100" s="33"/>
      <c r="V100" s="33"/>
      <c r="W100" s="33"/>
      <c r="X100" s="33"/>
      <c r="Y100" s="33"/>
      <c r="Z100" s="33"/>
      <c r="AA100" s="33"/>
      <c r="AB100" s="33"/>
      <c r="AC100" s="33"/>
      <c r="AD100" s="33"/>
      <c r="AE100" s="33"/>
      <c r="AR100" s="150" t="s">
        <v>145</v>
      </c>
      <c r="AT100" s="150" t="s">
        <v>140</v>
      </c>
      <c r="AU100" s="150" t="s">
        <v>81</v>
      </c>
      <c r="AY100" s="18" t="s">
        <v>138</v>
      </c>
      <c r="BE100" s="151">
        <f>IF(N100="základní",J100,0)</f>
        <v>0</v>
      </c>
      <c r="BF100" s="151">
        <f>IF(N100="snížená",J100,0)</f>
        <v>0</v>
      </c>
      <c r="BG100" s="151">
        <f>IF(N100="zákl. přenesená",J100,0)</f>
        <v>0</v>
      </c>
      <c r="BH100" s="151">
        <f>IF(N100="sníž. přenesená",J100,0)</f>
        <v>0</v>
      </c>
      <c r="BI100" s="151">
        <f>IF(N100="nulová",J100,0)</f>
        <v>0</v>
      </c>
      <c r="BJ100" s="18" t="s">
        <v>79</v>
      </c>
      <c r="BK100" s="151">
        <f>ROUND(I100*H100,2)</f>
        <v>0</v>
      </c>
      <c r="BL100" s="18" t="s">
        <v>145</v>
      </c>
      <c r="BM100" s="150" t="s">
        <v>534</v>
      </c>
    </row>
    <row r="101" spans="1:65" s="2" customFormat="1" ht="19.5">
      <c r="A101" s="33"/>
      <c r="B101" s="34"/>
      <c r="C101" s="33"/>
      <c r="D101" s="152" t="s">
        <v>147</v>
      </c>
      <c r="E101" s="33"/>
      <c r="F101" s="153" t="s">
        <v>191</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147</v>
      </c>
      <c r="AU101" s="18" t="s">
        <v>81</v>
      </c>
    </row>
    <row r="102" spans="1:65" s="2" customFormat="1" ht="165.75">
      <c r="A102" s="33"/>
      <c r="B102" s="34"/>
      <c r="C102" s="33"/>
      <c r="D102" s="152" t="s">
        <v>148</v>
      </c>
      <c r="E102" s="33"/>
      <c r="F102" s="157" t="s">
        <v>193</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148</v>
      </c>
      <c r="AU102" s="18" t="s">
        <v>81</v>
      </c>
    </row>
    <row r="103" spans="1:65" s="15" customFormat="1" ht="11.25">
      <c r="B103" s="174"/>
      <c r="D103" s="152" t="s">
        <v>150</v>
      </c>
      <c r="E103" s="175" t="s">
        <v>3</v>
      </c>
      <c r="F103" s="176" t="s">
        <v>535</v>
      </c>
      <c r="H103" s="175" t="s">
        <v>3</v>
      </c>
      <c r="I103" s="177"/>
      <c r="L103" s="174"/>
      <c r="M103" s="178"/>
      <c r="N103" s="179"/>
      <c r="O103" s="179"/>
      <c r="P103" s="179"/>
      <c r="Q103" s="179"/>
      <c r="R103" s="179"/>
      <c r="S103" s="179"/>
      <c r="T103" s="180"/>
      <c r="AT103" s="175" t="s">
        <v>150</v>
      </c>
      <c r="AU103" s="175" t="s">
        <v>81</v>
      </c>
      <c r="AV103" s="15" t="s">
        <v>79</v>
      </c>
      <c r="AW103" s="15" t="s">
        <v>34</v>
      </c>
      <c r="AX103" s="15" t="s">
        <v>71</v>
      </c>
      <c r="AY103" s="175" t="s">
        <v>138</v>
      </c>
    </row>
    <row r="104" spans="1:65" s="13" customFormat="1" ht="11.25">
      <c r="B104" s="158"/>
      <c r="D104" s="152" t="s">
        <v>150</v>
      </c>
      <c r="E104" s="159" t="s">
        <v>3</v>
      </c>
      <c r="F104" s="160" t="s">
        <v>536</v>
      </c>
      <c r="H104" s="161">
        <v>691.40000000000009</v>
      </c>
      <c r="I104" s="162"/>
      <c r="L104" s="158"/>
      <c r="M104" s="163"/>
      <c r="N104" s="164"/>
      <c r="O104" s="164"/>
      <c r="P104" s="164"/>
      <c r="Q104" s="164"/>
      <c r="R104" s="164"/>
      <c r="S104" s="164"/>
      <c r="T104" s="165"/>
      <c r="AT104" s="159" t="s">
        <v>150</v>
      </c>
      <c r="AU104" s="159" t="s">
        <v>81</v>
      </c>
      <c r="AV104" s="13" t="s">
        <v>81</v>
      </c>
      <c r="AW104" s="13" t="s">
        <v>34</v>
      </c>
      <c r="AX104" s="13" t="s">
        <v>71</v>
      </c>
      <c r="AY104" s="159" t="s">
        <v>138</v>
      </c>
    </row>
    <row r="105" spans="1:65" s="15" customFormat="1" ht="11.25">
      <c r="B105" s="174"/>
      <c r="D105" s="152" t="s">
        <v>150</v>
      </c>
      <c r="E105" s="175" t="s">
        <v>3</v>
      </c>
      <c r="F105" s="176" t="s">
        <v>218</v>
      </c>
      <c r="H105" s="175" t="s">
        <v>3</v>
      </c>
      <c r="I105" s="177"/>
      <c r="L105" s="174"/>
      <c r="M105" s="178"/>
      <c r="N105" s="179"/>
      <c r="O105" s="179"/>
      <c r="P105" s="179"/>
      <c r="Q105" s="179"/>
      <c r="R105" s="179"/>
      <c r="S105" s="179"/>
      <c r="T105" s="180"/>
      <c r="AT105" s="175" t="s">
        <v>150</v>
      </c>
      <c r="AU105" s="175" t="s">
        <v>81</v>
      </c>
      <c r="AV105" s="15" t="s">
        <v>79</v>
      </c>
      <c r="AW105" s="15" t="s">
        <v>34</v>
      </c>
      <c r="AX105" s="15" t="s">
        <v>71</v>
      </c>
      <c r="AY105" s="175" t="s">
        <v>138</v>
      </c>
    </row>
    <row r="106" spans="1:65" s="13" customFormat="1" ht="11.25">
      <c r="B106" s="158"/>
      <c r="D106" s="152" t="s">
        <v>150</v>
      </c>
      <c r="E106" s="159" t="s">
        <v>3</v>
      </c>
      <c r="F106" s="160" t="s">
        <v>537</v>
      </c>
      <c r="H106" s="161">
        <v>766.08749999999998</v>
      </c>
      <c r="I106" s="162"/>
      <c r="L106" s="158"/>
      <c r="M106" s="163"/>
      <c r="N106" s="164"/>
      <c r="O106" s="164"/>
      <c r="P106" s="164"/>
      <c r="Q106" s="164"/>
      <c r="R106" s="164"/>
      <c r="S106" s="164"/>
      <c r="T106" s="165"/>
      <c r="AT106" s="159" t="s">
        <v>150</v>
      </c>
      <c r="AU106" s="159" t="s">
        <v>81</v>
      </c>
      <c r="AV106" s="13" t="s">
        <v>81</v>
      </c>
      <c r="AW106" s="13" t="s">
        <v>34</v>
      </c>
      <c r="AX106" s="13" t="s">
        <v>71</v>
      </c>
      <c r="AY106" s="159" t="s">
        <v>138</v>
      </c>
    </row>
    <row r="107" spans="1:65" s="14" customFormat="1" ht="11.25">
      <c r="B107" s="166"/>
      <c r="D107" s="152" t="s">
        <v>150</v>
      </c>
      <c r="E107" s="167" t="s">
        <v>3</v>
      </c>
      <c r="F107" s="168" t="s">
        <v>152</v>
      </c>
      <c r="H107" s="169">
        <v>1457.4875000000002</v>
      </c>
      <c r="I107" s="170"/>
      <c r="L107" s="166"/>
      <c r="M107" s="171"/>
      <c r="N107" s="172"/>
      <c r="O107" s="172"/>
      <c r="P107" s="172"/>
      <c r="Q107" s="172"/>
      <c r="R107" s="172"/>
      <c r="S107" s="172"/>
      <c r="T107" s="173"/>
      <c r="AT107" s="167" t="s">
        <v>150</v>
      </c>
      <c r="AU107" s="167" t="s">
        <v>81</v>
      </c>
      <c r="AV107" s="14" t="s">
        <v>145</v>
      </c>
      <c r="AW107" s="14" t="s">
        <v>34</v>
      </c>
      <c r="AX107" s="14" t="s">
        <v>79</v>
      </c>
      <c r="AY107" s="167" t="s">
        <v>138</v>
      </c>
    </row>
    <row r="108" spans="1:65" s="2" customFormat="1" ht="33" customHeight="1">
      <c r="A108" s="33"/>
      <c r="B108" s="138"/>
      <c r="C108" s="139" t="s">
        <v>171</v>
      </c>
      <c r="D108" s="139" t="s">
        <v>140</v>
      </c>
      <c r="E108" s="140" t="s">
        <v>200</v>
      </c>
      <c r="F108" s="141" t="s">
        <v>201</v>
      </c>
      <c r="G108" s="142" t="s">
        <v>174</v>
      </c>
      <c r="H108" s="143">
        <v>999.25</v>
      </c>
      <c r="I108" s="144"/>
      <c r="J108" s="145">
        <f>ROUND(I108*H108,2)</f>
        <v>0</v>
      </c>
      <c r="K108" s="141" t="s">
        <v>144</v>
      </c>
      <c r="L108" s="34"/>
      <c r="M108" s="146" t="s">
        <v>3</v>
      </c>
      <c r="N108" s="147" t="s">
        <v>42</v>
      </c>
      <c r="O108" s="54"/>
      <c r="P108" s="148">
        <f>O108*H108</f>
        <v>0</v>
      </c>
      <c r="Q108" s="148">
        <v>0</v>
      </c>
      <c r="R108" s="148">
        <f>Q108*H108</f>
        <v>0</v>
      </c>
      <c r="S108" s="148">
        <v>0</v>
      </c>
      <c r="T108" s="149">
        <f>S108*H108</f>
        <v>0</v>
      </c>
      <c r="U108" s="33"/>
      <c r="V108" s="33"/>
      <c r="W108" s="33"/>
      <c r="X108" s="33"/>
      <c r="Y108" s="33"/>
      <c r="Z108" s="33"/>
      <c r="AA108" s="33"/>
      <c r="AB108" s="33"/>
      <c r="AC108" s="33"/>
      <c r="AD108" s="33"/>
      <c r="AE108" s="33"/>
      <c r="AR108" s="150" t="s">
        <v>145</v>
      </c>
      <c r="AT108" s="150" t="s">
        <v>140</v>
      </c>
      <c r="AU108" s="150" t="s">
        <v>81</v>
      </c>
      <c r="AY108" s="18" t="s">
        <v>138</v>
      </c>
      <c r="BE108" s="151">
        <f>IF(N108="základní",J108,0)</f>
        <v>0</v>
      </c>
      <c r="BF108" s="151">
        <f>IF(N108="snížená",J108,0)</f>
        <v>0</v>
      </c>
      <c r="BG108" s="151">
        <f>IF(N108="zákl. přenesená",J108,0)</f>
        <v>0</v>
      </c>
      <c r="BH108" s="151">
        <f>IF(N108="sníž. přenesená",J108,0)</f>
        <v>0</v>
      </c>
      <c r="BI108" s="151">
        <f>IF(N108="nulová",J108,0)</f>
        <v>0</v>
      </c>
      <c r="BJ108" s="18" t="s">
        <v>79</v>
      </c>
      <c r="BK108" s="151">
        <f>ROUND(I108*H108,2)</f>
        <v>0</v>
      </c>
      <c r="BL108" s="18" t="s">
        <v>145</v>
      </c>
      <c r="BM108" s="150" t="s">
        <v>538</v>
      </c>
    </row>
    <row r="109" spans="1:65" s="2" customFormat="1" ht="19.5">
      <c r="A109" s="33"/>
      <c r="B109" s="34"/>
      <c r="C109" s="33"/>
      <c r="D109" s="152" t="s">
        <v>147</v>
      </c>
      <c r="E109" s="33"/>
      <c r="F109" s="153" t="s">
        <v>201</v>
      </c>
      <c r="G109" s="33"/>
      <c r="H109" s="33"/>
      <c r="I109" s="154"/>
      <c r="J109" s="33"/>
      <c r="K109" s="33"/>
      <c r="L109" s="34"/>
      <c r="M109" s="155"/>
      <c r="N109" s="156"/>
      <c r="O109" s="54"/>
      <c r="P109" s="54"/>
      <c r="Q109" s="54"/>
      <c r="R109" s="54"/>
      <c r="S109" s="54"/>
      <c r="T109" s="55"/>
      <c r="U109" s="33"/>
      <c r="V109" s="33"/>
      <c r="W109" s="33"/>
      <c r="X109" s="33"/>
      <c r="Y109" s="33"/>
      <c r="Z109" s="33"/>
      <c r="AA109" s="33"/>
      <c r="AB109" s="33"/>
      <c r="AC109" s="33"/>
      <c r="AD109" s="33"/>
      <c r="AE109" s="33"/>
      <c r="AT109" s="18" t="s">
        <v>147</v>
      </c>
      <c r="AU109" s="18" t="s">
        <v>81</v>
      </c>
    </row>
    <row r="110" spans="1:65" s="2" customFormat="1" ht="165.75">
      <c r="A110" s="33"/>
      <c r="B110" s="34"/>
      <c r="C110" s="33"/>
      <c r="D110" s="152" t="s">
        <v>148</v>
      </c>
      <c r="E110" s="33"/>
      <c r="F110" s="157" t="s">
        <v>193</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148</v>
      </c>
      <c r="AU110" s="18" t="s">
        <v>81</v>
      </c>
    </row>
    <row r="111" spans="1:65" s="15" customFormat="1" ht="11.25">
      <c r="B111" s="174"/>
      <c r="D111" s="152" t="s">
        <v>150</v>
      </c>
      <c r="E111" s="175" t="s">
        <v>3</v>
      </c>
      <c r="F111" s="176" t="s">
        <v>539</v>
      </c>
      <c r="H111" s="175" t="s">
        <v>3</v>
      </c>
      <c r="I111" s="177"/>
      <c r="L111" s="174"/>
      <c r="M111" s="178"/>
      <c r="N111" s="179"/>
      <c r="O111" s="179"/>
      <c r="P111" s="179"/>
      <c r="Q111" s="179"/>
      <c r="R111" s="179"/>
      <c r="S111" s="179"/>
      <c r="T111" s="180"/>
      <c r="AT111" s="175" t="s">
        <v>150</v>
      </c>
      <c r="AU111" s="175" t="s">
        <v>81</v>
      </c>
      <c r="AV111" s="15" t="s">
        <v>79</v>
      </c>
      <c r="AW111" s="15" t="s">
        <v>34</v>
      </c>
      <c r="AX111" s="15" t="s">
        <v>71</v>
      </c>
      <c r="AY111" s="175" t="s">
        <v>138</v>
      </c>
    </row>
    <row r="112" spans="1:65" s="13" customFormat="1" ht="11.25">
      <c r="B112" s="158"/>
      <c r="D112" s="152" t="s">
        <v>150</v>
      </c>
      <c r="E112" s="159" t="s">
        <v>3</v>
      </c>
      <c r="F112" s="160" t="s">
        <v>529</v>
      </c>
      <c r="H112" s="161">
        <v>999.25</v>
      </c>
      <c r="I112" s="162"/>
      <c r="L112" s="158"/>
      <c r="M112" s="163"/>
      <c r="N112" s="164"/>
      <c r="O112" s="164"/>
      <c r="P112" s="164"/>
      <c r="Q112" s="164"/>
      <c r="R112" s="164"/>
      <c r="S112" s="164"/>
      <c r="T112" s="165"/>
      <c r="AT112" s="159" t="s">
        <v>150</v>
      </c>
      <c r="AU112" s="159" t="s">
        <v>81</v>
      </c>
      <c r="AV112" s="13" t="s">
        <v>81</v>
      </c>
      <c r="AW112" s="13" t="s">
        <v>34</v>
      </c>
      <c r="AX112" s="13" t="s">
        <v>71</v>
      </c>
      <c r="AY112" s="159" t="s">
        <v>138</v>
      </c>
    </row>
    <row r="113" spans="1:65" s="14" customFormat="1" ht="11.25">
      <c r="B113" s="166"/>
      <c r="D113" s="152" t="s">
        <v>150</v>
      </c>
      <c r="E113" s="167" t="s">
        <v>3</v>
      </c>
      <c r="F113" s="168" t="s">
        <v>152</v>
      </c>
      <c r="H113" s="169">
        <v>999.25</v>
      </c>
      <c r="I113" s="170"/>
      <c r="L113" s="166"/>
      <c r="M113" s="171"/>
      <c r="N113" s="172"/>
      <c r="O113" s="172"/>
      <c r="P113" s="172"/>
      <c r="Q113" s="172"/>
      <c r="R113" s="172"/>
      <c r="S113" s="172"/>
      <c r="T113" s="173"/>
      <c r="AT113" s="167" t="s">
        <v>150</v>
      </c>
      <c r="AU113" s="167" t="s">
        <v>81</v>
      </c>
      <c r="AV113" s="14" t="s">
        <v>145</v>
      </c>
      <c r="AW113" s="14" t="s">
        <v>34</v>
      </c>
      <c r="AX113" s="14" t="s">
        <v>79</v>
      </c>
      <c r="AY113" s="167" t="s">
        <v>138</v>
      </c>
    </row>
    <row r="114" spans="1:65" s="2" customFormat="1" ht="36">
      <c r="A114" s="33"/>
      <c r="B114" s="138"/>
      <c r="C114" s="139" t="s">
        <v>178</v>
      </c>
      <c r="D114" s="139" t="s">
        <v>140</v>
      </c>
      <c r="E114" s="140" t="s">
        <v>208</v>
      </c>
      <c r="F114" s="141" t="s">
        <v>209</v>
      </c>
      <c r="G114" s="142" t="s">
        <v>174</v>
      </c>
      <c r="H114" s="143">
        <v>4996.25</v>
      </c>
      <c r="I114" s="144"/>
      <c r="J114" s="145">
        <f>ROUND(I114*H114,2)</f>
        <v>0</v>
      </c>
      <c r="K114" s="141" t="s">
        <v>144</v>
      </c>
      <c r="L114" s="34"/>
      <c r="M114" s="146" t="s">
        <v>3</v>
      </c>
      <c r="N114" s="147"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145</v>
      </c>
      <c r="AT114" s="150" t="s">
        <v>140</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540</v>
      </c>
    </row>
    <row r="115" spans="1:65" s="2" customFormat="1" ht="19.5">
      <c r="A115" s="33"/>
      <c r="B115" s="34"/>
      <c r="C115" s="33"/>
      <c r="D115" s="152" t="s">
        <v>147</v>
      </c>
      <c r="E115" s="33"/>
      <c r="F115" s="153" t="s">
        <v>209</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65" s="2" customFormat="1" ht="165.75">
      <c r="A116" s="33"/>
      <c r="B116" s="34"/>
      <c r="C116" s="33"/>
      <c r="D116" s="152" t="s">
        <v>148</v>
      </c>
      <c r="E116" s="33"/>
      <c r="F116" s="157" t="s">
        <v>193</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148</v>
      </c>
      <c r="AU116" s="18" t="s">
        <v>81</v>
      </c>
    </row>
    <row r="117" spans="1:65" s="13" customFormat="1" ht="11.25">
      <c r="B117" s="158"/>
      <c r="D117" s="152" t="s">
        <v>150</v>
      </c>
      <c r="E117" s="159" t="s">
        <v>3</v>
      </c>
      <c r="F117" s="160" t="s">
        <v>541</v>
      </c>
      <c r="H117" s="161">
        <v>4996.25</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1:65" s="14" customFormat="1" ht="11.25">
      <c r="B118" s="166"/>
      <c r="D118" s="152" t="s">
        <v>150</v>
      </c>
      <c r="E118" s="167" t="s">
        <v>3</v>
      </c>
      <c r="F118" s="168" t="s">
        <v>152</v>
      </c>
      <c r="H118" s="169">
        <v>4996.25</v>
      </c>
      <c r="I118" s="170"/>
      <c r="L118" s="166"/>
      <c r="M118" s="171"/>
      <c r="N118" s="172"/>
      <c r="O118" s="172"/>
      <c r="P118" s="172"/>
      <c r="Q118" s="172"/>
      <c r="R118" s="172"/>
      <c r="S118" s="172"/>
      <c r="T118" s="173"/>
      <c r="AT118" s="167" t="s">
        <v>150</v>
      </c>
      <c r="AU118" s="167" t="s">
        <v>81</v>
      </c>
      <c r="AV118" s="14" t="s">
        <v>145</v>
      </c>
      <c r="AW118" s="14" t="s">
        <v>34</v>
      </c>
      <c r="AX118" s="14" t="s">
        <v>79</v>
      </c>
      <c r="AY118" s="167" t="s">
        <v>138</v>
      </c>
    </row>
    <row r="119" spans="1:65" s="2" customFormat="1" ht="24">
      <c r="A119" s="33"/>
      <c r="B119" s="138"/>
      <c r="C119" s="139" t="s">
        <v>184</v>
      </c>
      <c r="D119" s="139" t="s">
        <v>140</v>
      </c>
      <c r="E119" s="140" t="s">
        <v>542</v>
      </c>
      <c r="F119" s="141" t="s">
        <v>543</v>
      </c>
      <c r="G119" s="142" t="s">
        <v>174</v>
      </c>
      <c r="H119" s="143">
        <v>766.08799999999997</v>
      </c>
      <c r="I119" s="144"/>
      <c r="J119" s="145">
        <f>ROUND(I119*H119,2)</f>
        <v>0</v>
      </c>
      <c r="K119" s="141" t="s">
        <v>144</v>
      </c>
      <c r="L119" s="34"/>
      <c r="M119" s="146" t="s">
        <v>3</v>
      </c>
      <c r="N119" s="147" t="s">
        <v>42</v>
      </c>
      <c r="O119" s="54"/>
      <c r="P119" s="148">
        <f>O119*H119</f>
        <v>0</v>
      </c>
      <c r="Q119" s="148">
        <v>0</v>
      </c>
      <c r="R119" s="148">
        <f>Q119*H119</f>
        <v>0</v>
      </c>
      <c r="S119" s="148">
        <v>0</v>
      </c>
      <c r="T119" s="149">
        <f>S119*H119</f>
        <v>0</v>
      </c>
      <c r="U119" s="33"/>
      <c r="V119" s="33"/>
      <c r="W119" s="33"/>
      <c r="X119" s="33"/>
      <c r="Y119" s="33"/>
      <c r="Z119" s="33"/>
      <c r="AA119" s="33"/>
      <c r="AB119" s="33"/>
      <c r="AC119" s="33"/>
      <c r="AD119" s="33"/>
      <c r="AE119" s="33"/>
      <c r="AR119" s="150" t="s">
        <v>145</v>
      </c>
      <c r="AT119" s="150" t="s">
        <v>140</v>
      </c>
      <c r="AU119" s="150" t="s">
        <v>81</v>
      </c>
      <c r="AY119" s="18" t="s">
        <v>138</v>
      </c>
      <c r="BE119" s="151">
        <f>IF(N119="základní",J119,0)</f>
        <v>0</v>
      </c>
      <c r="BF119" s="151">
        <f>IF(N119="snížená",J119,0)</f>
        <v>0</v>
      </c>
      <c r="BG119" s="151">
        <f>IF(N119="zákl. přenesená",J119,0)</f>
        <v>0</v>
      </c>
      <c r="BH119" s="151">
        <f>IF(N119="sníž. přenesená",J119,0)</f>
        <v>0</v>
      </c>
      <c r="BI119" s="151">
        <f>IF(N119="nulová",J119,0)</f>
        <v>0</v>
      </c>
      <c r="BJ119" s="18" t="s">
        <v>79</v>
      </c>
      <c r="BK119" s="151">
        <f>ROUND(I119*H119,2)</f>
        <v>0</v>
      </c>
      <c r="BL119" s="18" t="s">
        <v>145</v>
      </c>
      <c r="BM119" s="150" t="s">
        <v>544</v>
      </c>
    </row>
    <row r="120" spans="1:65" s="2" customFormat="1" ht="11.25">
      <c r="A120" s="33"/>
      <c r="B120" s="34"/>
      <c r="C120" s="33"/>
      <c r="D120" s="152" t="s">
        <v>147</v>
      </c>
      <c r="E120" s="33"/>
      <c r="F120" s="153" t="s">
        <v>543</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147</v>
      </c>
      <c r="AU120" s="18" t="s">
        <v>81</v>
      </c>
    </row>
    <row r="121" spans="1:65" s="2" customFormat="1" ht="126.75">
      <c r="A121" s="33"/>
      <c r="B121" s="34"/>
      <c r="C121" s="33"/>
      <c r="D121" s="152" t="s">
        <v>148</v>
      </c>
      <c r="E121" s="33"/>
      <c r="F121" s="157" t="s">
        <v>215</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81</v>
      </c>
    </row>
    <row r="122" spans="1:65" s="15" customFormat="1" ht="11.25">
      <c r="B122" s="174"/>
      <c r="D122" s="152" t="s">
        <v>150</v>
      </c>
      <c r="E122" s="175" t="s">
        <v>3</v>
      </c>
      <c r="F122" s="176" t="s">
        <v>465</v>
      </c>
      <c r="H122" s="175" t="s">
        <v>3</v>
      </c>
      <c r="I122" s="177"/>
      <c r="L122" s="174"/>
      <c r="M122" s="178"/>
      <c r="N122" s="179"/>
      <c r="O122" s="179"/>
      <c r="P122" s="179"/>
      <c r="Q122" s="179"/>
      <c r="R122" s="179"/>
      <c r="S122" s="179"/>
      <c r="T122" s="180"/>
      <c r="AT122" s="175" t="s">
        <v>150</v>
      </c>
      <c r="AU122" s="175" t="s">
        <v>81</v>
      </c>
      <c r="AV122" s="15" t="s">
        <v>79</v>
      </c>
      <c r="AW122" s="15" t="s">
        <v>34</v>
      </c>
      <c r="AX122" s="15" t="s">
        <v>71</v>
      </c>
      <c r="AY122" s="175" t="s">
        <v>138</v>
      </c>
    </row>
    <row r="123" spans="1:65" s="13" customFormat="1" ht="11.25">
      <c r="B123" s="158"/>
      <c r="D123" s="152" t="s">
        <v>150</v>
      </c>
      <c r="E123" s="159" t="s">
        <v>3</v>
      </c>
      <c r="F123" s="160" t="s">
        <v>537</v>
      </c>
      <c r="H123" s="161">
        <v>766.08749999999998</v>
      </c>
      <c r="I123" s="162"/>
      <c r="L123" s="158"/>
      <c r="M123" s="163"/>
      <c r="N123" s="164"/>
      <c r="O123" s="164"/>
      <c r="P123" s="164"/>
      <c r="Q123" s="164"/>
      <c r="R123" s="164"/>
      <c r="S123" s="164"/>
      <c r="T123" s="165"/>
      <c r="AT123" s="159" t="s">
        <v>150</v>
      </c>
      <c r="AU123" s="159" t="s">
        <v>81</v>
      </c>
      <c r="AV123" s="13" t="s">
        <v>81</v>
      </c>
      <c r="AW123" s="13" t="s">
        <v>34</v>
      </c>
      <c r="AX123" s="13" t="s">
        <v>71</v>
      </c>
      <c r="AY123" s="159" t="s">
        <v>138</v>
      </c>
    </row>
    <row r="124" spans="1:65" s="14" customFormat="1" ht="11.25">
      <c r="B124" s="166"/>
      <c r="D124" s="152" t="s">
        <v>150</v>
      </c>
      <c r="E124" s="167" t="s">
        <v>3</v>
      </c>
      <c r="F124" s="168" t="s">
        <v>152</v>
      </c>
      <c r="H124" s="169">
        <v>766.08749999999998</v>
      </c>
      <c r="I124" s="170"/>
      <c r="L124" s="166"/>
      <c r="M124" s="171"/>
      <c r="N124" s="172"/>
      <c r="O124" s="172"/>
      <c r="P124" s="172"/>
      <c r="Q124" s="172"/>
      <c r="R124" s="172"/>
      <c r="S124" s="172"/>
      <c r="T124" s="173"/>
      <c r="AT124" s="167" t="s">
        <v>150</v>
      </c>
      <c r="AU124" s="167" t="s">
        <v>81</v>
      </c>
      <c r="AV124" s="14" t="s">
        <v>145</v>
      </c>
      <c r="AW124" s="14" t="s">
        <v>34</v>
      </c>
      <c r="AX124" s="14" t="s">
        <v>79</v>
      </c>
      <c r="AY124" s="167" t="s">
        <v>138</v>
      </c>
    </row>
    <row r="125" spans="1:65" s="2" customFormat="1" ht="16.5" customHeight="1">
      <c r="A125" s="33"/>
      <c r="B125" s="138"/>
      <c r="C125" s="139" t="s">
        <v>189</v>
      </c>
      <c r="D125" s="139" t="s">
        <v>140</v>
      </c>
      <c r="E125" s="140" t="s">
        <v>226</v>
      </c>
      <c r="F125" s="141" t="s">
        <v>227</v>
      </c>
      <c r="G125" s="142" t="s">
        <v>174</v>
      </c>
      <c r="H125" s="143">
        <v>1690.65</v>
      </c>
      <c r="I125" s="144"/>
      <c r="J125" s="145">
        <f>ROUND(I125*H125,2)</f>
        <v>0</v>
      </c>
      <c r="K125" s="141" t="s">
        <v>144</v>
      </c>
      <c r="L125" s="34"/>
      <c r="M125" s="146" t="s">
        <v>3</v>
      </c>
      <c r="N125" s="147" t="s">
        <v>42</v>
      </c>
      <c r="O125" s="54"/>
      <c r="P125" s="148">
        <f>O125*H125</f>
        <v>0</v>
      </c>
      <c r="Q125" s="148">
        <v>0</v>
      </c>
      <c r="R125" s="148">
        <f>Q125*H125</f>
        <v>0</v>
      </c>
      <c r="S125" s="148">
        <v>0</v>
      </c>
      <c r="T125" s="149">
        <f>S125*H125</f>
        <v>0</v>
      </c>
      <c r="U125" s="33"/>
      <c r="V125" s="33"/>
      <c r="W125" s="33"/>
      <c r="X125" s="33"/>
      <c r="Y125" s="33"/>
      <c r="Z125" s="33"/>
      <c r="AA125" s="33"/>
      <c r="AB125" s="33"/>
      <c r="AC125" s="33"/>
      <c r="AD125" s="33"/>
      <c r="AE125" s="33"/>
      <c r="AR125" s="150" t="s">
        <v>145</v>
      </c>
      <c r="AT125" s="150" t="s">
        <v>140</v>
      </c>
      <c r="AU125" s="150" t="s">
        <v>81</v>
      </c>
      <c r="AY125" s="18" t="s">
        <v>138</v>
      </c>
      <c r="BE125" s="151">
        <f>IF(N125="základní",J125,0)</f>
        <v>0</v>
      </c>
      <c r="BF125" s="151">
        <f>IF(N125="snížená",J125,0)</f>
        <v>0</v>
      </c>
      <c r="BG125" s="151">
        <f>IF(N125="zákl. přenesená",J125,0)</f>
        <v>0</v>
      </c>
      <c r="BH125" s="151">
        <f>IF(N125="sníž. přenesená",J125,0)</f>
        <v>0</v>
      </c>
      <c r="BI125" s="151">
        <f>IF(N125="nulová",J125,0)</f>
        <v>0</v>
      </c>
      <c r="BJ125" s="18" t="s">
        <v>79</v>
      </c>
      <c r="BK125" s="151">
        <f>ROUND(I125*H125,2)</f>
        <v>0</v>
      </c>
      <c r="BL125" s="18" t="s">
        <v>145</v>
      </c>
      <c r="BM125" s="150" t="s">
        <v>545</v>
      </c>
    </row>
    <row r="126" spans="1:65" s="2" customFormat="1" ht="11.25">
      <c r="A126" s="33"/>
      <c r="B126" s="34"/>
      <c r="C126" s="33"/>
      <c r="D126" s="152" t="s">
        <v>147</v>
      </c>
      <c r="E126" s="33"/>
      <c r="F126" s="153" t="s">
        <v>227</v>
      </c>
      <c r="G126" s="33"/>
      <c r="H126" s="33"/>
      <c r="I126" s="154"/>
      <c r="J126" s="33"/>
      <c r="K126" s="33"/>
      <c r="L126" s="34"/>
      <c r="M126" s="155"/>
      <c r="N126" s="156"/>
      <c r="O126" s="54"/>
      <c r="P126" s="54"/>
      <c r="Q126" s="54"/>
      <c r="R126" s="54"/>
      <c r="S126" s="54"/>
      <c r="T126" s="55"/>
      <c r="U126" s="33"/>
      <c r="V126" s="33"/>
      <c r="W126" s="33"/>
      <c r="X126" s="33"/>
      <c r="Y126" s="33"/>
      <c r="Z126" s="33"/>
      <c r="AA126" s="33"/>
      <c r="AB126" s="33"/>
      <c r="AC126" s="33"/>
      <c r="AD126" s="33"/>
      <c r="AE126" s="33"/>
      <c r="AT126" s="18" t="s">
        <v>147</v>
      </c>
      <c r="AU126" s="18" t="s">
        <v>81</v>
      </c>
    </row>
    <row r="127" spans="1:65" s="2" customFormat="1" ht="273">
      <c r="A127" s="33"/>
      <c r="B127" s="34"/>
      <c r="C127" s="33"/>
      <c r="D127" s="152" t="s">
        <v>148</v>
      </c>
      <c r="E127" s="33"/>
      <c r="F127" s="157" t="s">
        <v>229</v>
      </c>
      <c r="G127" s="33"/>
      <c r="H127" s="33"/>
      <c r="I127" s="154"/>
      <c r="J127" s="33"/>
      <c r="K127" s="33"/>
      <c r="L127" s="34"/>
      <c r="M127" s="155"/>
      <c r="N127" s="156"/>
      <c r="O127" s="54"/>
      <c r="P127" s="54"/>
      <c r="Q127" s="54"/>
      <c r="R127" s="54"/>
      <c r="S127" s="54"/>
      <c r="T127" s="55"/>
      <c r="U127" s="33"/>
      <c r="V127" s="33"/>
      <c r="W127" s="33"/>
      <c r="X127" s="33"/>
      <c r="Y127" s="33"/>
      <c r="Z127" s="33"/>
      <c r="AA127" s="33"/>
      <c r="AB127" s="33"/>
      <c r="AC127" s="33"/>
      <c r="AD127" s="33"/>
      <c r="AE127" s="33"/>
      <c r="AT127" s="18" t="s">
        <v>148</v>
      </c>
      <c r="AU127" s="18" t="s">
        <v>81</v>
      </c>
    </row>
    <row r="128" spans="1:65" s="15" customFormat="1" ht="11.25">
      <c r="B128" s="174"/>
      <c r="D128" s="152" t="s">
        <v>150</v>
      </c>
      <c r="E128" s="175" t="s">
        <v>3</v>
      </c>
      <c r="F128" s="176" t="s">
        <v>232</v>
      </c>
      <c r="H128" s="175" t="s">
        <v>3</v>
      </c>
      <c r="I128" s="177"/>
      <c r="L128" s="174"/>
      <c r="M128" s="178"/>
      <c r="N128" s="179"/>
      <c r="O128" s="179"/>
      <c r="P128" s="179"/>
      <c r="Q128" s="179"/>
      <c r="R128" s="179"/>
      <c r="S128" s="179"/>
      <c r="T128" s="180"/>
      <c r="AT128" s="175" t="s">
        <v>150</v>
      </c>
      <c r="AU128" s="175" t="s">
        <v>81</v>
      </c>
      <c r="AV128" s="15" t="s">
        <v>79</v>
      </c>
      <c r="AW128" s="15" t="s">
        <v>34</v>
      </c>
      <c r="AX128" s="15" t="s">
        <v>71</v>
      </c>
      <c r="AY128" s="175" t="s">
        <v>138</v>
      </c>
    </row>
    <row r="129" spans="1:65" s="13" customFormat="1" ht="11.25">
      <c r="B129" s="158"/>
      <c r="D129" s="152" t="s">
        <v>150</v>
      </c>
      <c r="E129" s="159" t="s">
        <v>3</v>
      </c>
      <c r="F129" s="160" t="s">
        <v>529</v>
      </c>
      <c r="H129" s="161">
        <v>999.25</v>
      </c>
      <c r="I129" s="162"/>
      <c r="L129" s="158"/>
      <c r="M129" s="163"/>
      <c r="N129" s="164"/>
      <c r="O129" s="164"/>
      <c r="P129" s="164"/>
      <c r="Q129" s="164"/>
      <c r="R129" s="164"/>
      <c r="S129" s="164"/>
      <c r="T129" s="165"/>
      <c r="AT129" s="159" t="s">
        <v>150</v>
      </c>
      <c r="AU129" s="159" t="s">
        <v>81</v>
      </c>
      <c r="AV129" s="13" t="s">
        <v>81</v>
      </c>
      <c r="AW129" s="13" t="s">
        <v>34</v>
      </c>
      <c r="AX129" s="13" t="s">
        <v>71</v>
      </c>
      <c r="AY129" s="159" t="s">
        <v>138</v>
      </c>
    </row>
    <row r="130" spans="1:65" s="15" customFormat="1" ht="11.25">
      <c r="B130" s="174"/>
      <c r="D130" s="152" t="s">
        <v>150</v>
      </c>
      <c r="E130" s="175" t="s">
        <v>3</v>
      </c>
      <c r="F130" s="176" t="s">
        <v>230</v>
      </c>
      <c r="H130" s="175" t="s">
        <v>3</v>
      </c>
      <c r="I130" s="177"/>
      <c r="L130" s="174"/>
      <c r="M130" s="178"/>
      <c r="N130" s="179"/>
      <c r="O130" s="179"/>
      <c r="P130" s="179"/>
      <c r="Q130" s="179"/>
      <c r="R130" s="179"/>
      <c r="S130" s="179"/>
      <c r="T130" s="180"/>
      <c r="AT130" s="175" t="s">
        <v>150</v>
      </c>
      <c r="AU130" s="175" t="s">
        <v>81</v>
      </c>
      <c r="AV130" s="15" t="s">
        <v>79</v>
      </c>
      <c r="AW130" s="15" t="s">
        <v>34</v>
      </c>
      <c r="AX130" s="15" t="s">
        <v>71</v>
      </c>
      <c r="AY130" s="175" t="s">
        <v>138</v>
      </c>
    </row>
    <row r="131" spans="1:65" s="13" customFormat="1" ht="11.25">
      <c r="B131" s="158"/>
      <c r="D131" s="152" t="s">
        <v>150</v>
      </c>
      <c r="E131" s="159" t="s">
        <v>3</v>
      </c>
      <c r="F131" s="160" t="s">
        <v>524</v>
      </c>
      <c r="H131" s="161">
        <v>691.40000000000009</v>
      </c>
      <c r="I131" s="162"/>
      <c r="L131" s="158"/>
      <c r="M131" s="163"/>
      <c r="N131" s="164"/>
      <c r="O131" s="164"/>
      <c r="P131" s="164"/>
      <c r="Q131" s="164"/>
      <c r="R131" s="164"/>
      <c r="S131" s="164"/>
      <c r="T131" s="165"/>
      <c r="AT131" s="159" t="s">
        <v>150</v>
      </c>
      <c r="AU131" s="159" t="s">
        <v>81</v>
      </c>
      <c r="AV131" s="13" t="s">
        <v>81</v>
      </c>
      <c r="AW131" s="13" t="s">
        <v>34</v>
      </c>
      <c r="AX131" s="13" t="s">
        <v>71</v>
      </c>
      <c r="AY131" s="159" t="s">
        <v>138</v>
      </c>
    </row>
    <row r="132" spans="1:65" s="14" customFormat="1" ht="11.25">
      <c r="B132" s="166"/>
      <c r="D132" s="152" t="s">
        <v>150</v>
      </c>
      <c r="E132" s="167" t="s">
        <v>3</v>
      </c>
      <c r="F132" s="168" t="s">
        <v>152</v>
      </c>
      <c r="H132" s="169">
        <v>1690.65</v>
      </c>
      <c r="I132" s="170"/>
      <c r="L132" s="166"/>
      <c r="M132" s="171"/>
      <c r="N132" s="172"/>
      <c r="O132" s="172"/>
      <c r="P132" s="172"/>
      <c r="Q132" s="172"/>
      <c r="R132" s="172"/>
      <c r="S132" s="172"/>
      <c r="T132" s="173"/>
      <c r="AT132" s="167" t="s">
        <v>150</v>
      </c>
      <c r="AU132" s="167" t="s">
        <v>81</v>
      </c>
      <c r="AV132" s="14" t="s">
        <v>145</v>
      </c>
      <c r="AW132" s="14" t="s">
        <v>34</v>
      </c>
      <c r="AX132" s="14" t="s">
        <v>79</v>
      </c>
      <c r="AY132" s="167" t="s">
        <v>138</v>
      </c>
    </row>
    <row r="133" spans="1:65" s="2" customFormat="1" ht="16.5" customHeight="1">
      <c r="A133" s="33"/>
      <c r="B133" s="138"/>
      <c r="C133" s="139" t="s">
        <v>199</v>
      </c>
      <c r="D133" s="139" t="s">
        <v>140</v>
      </c>
      <c r="E133" s="140" t="s">
        <v>234</v>
      </c>
      <c r="F133" s="141" t="s">
        <v>235</v>
      </c>
      <c r="G133" s="142" t="s">
        <v>236</v>
      </c>
      <c r="H133" s="143">
        <v>1798.65</v>
      </c>
      <c r="I133" s="144"/>
      <c r="J133" s="145">
        <f>ROUND(I133*H133,2)</f>
        <v>0</v>
      </c>
      <c r="K133" s="141" t="s">
        <v>144</v>
      </c>
      <c r="L133" s="34"/>
      <c r="M133" s="146" t="s">
        <v>3</v>
      </c>
      <c r="N133" s="147"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145</v>
      </c>
      <c r="AT133" s="150" t="s">
        <v>140</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546</v>
      </c>
    </row>
    <row r="134" spans="1:65" s="2" customFormat="1" ht="11.25">
      <c r="A134" s="33"/>
      <c r="B134" s="34"/>
      <c r="C134" s="33"/>
      <c r="D134" s="152" t="s">
        <v>147</v>
      </c>
      <c r="E134" s="33"/>
      <c r="F134" s="153" t="s">
        <v>235</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65" s="2" customFormat="1" ht="273">
      <c r="A135" s="33"/>
      <c r="B135" s="34"/>
      <c r="C135" s="33"/>
      <c r="D135" s="152" t="s">
        <v>148</v>
      </c>
      <c r="E135" s="33"/>
      <c r="F135" s="157" t="s">
        <v>229</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81</v>
      </c>
    </row>
    <row r="136" spans="1:65" s="13" customFormat="1" ht="11.25">
      <c r="B136" s="158"/>
      <c r="D136" s="152" t="s">
        <v>150</v>
      </c>
      <c r="E136" s="159" t="s">
        <v>3</v>
      </c>
      <c r="F136" s="160" t="s">
        <v>547</v>
      </c>
      <c r="H136" s="161">
        <v>1798.65</v>
      </c>
      <c r="I136" s="162"/>
      <c r="L136" s="158"/>
      <c r="M136" s="163"/>
      <c r="N136" s="164"/>
      <c r="O136" s="164"/>
      <c r="P136" s="164"/>
      <c r="Q136" s="164"/>
      <c r="R136" s="164"/>
      <c r="S136" s="164"/>
      <c r="T136" s="165"/>
      <c r="AT136" s="159" t="s">
        <v>150</v>
      </c>
      <c r="AU136" s="159" t="s">
        <v>81</v>
      </c>
      <c r="AV136" s="13" t="s">
        <v>81</v>
      </c>
      <c r="AW136" s="13" t="s">
        <v>34</v>
      </c>
      <c r="AX136" s="13" t="s">
        <v>71</v>
      </c>
      <c r="AY136" s="159" t="s">
        <v>138</v>
      </c>
    </row>
    <row r="137" spans="1:65" s="14" customFormat="1" ht="11.25">
      <c r="B137" s="166"/>
      <c r="D137" s="152" t="s">
        <v>150</v>
      </c>
      <c r="E137" s="167" t="s">
        <v>3</v>
      </c>
      <c r="F137" s="168" t="s">
        <v>152</v>
      </c>
      <c r="H137" s="169">
        <v>1798.65</v>
      </c>
      <c r="I137" s="170"/>
      <c r="L137" s="166"/>
      <c r="M137" s="171"/>
      <c r="N137" s="172"/>
      <c r="O137" s="172"/>
      <c r="P137" s="172"/>
      <c r="Q137" s="172"/>
      <c r="R137" s="172"/>
      <c r="S137" s="172"/>
      <c r="T137" s="173"/>
      <c r="AT137" s="167" t="s">
        <v>150</v>
      </c>
      <c r="AU137" s="167" t="s">
        <v>81</v>
      </c>
      <c r="AV137" s="14" t="s">
        <v>145</v>
      </c>
      <c r="AW137" s="14" t="s">
        <v>34</v>
      </c>
      <c r="AX137" s="14" t="s">
        <v>79</v>
      </c>
      <c r="AY137" s="167" t="s">
        <v>138</v>
      </c>
    </row>
    <row r="138" spans="1:65" s="2" customFormat="1" ht="24">
      <c r="A138" s="33"/>
      <c r="B138" s="138"/>
      <c r="C138" s="139" t="s">
        <v>207</v>
      </c>
      <c r="D138" s="139" t="s">
        <v>140</v>
      </c>
      <c r="E138" s="140" t="s">
        <v>548</v>
      </c>
      <c r="F138" s="141" t="s">
        <v>549</v>
      </c>
      <c r="G138" s="142" t="s">
        <v>143</v>
      </c>
      <c r="H138" s="143">
        <v>5107.25</v>
      </c>
      <c r="I138" s="144"/>
      <c r="J138" s="145">
        <f>ROUND(I138*H138,2)</f>
        <v>0</v>
      </c>
      <c r="K138" s="141" t="s">
        <v>144</v>
      </c>
      <c r="L138" s="34"/>
      <c r="M138" s="146" t="s">
        <v>3</v>
      </c>
      <c r="N138" s="147" t="s">
        <v>42</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81</v>
      </c>
      <c r="AY138" s="18" t="s">
        <v>138</v>
      </c>
      <c r="BE138" s="151">
        <f>IF(N138="základní",J138,0)</f>
        <v>0</v>
      </c>
      <c r="BF138" s="151">
        <f>IF(N138="snížená",J138,0)</f>
        <v>0</v>
      </c>
      <c r="BG138" s="151">
        <f>IF(N138="zákl. přenesená",J138,0)</f>
        <v>0</v>
      </c>
      <c r="BH138" s="151">
        <f>IF(N138="sníž. přenesená",J138,0)</f>
        <v>0</v>
      </c>
      <c r="BI138" s="151">
        <f>IF(N138="nulová",J138,0)</f>
        <v>0</v>
      </c>
      <c r="BJ138" s="18" t="s">
        <v>79</v>
      </c>
      <c r="BK138" s="151">
        <f>ROUND(I138*H138,2)</f>
        <v>0</v>
      </c>
      <c r="BL138" s="18" t="s">
        <v>145</v>
      </c>
      <c r="BM138" s="150" t="s">
        <v>550</v>
      </c>
    </row>
    <row r="139" spans="1:65" s="2" customFormat="1" ht="11.25">
      <c r="A139" s="33"/>
      <c r="B139" s="34"/>
      <c r="C139" s="33"/>
      <c r="D139" s="152" t="s">
        <v>147</v>
      </c>
      <c r="E139" s="33"/>
      <c r="F139" s="153" t="s">
        <v>549</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147</v>
      </c>
      <c r="AU139" s="18" t="s">
        <v>81</v>
      </c>
    </row>
    <row r="140" spans="1:65" s="2" customFormat="1" ht="117">
      <c r="A140" s="33"/>
      <c r="B140" s="34"/>
      <c r="C140" s="33"/>
      <c r="D140" s="152" t="s">
        <v>148</v>
      </c>
      <c r="E140" s="33"/>
      <c r="F140" s="157" t="s">
        <v>275</v>
      </c>
      <c r="G140" s="33"/>
      <c r="H140" s="33"/>
      <c r="I140" s="154"/>
      <c r="J140" s="33"/>
      <c r="K140" s="33"/>
      <c r="L140" s="34"/>
      <c r="M140" s="155"/>
      <c r="N140" s="156"/>
      <c r="O140" s="54"/>
      <c r="P140" s="54"/>
      <c r="Q140" s="54"/>
      <c r="R140" s="54"/>
      <c r="S140" s="54"/>
      <c r="T140" s="55"/>
      <c r="U140" s="33"/>
      <c r="V140" s="33"/>
      <c r="W140" s="33"/>
      <c r="X140" s="33"/>
      <c r="Y140" s="33"/>
      <c r="Z140" s="33"/>
      <c r="AA140" s="33"/>
      <c r="AB140" s="33"/>
      <c r="AC140" s="33"/>
      <c r="AD140" s="33"/>
      <c r="AE140" s="33"/>
      <c r="AT140" s="18" t="s">
        <v>148</v>
      </c>
      <c r="AU140" s="18" t="s">
        <v>81</v>
      </c>
    </row>
    <row r="141" spans="1:65" s="13" customFormat="1" ht="11.25">
      <c r="B141" s="158"/>
      <c r="D141" s="152" t="s">
        <v>150</v>
      </c>
      <c r="E141" s="159" t="s">
        <v>3</v>
      </c>
      <c r="F141" s="160" t="s">
        <v>551</v>
      </c>
      <c r="H141" s="161">
        <v>5107.25</v>
      </c>
      <c r="I141" s="162"/>
      <c r="L141" s="158"/>
      <c r="M141" s="163"/>
      <c r="N141" s="164"/>
      <c r="O141" s="164"/>
      <c r="P141" s="164"/>
      <c r="Q141" s="164"/>
      <c r="R141" s="164"/>
      <c r="S141" s="164"/>
      <c r="T141" s="165"/>
      <c r="AT141" s="159" t="s">
        <v>150</v>
      </c>
      <c r="AU141" s="159" t="s">
        <v>81</v>
      </c>
      <c r="AV141" s="13" t="s">
        <v>81</v>
      </c>
      <c r="AW141" s="13" t="s">
        <v>34</v>
      </c>
      <c r="AX141" s="13" t="s">
        <v>71</v>
      </c>
      <c r="AY141" s="159" t="s">
        <v>138</v>
      </c>
    </row>
    <row r="142" spans="1:65" s="14" customFormat="1" ht="11.25">
      <c r="B142" s="166"/>
      <c r="D142" s="152" t="s">
        <v>150</v>
      </c>
      <c r="E142" s="167" t="s">
        <v>3</v>
      </c>
      <c r="F142" s="168" t="s">
        <v>152</v>
      </c>
      <c r="H142" s="169">
        <v>5107.25</v>
      </c>
      <c r="I142" s="170"/>
      <c r="L142" s="166"/>
      <c r="M142" s="171"/>
      <c r="N142" s="172"/>
      <c r="O142" s="172"/>
      <c r="P142" s="172"/>
      <c r="Q142" s="172"/>
      <c r="R142" s="172"/>
      <c r="S142" s="172"/>
      <c r="T142" s="173"/>
      <c r="AT142" s="167" t="s">
        <v>150</v>
      </c>
      <c r="AU142" s="167" t="s">
        <v>81</v>
      </c>
      <c r="AV142" s="14" t="s">
        <v>145</v>
      </c>
      <c r="AW142" s="14" t="s">
        <v>34</v>
      </c>
      <c r="AX142" s="14" t="s">
        <v>79</v>
      </c>
      <c r="AY142" s="167" t="s">
        <v>138</v>
      </c>
    </row>
    <row r="143" spans="1:65" s="2" customFormat="1" ht="16.5" customHeight="1">
      <c r="A143" s="33"/>
      <c r="B143" s="138"/>
      <c r="C143" s="181" t="s">
        <v>211</v>
      </c>
      <c r="D143" s="181" t="s">
        <v>276</v>
      </c>
      <c r="E143" s="182" t="s">
        <v>277</v>
      </c>
      <c r="F143" s="183" t="s">
        <v>278</v>
      </c>
      <c r="G143" s="184" t="s">
        <v>279</v>
      </c>
      <c r="H143" s="185">
        <v>76.608999999999995</v>
      </c>
      <c r="I143" s="186"/>
      <c r="J143" s="187">
        <f>ROUND(I143*H143,2)</f>
        <v>0</v>
      </c>
      <c r="K143" s="183" t="s">
        <v>144</v>
      </c>
      <c r="L143" s="188"/>
      <c r="M143" s="189" t="s">
        <v>3</v>
      </c>
      <c r="N143" s="190" t="s">
        <v>42</v>
      </c>
      <c r="O143" s="54"/>
      <c r="P143" s="148">
        <f>O143*H143</f>
        <v>0</v>
      </c>
      <c r="Q143" s="148">
        <v>1E-3</v>
      </c>
      <c r="R143" s="148">
        <f>Q143*H143</f>
        <v>7.6608999999999997E-2</v>
      </c>
      <c r="S143" s="148">
        <v>0</v>
      </c>
      <c r="T143" s="149">
        <f>S143*H143</f>
        <v>0</v>
      </c>
      <c r="U143" s="33"/>
      <c r="V143" s="33"/>
      <c r="W143" s="33"/>
      <c r="X143" s="33"/>
      <c r="Y143" s="33"/>
      <c r="Z143" s="33"/>
      <c r="AA143" s="33"/>
      <c r="AB143" s="33"/>
      <c r="AC143" s="33"/>
      <c r="AD143" s="33"/>
      <c r="AE143" s="33"/>
      <c r="AR143" s="150" t="s">
        <v>189</v>
      </c>
      <c r="AT143" s="150" t="s">
        <v>276</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552</v>
      </c>
    </row>
    <row r="144" spans="1:65" s="2" customFormat="1" ht="11.25">
      <c r="A144" s="33"/>
      <c r="B144" s="34"/>
      <c r="C144" s="33"/>
      <c r="D144" s="152" t="s">
        <v>147</v>
      </c>
      <c r="E144" s="33"/>
      <c r="F144" s="153" t="s">
        <v>278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65" s="2" customFormat="1" ht="24">
      <c r="A145" s="33"/>
      <c r="B145" s="138"/>
      <c r="C145" s="139" t="s">
        <v>220</v>
      </c>
      <c r="D145" s="139" t="s">
        <v>140</v>
      </c>
      <c r="E145" s="140" t="s">
        <v>258</v>
      </c>
      <c r="F145" s="141" t="s">
        <v>259</v>
      </c>
      <c r="G145" s="142" t="s">
        <v>143</v>
      </c>
      <c r="H145" s="143">
        <v>4626.75</v>
      </c>
      <c r="I145" s="144"/>
      <c r="J145" s="145">
        <f>ROUND(I145*H145,2)</f>
        <v>0</v>
      </c>
      <c r="K145" s="141" t="s">
        <v>144</v>
      </c>
      <c r="L145" s="34"/>
      <c r="M145" s="146" t="s">
        <v>3</v>
      </c>
      <c r="N145" s="147" t="s">
        <v>42</v>
      </c>
      <c r="O145" s="54"/>
      <c r="P145" s="148">
        <f>O145*H145</f>
        <v>0</v>
      </c>
      <c r="Q145" s="148">
        <v>0</v>
      </c>
      <c r="R145" s="148">
        <f>Q145*H145</f>
        <v>0</v>
      </c>
      <c r="S145" s="148">
        <v>0</v>
      </c>
      <c r="T145" s="149">
        <f>S145*H145</f>
        <v>0</v>
      </c>
      <c r="U145" s="33"/>
      <c r="V145" s="33"/>
      <c r="W145" s="33"/>
      <c r="X145" s="33"/>
      <c r="Y145" s="33"/>
      <c r="Z145" s="33"/>
      <c r="AA145" s="33"/>
      <c r="AB145" s="33"/>
      <c r="AC145" s="33"/>
      <c r="AD145" s="33"/>
      <c r="AE145" s="33"/>
      <c r="AR145" s="150" t="s">
        <v>145</v>
      </c>
      <c r="AT145" s="150" t="s">
        <v>140</v>
      </c>
      <c r="AU145" s="150" t="s">
        <v>81</v>
      </c>
      <c r="AY145" s="18" t="s">
        <v>138</v>
      </c>
      <c r="BE145" s="151">
        <f>IF(N145="základní",J145,0)</f>
        <v>0</v>
      </c>
      <c r="BF145" s="151">
        <f>IF(N145="snížená",J145,0)</f>
        <v>0</v>
      </c>
      <c r="BG145" s="151">
        <f>IF(N145="zákl. přenesená",J145,0)</f>
        <v>0</v>
      </c>
      <c r="BH145" s="151">
        <f>IF(N145="sníž. přenesená",J145,0)</f>
        <v>0</v>
      </c>
      <c r="BI145" s="151">
        <f>IF(N145="nulová",J145,0)</f>
        <v>0</v>
      </c>
      <c r="BJ145" s="18" t="s">
        <v>79</v>
      </c>
      <c r="BK145" s="151">
        <f>ROUND(I145*H145,2)</f>
        <v>0</v>
      </c>
      <c r="BL145" s="18" t="s">
        <v>145</v>
      </c>
      <c r="BM145" s="150" t="s">
        <v>553</v>
      </c>
    </row>
    <row r="146" spans="1:65" s="2" customFormat="1" ht="11.25">
      <c r="A146" s="33"/>
      <c r="B146" s="34"/>
      <c r="C146" s="33"/>
      <c r="D146" s="152" t="s">
        <v>147</v>
      </c>
      <c r="E146" s="33"/>
      <c r="F146" s="153" t="s">
        <v>259</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147</v>
      </c>
      <c r="AU146" s="18" t="s">
        <v>81</v>
      </c>
    </row>
    <row r="147" spans="1:65" s="2" customFormat="1" ht="107.25">
      <c r="A147" s="33"/>
      <c r="B147" s="34"/>
      <c r="C147" s="33"/>
      <c r="D147" s="152" t="s">
        <v>148</v>
      </c>
      <c r="E147" s="33"/>
      <c r="F147" s="157" t="s">
        <v>261</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148</v>
      </c>
      <c r="AU147" s="18" t="s">
        <v>81</v>
      </c>
    </row>
    <row r="148" spans="1:65" s="13" customFormat="1" ht="11.25">
      <c r="B148" s="158"/>
      <c r="D148" s="152" t="s">
        <v>150</v>
      </c>
      <c r="E148" s="159" t="s">
        <v>3</v>
      </c>
      <c r="F148" s="160" t="s">
        <v>554</v>
      </c>
      <c r="H148" s="161">
        <v>4626.75</v>
      </c>
      <c r="I148" s="162"/>
      <c r="L148" s="158"/>
      <c r="M148" s="163"/>
      <c r="N148" s="164"/>
      <c r="O148" s="164"/>
      <c r="P148" s="164"/>
      <c r="Q148" s="164"/>
      <c r="R148" s="164"/>
      <c r="S148" s="164"/>
      <c r="T148" s="165"/>
      <c r="AT148" s="159" t="s">
        <v>150</v>
      </c>
      <c r="AU148" s="159" t="s">
        <v>81</v>
      </c>
      <c r="AV148" s="13" t="s">
        <v>81</v>
      </c>
      <c r="AW148" s="13" t="s">
        <v>34</v>
      </c>
      <c r="AX148" s="13" t="s">
        <v>71</v>
      </c>
      <c r="AY148" s="159" t="s">
        <v>138</v>
      </c>
    </row>
    <row r="149" spans="1:65" s="14" customFormat="1" ht="11.25">
      <c r="B149" s="166"/>
      <c r="D149" s="152" t="s">
        <v>150</v>
      </c>
      <c r="E149" s="167" t="s">
        <v>3</v>
      </c>
      <c r="F149" s="168" t="s">
        <v>152</v>
      </c>
      <c r="H149" s="169">
        <v>4626.75</v>
      </c>
      <c r="I149" s="170"/>
      <c r="L149" s="166"/>
      <c r="M149" s="171"/>
      <c r="N149" s="172"/>
      <c r="O149" s="172"/>
      <c r="P149" s="172"/>
      <c r="Q149" s="172"/>
      <c r="R149" s="172"/>
      <c r="S149" s="172"/>
      <c r="T149" s="173"/>
      <c r="AT149" s="167" t="s">
        <v>150</v>
      </c>
      <c r="AU149" s="167" t="s">
        <v>81</v>
      </c>
      <c r="AV149" s="14" t="s">
        <v>145</v>
      </c>
      <c r="AW149" s="14" t="s">
        <v>34</v>
      </c>
      <c r="AX149" s="14" t="s">
        <v>79</v>
      </c>
      <c r="AY149" s="167" t="s">
        <v>138</v>
      </c>
    </row>
    <row r="150" spans="1:65" s="2" customFormat="1" ht="24">
      <c r="A150" s="33"/>
      <c r="B150" s="138"/>
      <c r="C150" s="139" t="s">
        <v>225</v>
      </c>
      <c r="D150" s="139" t="s">
        <v>140</v>
      </c>
      <c r="E150" s="140" t="s">
        <v>555</v>
      </c>
      <c r="F150" s="141" t="s">
        <v>556</v>
      </c>
      <c r="G150" s="142" t="s">
        <v>143</v>
      </c>
      <c r="H150" s="143">
        <v>5107.25</v>
      </c>
      <c r="I150" s="144"/>
      <c r="J150" s="145">
        <f>ROUND(I150*H150,2)</f>
        <v>0</v>
      </c>
      <c r="K150" s="141" t="s">
        <v>144</v>
      </c>
      <c r="L150" s="34"/>
      <c r="M150" s="146" t="s">
        <v>3</v>
      </c>
      <c r="N150" s="147" t="s">
        <v>42</v>
      </c>
      <c r="O150" s="54"/>
      <c r="P150" s="148">
        <f>O150*H150</f>
        <v>0</v>
      </c>
      <c r="Q150" s="148">
        <v>0</v>
      </c>
      <c r="R150" s="148">
        <f>Q150*H150</f>
        <v>0</v>
      </c>
      <c r="S150" s="148">
        <v>0</v>
      </c>
      <c r="T150" s="149">
        <f>S150*H150</f>
        <v>0</v>
      </c>
      <c r="U150" s="33"/>
      <c r="V150" s="33"/>
      <c r="W150" s="33"/>
      <c r="X150" s="33"/>
      <c r="Y150" s="33"/>
      <c r="Z150" s="33"/>
      <c r="AA150" s="33"/>
      <c r="AB150" s="33"/>
      <c r="AC150" s="33"/>
      <c r="AD150" s="33"/>
      <c r="AE150" s="33"/>
      <c r="AR150" s="150" t="s">
        <v>145</v>
      </c>
      <c r="AT150" s="150" t="s">
        <v>140</v>
      </c>
      <c r="AU150" s="150" t="s">
        <v>81</v>
      </c>
      <c r="AY150" s="18" t="s">
        <v>138</v>
      </c>
      <c r="BE150" s="151">
        <f>IF(N150="základní",J150,0)</f>
        <v>0</v>
      </c>
      <c r="BF150" s="151">
        <f>IF(N150="snížená",J150,0)</f>
        <v>0</v>
      </c>
      <c r="BG150" s="151">
        <f>IF(N150="zákl. přenesená",J150,0)</f>
        <v>0</v>
      </c>
      <c r="BH150" s="151">
        <f>IF(N150="sníž. přenesená",J150,0)</f>
        <v>0</v>
      </c>
      <c r="BI150" s="151">
        <f>IF(N150="nulová",J150,0)</f>
        <v>0</v>
      </c>
      <c r="BJ150" s="18" t="s">
        <v>79</v>
      </c>
      <c r="BK150" s="151">
        <f>ROUND(I150*H150,2)</f>
        <v>0</v>
      </c>
      <c r="BL150" s="18" t="s">
        <v>145</v>
      </c>
      <c r="BM150" s="150" t="s">
        <v>557</v>
      </c>
    </row>
    <row r="151" spans="1:65" s="2" customFormat="1" ht="11.25">
      <c r="A151" s="33"/>
      <c r="B151" s="34"/>
      <c r="C151" s="33"/>
      <c r="D151" s="152" t="s">
        <v>147</v>
      </c>
      <c r="E151" s="33"/>
      <c r="F151" s="153" t="s">
        <v>556</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147</v>
      </c>
      <c r="AU151" s="18" t="s">
        <v>81</v>
      </c>
    </row>
    <row r="152" spans="1:65" s="2" customFormat="1" ht="107.25">
      <c r="A152" s="33"/>
      <c r="B152" s="34"/>
      <c r="C152" s="33"/>
      <c r="D152" s="152" t="s">
        <v>148</v>
      </c>
      <c r="E152" s="33"/>
      <c r="F152" s="157" t="s">
        <v>558</v>
      </c>
      <c r="G152" s="33"/>
      <c r="H152" s="33"/>
      <c r="I152" s="154"/>
      <c r="J152" s="33"/>
      <c r="K152" s="33"/>
      <c r="L152" s="34"/>
      <c r="M152" s="155"/>
      <c r="N152" s="156"/>
      <c r="O152" s="54"/>
      <c r="P152" s="54"/>
      <c r="Q152" s="54"/>
      <c r="R152" s="54"/>
      <c r="S152" s="54"/>
      <c r="T152" s="55"/>
      <c r="U152" s="33"/>
      <c r="V152" s="33"/>
      <c r="W152" s="33"/>
      <c r="X152" s="33"/>
      <c r="Y152" s="33"/>
      <c r="Z152" s="33"/>
      <c r="AA152" s="33"/>
      <c r="AB152" s="33"/>
      <c r="AC152" s="33"/>
      <c r="AD152" s="33"/>
      <c r="AE152" s="33"/>
      <c r="AT152" s="18" t="s">
        <v>148</v>
      </c>
      <c r="AU152" s="18" t="s">
        <v>81</v>
      </c>
    </row>
    <row r="153" spans="1:65" s="13" customFormat="1" ht="11.25">
      <c r="B153" s="158"/>
      <c r="D153" s="152" t="s">
        <v>150</v>
      </c>
      <c r="E153" s="159" t="s">
        <v>3</v>
      </c>
      <c r="F153" s="160" t="s">
        <v>551</v>
      </c>
      <c r="H153" s="161">
        <v>5107.25</v>
      </c>
      <c r="I153" s="162"/>
      <c r="L153" s="158"/>
      <c r="M153" s="163"/>
      <c r="N153" s="164"/>
      <c r="O153" s="164"/>
      <c r="P153" s="164"/>
      <c r="Q153" s="164"/>
      <c r="R153" s="164"/>
      <c r="S153" s="164"/>
      <c r="T153" s="165"/>
      <c r="AT153" s="159" t="s">
        <v>150</v>
      </c>
      <c r="AU153" s="159" t="s">
        <v>81</v>
      </c>
      <c r="AV153" s="13" t="s">
        <v>81</v>
      </c>
      <c r="AW153" s="13" t="s">
        <v>34</v>
      </c>
      <c r="AX153" s="13" t="s">
        <v>71</v>
      </c>
      <c r="AY153" s="159" t="s">
        <v>138</v>
      </c>
    </row>
    <row r="154" spans="1:65" s="14" customFormat="1" ht="11.25">
      <c r="B154" s="166"/>
      <c r="D154" s="152" t="s">
        <v>150</v>
      </c>
      <c r="E154" s="167" t="s">
        <v>3</v>
      </c>
      <c r="F154" s="168" t="s">
        <v>152</v>
      </c>
      <c r="H154" s="169">
        <v>5107.25</v>
      </c>
      <c r="I154" s="170"/>
      <c r="L154" s="166"/>
      <c r="M154" s="171"/>
      <c r="N154" s="172"/>
      <c r="O154" s="172"/>
      <c r="P154" s="172"/>
      <c r="Q154" s="172"/>
      <c r="R154" s="172"/>
      <c r="S154" s="172"/>
      <c r="T154" s="173"/>
      <c r="AT154" s="167" t="s">
        <v>150</v>
      </c>
      <c r="AU154" s="167" t="s">
        <v>81</v>
      </c>
      <c r="AV154" s="14" t="s">
        <v>145</v>
      </c>
      <c r="AW154" s="14" t="s">
        <v>34</v>
      </c>
      <c r="AX154" s="14" t="s">
        <v>79</v>
      </c>
      <c r="AY154" s="167" t="s">
        <v>138</v>
      </c>
    </row>
    <row r="155" spans="1:65" s="12" customFormat="1" ht="22.9" customHeight="1">
      <c r="B155" s="125"/>
      <c r="D155" s="126" t="s">
        <v>70</v>
      </c>
      <c r="E155" s="136" t="s">
        <v>437</v>
      </c>
      <c r="F155" s="136" t="s">
        <v>438</v>
      </c>
      <c r="I155" s="128"/>
      <c r="J155" s="137">
        <f>BK155</f>
        <v>0</v>
      </c>
      <c r="L155" s="125"/>
      <c r="M155" s="130"/>
      <c r="N155" s="131"/>
      <c r="O155" s="131"/>
      <c r="P155" s="132">
        <f>SUM(P156:P158)</f>
        <v>0</v>
      </c>
      <c r="Q155" s="131"/>
      <c r="R155" s="132">
        <f>SUM(R156:R158)</f>
        <v>0</v>
      </c>
      <c r="S155" s="131"/>
      <c r="T155" s="133">
        <f>SUM(T156:T158)</f>
        <v>0</v>
      </c>
      <c r="AR155" s="126" t="s">
        <v>79</v>
      </c>
      <c r="AT155" s="134" t="s">
        <v>70</v>
      </c>
      <c r="AU155" s="134" t="s">
        <v>79</v>
      </c>
      <c r="AY155" s="126" t="s">
        <v>138</v>
      </c>
      <c r="BK155" s="135">
        <f>SUM(BK156:BK158)</f>
        <v>0</v>
      </c>
    </row>
    <row r="156" spans="1:65" s="2" customFormat="1" ht="24">
      <c r="A156" s="33"/>
      <c r="B156" s="138"/>
      <c r="C156" s="139" t="s">
        <v>233</v>
      </c>
      <c r="D156" s="139" t="s">
        <v>140</v>
      </c>
      <c r="E156" s="140" t="s">
        <v>440</v>
      </c>
      <c r="F156" s="141" t="s">
        <v>441</v>
      </c>
      <c r="G156" s="142" t="s">
        <v>236</v>
      </c>
      <c r="H156" s="143">
        <v>7.6999999999999999E-2</v>
      </c>
      <c r="I156" s="144"/>
      <c r="J156" s="145">
        <f>ROUND(I156*H156,2)</f>
        <v>0</v>
      </c>
      <c r="K156" s="141" t="s">
        <v>144</v>
      </c>
      <c r="L156" s="34"/>
      <c r="M156" s="146" t="s">
        <v>3</v>
      </c>
      <c r="N156" s="147" t="s">
        <v>42</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81</v>
      </c>
      <c r="AY156" s="18" t="s">
        <v>138</v>
      </c>
      <c r="BE156" s="151">
        <f>IF(N156="základní",J156,0)</f>
        <v>0</v>
      </c>
      <c r="BF156" s="151">
        <f>IF(N156="snížená",J156,0)</f>
        <v>0</v>
      </c>
      <c r="BG156" s="151">
        <f>IF(N156="zákl. přenesená",J156,0)</f>
        <v>0</v>
      </c>
      <c r="BH156" s="151">
        <f>IF(N156="sníž. přenesená",J156,0)</f>
        <v>0</v>
      </c>
      <c r="BI156" s="151">
        <f>IF(N156="nulová",J156,0)</f>
        <v>0</v>
      </c>
      <c r="BJ156" s="18" t="s">
        <v>79</v>
      </c>
      <c r="BK156" s="151">
        <f>ROUND(I156*H156,2)</f>
        <v>0</v>
      </c>
      <c r="BL156" s="18" t="s">
        <v>145</v>
      </c>
      <c r="BM156" s="150" t="s">
        <v>559</v>
      </c>
    </row>
    <row r="157" spans="1:65" s="2" customFormat="1" ht="19.5">
      <c r="A157" s="33"/>
      <c r="B157" s="34"/>
      <c r="C157" s="33"/>
      <c r="D157" s="152" t="s">
        <v>147</v>
      </c>
      <c r="E157" s="33"/>
      <c r="F157" s="153" t="s">
        <v>441</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147</v>
      </c>
      <c r="AU157" s="18" t="s">
        <v>81</v>
      </c>
    </row>
    <row r="158" spans="1:65" s="2" customFormat="1" ht="29.25">
      <c r="A158" s="33"/>
      <c r="B158" s="34"/>
      <c r="C158" s="33"/>
      <c r="D158" s="152" t="s">
        <v>148</v>
      </c>
      <c r="E158" s="33"/>
      <c r="F158" s="157" t="s">
        <v>443</v>
      </c>
      <c r="G158" s="33"/>
      <c r="H158" s="33"/>
      <c r="I158" s="154"/>
      <c r="J158" s="33"/>
      <c r="K158" s="33"/>
      <c r="L158" s="34"/>
      <c r="M158" s="194"/>
      <c r="N158" s="195"/>
      <c r="O158" s="196"/>
      <c r="P158" s="196"/>
      <c r="Q158" s="196"/>
      <c r="R158" s="196"/>
      <c r="S158" s="196"/>
      <c r="T158" s="197"/>
      <c r="U158" s="33"/>
      <c r="V158" s="33"/>
      <c r="W158" s="33"/>
      <c r="X158" s="33"/>
      <c r="Y158" s="33"/>
      <c r="Z158" s="33"/>
      <c r="AA158" s="33"/>
      <c r="AB158" s="33"/>
      <c r="AC158" s="33"/>
      <c r="AD158" s="33"/>
      <c r="AE158" s="33"/>
      <c r="AT158" s="18" t="s">
        <v>148</v>
      </c>
      <c r="AU158" s="18" t="s">
        <v>81</v>
      </c>
    </row>
    <row r="159" spans="1:65" s="2" customFormat="1" ht="6.95" customHeight="1">
      <c r="A159" s="33"/>
      <c r="B159" s="43"/>
      <c r="C159" s="44"/>
      <c r="D159" s="44"/>
      <c r="E159" s="44"/>
      <c r="F159" s="44"/>
      <c r="G159" s="44"/>
      <c r="H159" s="44"/>
      <c r="I159" s="44"/>
      <c r="J159" s="44"/>
      <c r="K159" s="44"/>
      <c r="L159" s="34"/>
      <c r="M159" s="33"/>
      <c r="O159" s="33"/>
      <c r="P159" s="33"/>
      <c r="Q159" s="33"/>
      <c r="R159" s="33"/>
      <c r="S159" s="33"/>
      <c r="T159" s="33"/>
      <c r="U159" s="33"/>
      <c r="V159" s="33"/>
      <c r="W159" s="33"/>
      <c r="X159" s="33"/>
      <c r="Y159" s="33"/>
      <c r="Z159" s="33"/>
      <c r="AA159" s="33"/>
      <c r="AB159" s="33"/>
      <c r="AC159" s="33"/>
      <c r="AD159" s="33"/>
      <c r="AE159" s="33"/>
    </row>
  </sheetData>
  <autoFilter ref="C81:K158" xr:uid="{00000000-0009-0000-0000-000003000000}"/>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59"/>
  <sheetViews>
    <sheetView showGridLines="0" showZeros="0" workbookViewId="0">
      <selection activeCell="I80" sqref="I80"/>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90</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560</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ROUND(J84,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ROUND((SUM(BE84:BE158)),  2)</f>
        <v>0</v>
      </c>
      <c r="G33" s="33"/>
      <c r="H33" s="33"/>
      <c r="I33" s="97">
        <v>0.21</v>
      </c>
      <c r="J33" s="96">
        <f>ROUND(((SUM(BE84:BE158))*I33),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ROUND((SUM(BF84:BF158)),  2)</f>
        <v>0</v>
      </c>
      <c r="G34" s="33"/>
      <c r="H34" s="33"/>
      <c r="I34" s="97">
        <v>0.15</v>
      </c>
      <c r="J34" s="96">
        <f>ROUND(((SUM(BF84:BF158))*I34),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ROUND((SUM(BG84:BG158)),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ROUND((SUM(BH84:BH158)),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ROUND((SUM(BI84:BI158)),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302 - Odvodnění polní...</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J84</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112</v>
      </c>
      <c r="E60" s="109"/>
      <c r="F60" s="109"/>
      <c r="G60" s="109"/>
      <c r="H60" s="109"/>
      <c r="I60" s="109"/>
      <c r="J60" s="110">
        <f>J85</f>
        <v>0</v>
      </c>
      <c r="L60" s="107"/>
    </row>
    <row r="61" spans="1:47" s="10" customFormat="1" ht="19.899999999999999" customHeight="1">
      <c r="B61" s="111"/>
      <c r="D61" s="112" t="s">
        <v>113</v>
      </c>
      <c r="E61" s="113"/>
      <c r="F61" s="113"/>
      <c r="G61" s="113"/>
      <c r="H61" s="113"/>
      <c r="I61" s="113"/>
      <c r="J61" s="114">
        <f>J86</f>
        <v>0</v>
      </c>
      <c r="L61" s="111"/>
    </row>
    <row r="62" spans="1:47" s="10" customFormat="1" ht="19.899999999999999" customHeight="1">
      <c r="B62" s="111"/>
      <c r="D62" s="112" t="s">
        <v>116</v>
      </c>
      <c r="E62" s="113"/>
      <c r="F62" s="113"/>
      <c r="G62" s="113"/>
      <c r="H62" s="113"/>
      <c r="I62" s="113"/>
      <c r="J62" s="114">
        <f>J139</f>
        <v>0</v>
      </c>
      <c r="L62" s="111"/>
    </row>
    <row r="63" spans="1:47" s="10" customFormat="1" ht="19.899999999999999" customHeight="1">
      <c r="B63" s="111"/>
      <c r="D63" s="112" t="s">
        <v>117</v>
      </c>
      <c r="E63" s="113"/>
      <c r="F63" s="113"/>
      <c r="G63" s="113"/>
      <c r="H63" s="113"/>
      <c r="I63" s="113"/>
      <c r="J63" s="114">
        <f>J143</f>
        <v>0</v>
      </c>
      <c r="L63" s="111"/>
    </row>
    <row r="64" spans="1:47" s="10" customFormat="1" ht="19.899999999999999" customHeight="1">
      <c r="B64" s="111"/>
      <c r="D64" s="112" t="s">
        <v>120</v>
      </c>
      <c r="E64" s="113"/>
      <c r="F64" s="113"/>
      <c r="G64" s="113"/>
      <c r="H64" s="113"/>
      <c r="I64" s="113"/>
      <c r="J64" s="114">
        <f>J155</f>
        <v>0</v>
      </c>
      <c r="L64" s="111"/>
    </row>
    <row r="65" spans="1:31" s="2" customFormat="1" ht="21.75" customHeight="1">
      <c r="A65" s="33"/>
      <c r="B65" s="34"/>
      <c r="C65" s="33"/>
      <c r="D65" s="33"/>
      <c r="E65" s="33"/>
      <c r="F65" s="33"/>
      <c r="G65" s="33"/>
      <c r="H65" s="33"/>
      <c r="I65" s="33"/>
      <c r="J65" s="33"/>
      <c r="K65" s="33"/>
      <c r="L65" s="90"/>
      <c r="S65" s="33"/>
      <c r="T65" s="33"/>
      <c r="U65" s="33"/>
      <c r="V65" s="33"/>
      <c r="W65" s="33"/>
      <c r="X65" s="33"/>
      <c r="Y65" s="33"/>
      <c r="Z65" s="33"/>
      <c r="AA65" s="33"/>
      <c r="AB65" s="33"/>
      <c r="AC65" s="33"/>
      <c r="AD65" s="33"/>
      <c r="AE65" s="33"/>
    </row>
    <row r="66" spans="1:31" s="2" customFormat="1" ht="6.95" customHeight="1">
      <c r="A66" s="33"/>
      <c r="B66" s="43"/>
      <c r="C66" s="44"/>
      <c r="D66" s="44"/>
      <c r="E66" s="44"/>
      <c r="F66" s="44"/>
      <c r="G66" s="44"/>
      <c r="H66" s="44"/>
      <c r="I66" s="44"/>
      <c r="J66" s="44"/>
      <c r="K66" s="44"/>
      <c r="L66" s="90"/>
      <c r="S66" s="33"/>
      <c r="T66" s="33"/>
      <c r="U66" s="33"/>
      <c r="V66" s="33"/>
      <c r="W66" s="33"/>
      <c r="X66" s="33"/>
      <c r="Y66" s="33"/>
      <c r="Z66" s="33"/>
      <c r="AA66" s="33"/>
      <c r="AB66" s="33"/>
      <c r="AC66" s="33"/>
      <c r="AD66" s="33"/>
      <c r="AE66" s="33"/>
    </row>
    <row r="70" spans="1:31" s="2" customFormat="1" ht="6.95" customHeight="1">
      <c r="A70" s="33"/>
      <c r="B70" s="45"/>
      <c r="C70" s="46"/>
      <c r="D70" s="46"/>
      <c r="E70" s="46"/>
      <c r="F70" s="46"/>
      <c r="G70" s="46"/>
      <c r="H70" s="46"/>
      <c r="I70" s="46"/>
      <c r="J70" s="46"/>
      <c r="K70" s="46"/>
      <c r="L70" s="90"/>
      <c r="S70" s="33"/>
      <c r="T70" s="33"/>
      <c r="U70" s="33"/>
      <c r="V70" s="33"/>
      <c r="W70" s="33"/>
      <c r="X70" s="33"/>
      <c r="Y70" s="33"/>
      <c r="Z70" s="33"/>
      <c r="AA70" s="33"/>
      <c r="AB70" s="33"/>
      <c r="AC70" s="33"/>
      <c r="AD70" s="33"/>
      <c r="AE70" s="33"/>
    </row>
    <row r="71" spans="1:31" s="2" customFormat="1" ht="24.95" customHeight="1">
      <c r="A71" s="33"/>
      <c r="B71" s="34"/>
      <c r="C71" s="22" t="s">
        <v>123</v>
      </c>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6.95" customHeight="1">
      <c r="A72" s="33"/>
      <c r="B72" s="34"/>
      <c r="C72" s="33"/>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12" customHeight="1">
      <c r="A73" s="33"/>
      <c r="B73" s="34"/>
      <c r="C73" s="28" t="s">
        <v>17</v>
      </c>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16.5" customHeight="1">
      <c r="A74" s="33"/>
      <c r="B74" s="34"/>
      <c r="C74" s="33"/>
      <c r="D74" s="33"/>
      <c r="E74" s="317" t="str">
        <f>E7</f>
        <v>Nebuzely C4 a C5</v>
      </c>
      <c r="F74" s="318"/>
      <c r="G74" s="318"/>
      <c r="H74" s="318"/>
      <c r="I74" s="33"/>
      <c r="J74" s="33"/>
      <c r="K74" s="33"/>
      <c r="L74" s="90"/>
      <c r="S74" s="33"/>
      <c r="T74" s="33"/>
      <c r="U74" s="33"/>
      <c r="V74" s="33"/>
      <c r="W74" s="33"/>
      <c r="X74" s="33"/>
      <c r="Y74" s="33"/>
      <c r="Z74" s="33"/>
      <c r="AA74" s="33"/>
      <c r="AB74" s="33"/>
      <c r="AC74" s="33"/>
      <c r="AD74" s="33"/>
      <c r="AE74" s="33"/>
    </row>
    <row r="75" spans="1:31" s="2" customFormat="1" ht="12" customHeight="1">
      <c r="A75" s="33"/>
      <c r="B75" s="34"/>
      <c r="C75" s="28" t="s">
        <v>105</v>
      </c>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6.5" customHeight="1">
      <c r="A76" s="33"/>
      <c r="B76" s="34"/>
      <c r="C76" s="33"/>
      <c r="D76" s="33"/>
      <c r="E76" s="279" t="str">
        <f>E9</f>
        <v>SO 302 - Odvodnění polní...</v>
      </c>
      <c r="F76" s="319"/>
      <c r="G76" s="319"/>
      <c r="H76" s="319"/>
      <c r="I76" s="33"/>
      <c r="J76" s="33"/>
      <c r="K76" s="33"/>
      <c r="L76" s="90"/>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2" customHeight="1">
      <c r="A78" s="33"/>
      <c r="B78" s="34"/>
      <c r="C78" s="28" t="s">
        <v>23</v>
      </c>
      <c r="D78" s="33"/>
      <c r="E78" s="33"/>
      <c r="F78" s="26" t="str">
        <f>F12</f>
        <v>Nebužely, okr. Mělník</v>
      </c>
      <c r="G78" s="33"/>
      <c r="H78" s="33"/>
      <c r="I78" s="28" t="s">
        <v>25</v>
      </c>
      <c r="J78" s="51" t="str">
        <f>IF(J12="","",J12)</f>
        <v>listopad 2016</v>
      </c>
      <c r="K78" s="33"/>
      <c r="L78" s="90"/>
      <c r="S78" s="33"/>
      <c r="T78" s="33"/>
      <c r="U78" s="33"/>
      <c r="V78" s="33"/>
      <c r="W78" s="33"/>
      <c r="X78" s="33"/>
      <c r="Y78" s="33"/>
      <c r="Z78" s="33"/>
      <c r="AA78" s="33"/>
      <c r="AB78" s="33"/>
      <c r="AC78" s="33"/>
      <c r="AD78" s="33"/>
      <c r="AE78" s="33"/>
    </row>
    <row r="79" spans="1:31" s="2" customFormat="1" ht="6.95" customHeight="1">
      <c r="A79" s="33"/>
      <c r="B79" s="34"/>
      <c r="C79" s="33"/>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5.2" customHeight="1">
      <c r="A80" s="33"/>
      <c r="B80" s="34"/>
      <c r="C80" s="28" t="s">
        <v>26</v>
      </c>
      <c r="D80" s="33"/>
      <c r="E80" s="33"/>
      <c r="F80" s="26" t="str">
        <f>E15</f>
        <v>ČR SPÚ - KPÚ pro Středočeský kraj - pobočka Mělník</v>
      </c>
      <c r="G80" s="33"/>
      <c r="H80" s="33"/>
      <c r="I80" s="28"/>
      <c r="J80" s="31"/>
      <c r="K80" s="33"/>
      <c r="L80" s="90"/>
      <c r="S80" s="33"/>
      <c r="T80" s="33"/>
      <c r="U80" s="33"/>
      <c r="V80" s="33"/>
      <c r="W80" s="33"/>
      <c r="X80" s="33"/>
      <c r="Y80" s="33"/>
      <c r="Z80" s="33"/>
      <c r="AA80" s="33"/>
      <c r="AB80" s="33"/>
      <c r="AC80" s="33"/>
      <c r="AD80" s="33"/>
      <c r="AE80" s="33"/>
    </row>
    <row r="81" spans="1:65" s="2" customFormat="1" ht="25.7" customHeight="1">
      <c r="A81" s="33"/>
      <c r="B81" s="34"/>
      <c r="C81" s="28" t="s">
        <v>32</v>
      </c>
      <c r="D81" s="33"/>
      <c r="E81" s="33"/>
      <c r="F81" s="26" t="str">
        <f>IF(E18="","",E18)</f>
        <v>Vyplň údaj</v>
      </c>
      <c r="G81" s="33"/>
      <c r="H81" s="33"/>
      <c r="I81" s="28"/>
      <c r="J81" s="31"/>
      <c r="K81" s="33"/>
      <c r="L81" s="90"/>
      <c r="S81" s="33"/>
      <c r="T81" s="33"/>
      <c r="U81" s="33"/>
      <c r="V81" s="33"/>
      <c r="W81" s="33"/>
      <c r="X81" s="33"/>
      <c r="Y81" s="33"/>
      <c r="Z81" s="33"/>
      <c r="AA81" s="33"/>
      <c r="AB81" s="33"/>
      <c r="AC81" s="33"/>
      <c r="AD81" s="33"/>
      <c r="AE81" s="33"/>
    </row>
    <row r="82" spans="1:65" s="2" customFormat="1" ht="10.35" customHeight="1">
      <c r="A82" s="33"/>
      <c r="B82" s="34"/>
      <c r="C82" s="33"/>
      <c r="D82" s="33"/>
      <c r="E82" s="33"/>
      <c r="F82" s="33"/>
      <c r="G82" s="33"/>
      <c r="H82" s="33"/>
      <c r="I82" s="33"/>
      <c r="J82" s="33"/>
      <c r="K82" s="33"/>
      <c r="L82" s="90"/>
      <c r="S82" s="33"/>
      <c r="T82" s="33"/>
      <c r="U82" s="33"/>
      <c r="V82" s="33"/>
      <c r="W82" s="33"/>
      <c r="X82" s="33"/>
      <c r="Y82" s="33"/>
      <c r="Z82" s="33"/>
      <c r="AA82" s="33"/>
      <c r="AB82" s="33"/>
      <c r="AC82" s="33"/>
      <c r="AD82" s="33"/>
      <c r="AE82" s="33"/>
    </row>
    <row r="83" spans="1:65" s="11" customFormat="1" ht="29.25" customHeight="1">
      <c r="A83" s="115"/>
      <c r="B83" s="116"/>
      <c r="C83" s="117" t="s">
        <v>124</v>
      </c>
      <c r="D83" s="118" t="s">
        <v>56</v>
      </c>
      <c r="E83" s="118" t="s">
        <v>52</v>
      </c>
      <c r="F83" s="118" t="s">
        <v>53</v>
      </c>
      <c r="G83" s="118" t="s">
        <v>125</v>
      </c>
      <c r="H83" s="118" t="s">
        <v>126</v>
      </c>
      <c r="I83" s="118" t="s">
        <v>127</v>
      </c>
      <c r="J83" s="118" t="s">
        <v>110</v>
      </c>
      <c r="K83" s="119" t="s">
        <v>128</v>
      </c>
      <c r="L83" s="120"/>
      <c r="M83" s="58" t="s">
        <v>3</v>
      </c>
      <c r="N83" s="59" t="s">
        <v>41</v>
      </c>
      <c r="O83" s="59" t="s">
        <v>129</v>
      </c>
      <c r="P83" s="59" t="s">
        <v>130</v>
      </c>
      <c r="Q83" s="59" t="s">
        <v>131</v>
      </c>
      <c r="R83" s="59" t="s">
        <v>132</v>
      </c>
      <c r="S83" s="59" t="s">
        <v>133</v>
      </c>
      <c r="T83" s="60" t="s">
        <v>134</v>
      </c>
      <c r="U83" s="115"/>
      <c r="V83" s="115"/>
      <c r="W83" s="115"/>
      <c r="X83" s="115"/>
      <c r="Y83" s="115"/>
      <c r="Z83" s="115"/>
      <c r="AA83" s="115"/>
      <c r="AB83" s="115"/>
      <c r="AC83" s="115"/>
      <c r="AD83" s="115"/>
      <c r="AE83" s="115"/>
    </row>
    <row r="84" spans="1:65" s="2" customFormat="1" ht="22.9" customHeight="1">
      <c r="A84" s="33"/>
      <c r="B84" s="34"/>
      <c r="C84" s="65" t="s">
        <v>135</v>
      </c>
      <c r="D84" s="33"/>
      <c r="E84" s="33"/>
      <c r="F84" s="33"/>
      <c r="G84" s="33"/>
      <c r="H84" s="33"/>
      <c r="I84" s="33"/>
      <c r="J84" s="121">
        <f>BK84</f>
        <v>0</v>
      </c>
      <c r="K84" s="33"/>
      <c r="L84" s="34"/>
      <c r="M84" s="61"/>
      <c r="N84" s="52"/>
      <c r="O84" s="62"/>
      <c r="P84" s="122">
        <f>P85</f>
        <v>0</v>
      </c>
      <c r="Q84" s="62"/>
      <c r="R84" s="122">
        <f>R85</f>
        <v>40.242190000000001</v>
      </c>
      <c r="S84" s="62"/>
      <c r="T84" s="123">
        <f>T85</f>
        <v>0</v>
      </c>
      <c r="U84" s="33"/>
      <c r="V84" s="33"/>
      <c r="W84" s="33"/>
      <c r="X84" s="33"/>
      <c r="Y84" s="33"/>
      <c r="Z84" s="33"/>
      <c r="AA84" s="33"/>
      <c r="AB84" s="33"/>
      <c r="AC84" s="33"/>
      <c r="AD84" s="33"/>
      <c r="AE84" s="33"/>
      <c r="AT84" s="18" t="s">
        <v>70</v>
      </c>
      <c r="AU84" s="18" t="s">
        <v>111</v>
      </c>
      <c r="BK84" s="124">
        <f>BK85</f>
        <v>0</v>
      </c>
    </row>
    <row r="85" spans="1:65" s="12" customFormat="1" ht="25.9" customHeight="1">
      <c r="B85" s="125"/>
      <c r="D85" s="126" t="s">
        <v>70</v>
      </c>
      <c r="E85" s="127" t="s">
        <v>136</v>
      </c>
      <c r="F85" s="127" t="s">
        <v>137</v>
      </c>
      <c r="I85" s="128"/>
      <c r="J85" s="129">
        <f>BK85</f>
        <v>0</v>
      </c>
      <c r="L85" s="125"/>
      <c r="M85" s="130"/>
      <c r="N85" s="131"/>
      <c r="O85" s="131"/>
      <c r="P85" s="132">
        <f>P86+P139+P143+P155</f>
        <v>0</v>
      </c>
      <c r="Q85" s="131"/>
      <c r="R85" s="132">
        <f>R86+R139+R143+R155</f>
        <v>40.242190000000001</v>
      </c>
      <c r="S85" s="131"/>
      <c r="T85" s="133">
        <f>T86+T139+T143+T155</f>
        <v>0</v>
      </c>
      <c r="AR85" s="126" t="s">
        <v>79</v>
      </c>
      <c r="AT85" s="134" t="s">
        <v>70</v>
      </c>
      <c r="AU85" s="134" t="s">
        <v>71</v>
      </c>
      <c r="AY85" s="126" t="s">
        <v>138</v>
      </c>
      <c r="BK85" s="135">
        <f>BK86+BK139+BK143+BK155</f>
        <v>0</v>
      </c>
    </row>
    <row r="86" spans="1:65" s="12" customFormat="1" ht="22.9" customHeight="1">
      <c r="B86" s="125"/>
      <c r="D86" s="126" t="s">
        <v>70</v>
      </c>
      <c r="E86" s="136" t="s">
        <v>79</v>
      </c>
      <c r="F86" s="136" t="s">
        <v>139</v>
      </c>
      <c r="I86" s="128"/>
      <c r="J86" s="137">
        <f>BK86</f>
        <v>0</v>
      </c>
      <c r="L86" s="125"/>
      <c r="M86" s="130"/>
      <c r="N86" s="131"/>
      <c r="O86" s="131"/>
      <c r="P86" s="132">
        <f>SUM(P87:P138)</f>
        <v>0</v>
      </c>
      <c r="Q86" s="131"/>
      <c r="R86" s="132">
        <f>SUM(R87:R138)</f>
        <v>31.85</v>
      </c>
      <c r="S86" s="131"/>
      <c r="T86" s="133">
        <f>SUM(T87:T138)</f>
        <v>0</v>
      </c>
      <c r="AR86" s="126" t="s">
        <v>79</v>
      </c>
      <c r="AT86" s="134" t="s">
        <v>70</v>
      </c>
      <c r="AU86" s="134" t="s">
        <v>79</v>
      </c>
      <c r="AY86" s="126" t="s">
        <v>138</v>
      </c>
      <c r="BK86" s="135">
        <f>SUM(BK87:BK138)</f>
        <v>0</v>
      </c>
    </row>
    <row r="87" spans="1:65" s="2" customFormat="1" ht="24">
      <c r="A87" s="33"/>
      <c r="B87" s="138"/>
      <c r="C87" s="139" t="s">
        <v>79</v>
      </c>
      <c r="D87" s="139" t="s">
        <v>140</v>
      </c>
      <c r="E87" s="140" t="s">
        <v>562</v>
      </c>
      <c r="F87" s="141" t="s">
        <v>563</v>
      </c>
      <c r="G87" s="142" t="s">
        <v>174</v>
      </c>
      <c r="H87" s="143">
        <v>25.024999999999999</v>
      </c>
      <c r="I87" s="144"/>
      <c r="J87" s="145">
        <f>ROUND(I87*H87,2)</f>
        <v>0</v>
      </c>
      <c r="K87" s="141" t="s">
        <v>144</v>
      </c>
      <c r="L87" s="34"/>
      <c r="M87" s="146" t="s">
        <v>3</v>
      </c>
      <c r="N87" s="147" t="s">
        <v>42</v>
      </c>
      <c r="O87" s="54"/>
      <c r="P87" s="148">
        <f>O87*H87</f>
        <v>0</v>
      </c>
      <c r="Q87" s="148">
        <v>0</v>
      </c>
      <c r="R87" s="148">
        <f>Q87*H87</f>
        <v>0</v>
      </c>
      <c r="S87" s="148">
        <v>0</v>
      </c>
      <c r="T87" s="149">
        <f>S87*H87</f>
        <v>0</v>
      </c>
      <c r="U87" s="33"/>
      <c r="V87" s="33"/>
      <c r="W87" s="33"/>
      <c r="X87" s="33"/>
      <c r="Y87" s="33"/>
      <c r="Z87" s="33"/>
      <c r="AA87" s="33"/>
      <c r="AB87" s="33"/>
      <c r="AC87" s="33"/>
      <c r="AD87" s="33"/>
      <c r="AE87" s="33"/>
      <c r="AR87" s="150" t="s">
        <v>145</v>
      </c>
      <c r="AT87" s="150" t="s">
        <v>140</v>
      </c>
      <c r="AU87" s="150" t="s">
        <v>81</v>
      </c>
      <c r="AY87" s="18" t="s">
        <v>138</v>
      </c>
      <c r="BE87" s="151">
        <f>IF(N87="základní",J87,0)</f>
        <v>0</v>
      </c>
      <c r="BF87" s="151">
        <f>IF(N87="snížená",J87,0)</f>
        <v>0</v>
      </c>
      <c r="BG87" s="151">
        <f>IF(N87="zákl. přenesená",J87,0)</f>
        <v>0</v>
      </c>
      <c r="BH87" s="151">
        <f>IF(N87="sníž. přenesená",J87,0)</f>
        <v>0</v>
      </c>
      <c r="BI87" s="151">
        <f>IF(N87="nulová",J87,0)</f>
        <v>0</v>
      </c>
      <c r="BJ87" s="18" t="s">
        <v>79</v>
      </c>
      <c r="BK87" s="151">
        <f>ROUND(I87*H87,2)</f>
        <v>0</v>
      </c>
      <c r="BL87" s="18" t="s">
        <v>145</v>
      </c>
      <c r="BM87" s="150" t="s">
        <v>564</v>
      </c>
    </row>
    <row r="88" spans="1:65" s="2" customFormat="1" ht="11.25">
      <c r="A88" s="33"/>
      <c r="B88" s="34"/>
      <c r="C88" s="33"/>
      <c r="D88" s="152" t="s">
        <v>147</v>
      </c>
      <c r="E88" s="33"/>
      <c r="F88" s="153" t="s">
        <v>563</v>
      </c>
      <c r="G88" s="33"/>
      <c r="H88" s="33"/>
      <c r="I88" s="154"/>
      <c r="J88" s="33"/>
      <c r="K88" s="33"/>
      <c r="L88" s="34"/>
      <c r="M88" s="155"/>
      <c r="N88" s="156"/>
      <c r="O88" s="54"/>
      <c r="P88" s="54"/>
      <c r="Q88" s="54"/>
      <c r="R88" s="54"/>
      <c r="S88" s="54"/>
      <c r="T88" s="55"/>
      <c r="U88" s="33"/>
      <c r="V88" s="33"/>
      <c r="W88" s="33"/>
      <c r="X88" s="33"/>
      <c r="Y88" s="33"/>
      <c r="Z88" s="33"/>
      <c r="AA88" s="33"/>
      <c r="AB88" s="33"/>
      <c r="AC88" s="33"/>
      <c r="AD88" s="33"/>
      <c r="AE88" s="33"/>
      <c r="AT88" s="18" t="s">
        <v>147</v>
      </c>
      <c r="AU88" s="18" t="s">
        <v>81</v>
      </c>
    </row>
    <row r="89" spans="1:65" s="2" customFormat="1" ht="107.25">
      <c r="A89" s="33"/>
      <c r="B89" s="34"/>
      <c r="C89" s="33"/>
      <c r="D89" s="152" t="s">
        <v>148</v>
      </c>
      <c r="E89" s="33"/>
      <c r="F89" s="157" t="s">
        <v>565</v>
      </c>
      <c r="G89" s="33"/>
      <c r="H89" s="33"/>
      <c r="I89" s="154"/>
      <c r="J89" s="33"/>
      <c r="K89" s="33"/>
      <c r="L89" s="34"/>
      <c r="M89" s="155"/>
      <c r="N89" s="156"/>
      <c r="O89" s="54"/>
      <c r="P89" s="54"/>
      <c r="Q89" s="54"/>
      <c r="R89" s="54"/>
      <c r="S89" s="54"/>
      <c r="T89" s="55"/>
      <c r="U89" s="33"/>
      <c r="V89" s="33"/>
      <c r="W89" s="33"/>
      <c r="X89" s="33"/>
      <c r="Y89" s="33"/>
      <c r="Z89" s="33"/>
      <c r="AA89" s="33"/>
      <c r="AB89" s="33"/>
      <c r="AC89" s="33"/>
      <c r="AD89" s="33"/>
      <c r="AE89" s="33"/>
      <c r="AT89" s="18" t="s">
        <v>148</v>
      </c>
      <c r="AU89" s="18" t="s">
        <v>81</v>
      </c>
    </row>
    <row r="90" spans="1:65" s="13" customFormat="1" ht="11.25">
      <c r="B90" s="158"/>
      <c r="D90" s="152" t="s">
        <v>150</v>
      </c>
      <c r="E90" s="159" t="s">
        <v>3</v>
      </c>
      <c r="F90" s="160" t="s">
        <v>566</v>
      </c>
      <c r="H90" s="161">
        <v>25.025000000000002</v>
      </c>
      <c r="I90" s="162"/>
      <c r="L90" s="158"/>
      <c r="M90" s="163"/>
      <c r="N90" s="164"/>
      <c r="O90" s="164"/>
      <c r="P90" s="164"/>
      <c r="Q90" s="164"/>
      <c r="R90" s="164"/>
      <c r="S90" s="164"/>
      <c r="T90" s="165"/>
      <c r="AT90" s="159" t="s">
        <v>150</v>
      </c>
      <c r="AU90" s="159" t="s">
        <v>81</v>
      </c>
      <c r="AV90" s="13" t="s">
        <v>81</v>
      </c>
      <c r="AW90" s="13" t="s">
        <v>34</v>
      </c>
      <c r="AX90" s="13" t="s">
        <v>71</v>
      </c>
      <c r="AY90" s="159" t="s">
        <v>138</v>
      </c>
    </row>
    <row r="91" spans="1:65" s="14" customFormat="1" ht="11.25">
      <c r="B91" s="166"/>
      <c r="D91" s="152" t="s">
        <v>150</v>
      </c>
      <c r="E91" s="167" t="s">
        <v>3</v>
      </c>
      <c r="F91" s="168" t="s">
        <v>152</v>
      </c>
      <c r="H91" s="169">
        <v>25.025000000000002</v>
      </c>
      <c r="I91" s="170"/>
      <c r="L91" s="166"/>
      <c r="M91" s="171"/>
      <c r="N91" s="172"/>
      <c r="O91" s="172"/>
      <c r="P91" s="172"/>
      <c r="Q91" s="172"/>
      <c r="R91" s="172"/>
      <c r="S91" s="172"/>
      <c r="T91" s="173"/>
      <c r="AT91" s="167" t="s">
        <v>150</v>
      </c>
      <c r="AU91" s="167" t="s">
        <v>81</v>
      </c>
      <c r="AV91" s="14" t="s">
        <v>145</v>
      </c>
      <c r="AW91" s="14" t="s">
        <v>34</v>
      </c>
      <c r="AX91" s="14" t="s">
        <v>79</v>
      </c>
      <c r="AY91" s="167" t="s">
        <v>138</v>
      </c>
    </row>
    <row r="92" spans="1:65" s="2" customFormat="1" ht="24">
      <c r="A92" s="33"/>
      <c r="B92" s="138"/>
      <c r="C92" s="139" t="s">
        <v>81</v>
      </c>
      <c r="D92" s="139" t="s">
        <v>140</v>
      </c>
      <c r="E92" s="140" t="s">
        <v>567</v>
      </c>
      <c r="F92" s="141" t="s">
        <v>568</v>
      </c>
      <c r="G92" s="142" t="s">
        <v>174</v>
      </c>
      <c r="H92" s="143">
        <v>7.508</v>
      </c>
      <c r="I92" s="144"/>
      <c r="J92" s="145">
        <f>ROUND(I92*H92,2)</f>
        <v>0</v>
      </c>
      <c r="K92" s="141" t="s">
        <v>144</v>
      </c>
      <c r="L92" s="34"/>
      <c r="M92" s="146" t="s">
        <v>3</v>
      </c>
      <c r="N92" s="147" t="s">
        <v>42</v>
      </c>
      <c r="O92" s="54"/>
      <c r="P92" s="148">
        <f>O92*H92</f>
        <v>0</v>
      </c>
      <c r="Q92" s="148">
        <v>0</v>
      </c>
      <c r="R92" s="148">
        <f>Q92*H92</f>
        <v>0</v>
      </c>
      <c r="S92" s="148">
        <v>0</v>
      </c>
      <c r="T92" s="149">
        <f>S92*H92</f>
        <v>0</v>
      </c>
      <c r="U92" s="33"/>
      <c r="V92" s="33"/>
      <c r="W92" s="33"/>
      <c r="X92" s="33"/>
      <c r="Y92" s="33"/>
      <c r="Z92" s="33"/>
      <c r="AA92" s="33"/>
      <c r="AB92" s="33"/>
      <c r="AC92" s="33"/>
      <c r="AD92" s="33"/>
      <c r="AE92" s="33"/>
      <c r="AR92" s="150" t="s">
        <v>145</v>
      </c>
      <c r="AT92" s="150" t="s">
        <v>140</v>
      </c>
      <c r="AU92" s="150" t="s">
        <v>81</v>
      </c>
      <c r="AY92" s="18" t="s">
        <v>138</v>
      </c>
      <c r="BE92" s="151">
        <f>IF(N92="základní",J92,0)</f>
        <v>0</v>
      </c>
      <c r="BF92" s="151">
        <f>IF(N92="snížená",J92,0)</f>
        <v>0</v>
      </c>
      <c r="BG92" s="151">
        <f>IF(N92="zákl. přenesená",J92,0)</f>
        <v>0</v>
      </c>
      <c r="BH92" s="151">
        <f>IF(N92="sníž. přenesená",J92,0)</f>
        <v>0</v>
      </c>
      <c r="BI92" s="151">
        <f>IF(N92="nulová",J92,0)</f>
        <v>0</v>
      </c>
      <c r="BJ92" s="18" t="s">
        <v>79</v>
      </c>
      <c r="BK92" s="151">
        <f>ROUND(I92*H92,2)</f>
        <v>0</v>
      </c>
      <c r="BL92" s="18" t="s">
        <v>145</v>
      </c>
      <c r="BM92" s="150" t="s">
        <v>569</v>
      </c>
    </row>
    <row r="93" spans="1:65" s="2" customFormat="1" ht="19.5">
      <c r="A93" s="33"/>
      <c r="B93" s="34"/>
      <c r="C93" s="33"/>
      <c r="D93" s="152" t="s">
        <v>147</v>
      </c>
      <c r="E93" s="33"/>
      <c r="F93" s="153" t="s">
        <v>568</v>
      </c>
      <c r="G93" s="33"/>
      <c r="H93" s="33"/>
      <c r="I93" s="154"/>
      <c r="J93" s="33"/>
      <c r="K93" s="33"/>
      <c r="L93" s="34"/>
      <c r="M93" s="155"/>
      <c r="N93" s="156"/>
      <c r="O93" s="54"/>
      <c r="P93" s="54"/>
      <c r="Q93" s="54"/>
      <c r="R93" s="54"/>
      <c r="S93" s="54"/>
      <c r="T93" s="55"/>
      <c r="U93" s="33"/>
      <c r="V93" s="33"/>
      <c r="W93" s="33"/>
      <c r="X93" s="33"/>
      <c r="Y93" s="33"/>
      <c r="Z93" s="33"/>
      <c r="AA93" s="33"/>
      <c r="AB93" s="33"/>
      <c r="AC93" s="33"/>
      <c r="AD93" s="33"/>
      <c r="AE93" s="33"/>
      <c r="AT93" s="18" t="s">
        <v>147</v>
      </c>
      <c r="AU93" s="18" t="s">
        <v>81</v>
      </c>
    </row>
    <row r="94" spans="1:65" s="2" customFormat="1" ht="107.25">
      <c r="A94" s="33"/>
      <c r="B94" s="34"/>
      <c r="C94" s="33"/>
      <c r="D94" s="152" t="s">
        <v>148</v>
      </c>
      <c r="E94" s="33"/>
      <c r="F94" s="157" t="s">
        <v>565</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148</v>
      </c>
      <c r="AU94" s="18" t="s">
        <v>81</v>
      </c>
    </row>
    <row r="95" spans="1:65" s="13" customFormat="1" ht="11.25">
      <c r="B95" s="158"/>
      <c r="D95" s="152" t="s">
        <v>150</v>
      </c>
      <c r="E95" s="159" t="s">
        <v>3</v>
      </c>
      <c r="F95" s="160" t="s">
        <v>570</v>
      </c>
      <c r="H95" s="161">
        <v>7.5074999999999994</v>
      </c>
      <c r="I95" s="162"/>
      <c r="L95" s="158"/>
      <c r="M95" s="163"/>
      <c r="N95" s="164"/>
      <c r="O95" s="164"/>
      <c r="P95" s="164"/>
      <c r="Q95" s="164"/>
      <c r="R95" s="164"/>
      <c r="S95" s="164"/>
      <c r="T95" s="165"/>
      <c r="AT95" s="159" t="s">
        <v>150</v>
      </c>
      <c r="AU95" s="159" t="s">
        <v>81</v>
      </c>
      <c r="AV95" s="13" t="s">
        <v>81</v>
      </c>
      <c r="AW95" s="13" t="s">
        <v>34</v>
      </c>
      <c r="AX95" s="13" t="s">
        <v>71</v>
      </c>
      <c r="AY95" s="159" t="s">
        <v>138</v>
      </c>
    </row>
    <row r="96" spans="1:65" s="14" customFormat="1" ht="11.25">
      <c r="B96" s="166"/>
      <c r="D96" s="152" t="s">
        <v>150</v>
      </c>
      <c r="E96" s="167" t="s">
        <v>3</v>
      </c>
      <c r="F96" s="168" t="s">
        <v>152</v>
      </c>
      <c r="H96" s="169">
        <v>7.5074999999999994</v>
      </c>
      <c r="I96" s="170"/>
      <c r="L96" s="166"/>
      <c r="M96" s="171"/>
      <c r="N96" s="172"/>
      <c r="O96" s="172"/>
      <c r="P96" s="172"/>
      <c r="Q96" s="172"/>
      <c r="R96" s="172"/>
      <c r="S96" s="172"/>
      <c r="T96" s="173"/>
      <c r="AT96" s="167" t="s">
        <v>150</v>
      </c>
      <c r="AU96" s="167" t="s">
        <v>81</v>
      </c>
      <c r="AV96" s="14" t="s">
        <v>145</v>
      </c>
      <c r="AW96" s="14" t="s">
        <v>34</v>
      </c>
      <c r="AX96" s="14" t="s">
        <v>79</v>
      </c>
      <c r="AY96" s="167" t="s">
        <v>138</v>
      </c>
    </row>
    <row r="97" spans="1:65" s="2" customFormat="1" ht="33" customHeight="1">
      <c r="A97" s="33"/>
      <c r="B97" s="138"/>
      <c r="C97" s="139" t="s">
        <v>158</v>
      </c>
      <c r="D97" s="139" t="s">
        <v>140</v>
      </c>
      <c r="E97" s="140" t="s">
        <v>190</v>
      </c>
      <c r="F97" s="141" t="s">
        <v>191</v>
      </c>
      <c r="G97" s="142" t="s">
        <v>174</v>
      </c>
      <c r="H97" s="143">
        <v>9.1</v>
      </c>
      <c r="I97" s="144"/>
      <c r="J97" s="145">
        <f>ROUND(I97*H97,2)</f>
        <v>0</v>
      </c>
      <c r="K97" s="141" t="s">
        <v>144</v>
      </c>
      <c r="L97" s="34"/>
      <c r="M97" s="146" t="s">
        <v>3</v>
      </c>
      <c r="N97" s="147" t="s">
        <v>42</v>
      </c>
      <c r="O97" s="54"/>
      <c r="P97" s="148">
        <f>O97*H97</f>
        <v>0</v>
      </c>
      <c r="Q97" s="148">
        <v>0</v>
      </c>
      <c r="R97" s="148">
        <f>Q97*H97</f>
        <v>0</v>
      </c>
      <c r="S97" s="148">
        <v>0</v>
      </c>
      <c r="T97" s="149">
        <f>S97*H97</f>
        <v>0</v>
      </c>
      <c r="U97" s="33"/>
      <c r="V97" s="33"/>
      <c r="W97" s="33"/>
      <c r="X97" s="33"/>
      <c r="Y97" s="33"/>
      <c r="Z97" s="33"/>
      <c r="AA97" s="33"/>
      <c r="AB97" s="33"/>
      <c r="AC97" s="33"/>
      <c r="AD97" s="33"/>
      <c r="AE97" s="33"/>
      <c r="AR97" s="150" t="s">
        <v>145</v>
      </c>
      <c r="AT97" s="150" t="s">
        <v>140</v>
      </c>
      <c r="AU97" s="150" t="s">
        <v>81</v>
      </c>
      <c r="AY97" s="18" t="s">
        <v>138</v>
      </c>
      <c r="BE97" s="151">
        <f>IF(N97="základní",J97,0)</f>
        <v>0</v>
      </c>
      <c r="BF97" s="151">
        <f>IF(N97="snížená",J97,0)</f>
        <v>0</v>
      </c>
      <c r="BG97" s="151">
        <f>IF(N97="zákl. přenesená",J97,0)</f>
        <v>0</v>
      </c>
      <c r="BH97" s="151">
        <f>IF(N97="sníž. přenesená",J97,0)</f>
        <v>0</v>
      </c>
      <c r="BI97" s="151">
        <f>IF(N97="nulová",J97,0)</f>
        <v>0</v>
      </c>
      <c r="BJ97" s="18" t="s">
        <v>79</v>
      </c>
      <c r="BK97" s="151">
        <f>ROUND(I97*H97,2)</f>
        <v>0</v>
      </c>
      <c r="BL97" s="18" t="s">
        <v>145</v>
      </c>
      <c r="BM97" s="150" t="s">
        <v>571</v>
      </c>
    </row>
    <row r="98" spans="1:65" s="2" customFormat="1" ht="19.5">
      <c r="A98" s="33"/>
      <c r="B98" s="34"/>
      <c r="C98" s="33"/>
      <c r="D98" s="152" t="s">
        <v>147</v>
      </c>
      <c r="E98" s="33"/>
      <c r="F98" s="153" t="s">
        <v>191</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147</v>
      </c>
      <c r="AU98" s="18" t="s">
        <v>81</v>
      </c>
    </row>
    <row r="99" spans="1:65" s="2" customFormat="1" ht="165.75">
      <c r="A99" s="33"/>
      <c r="B99" s="34"/>
      <c r="C99" s="33"/>
      <c r="D99" s="152" t="s">
        <v>148</v>
      </c>
      <c r="E99" s="33"/>
      <c r="F99" s="157" t="s">
        <v>193</v>
      </c>
      <c r="G99" s="33"/>
      <c r="H99" s="33"/>
      <c r="I99" s="154"/>
      <c r="J99" s="33"/>
      <c r="K99" s="33"/>
      <c r="L99" s="34"/>
      <c r="M99" s="155"/>
      <c r="N99" s="156"/>
      <c r="O99" s="54"/>
      <c r="P99" s="54"/>
      <c r="Q99" s="54"/>
      <c r="R99" s="54"/>
      <c r="S99" s="54"/>
      <c r="T99" s="55"/>
      <c r="U99" s="33"/>
      <c r="V99" s="33"/>
      <c r="W99" s="33"/>
      <c r="X99" s="33"/>
      <c r="Y99" s="33"/>
      <c r="Z99" s="33"/>
      <c r="AA99" s="33"/>
      <c r="AB99" s="33"/>
      <c r="AC99" s="33"/>
      <c r="AD99" s="33"/>
      <c r="AE99" s="33"/>
      <c r="AT99" s="18" t="s">
        <v>148</v>
      </c>
      <c r="AU99" s="18" t="s">
        <v>81</v>
      </c>
    </row>
    <row r="100" spans="1:65" s="15" customFormat="1" ht="11.25">
      <c r="B100" s="174"/>
      <c r="D100" s="152" t="s">
        <v>150</v>
      </c>
      <c r="E100" s="175" t="s">
        <v>3</v>
      </c>
      <c r="F100" s="176" t="s">
        <v>572</v>
      </c>
      <c r="H100" s="175" t="s">
        <v>3</v>
      </c>
      <c r="I100" s="177"/>
      <c r="L100" s="174"/>
      <c r="M100" s="178"/>
      <c r="N100" s="179"/>
      <c r="O100" s="179"/>
      <c r="P100" s="179"/>
      <c r="Q100" s="179"/>
      <c r="R100" s="179"/>
      <c r="S100" s="179"/>
      <c r="T100" s="180"/>
      <c r="AT100" s="175" t="s">
        <v>150</v>
      </c>
      <c r="AU100" s="175" t="s">
        <v>81</v>
      </c>
      <c r="AV100" s="15" t="s">
        <v>79</v>
      </c>
      <c r="AW100" s="15" t="s">
        <v>34</v>
      </c>
      <c r="AX100" s="15" t="s">
        <v>71</v>
      </c>
      <c r="AY100" s="175" t="s">
        <v>138</v>
      </c>
    </row>
    <row r="101" spans="1:65" s="13" customFormat="1" ht="11.25">
      <c r="B101" s="158"/>
      <c r="D101" s="152" t="s">
        <v>150</v>
      </c>
      <c r="E101" s="159" t="s">
        <v>3</v>
      </c>
      <c r="F101" s="160" t="s">
        <v>573</v>
      </c>
      <c r="H101" s="161">
        <v>9.1</v>
      </c>
      <c r="I101" s="162"/>
      <c r="L101" s="158"/>
      <c r="M101" s="163"/>
      <c r="N101" s="164"/>
      <c r="O101" s="164"/>
      <c r="P101" s="164"/>
      <c r="Q101" s="164"/>
      <c r="R101" s="164"/>
      <c r="S101" s="164"/>
      <c r="T101" s="165"/>
      <c r="AT101" s="159" t="s">
        <v>150</v>
      </c>
      <c r="AU101" s="159" t="s">
        <v>81</v>
      </c>
      <c r="AV101" s="13" t="s">
        <v>81</v>
      </c>
      <c r="AW101" s="13" t="s">
        <v>34</v>
      </c>
      <c r="AX101" s="13" t="s">
        <v>71</v>
      </c>
      <c r="AY101" s="159" t="s">
        <v>138</v>
      </c>
    </row>
    <row r="102" spans="1:65" s="14" customFormat="1" ht="11.25">
      <c r="B102" s="166"/>
      <c r="D102" s="152" t="s">
        <v>150</v>
      </c>
      <c r="E102" s="167" t="s">
        <v>3</v>
      </c>
      <c r="F102" s="168" t="s">
        <v>152</v>
      </c>
      <c r="H102" s="169">
        <v>9.1</v>
      </c>
      <c r="I102" s="170"/>
      <c r="L102" s="166"/>
      <c r="M102" s="171"/>
      <c r="N102" s="172"/>
      <c r="O102" s="172"/>
      <c r="P102" s="172"/>
      <c r="Q102" s="172"/>
      <c r="R102" s="172"/>
      <c r="S102" s="172"/>
      <c r="T102" s="173"/>
      <c r="AT102" s="167" t="s">
        <v>150</v>
      </c>
      <c r="AU102" s="167" t="s">
        <v>81</v>
      </c>
      <c r="AV102" s="14" t="s">
        <v>145</v>
      </c>
      <c r="AW102" s="14" t="s">
        <v>34</v>
      </c>
      <c r="AX102" s="14" t="s">
        <v>79</v>
      </c>
      <c r="AY102" s="167" t="s">
        <v>138</v>
      </c>
    </row>
    <row r="103" spans="1:65" s="2" customFormat="1" ht="33" customHeight="1">
      <c r="A103" s="33"/>
      <c r="B103" s="138"/>
      <c r="C103" s="139" t="s">
        <v>145</v>
      </c>
      <c r="D103" s="139" t="s">
        <v>140</v>
      </c>
      <c r="E103" s="140" t="s">
        <v>200</v>
      </c>
      <c r="F103" s="141" t="s">
        <v>201</v>
      </c>
      <c r="G103" s="142" t="s">
        <v>174</v>
      </c>
      <c r="H103" s="143">
        <v>20.475000000000001</v>
      </c>
      <c r="I103" s="144"/>
      <c r="J103" s="145">
        <f>ROUND(I103*H103,2)</f>
        <v>0</v>
      </c>
      <c r="K103" s="141" t="s">
        <v>144</v>
      </c>
      <c r="L103" s="34"/>
      <c r="M103" s="146" t="s">
        <v>3</v>
      </c>
      <c r="N103" s="147" t="s">
        <v>42</v>
      </c>
      <c r="O103" s="54"/>
      <c r="P103" s="148">
        <f>O103*H103</f>
        <v>0</v>
      </c>
      <c r="Q103" s="148">
        <v>0</v>
      </c>
      <c r="R103" s="148">
        <f>Q103*H103</f>
        <v>0</v>
      </c>
      <c r="S103" s="148">
        <v>0</v>
      </c>
      <c r="T103" s="149">
        <f>S103*H103</f>
        <v>0</v>
      </c>
      <c r="U103" s="33"/>
      <c r="V103" s="33"/>
      <c r="W103" s="33"/>
      <c r="X103" s="33"/>
      <c r="Y103" s="33"/>
      <c r="Z103" s="33"/>
      <c r="AA103" s="33"/>
      <c r="AB103" s="33"/>
      <c r="AC103" s="33"/>
      <c r="AD103" s="33"/>
      <c r="AE103" s="33"/>
      <c r="AR103" s="150" t="s">
        <v>145</v>
      </c>
      <c r="AT103" s="150" t="s">
        <v>140</v>
      </c>
      <c r="AU103" s="150" t="s">
        <v>81</v>
      </c>
      <c r="AY103" s="18" t="s">
        <v>138</v>
      </c>
      <c r="BE103" s="151">
        <f>IF(N103="základní",J103,0)</f>
        <v>0</v>
      </c>
      <c r="BF103" s="151">
        <f>IF(N103="snížená",J103,0)</f>
        <v>0</v>
      </c>
      <c r="BG103" s="151">
        <f>IF(N103="zákl. přenesená",J103,0)</f>
        <v>0</v>
      </c>
      <c r="BH103" s="151">
        <f>IF(N103="sníž. přenesená",J103,0)</f>
        <v>0</v>
      </c>
      <c r="BI103" s="151">
        <f>IF(N103="nulová",J103,0)</f>
        <v>0</v>
      </c>
      <c r="BJ103" s="18" t="s">
        <v>79</v>
      </c>
      <c r="BK103" s="151">
        <f>ROUND(I103*H103,2)</f>
        <v>0</v>
      </c>
      <c r="BL103" s="18" t="s">
        <v>145</v>
      </c>
      <c r="BM103" s="150" t="s">
        <v>574</v>
      </c>
    </row>
    <row r="104" spans="1:65" s="2" customFormat="1" ht="19.5">
      <c r="A104" s="33"/>
      <c r="B104" s="34"/>
      <c r="C104" s="33"/>
      <c r="D104" s="152" t="s">
        <v>147</v>
      </c>
      <c r="E104" s="33"/>
      <c r="F104" s="153" t="s">
        <v>201</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147</v>
      </c>
      <c r="AU104" s="18" t="s">
        <v>81</v>
      </c>
    </row>
    <row r="105" spans="1:65" s="2" customFormat="1" ht="165.75">
      <c r="A105" s="33"/>
      <c r="B105" s="34"/>
      <c r="C105" s="33"/>
      <c r="D105" s="152" t="s">
        <v>148</v>
      </c>
      <c r="E105" s="33"/>
      <c r="F105" s="157" t="s">
        <v>193</v>
      </c>
      <c r="G105" s="33"/>
      <c r="H105" s="33"/>
      <c r="I105" s="154"/>
      <c r="J105" s="33"/>
      <c r="K105" s="33"/>
      <c r="L105" s="34"/>
      <c r="M105" s="155"/>
      <c r="N105" s="156"/>
      <c r="O105" s="54"/>
      <c r="P105" s="54"/>
      <c r="Q105" s="54"/>
      <c r="R105" s="54"/>
      <c r="S105" s="54"/>
      <c r="T105" s="55"/>
      <c r="U105" s="33"/>
      <c r="V105" s="33"/>
      <c r="W105" s="33"/>
      <c r="X105" s="33"/>
      <c r="Y105" s="33"/>
      <c r="Z105" s="33"/>
      <c r="AA105" s="33"/>
      <c r="AB105" s="33"/>
      <c r="AC105" s="33"/>
      <c r="AD105" s="33"/>
      <c r="AE105" s="33"/>
      <c r="AT105" s="18" t="s">
        <v>148</v>
      </c>
      <c r="AU105" s="18" t="s">
        <v>81</v>
      </c>
    </row>
    <row r="106" spans="1:65" s="15" customFormat="1" ht="11.25">
      <c r="B106" s="174"/>
      <c r="D106" s="152" t="s">
        <v>150</v>
      </c>
      <c r="E106" s="175" t="s">
        <v>3</v>
      </c>
      <c r="F106" s="176" t="s">
        <v>539</v>
      </c>
      <c r="H106" s="175" t="s">
        <v>3</v>
      </c>
      <c r="I106" s="177"/>
      <c r="L106" s="174"/>
      <c r="M106" s="178"/>
      <c r="N106" s="179"/>
      <c r="O106" s="179"/>
      <c r="P106" s="179"/>
      <c r="Q106" s="179"/>
      <c r="R106" s="179"/>
      <c r="S106" s="179"/>
      <c r="T106" s="180"/>
      <c r="AT106" s="175" t="s">
        <v>150</v>
      </c>
      <c r="AU106" s="175" t="s">
        <v>81</v>
      </c>
      <c r="AV106" s="15" t="s">
        <v>79</v>
      </c>
      <c r="AW106" s="15" t="s">
        <v>34</v>
      </c>
      <c r="AX106" s="15" t="s">
        <v>71</v>
      </c>
      <c r="AY106" s="175" t="s">
        <v>138</v>
      </c>
    </row>
    <row r="107" spans="1:65" s="13" customFormat="1" ht="11.25">
      <c r="B107" s="158"/>
      <c r="D107" s="152" t="s">
        <v>150</v>
      </c>
      <c r="E107" s="159" t="s">
        <v>3</v>
      </c>
      <c r="F107" s="160" t="s">
        <v>575</v>
      </c>
      <c r="H107" s="161">
        <v>20.475000000000001</v>
      </c>
      <c r="I107" s="162"/>
      <c r="L107" s="158"/>
      <c r="M107" s="163"/>
      <c r="N107" s="164"/>
      <c r="O107" s="164"/>
      <c r="P107" s="164"/>
      <c r="Q107" s="164"/>
      <c r="R107" s="164"/>
      <c r="S107" s="164"/>
      <c r="T107" s="165"/>
      <c r="AT107" s="159" t="s">
        <v>150</v>
      </c>
      <c r="AU107" s="159" t="s">
        <v>81</v>
      </c>
      <c r="AV107" s="13" t="s">
        <v>81</v>
      </c>
      <c r="AW107" s="13" t="s">
        <v>34</v>
      </c>
      <c r="AX107" s="13" t="s">
        <v>71</v>
      </c>
      <c r="AY107" s="159" t="s">
        <v>138</v>
      </c>
    </row>
    <row r="108" spans="1:65" s="14" customFormat="1" ht="11.25">
      <c r="B108" s="166"/>
      <c r="D108" s="152" t="s">
        <v>150</v>
      </c>
      <c r="E108" s="167" t="s">
        <v>3</v>
      </c>
      <c r="F108" s="168" t="s">
        <v>152</v>
      </c>
      <c r="H108" s="169">
        <v>20.475000000000001</v>
      </c>
      <c r="I108" s="170"/>
      <c r="L108" s="166"/>
      <c r="M108" s="171"/>
      <c r="N108" s="172"/>
      <c r="O108" s="172"/>
      <c r="P108" s="172"/>
      <c r="Q108" s="172"/>
      <c r="R108" s="172"/>
      <c r="S108" s="172"/>
      <c r="T108" s="173"/>
      <c r="AT108" s="167" t="s">
        <v>150</v>
      </c>
      <c r="AU108" s="167" t="s">
        <v>81</v>
      </c>
      <c r="AV108" s="14" t="s">
        <v>145</v>
      </c>
      <c r="AW108" s="14" t="s">
        <v>34</v>
      </c>
      <c r="AX108" s="14" t="s">
        <v>79</v>
      </c>
      <c r="AY108" s="167" t="s">
        <v>138</v>
      </c>
    </row>
    <row r="109" spans="1:65" s="2" customFormat="1" ht="36">
      <c r="A109" s="33"/>
      <c r="B109" s="138"/>
      <c r="C109" s="139" t="s">
        <v>171</v>
      </c>
      <c r="D109" s="139" t="s">
        <v>140</v>
      </c>
      <c r="E109" s="140" t="s">
        <v>208</v>
      </c>
      <c r="F109" s="141" t="s">
        <v>209</v>
      </c>
      <c r="G109" s="142" t="s">
        <v>174</v>
      </c>
      <c r="H109" s="143">
        <v>102.375</v>
      </c>
      <c r="I109" s="144"/>
      <c r="J109" s="145">
        <f>ROUND(I109*H109,2)</f>
        <v>0</v>
      </c>
      <c r="K109" s="141" t="s">
        <v>144</v>
      </c>
      <c r="L109" s="34"/>
      <c r="M109" s="146" t="s">
        <v>3</v>
      </c>
      <c r="N109" s="147" t="s">
        <v>42</v>
      </c>
      <c r="O109" s="54"/>
      <c r="P109" s="148">
        <f>O109*H109</f>
        <v>0</v>
      </c>
      <c r="Q109" s="148">
        <v>0</v>
      </c>
      <c r="R109" s="148">
        <f>Q109*H109</f>
        <v>0</v>
      </c>
      <c r="S109" s="148">
        <v>0</v>
      </c>
      <c r="T109" s="149">
        <f>S109*H109</f>
        <v>0</v>
      </c>
      <c r="U109" s="33"/>
      <c r="V109" s="33"/>
      <c r="W109" s="33"/>
      <c r="X109" s="33"/>
      <c r="Y109" s="33"/>
      <c r="Z109" s="33"/>
      <c r="AA109" s="33"/>
      <c r="AB109" s="33"/>
      <c r="AC109" s="33"/>
      <c r="AD109" s="33"/>
      <c r="AE109" s="33"/>
      <c r="AR109" s="150" t="s">
        <v>145</v>
      </c>
      <c r="AT109" s="150" t="s">
        <v>140</v>
      </c>
      <c r="AU109" s="150" t="s">
        <v>81</v>
      </c>
      <c r="AY109" s="18" t="s">
        <v>138</v>
      </c>
      <c r="BE109" s="151">
        <f>IF(N109="základní",J109,0)</f>
        <v>0</v>
      </c>
      <c r="BF109" s="151">
        <f>IF(N109="snížená",J109,0)</f>
        <v>0</v>
      </c>
      <c r="BG109" s="151">
        <f>IF(N109="zákl. přenesená",J109,0)</f>
        <v>0</v>
      </c>
      <c r="BH109" s="151">
        <f>IF(N109="sníž. přenesená",J109,0)</f>
        <v>0</v>
      </c>
      <c r="BI109" s="151">
        <f>IF(N109="nulová",J109,0)</f>
        <v>0</v>
      </c>
      <c r="BJ109" s="18" t="s">
        <v>79</v>
      </c>
      <c r="BK109" s="151">
        <f>ROUND(I109*H109,2)</f>
        <v>0</v>
      </c>
      <c r="BL109" s="18" t="s">
        <v>145</v>
      </c>
      <c r="BM109" s="150" t="s">
        <v>576</v>
      </c>
    </row>
    <row r="110" spans="1:65" s="2" customFormat="1" ht="19.5">
      <c r="A110" s="33"/>
      <c r="B110" s="34"/>
      <c r="C110" s="33"/>
      <c r="D110" s="152" t="s">
        <v>147</v>
      </c>
      <c r="E110" s="33"/>
      <c r="F110" s="153" t="s">
        <v>209</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147</v>
      </c>
      <c r="AU110" s="18" t="s">
        <v>81</v>
      </c>
    </row>
    <row r="111" spans="1:65" s="2" customFormat="1" ht="165.75">
      <c r="A111" s="33"/>
      <c r="B111" s="34"/>
      <c r="C111" s="33"/>
      <c r="D111" s="152" t="s">
        <v>148</v>
      </c>
      <c r="E111" s="33"/>
      <c r="F111" s="157" t="s">
        <v>193</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148</v>
      </c>
      <c r="AU111" s="18" t="s">
        <v>81</v>
      </c>
    </row>
    <row r="112" spans="1:65" s="13" customFormat="1" ht="11.25">
      <c r="B112" s="158"/>
      <c r="D112" s="152" t="s">
        <v>150</v>
      </c>
      <c r="E112" s="159" t="s">
        <v>3</v>
      </c>
      <c r="F112" s="160" t="s">
        <v>577</v>
      </c>
      <c r="H112" s="161">
        <v>102.375</v>
      </c>
      <c r="I112" s="162"/>
      <c r="L112" s="158"/>
      <c r="M112" s="163"/>
      <c r="N112" s="164"/>
      <c r="O112" s="164"/>
      <c r="P112" s="164"/>
      <c r="Q112" s="164"/>
      <c r="R112" s="164"/>
      <c r="S112" s="164"/>
      <c r="T112" s="165"/>
      <c r="AT112" s="159" t="s">
        <v>150</v>
      </c>
      <c r="AU112" s="159" t="s">
        <v>81</v>
      </c>
      <c r="AV112" s="13" t="s">
        <v>81</v>
      </c>
      <c r="AW112" s="13" t="s">
        <v>34</v>
      </c>
      <c r="AX112" s="13" t="s">
        <v>71</v>
      </c>
      <c r="AY112" s="159" t="s">
        <v>138</v>
      </c>
    </row>
    <row r="113" spans="1:65" s="14" customFormat="1" ht="11.25">
      <c r="B113" s="166"/>
      <c r="D113" s="152" t="s">
        <v>150</v>
      </c>
      <c r="E113" s="167" t="s">
        <v>3</v>
      </c>
      <c r="F113" s="168" t="s">
        <v>152</v>
      </c>
      <c r="H113" s="169">
        <v>102.375</v>
      </c>
      <c r="I113" s="170"/>
      <c r="L113" s="166"/>
      <c r="M113" s="171"/>
      <c r="N113" s="172"/>
      <c r="O113" s="172"/>
      <c r="P113" s="172"/>
      <c r="Q113" s="172"/>
      <c r="R113" s="172"/>
      <c r="S113" s="172"/>
      <c r="T113" s="173"/>
      <c r="AT113" s="167" t="s">
        <v>150</v>
      </c>
      <c r="AU113" s="167" t="s">
        <v>81</v>
      </c>
      <c r="AV113" s="14" t="s">
        <v>145</v>
      </c>
      <c r="AW113" s="14" t="s">
        <v>34</v>
      </c>
      <c r="AX113" s="14" t="s">
        <v>79</v>
      </c>
      <c r="AY113" s="167" t="s">
        <v>138</v>
      </c>
    </row>
    <row r="114" spans="1:65" s="2" customFormat="1" ht="24">
      <c r="A114" s="33"/>
      <c r="B114" s="138"/>
      <c r="C114" s="139" t="s">
        <v>178</v>
      </c>
      <c r="D114" s="139" t="s">
        <v>140</v>
      </c>
      <c r="E114" s="140" t="s">
        <v>542</v>
      </c>
      <c r="F114" s="141" t="s">
        <v>543</v>
      </c>
      <c r="G114" s="142" t="s">
        <v>174</v>
      </c>
      <c r="H114" s="143">
        <v>4.55</v>
      </c>
      <c r="I114" s="144"/>
      <c r="J114" s="145">
        <f>ROUND(I114*H114,2)</f>
        <v>0</v>
      </c>
      <c r="K114" s="141" t="s">
        <v>144</v>
      </c>
      <c r="L114" s="34"/>
      <c r="M114" s="146" t="s">
        <v>3</v>
      </c>
      <c r="N114" s="147"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145</v>
      </c>
      <c r="AT114" s="150" t="s">
        <v>140</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578</v>
      </c>
    </row>
    <row r="115" spans="1:65" s="2" customFormat="1" ht="11.25">
      <c r="A115" s="33"/>
      <c r="B115" s="34"/>
      <c r="C115" s="33"/>
      <c r="D115" s="152" t="s">
        <v>147</v>
      </c>
      <c r="E115" s="33"/>
      <c r="F115" s="153" t="s">
        <v>543</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65" s="2" customFormat="1" ht="126.75">
      <c r="A116" s="33"/>
      <c r="B116" s="34"/>
      <c r="C116" s="33"/>
      <c r="D116" s="152" t="s">
        <v>148</v>
      </c>
      <c r="E116" s="33"/>
      <c r="F116" s="157" t="s">
        <v>215</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148</v>
      </c>
      <c r="AU116" s="18" t="s">
        <v>81</v>
      </c>
    </row>
    <row r="117" spans="1:65" s="13" customFormat="1" ht="11.25">
      <c r="B117" s="158"/>
      <c r="D117" s="152" t="s">
        <v>150</v>
      </c>
      <c r="E117" s="159" t="s">
        <v>3</v>
      </c>
      <c r="F117" s="160" t="s">
        <v>579</v>
      </c>
      <c r="H117" s="161">
        <v>4.55</v>
      </c>
      <c r="I117" s="162"/>
      <c r="L117" s="158"/>
      <c r="M117" s="163"/>
      <c r="N117" s="164"/>
      <c r="O117" s="164"/>
      <c r="P117" s="164"/>
      <c r="Q117" s="164"/>
      <c r="R117" s="164"/>
      <c r="S117" s="164"/>
      <c r="T117" s="165"/>
      <c r="AT117" s="159" t="s">
        <v>150</v>
      </c>
      <c r="AU117" s="159" t="s">
        <v>81</v>
      </c>
      <c r="AV117" s="13" t="s">
        <v>81</v>
      </c>
      <c r="AW117" s="13" t="s">
        <v>34</v>
      </c>
      <c r="AX117" s="13" t="s">
        <v>71</v>
      </c>
      <c r="AY117" s="159" t="s">
        <v>138</v>
      </c>
    </row>
    <row r="118" spans="1:65" s="14" customFormat="1" ht="11.25">
      <c r="B118" s="166"/>
      <c r="D118" s="152" t="s">
        <v>150</v>
      </c>
      <c r="E118" s="167" t="s">
        <v>3</v>
      </c>
      <c r="F118" s="168" t="s">
        <v>152</v>
      </c>
      <c r="H118" s="169">
        <v>4.55</v>
      </c>
      <c r="I118" s="170"/>
      <c r="L118" s="166"/>
      <c r="M118" s="171"/>
      <c r="N118" s="172"/>
      <c r="O118" s="172"/>
      <c r="P118" s="172"/>
      <c r="Q118" s="172"/>
      <c r="R118" s="172"/>
      <c r="S118" s="172"/>
      <c r="T118" s="173"/>
      <c r="AT118" s="167" t="s">
        <v>150</v>
      </c>
      <c r="AU118" s="167" t="s">
        <v>81</v>
      </c>
      <c r="AV118" s="14" t="s">
        <v>145</v>
      </c>
      <c r="AW118" s="14" t="s">
        <v>34</v>
      </c>
      <c r="AX118" s="14" t="s">
        <v>79</v>
      </c>
      <c r="AY118" s="167" t="s">
        <v>138</v>
      </c>
    </row>
    <row r="119" spans="1:65" s="2" customFormat="1" ht="16.5" customHeight="1">
      <c r="A119" s="33"/>
      <c r="B119" s="138"/>
      <c r="C119" s="139" t="s">
        <v>184</v>
      </c>
      <c r="D119" s="139" t="s">
        <v>140</v>
      </c>
      <c r="E119" s="140" t="s">
        <v>226</v>
      </c>
      <c r="F119" s="141" t="s">
        <v>227</v>
      </c>
      <c r="G119" s="142" t="s">
        <v>174</v>
      </c>
      <c r="H119" s="143">
        <v>20.475000000000001</v>
      </c>
      <c r="I119" s="144"/>
      <c r="J119" s="145">
        <f>ROUND(I119*H119,2)</f>
        <v>0</v>
      </c>
      <c r="K119" s="141" t="s">
        <v>144</v>
      </c>
      <c r="L119" s="34"/>
      <c r="M119" s="146" t="s">
        <v>3</v>
      </c>
      <c r="N119" s="147" t="s">
        <v>42</v>
      </c>
      <c r="O119" s="54"/>
      <c r="P119" s="148">
        <f>O119*H119</f>
        <v>0</v>
      </c>
      <c r="Q119" s="148">
        <v>0</v>
      </c>
      <c r="R119" s="148">
        <f>Q119*H119</f>
        <v>0</v>
      </c>
      <c r="S119" s="148">
        <v>0</v>
      </c>
      <c r="T119" s="149">
        <f>S119*H119</f>
        <v>0</v>
      </c>
      <c r="U119" s="33"/>
      <c r="V119" s="33"/>
      <c r="W119" s="33"/>
      <c r="X119" s="33"/>
      <c r="Y119" s="33"/>
      <c r="Z119" s="33"/>
      <c r="AA119" s="33"/>
      <c r="AB119" s="33"/>
      <c r="AC119" s="33"/>
      <c r="AD119" s="33"/>
      <c r="AE119" s="33"/>
      <c r="AR119" s="150" t="s">
        <v>145</v>
      </c>
      <c r="AT119" s="150" t="s">
        <v>140</v>
      </c>
      <c r="AU119" s="150" t="s">
        <v>81</v>
      </c>
      <c r="AY119" s="18" t="s">
        <v>138</v>
      </c>
      <c r="BE119" s="151">
        <f>IF(N119="základní",J119,0)</f>
        <v>0</v>
      </c>
      <c r="BF119" s="151">
        <f>IF(N119="snížená",J119,0)</f>
        <v>0</v>
      </c>
      <c r="BG119" s="151">
        <f>IF(N119="zákl. přenesená",J119,0)</f>
        <v>0</v>
      </c>
      <c r="BH119" s="151">
        <f>IF(N119="sníž. přenesená",J119,0)</f>
        <v>0</v>
      </c>
      <c r="BI119" s="151">
        <f>IF(N119="nulová",J119,0)</f>
        <v>0</v>
      </c>
      <c r="BJ119" s="18" t="s">
        <v>79</v>
      </c>
      <c r="BK119" s="151">
        <f>ROUND(I119*H119,2)</f>
        <v>0</v>
      </c>
      <c r="BL119" s="18" t="s">
        <v>145</v>
      </c>
      <c r="BM119" s="150" t="s">
        <v>580</v>
      </c>
    </row>
    <row r="120" spans="1:65" s="2" customFormat="1" ht="11.25">
      <c r="A120" s="33"/>
      <c r="B120" s="34"/>
      <c r="C120" s="33"/>
      <c r="D120" s="152" t="s">
        <v>147</v>
      </c>
      <c r="E120" s="33"/>
      <c r="F120" s="153" t="s">
        <v>227</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147</v>
      </c>
      <c r="AU120" s="18" t="s">
        <v>81</v>
      </c>
    </row>
    <row r="121" spans="1:65" s="2" customFormat="1" ht="273">
      <c r="A121" s="33"/>
      <c r="B121" s="34"/>
      <c r="C121" s="33"/>
      <c r="D121" s="152" t="s">
        <v>148</v>
      </c>
      <c r="E121" s="33"/>
      <c r="F121" s="157" t="s">
        <v>229</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81</v>
      </c>
    </row>
    <row r="122" spans="1:65" s="2" customFormat="1" ht="16.5" customHeight="1">
      <c r="A122" s="33"/>
      <c r="B122" s="138"/>
      <c r="C122" s="139" t="s">
        <v>189</v>
      </c>
      <c r="D122" s="139" t="s">
        <v>140</v>
      </c>
      <c r="E122" s="140" t="s">
        <v>234</v>
      </c>
      <c r="F122" s="141" t="s">
        <v>235</v>
      </c>
      <c r="G122" s="142" t="s">
        <v>236</v>
      </c>
      <c r="H122" s="143">
        <v>36.854999999999997</v>
      </c>
      <c r="I122" s="144"/>
      <c r="J122" s="145">
        <f>ROUND(I122*H122,2)</f>
        <v>0</v>
      </c>
      <c r="K122" s="141" t="s">
        <v>144</v>
      </c>
      <c r="L122" s="34"/>
      <c r="M122" s="146" t="s">
        <v>3</v>
      </c>
      <c r="N122" s="147" t="s">
        <v>42</v>
      </c>
      <c r="O122" s="54"/>
      <c r="P122" s="148">
        <f>O122*H122</f>
        <v>0</v>
      </c>
      <c r="Q122" s="148">
        <v>0</v>
      </c>
      <c r="R122" s="148">
        <f>Q122*H122</f>
        <v>0</v>
      </c>
      <c r="S122" s="148">
        <v>0</v>
      </c>
      <c r="T122" s="149">
        <f>S122*H122</f>
        <v>0</v>
      </c>
      <c r="U122" s="33"/>
      <c r="V122" s="33"/>
      <c r="W122" s="33"/>
      <c r="X122" s="33"/>
      <c r="Y122" s="33"/>
      <c r="Z122" s="33"/>
      <c r="AA122" s="33"/>
      <c r="AB122" s="33"/>
      <c r="AC122" s="33"/>
      <c r="AD122" s="33"/>
      <c r="AE122" s="33"/>
      <c r="AR122" s="150" t="s">
        <v>145</v>
      </c>
      <c r="AT122" s="150" t="s">
        <v>140</v>
      </c>
      <c r="AU122" s="150" t="s">
        <v>81</v>
      </c>
      <c r="AY122" s="18" t="s">
        <v>138</v>
      </c>
      <c r="BE122" s="151">
        <f>IF(N122="základní",J122,0)</f>
        <v>0</v>
      </c>
      <c r="BF122" s="151">
        <f>IF(N122="snížená",J122,0)</f>
        <v>0</v>
      </c>
      <c r="BG122" s="151">
        <f>IF(N122="zákl. přenesená",J122,0)</f>
        <v>0</v>
      </c>
      <c r="BH122" s="151">
        <f>IF(N122="sníž. přenesená",J122,0)</f>
        <v>0</v>
      </c>
      <c r="BI122" s="151">
        <f>IF(N122="nulová",J122,0)</f>
        <v>0</v>
      </c>
      <c r="BJ122" s="18" t="s">
        <v>79</v>
      </c>
      <c r="BK122" s="151">
        <f>ROUND(I122*H122,2)</f>
        <v>0</v>
      </c>
      <c r="BL122" s="18" t="s">
        <v>145</v>
      </c>
      <c r="BM122" s="150" t="s">
        <v>581</v>
      </c>
    </row>
    <row r="123" spans="1:65" s="2" customFormat="1" ht="11.25">
      <c r="A123" s="33"/>
      <c r="B123" s="34"/>
      <c r="C123" s="33"/>
      <c r="D123" s="152" t="s">
        <v>147</v>
      </c>
      <c r="E123" s="33"/>
      <c r="F123" s="153" t="s">
        <v>235</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147</v>
      </c>
      <c r="AU123" s="18" t="s">
        <v>81</v>
      </c>
    </row>
    <row r="124" spans="1:65" s="2" customFormat="1" ht="273">
      <c r="A124" s="33"/>
      <c r="B124" s="34"/>
      <c r="C124" s="33"/>
      <c r="D124" s="152" t="s">
        <v>148</v>
      </c>
      <c r="E124" s="33"/>
      <c r="F124" s="157" t="s">
        <v>229</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81</v>
      </c>
    </row>
    <row r="125" spans="1:65" s="13" customFormat="1" ht="11.25">
      <c r="B125" s="158"/>
      <c r="D125" s="152" t="s">
        <v>150</v>
      </c>
      <c r="E125" s="159" t="s">
        <v>3</v>
      </c>
      <c r="F125" s="160" t="s">
        <v>582</v>
      </c>
      <c r="H125" s="161">
        <v>36.855000000000004</v>
      </c>
      <c r="I125" s="162"/>
      <c r="L125" s="158"/>
      <c r="M125" s="163"/>
      <c r="N125" s="164"/>
      <c r="O125" s="164"/>
      <c r="P125" s="164"/>
      <c r="Q125" s="164"/>
      <c r="R125" s="164"/>
      <c r="S125" s="164"/>
      <c r="T125" s="165"/>
      <c r="AT125" s="159" t="s">
        <v>150</v>
      </c>
      <c r="AU125" s="159" t="s">
        <v>81</v>
      </c>
      <c r="AV125" s="13" t="s">
        <v>81</v>
      </c>
      <c r="AW125" s="13" t="s">
        <v>34</v>
      </c>
      <c r="AX125" s="13" t="s">
        <v>71</v>
      </c>
      <c r="AY125" s="159" t="s">
        <v>138</v>
      </c>
    </row>
    <row r="126" spans="1:65" s="14" customFormat="1" ht="11.25">
      <c r="B126" s="166"/>
      <c r="D126" s="152" t="s">
        <v>150</v>
      </c>
      <c r="E126" s="167" t="s">
        <v>3</v>
      </c>
      <c r="F126" s="168" t="s">
        <v>152</v>
      </c>
      <c r="H126" s="169">
        <v>36.855000000000004</v>
      </c>
      <c r="I126" s="170"/>
      <c r="L126" s="166"/>
      <c r="M126" s="171"/>
      <c r="N126" s="172"/>
      <c r="O126" s="172"/>
      <c r="P126" s="172"/>
      <c r="Q126" s="172"/>
      <c r="R126" s="172"/>
      <c r="S126" s="172"/>
      <c r="T126" s="173"/>
      <c r="AT126" s="167" t="s">
        <v>150</v>
      </c>
      <c r="AU126" s="167" t="s">
        <v>81</v>
      </c>
      <c r="AV126" s="14" t="s">
        <v>145</v>
      </c>
      <c r="AW126" s="14" t="s">
        <v>34</v>
      </c>
      <c r="AX126" s="14" t="s">
        <v>79</v>
      </c>
      <c r="AY126" s="167" t="s">
        <v>138</v>
      </c>
    </row>
    <row r="127" spans="1:65" s="2" customFormat="1" ht="24">
      <c r="A127" s="33"/>
      <c r="B127" s="138"/>
      <c r="C127" s="139" t="s">
        <v>199</v>
      </c>
      <c r="D127" s="139" t="s">
        <v>140</v>
      </c>
      <c r="E127" s="140" t="s">
        <v>240</v>
      </c>
      <c r="F127" s="141" t="s">
        <v>241</v>
      </c>
      <c r="G127" s="142" t="s">
        <v>174</v>
      </c>
      <c r="H127" s="143">
        <v>4.55</v>
      </c>
      <c r="I127" s="144"/>
      <c r="J127" s="145">
        <f>ROUND(I127*H127,2)</f>
        <v>0</v>
      </c>
      <c r="K127" s="141" t="s">
        <v>144</v>
      </c>
      <c r="L127" s="34"/>
      <c r="M127" s="146" t="s">
        <v>3</v>
      </c>
      <c r="N127" s="147" t="s">
        <v>42</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81</v>
      </c>
      <c r="AY127" s="18" t="s">
        <v>138</v>
      </c>
      <c r="BE127" s="151">
        <f>IF(N127="základní",J127,0)</f>
        <v>0</v>
      </c>
      <c r="BF127" s="151">
        <f>IF(N127="snížená",J127,0)</f>
        <v>0</v>
      </c>
      <c r="BG127" s="151">
        <f>IF(N127="zákl. přenesená",J127,0)</f>
        <v>0</v>
      </c>
      <c r="BH127" s="151">
        <f>IF(N127="sníž. přenesená",J127,0)</f>
        <v>0</v>
      </c>
      <c r="BI127" s="151">
        <f>IF(N127="nulová",J127,0)</f>
        <v>0</v>
      </c>
      <c r="BJ127" s="18" t="s">
        <v>79</v>
      </c>
      <c r="BK127" s="151">
        <f>ROUND(I127*H127,2)</f>
        <v>0</v>
      </c>
      <c r="BL127" s="18" t="s">
        <v>145</v>
      </c>
      <c r="BM127" s="150" t="s">
        <v>583</v>
      </c>
    </row>
    <row r="128" spans="1:65" s="2" customFormat="1" ht="19.5">
      <c r="A128" s="33"/>
      <c r="B128" s="34"/>
      <c r="C128" s="33"/>
      <c r="D128" s="152" t="s">
        <v>147</v>
      </c>
      <c r="E128" s="33"/>
      <c r="F128" s="153" t="s">
        <v>241</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147</v>
      </c>
      <c r="AU128" s="18" t="s">
        <v>81</v>
      </c>
    </row>
    <row r="129" spans="1:65" s="2" customFormat="1" ht="399.75">
      <c r="A129" s="33"/>
      <c r="B129" s="34"/>
      <c r="C129" s="33"/>
      <c r="D129" s="152" t="s">
        <v>148</v>
      </c>
      <c r="E129" s="33"/>
      <c r="F129" s="157" t="s">
        <v>243</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148</v>
      </c>
      <c r="AU129" s="18" t="s">
        <v>81</v>
      </c>
    </row>
    <row r="130" spans="1:65" s="13" customFormat="1" ht="11.25">
      <c r="B130" s="158"/>
      <c r="D130" s="152" t="s">
        <v>150</v>
      </c>
      <c r="E130" s="159" t="s">
        <v>3</v>
      </c>
      <c r="F130" s="160" t="s">
        <v>584</v>
      </c>
      <c r="H130" s="161">
        <v>4.55</v>
      </c>
      <c r="I130" s="162"/>
      <c r="L130" s="158"/>
      <c r="M130" s="163"/>
      <c r="N130" s="164"/>
      <c r="O130" s="164"/>
      <c r="P130" s="164"/>
      <c r="Q130" s="164"/>
      <c r="R130" s="164"/>
      <c r="S130" s="164"/>
      <c r="T130" s="165"/>
      <c r="AT130" s="159" t="s">
        <v>150</v>
      </c>
      <c r="AU130" s="159" t="s">
        <v>81</v>
      </c>
      <c r="AV130" s="13" t="s">
        <v>81</v>
      </c>
      <c r="AW130" s="13" t="s">
        <v>34</v>
      </c>
      <c r="AX130" s="13" t="s">
        <v>71</v>
      </c>
      <c r="AY130" s="159" t="s">
        <v>138</v>
      </c>
    </row>
    <row r="131" spans="1:65" s="14" customFormat="1" ht="11.25">
      <c r="B131" s="166"/>
      <c r="D131" s="152" t="s">
        <v>150</v>
      </c>
      <c r="E131" s="167" t="s">
        <v>3</v>
      </c>
      <c r="F131" s="168" t="s">
        <v>152</v>
      </c>
      <c r="H131" s="169">
        <v>4.55</v>
      </c>
      <c r="I131" s="170"/>
      <c r="L131" s="166"/>
      <c r="M131" s="171"/>
      <c r="N131" s="172"/>
      <c r="O131" s="172"/>
      <c r="P131" s="172"/>
      <c r="Q131" s="172"/>
      <c r="R131" s="172"/>
      <c r="S131" s="172"/>
      <c r="T131" s="173"/>
      <c r="AT131" s="167" t="s">
        <v>150</v>
      </c>
      <c r="AU131" s="167" t="s">
        <v>81</v>
      </c>
      <c r="AV131" s="14" t="s">
        <v>145</v>
      </c>
      <c r="AW131" s="14" t="s">
        <v>34</v>
      </c>
      <c r="AX131" s="14" t="s">
        <v>79</v>
      </c>
      <c r="AY131" s="167" t="s">
        <v>138</v>
      </c>
    </row>
    <row r="132" spans="1:65" s="2" customFormat="1" ht="33" customHeight="1">
      <c r="A132" s="33"/>
      <c r="B132" s="138"/>
      <c r="C132" s="139" t="s">
        <v>207</v>
      </c>
      <c r="D132" s="139" t="s">
        <v>140</v>
      </c>
      <c r="E132" s="140" t="s">
        <v>585</v>
      </c>
      <c r="F132" s="141" t="s">
        <v>586</v>
      </c>
      <c r="G132" s="142" t="s">
        <v>174</v>
      </c>
      <c r="H132" s="143">
        <v>15.925000000000001</v>
      </c>
      <c r="I132" s="144"/>
      <c r="J132" s="145">
        <f>ROUND(I132*H132,2)</f>
        <v>0</v>
      </c>
      <c r="K132" s="141" t="s">
        <v>144</v>
      </c>
      <c r="L132" s="34"/>
      <c r="M132" s="146" t="s">
        <v>3</v>
      </c>
      <c r="N132" s="147" t="s">
        <v>42</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145</v>
      </c>
      <c r="AT132" s="150" t="s">
        <v>140</v>
      </c>
      <c r="AU132" s="150" t="s">
        <v>81</v>
      </c>
      <c r="AY132" s="18" t="s">
        <v>138</v>
      </c>
      <c r="BE132" s="151">
        <f>IF(N132="základní",J132,0)</f>
        <v>0</v>
      </c>
      <c r="BF132" s="151">
        <f>IF(N132="snížená",J132,0)</f>
        <v>0</v>
      </c>
      <c r="BG132" s="151">
        <f>IF(N132="zákl. přenesená",J132,0)</f>
        <v>0</v>
      </c>
      <c r="BH132" s="151">
        <f>IF(N132="sníž. přenesená",J132,0)</f>
        <v>0</v>
      </c>
      <c r="BI132" s="151">
        <f>IF(N132="nulová",J132,0)</f>
        <v>0</v>
      </c>
      <c r="BJ132" s="18" t="s">
        <v>79</v>
      </c>
      <c r="BK132" s="151">
        <f>ROUND(I132*H132,2)</f>
        <v>0</v>
      </c>
      <c r="BL132" s="18" t="s">
        <v>145</v>
      </c>
      <c r="BM132" s="150" t="s">
        <v>587</v>
      </c>
    </row>
    <row r="133" spans="1:65" s="2" customFormat="1" ht="19.5">
      <c r="A133" s="33"/>
      <c r="B133" s="34"/>
      <c r="C133" s="33"/>
      <c r="D133" s="152" t="s">
        <v>147</v>
      </c>
      <c r="E133" s="33"/>
      <c r="F133" s="153" t="s">
        <v>586</v>
      </c>
      <c r="G133" s="33"/>
      <c r="H133" s="33"/>
      <c r="I133" s="154"/>
      <c r="J133" s="33"/>
      <c r="K133" s="33"/>
      <c r="L133" s="34"/>
      <c r="M133" s="155"/>
      <c r="N133" s="156"/>
      <c r="O133" s="54"/>
      <c r="P133" s="54"/>
      <c r="Q133" s="54"/>
      <c r="R133" s="54"/>
      <c r="S133" s="54"/>
      <c r="T133" s="55"/>
      <c r="U133" s="33"/>
      <c r="V133" s="33"/>
      <c r="W133" s="33"/>
      <c r="X133" s="33"/>
      <c r="Y133" s="33"/>
      <c r="Z133" s="33"/>
      <c r="AA133" s="33"/>
      <c r="AB133" s="33"/>
      <c r="AC133" s="33"/>
      <c r="AD133" s="33"/>
      <c r="AE133" s="33"/>
      <c r="AT133" s="18" t="s">
        <v>147</v>
      </c>
      <c r="AU133" s="18" t="s">
        <v>81</v>
      </c>
    </row>
    <row r="134" spans="1:65" s="2" customFormat="1" ht="97.5">
      <c r="A134" s="33"/>
      <c r="B134" s="34"/>
      <c r="C134" s="33"/>
      <c r="D134" s="152" t="s">
        <v>148</v>
      </c>
      <c r="E134" s="33"/>
      <c r="F134" s="157" t="s">
        <v>588</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148</v>
      </c>
      <c r="AU134" s="18" t="s">
        <v>81</v>
      </c>
    </row>
    <row r="135" spans="1:65" s="13" customFormat="1" ht="11.25">
      <c r="B135" s="158"/>
      <c r="D135" s="152" t="s">
        <v>150</v>
      </c>
      <c r="E135" s="159" t="s">
        <v>3</v>
      </c>
      <c r="F135" s="160" t="s">
        <v>589</v>
      </c>
      <c r="H135" s="161">
        <v>15.924999999999999</v>
      </c>
      <c r="I135" s="162"/>
      <c r="L135" s="158"/>
      <c r="M135" s="163"/>
      <c r="N135" s="164"/>
      <c r="O135" s="164"/>
      <c r="P135" s="164"/>
      <c r="Q135" s="164"/>
      <c r="R135" s="164"/>
      <c r="S135" s="164"/>
      <c r="T135" s="165"/>
      <c r="AT135" s="159" t="s">
        <v>150</v>
      </c>
      <c r="AU135" s="159" t="s">
        <v>81</v>
      </c>
      <c r="AV135" s="13" t="s">
        <v>81</v>
      </c>
      <c r="AW135" s="13" t="s">
        <v>34</v>
      </c>
      <c r="AX135" s="13" t="s">
        <v>71</v>
      </c>
      <c r="AY135" s="159" t="s">
        <v>138</v>
      </c>
    </row>
    <row r="136" spans="1:65" s="14" customFormat="1" ht="11.25">
      <c r="B136" s="166"/>
      <c r="D136" s="152" t="s">
        <v>150</v>
      </c>
      <c r="E136" s="167" t="s">
        <v>3</v>
      </c>
      <c r="F136" s="168" t="s">
        <v>152</v>
      </c>
      <c r="H136" s="169">
        <v>15.924999999999999</v>
      </c>
      <c r="I136" s="170"/>
      <c r="L136" s="166"/>
      <c r="M136" s="171"/>
      <c r="N136" s="172"/>
      <c r="O136" s="172"/>
      <c r="P136" s="172"/>
      <c r="Q136" s="172"/>
      <c r="R136" s="172"/>
      <c r="S136" s="172"/>
      <c r="T136" s="173"/>
      <c r="AT136" s="167" t="s">
        <v>150</v>
      </c>
      <c r="AU136" s="167" t="s">
        <v>81</v>
      </c>
      <c r="AV136" s="14" t="s">
        <v>145</v>
      </c>
      <c r="AW136" s="14" t="s">
        <v>34</v>
      </c>
      <c r="AX136" s="14" t="s">
        <v>79</v>
      </c>
      <c r="AY136" s="167" t="s">
        <v>138</v>
      </c>
    </row>
    <row r="137" spans="1:65" s="2" customFormat="1" ht="16.5" customHeight="1">
      <c r="A137" s="33"/>
      <c r="B137" s="138"/>
      <c r="C137" s="181" t="s">
        <v>211</v>
      </c>
      <c r="D137" s="181" t="s">
        <v>276</v>
      </c>
      <c r="E137" s="182" t="s">
        <v>590</v>
      </c>
      <c r="F137" s="183" t="s">
        <v>591</v>
      </c>
      <c r="G137" s="184" t="s">
        <v>236</v>
      </c>
      <c r="H137" s="185">
        <v>31.85</v>
      </c>
      <c r="I137" s="186"/>
      <c r="J137" s="187">
        <f>ROUND(I137*H137,2)</f>
        <v>0</v>
      </c>
      <c r="K137" s="183" t="s">
        <v>144</v>
      </c>
      <c r="L137" s="188"/>
      <c r="M137" s="189" t="s">
        <v>3</v>
      </c>
      <c r="N137" s="190" t="s">
        <v>42</v>
      </c>
      <c r="O137" s="54"/>
      <c r="P137" s="148">
        <f>O137*H137</f>
        <v>0</v>
      </c>
      <c r="Q137" s="148">
        <v>1</v>
      </c>
      <c r="R137" s="148">
        <f>Q137*H137</f>
        <v>31.85</v>
      </c>
      <c r="S137" s="148">
        <v>0</v>
      </c>
      <c r="T137" s="149">
        <f>S137*H137</f>
        <v>0</v>
      </c>
      <c r="U137" s="33"/>
      <c r="V137" s="33"/>
      <c r="W137" s="33"/>
      <c r="X137" s="33"/>
      <c r="Y137" s="33"/>
      <c r="Z137" s="33"/>
      <c r="AA137" s="33"/>
      <c r="AB137" s="33"/>
      <c r="AC137" s="33"/>
      <c r="AD137" s="33"/>
      <c r="AE137" s="33"/>
      <c r="AR137" s="150" t="s">
        <v>189</v>
      </c>
      <c r="AT137" s="150" t="s">
        <v>276</v>
      </c>
      <c r="AU137" s="150" t="s">
        <v>81</v>
      </c>
      <c r="AY137" s="18" t="s">
        <v>138</v>
      </c>
      <c r="BE137" s="151">
        <f>IF(N137="základní",J137,0)</f>
        <v>0</v>
      </c>
      <c r="BF137" s="151">
        <f>IF(N137="snížená",J137,0)</f>
        <v>0</v>
      </c>
      <c r="BG137" s="151">
        <f>IF(N137="zákl. přenesená",J137,0)</f>
        <v>0</v>
      </c>
      <c r="BH137" s="151">
        <f>IF(N137="sníž. přenesená",J137,0)</f>
        <v>0</v>
      </c>
      <c r="BI137" s="151">
        <f>IF(N137="nulová",J137,0)</f>
        <v>0</v>
      </c>
      <c r="BJ137" s="18" t="s">
        <v>79</v>
      </c>
      <c r="BK137" s="151">
        <f>ROUND(I137*H137,2)</f>
        <v>0</v>
      </c>
      <c r="BL137" s="18" t="s">
        <v>145</v>
      </c>
      <c r="BM137" s="150" t="s">
        <v>592</v>
      </c>
    </row>
    <row r="138" spans="1:65" s="2" customFormat="1" ht="11.25">
      <c r="A138" s="33"/>
      <c r="B138" s="34"/>
      <c r="C138" s="33"/>
      <c r="D138" s="152" t="s">
        <v>147</v>
      </c>
      <c r="E138" s="33"/>
      <c r="F138" s="153" t="s">
        <v>591</v>
      </c>
      <c r="G138" s="33"/>
      <c r="H138" s="33"/>
      <c r="I138" s="154"/>
      <c r="J138" s="33"/>
      <c r="K138" s="33"/>
      <c r="L138" s="34"/>
      <c r="M138" s="155"/>
      <c r="N138" s="156"/>
      <c r="O138" s="54"/>
      <c r="P138" s="54"/>
      <c r="Q138" s="54"/>
      <c r="R138" s="54"/>
      <c r="S138" s="54"/>
      <c r="T138" s="55"/>
      <c r="U138" s="33"/>
      <c r="V138" s="33"/>
      <c r="W138" s="33"/>
      <c r="X138" s="33"/>
      <c r="Y138" s="33"/>
      <c r="Z138" s="33"/>
      <c r="AA138" s="33"/>
      <c r="AB138" s="33"/>
      <c r="AC138" s="33"/>
      <c r="AD138" s="33"/>
      <c r="AE138" s="33"/>
      <c r="AT138" s="18" t="s">
        <v>147</v>
      </c>
      <c r="AU138" s="18" t="s">
        <v>81</v>
      </c>
    </row>
    <row r="139" spans="1:65" s="12" customFormat="1" ht="22.9" customHeight="1">
      <c r="B139" s="125"/>
      <c r="D139" s="126" t="s">
        <v>70</v>
      </c>
      <c r="E139" s="136" t="s">
        <v>81</v>
      </c>
      <c r="F139" s="136" t="s">
        <v>281</v>
      </c>
      <c r="I139" s="128"/>
      <c r="J139" s="137">
        <f>BK139</f>
        <v>0</v>
      </c>
      <c r="L139" s="125"/>
      <c r="M139" s="130"/>
      <c r="N139" s="131"/>
      <c r="O139" s="131"/>
      <c r="P139" s="132">
        <f>SUM(P140:P142)</f>
        <v>0</v>
      </c>
      <c r="Q139" s="131"/>
      <c r="R139" s="132">
        <f>SUM(R140:R142)</f>
        <v>0.10556</v>
      </c>
      <c r="S139" s="131"/>
      <c r="T139" s="133">
        <f>SUM(T140:T142)</f>
        <v>0</v>
      </c>
      <c r="AR139" s="126" t="s">
        <v>79</v>
      </c>
      <c r="AT139" s="134" t="s">
        <v>70</v>
      </c>
      <c r="AU139" s="134" t="s">
        <v>79</v>
      </c>
      <c r="AY139" s="126" t="s">
        <v>138</v>
      </c>
      <c r="BK139" s="135">
        <f>SUM(BK140:BK142)</f>
        <v>0</v>
      </c>
    </row>
    <row r="140" spans="1:65" s="2" customFormat="1" ht="16.5" customHeight="1">
      <c r="A140" s="33"/>
      <c r="B140" s="138"/>
      <c r="C140" s="139" t="s">
        <v>220</v>
      </c>
      <c r="D140" s="139" t="s">
        <v>140</v>
      </c>
      <c r="E140" s="140" t="s">
        <v>593</v>
      </c>
      <c r="F140" s="141" t="s">
        <v>594</v>
      </c>
      <c r="G140" s="142" t="s">
        <v>166</v>
      </c>
      <c r="H140" s="143">
        <v>91</v>
      </c>
      <c r="I140" s="144"/>
      <c r="J140" s="145">
        <f>ROUND(I140*H140,2)</f>
        <v>0</v>
      </c>
      <c r="K140" s="141" t="s">
        <v>144</v>
      </c>
      <c r="L140" s="34"/>
      <c r="M140" s="146" t="s">
        <v>3</v>
      </c>
      <c r="N140" s="147" t="s">
        <v>42</v>
      </c>
      <c r="O140" s="54"/>
      <c r="P140" s="148">
        <f>O140*H140</f>
        <v>0</v>
      </c>
      <c r="Q140" s="148">
        <v>1.16E-3</v>
      </c>
      <c r="R140" s="148">
        <f>Q140*H140</f>
        <v>0.10556</v>
      </c>
      <c r="S140" s="148">
        <v>0</v>
      </c>
      <c r="T140" s="149">
        <f>S140*H140</f>
        <v>0</v>
      </c>
      <c r="U140" s="33"/>
      <c r="V140" s="33"/>
      <c r="W140" s="33"/>
      <c r="X140" s="33"/>
      <c r="Y140" s="33"/>
      <c r="Z140" s="33"/>
      <c r="AA140" s="33"/>
      <c r="AB140" s="33"/>
      <c r="AC140" s="33"/>
      <c r="AD140" s="33"/>
      <c r="AE140" s="33"/>
      <c r="AR140" s="150" t="s">
        <v>145</v>
      </c>
      <c r="AT140" s="150" t="s">
        <v>140</v>
      </c>
      <c r="AU140" s="150" t="s">
        <v>81</v>
      </c>
      <c r="AY140" s="18" t="s">
        <v>138</v>
      </c>
      <c r="BE140" s="151">
        <f>IF(N140="základní",J140,0)</f>
        <v>0</v>
      </c>
      <c r="BF140" s="151">
        <f>IF(N140="snížená",J140,0)</f>
        <v>0</v>
      </c>
      <c r="BG140" s="151">
        <f>IF(N140="zákl. přenesená",J140,0)</f>
        <v>0</v>
      </c>
      <c r="BH140" s="151">
        <f>IF(N140="sníž. přenesená",J140,0)</f>
        <v>0</v>
      </c>
      <c r="BI140" s="151">
        <f>IF(N140="nulová",J140,0)</f>
        <v>0</v>
      </c>
      <c r="BJ140" s="18" t="s">
        <v>79</v>
      </c>
      <c r="BK140" s="151">
        <f>ROUND(I140*H140,2)</f>
        <v>0</v>
      </c>
      <c r="BL140" s="18" t="s">
        <v>145</v>
      </c>
      <c r="BM140" s="150" t="s">
        <v>595</v>
      </c>
    </row>
    <row r="141" spans="1:65" s="2" customFormat="1" ht="11.25">
      <c r="A141" s="33"/>
      <c r="B141" s="34"/>
      <c r="C141" s="33"/>
      <c r="D141" s="152" t="s">
        <v>147</v>
      </c>
      <c r="E141" s="33"/>
      <c r="F141" s="153" t="s">
        <v>594</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147</v>
      </c>
      <c r="AU141" s="18" t="s">
        <v>81</v>
      </c>
    </row>
    <row r="142" spans="1:65" s="2" customFormat="1" ht="48.75">
      <c r="A142" s="33"/>
      <c r="B142" s="34"/>
      <c r="C142" s="33"/>
      <c r="D142" s="152" t="s">
        <v>148</v>
      </c>
      <c r="E142" s="33"/>
      <c r="F142" s="157" t="s">
        <v>596</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81</v>
      </c>
    </row>
    <row r="143" spans="1:65" s="12" customFormat="1" ht="22.9" customHeight="1">
      <c r="B143" s="125"/>
      <c r="D143" s="126" t="s">
        <v>70</v>
      </c>
      <c r="E143" s="136" t="s">
        <v>145</v>
      </c>
      <c r="F143" s="136" t="s">
        <v>297</v>
      </c>
      <c r="I143" s="128"/>
      <c r="J143" s="137">
        <f>BK143</f>
        <v>0</v>
      </c>
      <c r="L143" s="125"/>
      <c r="M143" s="130"/>
      <c r="N143" s="131"/>
      <c r="O143" s="131"/>
      <c r="P143" s="132">
        <f>SUM(P144:P154)</f>
        <v>0</v>
      </c>
      <c r="Q143" s="131"/>
      <c r="R143" s="132">
        <f>SUM(R144:R154)</f>
        <v>8.2866300000000006</v>
      </c>
      <c r="S143" s="131"/>
      <c r="T143" s="133">
        <f>SUM(T144:T154)</f>
        <v>0</v>
      </c>
      <c r="AR143" s="126" t="s">
        <v>79</v>
      </c>
      <c r="AT143" s="134" t="s">
        <v>70</v>
      </c>
      <c r="AU143" s="134" t="s">
        <v>79</v>
      </c>
      <c r="AY143" s="126" t="s">
        <v>138</v>
      </c>
      <c r="BK143" s="135">
        <f>SUM(BK144:BK154)</f>
        <v>0</v>
      </c>
    </row>
    <row r="144" spans="1:65" s="2" customFormat="1" ht="16.5" customHeight="1">
      <c r="A144" s="33"/>
      <c r="B144" s="138"/>
      <c r="C144" s="139" t="s">
        <v>225</v>
      </c>
      <c r="D144" s="139" t="s">
        <v>140</v>
      </c>
      <c r="E144" s="140" t="s">
        <v>597</v>
      </c>
      <c r="F144" s="141" t="s">
        <v>598</v>
      </c>
      <c r="G144" s="142" t="s">
        <v>174</v>
      </c>
      <c r="H144" s="143">
        <v>4.55</v>
      </c>
      <c r="I144" s="144"/>
      <c r="J144" s="145">
        <f>ROUND(I144*H144,2)</f>
        <v>0</v>
      </c>
      <c r="K144" s="141" t="s">
        <v>144</v>
      </c>
      <c r="L144" s="34"/>
      <c r="M144" s="146" t="s">
        <v>3</v>
      </c>
      <c r="N144" s="147" t="s">
        <v>42</v>
      </c>
      <c r="O144" s="54"/>
      <c r="P144" s="148">
        <f>O144*H144</f>
        <v>0</v>
      </c>
      <c r="Q144" s="148">
        <v>1.7034</v>
      </c>
      <c r="R144" s="148">
        <f>Q144*H144</f>
        <v>7.75047</v>
      </c>
      <c r="S144" s="148">
        <v>0</v>
      </c>
      <c r="T144" s="149">
        <f>S144*H144</f>
        <v>0</v>
      </c>
      <c r="U144" s="33"/>
      <c r="V144" s="33"/>
      <c r="W144" s="33"/>
      <c r="X144" s="33"/>
      <c r="Y144" s="33"/>
      <c r="Z144" s="33"/>
      <c r="AA144" s="33"/>
      <c r="AB144" s="33"/>
      <c r="AC144" s="33"/>
      <c r="AD144" s="33"/>
      <c r="AE144" s="33"/>
      <c r="AR144" s="150" t="s">
        <v>145</v>
      </c>
      <c r="AT144" s="150" t="s">
        <v>140</v>
      </c>
      <c r="AU144" s="150" t="s">
        <v>81</v>
      </c>
      <c r="AY144" s="18" t="s">
        <v>138</v>
      </c>
      <c r="BE144" s="151">
        <f>IF(N144="základní",J144,0)</f>
        <v>0</v>
      </c>
      <c r="BF144" s="151">
        <f>IF(N144="snížená",J144,0)</f>
        <v>0</v>
      </c>
      <c r="BG144" s="151">
        <f>IF(N144="zákl. přenesená",J144,0)</f>
        <v>0</v>
      </c>
      <c r="BH144" s="151">
        <f>IF(N144="sníž. přenesená",J144,0)</f>
        <v>0</v>
      </c>
      <c r="BI144" s="151">
        <f>IF(N144="nulová",J144,0)</f>
        <v>0</v>
      </c>
      <c r="BJ144" s="18" t="s">
        <v>79</v>
      </c>
      <c r="BK144" s="151">
        <f>ROUND(I144*H144,2)</f>
        <v>0</v>
      </c>
      <c r="BL144" s="18" t="s">
        <v>145</v>
      </c>
      <c r="BM144" s="150" t="s">
        <v>599</v>
      </c>
    </row>
    <row r="145" spans="1:65" s="2" customFormat="1" ht="11.25">
      <c r="A145" s="33"/>
      <c r="B145" s="34"/>
      <c r="C145" s="33"/>
      <c r="D145" s="152" t="s">
        <v>147</v>
      </c>
      <c r="E145" s="33"/>
      <c r="F145" s="153" t="s">
        <v>598</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147</v>
      </c>
      <c r="AU145" s="18" t="s">
        <v>81</v>
      </c>
    </row>
    <row r="146" spans="1:65" s="2" customFormat="1" ht="48.75">
      <c r="A146" s="33"/>
      <c r="B146" s="34"/>
      <c r="C146" s="33"/>
      <c r="D146" s="152" t="s">
        <v>148</v>
      </c>
      <c r="E146" s="33"/>
      <c r="F146" s="157" t="s">
        <v>600</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148</v>
      </c>
      <c r="AU146" s="18" t="s">
        <v>81</v>
      </c>
    </row>
    <row r="147" spans="1:65" s="13" customFormat="1" ht="11.25">
      <c r="B147" s="158"/>
      <c r="D147" s="152" t="s">
        <v>150</v>
      </c>
      <c r="E147" s="159" t="s">
        <v>3</v>
      </c>
      <c r="F147" s="160" t="s">
        <v>584</v>
      </c>
      <c r="H147" s="161">
        <v>4.55</v>
      </c>
      <c r="I147" s="162"/>
      <c r="L147" s="158"/>
      <c r="M147" s="163"/>
      <c r="N147" s="164"/>
      <c r="O147" s="164"/>
      <c r="P147" s="164"/>
      <c r="Q147" s="164"/>
      <c r="R147" s="164"/>
      <c r="S147" s="164"/>
      <c r="T147" s="165"/>
      <c r="AT147" s="159" t="s">
        <v>150</v>
      </c>
      <c r="AU147" s="159" t="s">
        <v>81</v>
      </c>
      <c r="AV147" s="13" t="s">
        <v>81</v>
      </c>
      <c r="AW147" s="13" t="s">
        <v>34</v>
      </c>
      <c r="AX147" s="13" t="s">
        <v>71</v>
      </c>
      <c r="AY147" s="159" t="s">
        <v>138</v>
      </c>
    </row>
    <row r="148" spans="1:65" s="14" customFormat="1" ht="11.25">
      <c r="B148" s="166"/>
      <c r="D148" s="152" t="s">
        <v>150</v>
      </c>
      <c r="E148" s="167" t="s">
        <v>3</v>
      </c>
      <c r="F148" s="168" t="s">
        <v>152</v>
      </c>
      <c r="H148" s="169">
        <v>4.55</v>
      </c>
      <c r="I148" s="170"/>
      <c r="L148" s="166"/>
      <c r="M148" s="171"/>
      <c r="N148" s="172"/>
      <c r="O148" s="172"/>
      <c r="P148" s="172"/>
      <c r="Q148" s="172"/>
      <c r="R148" s="172"/>
      <c r="S148" s="172"/>
      <c r="T148" s="173"/>
      <c r="AT148" s="167" t="s">
        <v>150</v>
      </c>
      <c r="AU148" s="167" t="s">
        <v>81</v>
      </c>
      <c r="AV148" s="14" t="s">
        <v>145</v>
      </c>
      <c r="AW148" s="14" t="s">
        <v>34</v>
      </c>
      <c r="AX148" s="14" t="s">
        <v>79</v>
      </c>
      <c r="AY148" s="167" t="s">
        <v>138</v>
      </c>
    </row>
    <row r="149" spans="1:65" s="2" customFormat="1" ht="21.75" customHeight="1">
      <c r="A149" s="33"/>
      <c r="B149" s="138"/>
      <c r="C149" s="139" t="s">
        <v>233</v>
      </c>
      <c r="D149" s="139" t="s">
        <v>140</v>
      </c>
      <c r="E149" s="140" t="s">
        <v>601</v>
      </c>
      <c r="F149" s="141" t="s">
        <v>602</v>
      </c>
      <c r="G149" s="142" t="s">
        <v>174</v>
      </c>
      <c r="H149" s="143">
        <v>0.24</v>
      </c>
      <c r="I149" s="144"/>
      <c r="J149" s="145">
        <f>ROUND(I149*H149,2)</f>
        <v>0</v>
      </c>
      <c r="K149" s="141" t="s">
        <v>144</v>
      </c>
      <c r="L149" s="34"/>
      <c r="M149" s="146" t="s">
        <v>3</v>
      </c>
      <c r="N149" s="147" t="s">
        <v>42</v>
      </c>
      <c r="O149" s="54"/>
      <c r="P149" s="148">
        <f>O149*H149</f>
        <v>0</v>
      </c>
      <c r="Q149" s="148">
        <v>2.234</v>
      </c>
      <c r="R149" s="148">
        <f>Q149*H149</f>
        <v>0.53615999999999997</v>
      </c>
      <c r="S149" s="148">
        <v>0</v>
      </c>
      <c r="T149" s="149">
        <f>S149*H149</f>
        <v>0</v>
      </c>
      <c r="U149" s="33"/>
      <c r="V149" s="33"/>
      <c r="W149" s="33"/>
      <c r="X149" s="33"/>
      <c r="Y149" s="33"/>
      <c r="Z149" s="33"/>
      <c r="AA149" s="33"/>
      <c r="AB149" s="33"/>
      <c r="AC149" s="33"/>
      <c r="AD149" s="33"/>
      <c r="AE149" s="33"/>
      <c r="AR149" s="150" t="s">
        <v>145</v>
      </c>
      <c r="AT149" s="150" t="s">
        <v>140</v>
      </c>
      <c r="AU149" s="150" t="s">
        <v>81</v>
      </c>
      <c r="AY149" s="18" t="s">
        <v>138</v>
      </c>
      <c r="BE149" s="151">
        <f>IF(N149="základní",J149,0)</f>
        <v>0</v>
      </c>
      <c r="BF149" s="151">
        <f>IF(N149="snížená",J149,0)</f>
        <v>0</v>
      </c>
      <c r="BG149" s="151">
        <f>IF(N149="zákl. přenesená",J149,0)</f>
        <v>0</v>
      </c>
      <c r="BH149" s="151">
        <f>IF(N149="sníž. přenesená",J149,0)</f>
        <v>0</v>
      </c>
      <c r="BI149" s="151">
        <f>IF(N149="nulová",J149,0)</f>
        <v>0</v>
      </c>
      <c r="BJ149" s="18" t="s">
        <v>79</v>
      </c>
      <c r="BK149" s="151">
        <f>ROUND(I149*H149,2)</f>
        <v>0</v>
      </c>
      <c r="BL149" s="18" t="s">
        <v>145</v>
      </c>
      <c r="BM149" s="150" t="s">
        <v>603</v>
      </c>
    </row>
    <row r="150" spans="1:65" s="2" customFormat="1" ht="11.25">
      <c r="A150" s="33"/>
      <c r="B150" s="34"/>
      <c r="C150" s="33"/>
      <c r="D150" s="152" t="s">
        <v>147</v>
      </c>
      <c r="E150" s="33"/>
      <c r="F150" s="153" t="s">
        <v>602</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147</v>
      </c>
      <c r="AU150" s="18" t="s">
        <v>81</v>
      </c>
    </row>
    <row r="151" spans="1:65" s="2" customFormat="1" ht="39">
      <c r="A151" s="33"/>
      <c r="B151" s="34"/>
      <c r="C151" s="33"/>
      <c r="D151" s="152" t="s">
        <v>148</v>
      </c>
      <c r="E151" s="33"/>
      <c r="F151" s="157" t="s">
        <v>604</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148</v>
      </c>
      <c r="AU151" s="18" t="s">
        <v>81</v>
      </c>
    </row>
    <row r="152" spans="1:65" s="15" customFormat="1" ht="11.25">
      <c r="B152" s="174"/>
      <c r="D152" s="152" t="s">
        <v>150</v>
      </c>
      <c r="E152" s="175" t="s">
        <v>3</v>
      </c>
      <c r="F152" s="176" t="s">
        <v>605</v>
      </c>
      <c r="H152" s="175" t="s">
        <v>3</v>
      </c>
      <c r="I152" s="177"/>
      <c r="L152" s="174"/>
      <c r="M152" s="178"/>
      <c r="N152" s="179"/>
      <c r="O152" s="179"/>
      <c r="P152" s="179"/>
      <c r="Q152" s="179"/>
      <c r="R152" s="179"/>
      <c r="S152" s="179"/>
      <c r="T152" s="180"/>
      <c r="AT152" s="175" t="s">
        <v>150</v>
      </c>
      <c r="AU152" s="175" t="s">
        <v>81</v>
      </c>
      <c r="AV152" s="15" t="s">
        <v>79</v>
      </c>
      <c r="AW152" s="15" t="s">
        <v>34</v>
      </c>
      <c r="AX152" s="15" t="s">
        <v>71</v>
      </c>
      <c r="AY152" s="175" t="s">
        <v>138</v>
      </c>
    </row>
    <row r="153" spans="1:65" s="13" customFormat="1" ht="11.25">
      <c r="B153" s="158"/>
      <c r="D153" s="152" t="s">
        <v>150</v>
      </c>
      <c r="E153" s="159" t="s">
        <v>3</v>
      </c>
      <c r="F153" s="160" t="s">
        <v>606</v>
      </c>
      <c r="H153" s="161">
        <v>0.24</v>
      </c>
      <c r="I153" s="162"/>
      <c r="L153" s="158"/>
      <c r="M153" s="163"/>
      <c r="N153" s="164"/>
      <c r="O153" s="164"/>
      <c r="P153" s="164"/>
      <c r="Q153" s="164"/>
      <c r="R153" s="164"/>
      <c r="S153" s="164"/>
      <c r="T153" s="165"/>
      <c r="AT153" s="159" t="s">
        <v>150</v>
      </c>
      <c r="AU153" s="159" t="s">
        <v>81</v>
      </c>
      <c r="AV153" s="13" t="s">
        <v>81</v>
      </c>
      <c r="AW153" s="13" t="s">
        <v>34</v>
      </c>
      <c r="AX153" s="13" t="s">
        <v>71</v>
      </c>
      <c r="AY153" s="159" t="s">
        <v>138</v>
      </c>
    </row>
    <row r="154" spans="1:65" s="14" customFormat="1" ht="11.25">
      <c r="B154" s="166"/>
      <c r="D154" s="152" t="s">
        <v>150</v>
      </c>
      <c r="E154" s="167" t="s">
        <v>3</v>
      </c>
      <c r="F154" s="168" t="s">
        <v>152</v>
      </c>
      <c r="H154" s="169">
        <v>0.24</v>
      </c>
      <c r="I154" s="170"/>
      <c r="L154" s="166"/>
      <c r="M154" s="171"/>
      <c r="N154" s="172"/>
      <c r="O154" s="172"/>
      <c r="P154" s="172"/>
      <c r="Q154" s="172"/>
      <c r="R154" s="172"/>
      <c r="S154" s="172"/>
      <c r="T154" s="173"/>
      <c r="AT154" s="167" t="s">
        <v>150</v>
      </c>
      <c r="AU154" s="167" t="s">
        <v>81</v>
      </c>
      <c r="AV154" s="14" t="s">
        <v>145</v>
      </c>
      <c r="AW154" s="14" t="s">
        <v>34</v>
      </c>
      <c r="AX154" s="14" t="s">
        <v>79</v>
      </c>
      <c r="AY154" s="167" t="s">
        <v>138</v>
      </c>
    </row>
    <row r="155" spans="1:65" s="12" customFormat="1" ht="22.9" customHeight="1">
      <c r="B155" s="125"/>
      <c r="D155" s="126" t="s">
        <v>70</v>
      </c>
      <c r="E155" s="136" t="s">
        <v>437</v>
      </c>
      <c r="F155" s="136" t="s">
        <v>438</v>
      </c>
      <c r="I155" s="128"/>
      <c r="J155" s="137">
        <f>BK155</f>
        <v>0</v>
      </c>
      <c r="L155" s="125"/>
      <c r="M155" s="130"/>
      <c r="N155" s="131"/>
      <c r="O155" s="131"/>
      <c r="P155" s="132">
        <f>SUM(P156:P158)</f>
        <v>0</v>
      </c>
      <c r="Q155" s="131"/>
      <c r="R155" s="132">
        <f>SUM(R156:R158)</f>
        <v>0</v>
      </c>
      <c r="S155" s="131"/>
      <c r="T155" s="133">
        <f>SUM(T156:T158)</f>
        <v>0</v>
      </c>
      <c r="AR155" s="126" t="s">
        <v>79</v>
      </c>
      <c r="AT155" s="134" t="s">
        <v>70</v>
      </c>
      <c r="AU155" s="134" t="s">
        <v>79</v>
      </c>
      <c r="AY155" s="126" t="s">
        <v>138</v>
      </c>
      <c r="BK155" s="135">
        <f>SUM(BK156:BK158)</f>
        <v>0</v>
      </c>
    </row>
    <row r="156" spans="1:65" s="2" customFormat="1" ht="24">
      <c r="A156" s="33"/>
      <c r="B156" s="138"/>
      <c r="C156" s="139" t="s">
        <v>9</v>
      </c>
      <c r="D156" s="139" t="s">
        <v>140</v>
      </c>
      <c r="E156" s="140" t="s">
        <v>440</v>
      </c>
      <c r="F156" s="141" t="s">
        <v>441</v>
      </c>
      <c r="G156" s="142" t="s">
        <v>236</v>
      </c>
      <c r="H156" s="143">
        <v>31.956</v>
      </c>
      <c r="I156" s="144"/>
      <c r="J156" s="145">
        <f>ROUND(I156*H156,2)</f>
        <v>0</v>
      </c>
      <c r="K156" s="141" t="s">
        <v>144</v>
      </c>
      <c r="L156" s="34"/>
      <c r="M156" s="146" t="s">
        <v>3</v>
      </c>
      <c r="N156" s="147" t="s">
        <v>42</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81</v>
      </c>
      <c r="AY156" s="18" t="s">
        <v>138</v>
      </c>
      <c r="BE156" s="151">
        <f>IF(N156="základní",J156,0)</f>
        <v>0</v>
      </c>
      <c r="BF156" s="151">
        <f>IF(N156="snížená",J156,0)</f>
        <v>0</v>
      </c>
      <c r="BG156" s="151">
        <f>IF(N156="zákl. přenesená",J156,0)</f>
        <v>0</v>
      </c>
      <c r="BH156" s="151">
        <f>IF(N156="sníž. přenesená",J156,0)</f>
        <v>0</v>
      </c>
      <c r="BI156" s="151">
        <f>IF(N156="nulová",J156,0)</f>
        <v>0</v>
      </c>
      <c r="BJ156" s="18" t="s">
        <v>79</v>
      </c>
      <c r="BK156" s="151">
        <f>ROUND(I156*H156,2)</f>
        <v>0</v>
      </c>
      <c r="BL156" s="18" t="s">
        <v>145</v>
      </c>
      <c r="BM156" s="150" t="s">
        <v>607</v>
      </c>
    </row>
    <row r="157" spans="1:65" s="2" customFormat="1" ht="19.5">
      <c r="A157" s="33"/>
      <c r="B157" s="34"/>
      <c r="C157" s="33"/>
      <c r="D157" s="152" t="s">
        <v>147</v>
      </c>
      <c r="E157" s="33"/>
      <c r="F157" s="153" t="s">
        <v>441</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147</v>
      </c>
      <c r="AU157" s="18" t="s">
        <v>81</v>
      </c>
    </row>
    <row r="158" spans="1:65" s="2" customFormat="1" ht="29.25">
      <c r="A158" s="33"/>
      <c r="B158" s="34"/>
      <c r="C158" s="33"/>
      <c r="D158" s="152" t="s">
        <v>148</v>
      </c>
      <c r="E158" s="33"/>
      <c r="F158" s="157" t="s">
        <v>443</v>
      </c>
      <c r="G158" s="33"/>
      <c r="H158" s="33"/>
      <c r="I158" s="154"/>
      <c r="J158" s="33"/>
      <c r="K158" s="33"/>
      <c r="L158" s="34"/>
      <c r="M158" s="194"/>
      <c r="N158" s="195"/>
      <c r="O158" s="196"/>
      <c r="P158" s="196"/>
      <c r="Q158" s="196"/>
      <c r="R158" s="196"/>
      <c r="S158" s="196"/>
      <c r="T158" s="197"/>
      <c r="U158" s="33"/>
      <c r="V158" s="33"/>
      <c r="W158" s="33"/>
      <c r="X158" s="33"/>
      <c r="Y158" s="33"/>
      <c r="Z158" s="33"/>
      <c r="AA158" s="33"/>
      <c r="AB158" s="33"/>
      <c r="AC158" s="33"/>
      <c r="AD158" s="33"/>
      <c r="AE158" s="33"/>
      <c r="AT158" s="18" t="s">
        <v>148</v>
      </c>
      <c r="AU158" s="18" t="s">
        <v>81</v>
      </c>
    </row>
    <row r="159" spans="1:65" s="2" customFormat="1" ht="6.95" customHeight="1">
      <c r="A159" s="33"/>
      <c r="B159" s="43"/>
      <c r="C159" s="44"/>
      <c r="D159" s="44"/>
      <c r="E159" s="44"/>
      <c r="F159" s="44"/>
      <c r="G159" s="44"/>
      <c r="H159" s="44"/>
      <c r="I159" s="44"/>
      <c r="J159" s="44"/>
      <c r="K159" s="44"/>
      <c r="L159" s="34"/>
      <c r="M159" s="33"/>
      <c r="O159" s="33"/>
      <c r="P159" s="33"/>
      <c r="Q159" s="33"/>
      <c r="R159" s="33"/>
      <c r="S159" s="33"/>
      <c r="T159" s="33"/>
      <c r="U159" s="33"/>
      <c r="V159" s="33"/>
      <c r="W159" s="33"/>
      <c r="X159" s="33"/>
      <c r="Y159" s="33"/>
      <c r="Z159" s="33"/>
      <c r="AA159" s="33"/>
      <c r="AB159" s="33"/>
      <c r="AC159" s="33"/>
      <c r="AD159" s="33"/>
      <c r="AE159" s="33"/>
    </row>
  </sheetData>
  <autoFilter ref="C83:K158" xr:uid="{00000000-0009-0000-0000-000004000000}"/>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42"/>
  <sheetViews>
    <sheetView showGridLines="0" showZeros="0" workbookViewId="0">
      <selection activeCell="J96" sqref="J96"/>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93</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608</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94</v>
      </c>
      <c r="G11" s="33"/>
      <c r="H11" s="33"/>
      <c r="I11" s="28" t="s">
        <v>21</v>
      </c>
      <c r="J11" s="26" t="s">
        <v>609</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ROUND(J86,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ROUND((SUM(BE86:BE241)),  2)</f>
        <v>0</v>
      </c>
      <c r="G33" s="33"/>
      <c r="H33" s="33"/>
      <c r="I33" s="97">
        <v>0.21</v>
      </c>
      <c r="J33" s="96">
        <f>ROUND(((SUM(BE86:BE241))*I33),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ROUND((SUM(BF86:BF241)),  2)</f>
        <v>0</v>
      </c>
      <c r="G34" s="33"/>
      <c r="H34" s="33"/>
      <c r="I34" s="97">
        <v>0.15</v>
      </c>
      <c r="J34" s="96">
        <f>ROUND(((SUM(BF86:BF241))*I34),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ROUND((SUM(BG86:BG241)),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ROUND((SUM(BH86:BH241)),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ROUND((SUM(BI86:BI241)),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801.1 - Interakční prv...</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J86</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112</v>
      </c>
      <c r="E60" s="109"/>
      <c r="F60" s="109"/>
      <c r="G60" s="109"/>
      <c r="H60" s="109"/>
      <c r="I60" s="109"/>
      <c r="J60" s="110">
        <f>J87</f>
        <v>0</v>
      </c>
      <c r="L60" s="107"/>
    </row>
    <row r="61" spans="1:47" s="10" customFormat="1" ht="19.899999999999999" customHeight="1">
      <c r="B61" s="111"/>
      <c r="D61" s="112" t="s">
        <v>113</v>
      </c>
      <c r="E61" s="113"/>
      <c r="F61" s="113"/>
      <c r="G61" s="113"/>
      <c r="H61" s="113"/>
      <c r="I61" s="113"/>
      <c r="J61" s="114">
        <f>J88</f>
        <v>0</v>
      </c>
      <c r="L61" s="111"/>
    </row>
    <row r="62" spans="1:47" s="10" customFormat="1" ht="19.899999999999999" customHeight="1">
      <c r="B62" s="111"/>
      <c r="D62" s="112" t="s">
        <v>610</v>
      </c>
      <c r="E62" s="113"/>
      <c r="F62" s="113"/>
      <c r="G62" s="113"/>
      <c r="H62" s="113"/>
      <c r="I62" s="113"/>
      <c r="J62" s="114">
        <f>J127</f>
        <v>0</v>
      </c>
      <c r="L62" s="111"/>
    </row>
    <row r="63" spans="1:47" s="10" customFormat="1" ht="19.899999999999999" customHeight="1">
      <c r="B63" s="111"/>
      <c r="D63" s="112" t="s">
        <v>611</v>
      </c>
      <c r="E63" s="113"/>
      <c r="F63" s="113"/>
      <c r="G63" s="113"/>
      <c r="H63" s="113"/>
      <c r="I63" s="113"/>
      <c r="J63" s="114">
        <f>J152</f>
        <v>0</v>
      </c>
      <c r="L63" s="111"/>
    </row>
    <row r="64" spans="1:47" s="10" customFormat="1" ht="19.899999999999999" customHeight="1">
      <c r="B64" s="111"/>
      <c r="D64" s="112" t="s">
        <v>612</v>
      </c>
      <c r="E64" s="113"/>
      <c r="F64" s="113"/>
      <c r="G64" s="113"/>
      <c r="H64" s="113"/>
      <c r="I64" s="113"/>
      <c r="J64" s="114">
        <f>J181</f>
        <v>0</v>
      </c>
      <c r="L64" s="111"/>
    </row>
    <row r="65" spans="1:31" s="10" customFormat="1" ht="19.899999999999999" customHeight="1">
      <c r="B65" s="111"/>
      <c r="D65" s="112" t="s">
        <v>613</v>
      </c>
      <c r="E65" s="113"/>
      <c r="F65" s="113"/>
      <c r="G65" s="113"/>
      <c r="H65" s="113"/>
      <c r="I65" s="113"/>
      <c r="J65" s="114">
        <f>J210</f>
        <v>0</v>
      </c>
      <c r="L65" s="111"/>
    </row>
    <row r="66" spans="1:31" s="10" customFormat="1" ht="19.899999999999999" customHeight="1">
      <c r="B66" s="111"/>
      <c r="D66" s="112" t="s">
        <v>120</v>
      </c>
      <c r="E66" s="113"/>
      <c r="F66" s="113"/>
      <c r="G66" s="113"/>
      <c r="H66" s="113"/>
      <c r="I66" s="113"/>
      <c r="J66" s="114">
        <f>J239</f>
        <v>0</v>
      </c>
      <c r="L66" s="111"/>
    </row>
    <row r="67" spans="1:31" s="2" customFormat="1" ht="21.75" customHeight="1">
      <c r="A67" s="33"/>
      <c r="B67" s="34"/>
      <c r="C67" s="33"/>
      <c r="D67" s="33"/>
      <c r="E67" s="33"/>
      <c r="F67" s="33"/>
      <c r="G67" s="33"/>
      <c r="H67" s="33"/>
      <c r="I67" s="33"/>
      <c r="J67" s="33"/>
      <c r="K67" s="33"/>
      <c r="L67" s="90"/>
      <c r="S67" s="33"/>
      <c r="T67" s="33"/>
      <c r="U67" s="33"/>
      <c r="V67" s="33"/>
      <c r="W67" s="33"/>
      <c r="X67" s="33"/>
      <c r="Y67" s="33"/>
      <c r="Z67" s="33"/>
      <c r="AA67" s="33"/>
      <c r="AB67" s="33"/>
      <c r="AC67" s="33"/>
      <c r="AD67" s="33"/>
      <c r="AE67" s="33"/>
    </row>
    <row r="68" spans="1:31" s="2" customFormat="1" ht="6.95" customHeight="1">
      <c r="A68" s="33"/>
      <c r="B68" s="43"/>
      <c r="C68" s="44"/>
      <c r="D68" s="44"/>
      <c r="E68" s="44"/>
      <c r="F68" s="44"/>
      <c r="G68" s="44"/>
      <c r="H68" s="44"/>
      <c r="I68" s="44"/>
      <c r="J68" s="44"/>
      <c r="K68" s="44"/>
      <c r="L68" s="90"/>
      <c r="S68" s="33"/>
      <c r="T68" s="33"/>
      <c r="U68" s="33"/>
      <c r="V68" s="33"/>
      <c r="W68" s="33"/>
      <c r="X68" s="33"/>
      <c r="Y68" s="33"/>
      <c r="Z68" s="33"/>
      <c r="AA68" s="33"/>
      <c r="AB68" s="33"/>
      <c r="AC68" s="33"/>
      <c r="AD68" s="33"/>
      <c r="AE68" s="33"/>
    </row>
    <row r="72" spans="1:31" s="2" customFormat="1" ht="6.95" customHeight="1">
      <c r="A72" s="33"/>
      <c r="B72" s="45"/>
      <c r="C72" s="46"/>
      <c r="D72" s="46"/>
      <c r="E72" s="46"/>
      <c r="F72" s="46"/>
      <c r="G72" s="46"/>
      <c r="H72" s="46"/>
      <c r="I72" s="46"/>
      <c r="J72" s="46"/>
      <c r="K72" s="46"/>
      <c r="L72" s="90"/>
      <c r="S72" s="33"/>
      <c r="T72" s="33"/>
      <c r="U72" s="33"/>
      <c r="V72" s="33"/>
      <c r="W72" s="33"/>
      <c r="X72" s="33"/>
      <c r="Y72" s="33"/>
      <c r="Z72" s="33"/>
      <c r="AA72" s="33"/>
      <c r="AB72" s="33"/>
      <c r="AC72" s="33"/>
      <c r="AD72" s="33"/>
      <c r="AE72" s="33"/>
    </row>
    <row r="73" spans="1:31" s="2" customFormat="1" ht="24.95" customHeight="1">
      <c r="A73" s="33"/>
      <c r="B73" s="34"/>
      <c r="C73" s="22" t="s">
        <v>123</v>
      </c>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2" customHeight="1">
      <c r="A75" s="33"/>
      <c r="B75" s="34"/>
      <c r="C75" s="28" t="s">
        <v>17</v>
      </c>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6.5" customHeight="1">
      <c r="A76" s="33"/>
      <c r="B76" s="34"/>
      <c r="C76" s="33"/>
      <c r="D76" s="33"/>
      <c r="E76" s="317" t="str">
        <f>E7</f>
        <v>Nebuzely C4 a C5</v>
      </c>
      <c r="F76" s="318"/>
      <c r="G76" s="318"/>
      <c r="H76" s="318"/>
      <c r="I76" s="33"/>
      <c r="J76" s="33"/>
      <c r="K76" s="33"/>
      <c r="L76" s="90"/>
      <c r="S76" s="33"/>
      <c r="T76" s="33"/>
      <c r="U76" s="33"/>
      <c r="V76" s="33"/>
      <c r="W76" s="33"/>
      <c r="X76" s="33"/>
      <c r="Y76" s="33"/>
      <c r="Z76" s="33"/>
      <c r="AA76" s="33"/>
      <c r="AB76" s="33"/>
      <c r="AC76" s="33"/>
      <c r="AD76" s="33"/>
      <c r="AE76" s="33"/>
    </row>
    <row r="77" spans="1:31" s="2" customFormat="1" ht="12" customHeight="1">
      <c r="A77" s="33"/>
      <c r="B77" s="34"/>
      <c r="C77" s="28" t="s">
        <v>105</v>
      </c>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6.5" customHeight="1">
      <c r="A78" s="33"/>
      <c r="B78" s="34"/>
      <c r="C78" s="33"/>
      <c r="D78" s="33"/>
      <c r="E78" s="279" t="str">
        <f>E9</f>
        <v>SO 801.1 - Interakční prv...</v>
      </c>
      <c r="F78" s="319"/>
      <c r="G78" s="319"/>
      <c r="H78" s="319"/>
      <c r="I78" s="33"/>
      <c r="J78" s="33"/>
      <c r="K78" s="33"/>
      <c r="L78" s="90"/>
      <c r="S78" s="33"/>
      <c r="T78" s="33"/>
      <c r="U78" s="33"/>
      <c r="V78" s="33"/>
      <c r="W78" s="33"/>
      <c r="X78" s="33"/>
      <c r="Y78" s="33"/>
      <c r="Z78" s="33"/>
      <c r="AA78" s="33"/>
      <c r="AB78" s="33"/>
      <c r="AC78" s="33"/>
      <c r="AD78" s="33"/>
      <c r="AE78" s="33"/>
    </row>
    <row r="79" spans="1:31" s="2" customFormat="1" ht="6.95" customHeight="1">
      <c r="A79" s="33"/>
      <c r="B79" s="34"/>
      <c r="C79" s="33"/>
      <c r="D79" s="33"/>
      <c r="E79" s="33"/>
      <c r="F79" s="33"/>
      <c r="G79" s="33"/>
      <c r="H79" s="33"/>
      <c r="I79" s="33"/>
      <c r="J79" s="33"/>
      <c r="K79" s="33"/>
      <c r="L79" s="90"/>
      <c r="S79" s="33"/>
      <c r="T79" s="33"/>
      <c r="U79" s="33"/>
      <c r="V79" s="33"/>
      <c r="W79" s="33"/>
      <c r="X79" s="33"/>
      <c r="Y79" s="33"/>
      <c r="Z79" s="33"/>
      <c r="AA79" s="33"/>
      <c r="AB79" s="33"/>
      <c r="AC79" s="33"/>
      <c r="AD79" s="33"/>
      <c r="AE79" s="33"/>
    </row>
    <row r="80" spans="1:31" s="2" customFormat="1" ht="12" customHeight="1">
      <c r="A80" s="33"/>
      <c r="B80" s="34"/>
      <c r="C80" s="28" t="s">
        <v>23</v>
      </c>
      <c r="D80" s="33"/>
      <c r="E80" s="33"/>
      <c r="F80" s="26" t="str">
        <f>F12</f>
        <v>Nebužely, okr. Mělník</v>
      </c>
      <c r="G80" s="33"/>
      <c r="H80" s="33"/>
      <c r="I80" s="28" t="s">
        <v>25</v>
      </c>
      <c r="J80" s="51" t="str">
        <f>IF(J12="","",J12)</f>
        <v>listopad 2016</v>
      </c>
      <c r="K80" s="33"/>
      <c r="L80" s="90"/>
      <c r="S80" s="33"/>
      <c r="T80" s="33"/>
      <c r="U80" s="33"/>
      <c r="V80" s="33"/>
      <c r="W80" s="33"/>
      <c r="X80" s="33"/>
      <c r="Y80" s="33"/>
      <c r="Z80" s="33"/>
      <c r="AA80" s="33"/>
      <c r="AB80" s="33"/>
      <c r="AC80" s="33"/>
      <c r="AD80" s="33"/>
      <c r="AE80" s="33"/>
    </row>
    <row r="81" spans="1:65" s="2" customFormat="1" ht="6.95" customHeight="1">
      <c r="A81" s="33"/>
      <c r="B81" s="34"/>
      <c r="C81" s="33"/>
      <c r="D81" s="33"/>
      <c r="E81" s="33"/>
      <c r="F81" s="33"/>
      <c r="G81" s="33"/>
      <c r="H81" s="33"/>
      <c r="I81" s="33"/>
      <c r="J81" s="33"/>
      <c r="K81" s="33"/>
      <c r="L81" s="90"/>
      <c r="S81" s="33"/>
      <c r="T81" s="33"/>
      <c r="U81" s="33"/>
      <c r="V81" s="33"/>
      <c r="W81" s="33"/>
      <c r="X81" s="33"/>
      <c r="Y81" s="33"/>
      <c r="Z81" s="33"/>
      <c r="AA81" s="33"/>
      <c r="AB81" s="33"/>
      <c r="AC81" s="33"/>
      <c r="AD81" s="33"/>
      <c r="AE81" s="33"/>
    </row>
    <row r="82" spans="1:65" s="2" customFormat="1" ht="15.2" customHeight="1">
      <c r="A82" s="33"/>
      <c r="B82" s="34"/>
      <c r="C82" s="28" t="s">
        <v>26</v>
      </c>
      <c r="D82" s="33"/>
      <c r="E82" s="33"/>
      <c r="F82" s="26" t="str">
        <f>E15</f>
        <v>ČR SPÚ - KPÚ pro Středočeský kraj - pobočka Mělník</v>
      </c>
      <c r="G82" s="33"/>
      <c r="H82" s="33"/>
      <c r="I82" s="28"/>
      <c r="J82" s="31"/>
      <c r="K82" s="33"/>
      <c r="L82" s="90"/>
      <c r="S82" s="33"/>
      <c r="T82" s="33"/>
      <c r="U82" s="33"/>
      <c r="V82" s="33"/>
      <c r="W82" s="33"/>
      <c r="X82" s="33"/>
      <c r="Y82" s="33"/>
      <c r="Z82" s="33"/>
      <c r="AA82" s="33"/>
      <c r="AB82" s="33"/>
      <c r="AC82" s="33"/>
      <c r="AD82" s="33"/>
      <c r="AE82" s="33"/>
    </row>
    <row r="83" spans="1:65" s="2" customFormat="1" ht="25.7" customHeight="1">
      <c r="A83" s="33"/>
      <c r="B83" s="34"/>
      <c r="C83" s="28" t="s">
        <v>32</v>
      </c>
      <c r="D83" s="33"/>
      <c r="E83" s="33"/>
      <c r="F83" s="26" t="str">
        <f>IF(E18="","",E18)</f>
        <v>Vyplň údaj</v>
      </c>
      <c r="G83" s="33"/>
      <c r="H83" s="33"/>
      <c r="I83" s="28"/>
      <c r="J83" s="31"/>
      <c r="K83" s="33"/>
      <c r="L83" s="90"/>
      <c r="S83" s="33"/>
      <c r="T83" s="33"/>
      <c r="U83" s="33"/>
      <c r="V83" s="33"/>
      <c r="W83" s="33"/>
      <c r="X83" s="33"/>
      <c r="Y83" s="33"/>
      <c r="Z83" s="33"/>
      <c r="AA83" s="33"/>
      <c r="AB83" s="33"/>
      <c r="AC83" s="33"/>
      <c r="AD83" s="33"/>
      <c r="AE83" s="33"/>
    </row>
    <row r="84" spans="1:65" s="2" customFormat="1" ht="10.3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65" s="11" customFormat="1" ht="29.25" customHeight="1">
      <c r="A85" s="115"/>
      <c r="B85" s="116"/>
      <c r="C85" s="117" t="s">
        <v>124</v>
      </c>
      <c r="D85" s="118" t="s">
        <v>56</v>
      </c>
      <c r="E85" s="118" t="s">
        <v>52</v>
      </c>
      <c r="F85" s="118" t="s">
        <v>53</v>
      </c>
      <c r="G85" s="118" t="s">
        <v>125</v>
      </c>
      <c r="H85" s="118" t="s">
        <v>126</v>
      </c>
      <c r="I85" s="118" t="s">
        <v>127</v>
      </c>
      <c r="J85" s="118" t="s">
        <v>110</v>
      </c>
      <c r="K85" s="119" t="s">
        <v>128</v>
      </c>
      <c r="L85" s="120"/>
      <c r="M85" s="58" t="s">
        <v>3</v>
      </c>
      <c r="N85" s="59" t="s">
        <v>41</v>
      </c>
      <c r="O85" s="59" t="s">
        <v>129</v>
      </c>
      <c r="P85" s="59" t="s">
        <v>130</v>
      </c>
      <c r="Q85" s="59" t="s">
        <v>131</v>
      </c>
      <c r="R85" s="59" t="s">
        <v>132</v>
      </c>
      <c r="S85" s="59" t="s">
        <v>133</v>
      </c>
      <c r="T85" s="60" t="s">
        <v>134</v>
      </c>
      <c r="U85" s="115"/>
      <c r="V85" s="115"/>
      <c r="W85" s="115"/>
      <c r="X85" s="115"/>
      <c r="Y85" s="115"/>
      <c r="Z85" s="115"/>
      <c r="AA85" s="115"/>
      <c r="AB85" s="115"/>
      <c r="AC85" s="115"/>
      <c r="AD85" s="115"/>
      <c r="AE85" s="115"/>
    </row>
    <row r="86" spans="1:65" s="2" customFormat="1" ht="22.9" customHeight="1">
      <c r="A86" s="33"/>
      <c r="B86" s="34"/>
      <c r="C86" s="65" t="s">
        <v>135</v>
      </c>
      <c r="D86" s="33"/>
      <c r="E86" s="33"/>
      <c r="F86" s="33"/>
      <c r="G86" s="33"/>
      <c r="H86" s="33"/>
      <c r="I86" s="33"/>
      <c r="J86" s="121">
        <f>BK86</f>
        <v>0</v>
      </c>
      <c r="K86" s="33"/>
      <c r="L86" s="34"/>
      <c r="M86" s="61"/>
      <c r="N86" s="52"/>
      <c r="O86" s="62"/>
      <c r="P86" s="122">
        <f>P87</f>
        <v>0</v>
      </c>
      <c r="Q86" s="62"/>
      <c r="R86" s="122">
        <f>R87</f>
        <v>0.24707999999999997</v>
      </c>
      <c r="S86" s="62"/>
      <c r="T86" s="123">
        <f>T87</f>
        <v>0</v>
      </c>
      <c r="U86" s="33"/>
      <c r="V86" s="33"/>
      <c r="W86" s="33"/>
      <c r="X86" s="33"/>
      <c r="Y86" s="33"/>
      <c r="Z86" s="33"/>
      <c r="AA86" s="33"/>
      <c r="AB86" s="33"/>
      <c r="AC86" s="33"/>
      <c r="AD86" s="33"/>
      <c r="AE86" s="33"/>
      <c r="AT86" s="18" t="s">
        <v>70</v>
      </c>
      <c r="AU86" s="18" t="s">
        <v>111</v>
      </c>
      <c r="BK86" s="124">
        <f>BK87</f>
        <v>0</v>
      </c>
    </row>
    <row r="87" spans="1:65" s="12" customFormat="1" ht="25.9" customHeight="1">
      <c r="B87" s="125"/>
      <c r="D87" s="126" t="s">
        <v>70</v>
      </c>
      <c r="E87" s="127" t="s">
        <v>136</v>
      </c>
      <c r="F87" s="127" t="s">
        <v>137</v>
      </c>
      <c r="I87" s="128"/>
      <c r="J87" s="129">
        <f>BK87</f>
        <v>0</v>
      </c>
      <c r="L87" s="125"/>
      <c r="M87" s="130"/>
      <c r="N87" s="131"/>
      <c r="O87" s="131"/>
      <c r="P87" s="132">
        <f>P88+P127+P152+P181+P210+P239</f>
        <v>0</v>
      </c>
      <c r="Q87" s="131"/>
      <c r="R87" s="132">
        <f>R88+R127+R152+R181+R210+R239</f>
        <v>0.24707999999999997</v>
      </c>
      <c r="S87" s="131"/>
      <c r="T87" s="133">
        <f>T88+T127+T152+T181+T210+T239</f>
        <v>0</v>
      </c>
      <c r="AR87" s="126" t="s">
        <v>79</v>
      </c>
      <c r="AT87" s="134" t="s">
        <v>70</v>
      </c>
      <c r="AU87" s="134" t="s">
        <v>71</v>
      </c>
      <c r="AY87" s="126" t="s">
        <v>138</v>
      </c>
      <c r="BK87" s="135">
        <f>BK88+BK127+BK152+BK181+BK210+BK239</f>
        <v>0</v>
      </c>
    </row>
    <row r="88" spans="1:65" s="12" customFormat="1" ht="22.9" customHeight="1">
      <c r="B88" s="125"/>
      <c r="D88" s="126" t="s">
        <v>70</v>
      </c>
      <c r="E88" s="136" t="s">
        <v>79</v>
      </c>
      <c r="F88" s="136" t="s">
        <v>139</v>
      </c>
      <c r="I88" s="128"/>
      <c r="J88" s="137">
        <f>BK88</f>
        <v>0</v>
      </c>
      <c r="L88" s="125"/>
      <c r="M88" s="130"/>
      <c r="N88" s="131"/>
      <c r="O88" s="131"/>
      <c r="P88" s="132">
        <f>SUM(P89:P126)</f>
        <v>0</v>
      </c>
      <c r="Q88" s="131"/>
      <c r="R88" s="132">
        <f>SUM(R89:R126)</f>
        <v>0.24707999999999997</v>
      </c>
      <c r="S88" s="131"/>
      <c r="T88" s="133">
        <f>SUM(T89:T126)</f>
        <v>0</v>
      </c>
      <c r="AR88" s="126" t="s">
        <v>79</v>
      </c>
      <c r="AT88" s="134" t="s">
        <v>70</v>
      </c>
      <c r="AU88" s="134" t="s">
        <v>79</v>
      </c>
      <c r="AY88" s="126" t="s">
        <v>138</v>
      </c>
      <c r="BK88" s="135">
        <f>SUM(BK89:BK126)</f>
        <v>0</v>
      </c>
    </row>
    <row r="89" spans="1:65" s="2" customFormat="1" ht="24">
      <c r="A89" s="33"/>
      <c r="B89" s="138"/>
      <c r="C89" s="139" t="s">
        <v>79</v>
      </c>
      <c r="D89" s="139" t="s">
        <v>140</v>
      </c>
      <c r="E89" s="140" t="s">
        <v>614</v>
      </c>
      <c r="F89" s="141" t="s">
        <v>615</v>
      </c>
      <c r="G89" s="142" t="s">
        <v>369</v>
      </c>
      <c r="H89" s="143">
        <v>116</v>
      </c>
      <c r="I89" s="144"/>
      <c r="J89" s="145">
        <f>ROUND(I89*H89,2)</f>
        <v>0</v>
      </c>
      <c r="K89" s="141" t="s">
        <v>144</v>
      </c>
      <c r="L89" s="34"/>
      <c r="M89" s="146" t="s">
        <v>3</v>
      </c>
      <c r="N89" s="147" t="s">
        <v>42</v>
      </c>
      <c r="O89" s="54"/>
      <c r="P89" s="148">
        <f>O89*H89</f>
        <v>0</v>
      </c>
      <c r="Q89" s="148">
        <v>0</v>
      </c>
      <c r="R89" s="148">
        <f>Q89*H89</f>
        <v>0</v>
      </c>
      <c r="S89" s="148">
        <v>0</v>
      </c>
      <c r="T89" s="149">
        <f>S89*H89</f>
        <v>0</v>
      </c>
      <c r="U89" s="33"/>
      <c r="V89" s="33"/>
      <c r="W89" s="33"/>
      <c r="X89" s="33"/>
      <c r="Y89" s="33"/>
      <c r="Z89" s="33"/>
      <c r="AA89" s="33"/>
      <c r="AB89" s="33"/>
      <c r="AC89" s="33"/>
      <c r="AD89" s="33"/>
      <c r="AE89" s="33"/>
      <c r="AR89" s="150" t="s">
        <v>145</v>
      </c>
      <c r="AT89" s="150" t="s">
        <v>140</v>
      </c>
      <c r="AU89" s="150" t="s">
        <v>81</v>
      </c>
      <c r="AY89" s="18" t="s">
        <v>138</v>
      </c>
      <c r="BE89" s="151">
        <f>IF(N89="základní",J89,0)</f>
        <v>0</v>
      </c>
      <c r="BF89" s="151">
        <f>IF(N89="snížená",J89,0)</f>
        <v>0</v>
      </c>
      <c r="BG89" s="151">
        <f>IF(N89="zákl. přenesená",J89,0)</f>
        <v>0</v>
      </c>
      <c r="BH89" s="151">
        <f>IF(N89="sníž. přenesená",J89,0)</f>
        <v>0</v>
      </c>
      <c r="BI89" s="151">
        <f>IF(N89="nulová",J89,0)</f>
        <v>0</v>
      </c>
      <c r="BJ89" s="18" t="s">
        <v>79</v>
      </c>
      <c r="BK89" s="151">
        <f>ROUND(I89*H89,2)</f>
        <v>0</v>
      </c>
      <c r="BL89" s="18" t="s">
        <v>145</v>
      </c>
      <c r="BM89" s="150" t="s">
        <v>616</v>
      </c>
    </row>
    <row r="90" spans="1:65" s="2" customFormat="1" ht="19.5">
      <c r="A90" s="33"/>
      <c r="B90" s="34"/>
      <c r="C90" s="33"/>
      <c r="D90" s="152" t="s">
        <v>147</v>
      </c>
      <c r="E90" s="33"/>
      <c r="F90" s="153" t="s">
        <v>615</v>
      </c>
      <c r="G90" s="33"/>
      <c r="H90" s="33"/>
      <c r="I90" s="154"/>
      <c r="J90" s="33"/>
      <c r="K90" s="33"/>
      <c r="L90" s="34"/>
      <c r="M90" s="155"/>
      <c r="N90" s="156"/>
      <c r="O90" s="54"/>
      <c r="P90" s="54"/>
      <c r="Q90" s="54"/>
      <c r="R90" s="54"/>
      <c r="S90" s="54"/>
      <c r="T90" s="55"/>
      <c r="U90" s="33"/>
      <c r="V90" s="33"/>
      <c r="W90" s="33"/>
      <c r="X90" s="33"/>
      <c r="Y90" s="33"/>
      <c r="Z90" s="33"/>
      <c r="AA90" s="33"/>
      <c r="AB90" s="33"/>
      <c r="AC90" s="33"/>
      <c r="AD90" s="33"/>
      <c r="AE90" s="33"/>
      <c r="AT90" s="18" t="s">
        <v>147</v>
      </c>
      <c r="AU90" s="18" t="s">
        <v>81</v>
      </c>
    </row>
    <row r="91" spans="1:65" s="2" customFormat="1" ht="68.25">
      <c r="A91" s="33"/>
      <c r="B91" s="34"/>
      <c r="C91" s="33"/>
      <c r="D91" s="152" t="s">
        <v>148</v>
      </c>
      <c r="E91" s="33"/>
      <c r="F91" s="157" t="s">
        <v>617</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148</v>
      </c>
      <c r="AU91" s="18" t="s">
        <v>81</v>
      </c>
    </row>
    <row r="92" spans="1:65" s="2" customFormat="1" ht="24">
      <c r="A92" s="33"/>
      <c r="B92" s="138"/>
      <c r="C92" s="139" t="s">
        <v>81</v>
      </c>
      <c r="D92" s="139" t="s">
        <v>140</v>
      </c>
      <c r="E92" s="140" t="s">
        <v>618</v>
      </c>
      <c r="F92" s="141" t="s">
        <v>619</v>
      </c>
      <c r="G92" s="142" t="s">
        <v>369</v>
      </c>
      <c r="H92" s="143">
        <v>116</v>
      </c>
      <c r="I92" s="144"/>
      <c r="J92" s="145">
        <f>ROUND(I92*H92,2)</f>
        <v>0</v>
      </c>
      <c r="K92" s="141" t="s">
        <v>144</v>
      </c>
      <c r="L92" s="34"/>
      <c r="M92" s="146" t="s">
        <v>3</v>
      </c>
      <c r="N92" s="147" t="s">
        <v>42</v>
      </c>
      <c r="O92" s="54"/>
      <c r="P92" s="148">
        <f>O92*H92</f>
        <v>0</v>
      </c>
      <c r="Q92" s="148">
        <v>0</v>
      </c>
      <c r="R92" s="148">
        <f>Q92*H92</f>
        <v>0</v>
      </c>
      <c r="S92" s="148">
        <v>0</v>
      </c>
      <c r="T92" s="149">
        <f>S92*H92</f>
        <v>0</v>
      </c>
      <c r="U92" s="33"/>
      <c r="V92" s="33"/>
      <c r="W92" s="33"/>
      <c r="X92" s="33"/>
      <c r="Y92" s="33"/>
      <c r="Z92" s="33"/>
      <c r="AA92" s="33"/>
      <c r="AB92" s="33"/>
      <c r="AC92" s="33"/>
      <c r="AD92" s="33"/>
      <c r="AE92" s="33"/>
      <c r="AR92" s="150" t="s">
        <v>145</v>
      </c>
      <c r="AT92" s="150" t="s">
        <v>140</v>
      </c>
      <c r="AU92" s="150" t="s">
        <v>81</v>
      </c>
      <c r="AY92" s="18" t="s">
        <v>138</v>
      </c>
      <c r="BE92" s="151">
        <f>IF(N92="základní",J92,0)</f>
        <v>0</v>
      </c>
      <c r="BF92" s="151">
        <f>IF(N92="snížená",J92,0)</f>
        <v>0</v>
      </c>
      <c r="BG92" s="151">
        <f>IF(N92="zákl. přenesená",J92,0)</f>
        <v>0</v>
      </c>
      <c r="BH92" s="151">
        <f>IF(N92="sníž. přenesená",J92,0)</f>
        <v>0</v>
      </c>
      <c r="BI92" s="151">
        <f>IF(N92="nulová",J92,0)</f>
        <v>0</v>
      </c>
      <c r="BJ92" s="18" t="s">
        <v>79</v>
      </c>
      <c r="BK92" s="151">
        <f>ROUND(I92*H92,2)</f>
        <v>0</v>
      </c>
      <c r="BL92" s="18" t="s">
        <v>145</v>
      </c>
      <c r="BM92" s="150" t="s">
        <v>620</v>
      </c>
    </row>
    <row r="93" spans="1:65" s="2" customFormat="1" ht="11.25">
      <c r="A93" s="33"/>
      <c r="B93" s="34"/>
      <c r="C93" s="33"/>
      <c r="D93" s="152" t="s">
        <v>147</v>
      </c>
      <c r="E93" s="33"/>
      <c r="F93" s="153" t="s">
        <v>619</v>
      </c>
      <c r="G93" s="33"/>
      <c r="H93" s="33"/>
      <c r="I93" s="154"/>
      <c r="J93" s="33"/>
      <c r="K93" s="33"/>
      <c r="L93" s="34"/>
      <c r="M93" s="155"/>
      <c r="N93" s="156"/>
      <c r="O93" s="54"/>
      <c r="P93" s="54"/>
      <c r="Q93" s="54"/>
      <c r="R93" s="54"/>
      <c r="S93" s="54"/>
      <c r="T93" s="55"/>
      <c r="U93" s="33"/>
      <c r="V93" s="33"/>
      <c r="W93" s="33"/>
      <c r="X93" s="33"/>
      <c r="Y93" s="33"/>
      <c r="Z93" s="33"/>
      <c r="AA93" s="33"/>
      <c r="AB93" s="33"/>
      <c r="AC93" s="33"/>
      <c r="AD93" s="33"/>
      <c r="AE93" s="33"/>
      <c r="AT93" s="18" t="s">
        <v>147</v>
      </c>
      <c r="AU93" s="18" t="s">
        <v>81</v>
      </c>
    </row>
    <row r="94" spans="1:65" s="2" customFormat="1" ht="58.5">
      <c r="A94" s="33"/>
      <c r="B94" s="34"/>
      <c r="C94" s="33"/>
      <c r="D94" s="152" t="s">
        <v>148</v>
      </c>
      <c r="E94" s="33"/>
      <c r="F94" s="157" t="s">
        <v>621</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148</v>
      </c>
      <c r="AU94" s="18" t="s">
        <v>81</v>
      </c>
    </row>
    <row r="95" spans="1:65" s="2" customFormat="1" ht="16.5" customHeight="1">
      <c r="A95" s="33"/>
      <c r="B95" s="138"/>
      <c r="C95" s="181" t="s">
        <v>158</v>
      </c>
      <c r="D95" s="181" t="s">
        <v>276</v>
      </c>
      <c r="E95" s="182" t="s">
        <v>622</v>
      </c>
      <c r="F95" s="183" t="s">
        <v>623</v>
      </c>
      <c r="G95" s="184" t="s">
        <v>624</v>
      </c>
      <c r="H95" s="185">
        <v>60</v>
      </c>
      <c r="I95" s="186"/>
      <c r="J95" s="187">
        <f>ROUND(I95*H95,2)</f>
        <v>0</v>
      </c>
      <c r="K95" s="183" t="s">
        <v>321</v>
      </c>
      <c r="L95" s="188"/>
      <c r="M95" s="189" t="s">
        <v>3</v>
      </c>
      <c r="N95" s="190" t="s">
        <v>42</v>
      </c>
      <c r="O95" s="54"/>
      <c r="P95" s="148">
        <f>O95*H95</f>
        <v>0</v>
      </c>
      <c r="Q95" s="148">
        <v>0</v>
      </c>
      <c r="R95" s="148">
        <f>Q95*H95</f>
        <v>0</v>
      </c>
      <c r="S95" s="148">
        <v>0</v>
      </c>
      <c r="T95" s="149">
        <f>S95*H95</f>
        <v>0</v>
      </c>
      <c r="U95" s="33"/>
      <c r="V95" s="33"/>
      <c r="W95" s="33"/>
      <c r="X95" s="33"/>
      <c r="Y95" s="33"/>
      <c r="Z95" s="33"/>
      <c r="AA95" s="33"/>
      <c r="AB95" s="33"/>
      <c r="AC95" s="33"/>
      <c r="AD95" s="33"/>
      <c r="AE95" s="33"/>
      <c r="AR95" s="150" t="s">
        <v>189</v>
      </c>
      <c r="AT95" s="150" t="s">
        <v>276</v>
      </c>
      <c r="AU95" s="150" t="s">
        <v>81</v>
      </c>
      <c r="AY95" s="18" t="s">
        <v>138</v>
      </c>
      <c r="BE95" s="151">
        <f>IF(N95="základní",J95,0)</f>
        <v>0</v>
      </c>
      <c r="BF95" s="151">
        <f>IF(N95="snížená",J95,0)</f>
        <v>0</v>
      </c>
      <c r="BG95" s="151">
        <f>IF(N95="zákl. přenesená",J95,0)</f>
        <v>0</v>
      </c>
      <c r="BH95" s="151">
        <f>IF(N95="sníž. přenesená",J95,0)</f>
        <v>0</v>
      </c>
      <c r="BI95" s="151">
        <f>IF(N95="nulová",J95,0)</f>
        <v>0</v>
      </c>
      <c r="BJ95" s="18" t="s">
        <v>79</v>
      </c>
      <c r="BK95" s="151">
        <f>ROUND(I95*H95,2)</f>
        <v>0</v>
      </c>
      <c r="BL95" s="18" t="s">
        <v>145</v>
      </c>
      <c r="BM95" s="150" t="s">
        <v>625</v>
      </c>
    </row>
    <row r="96" spans="1:65" s="2" customFormat="1" ht="11.25">
      <c r="A96" s="33"/>
      <c r="B96" s="34"/>
      <c r="C96" s="33"/>
      <c r="D96" s="152" t="s">
        <v>147</v>
      </c>
      <c r="E96" s="33"/>
      <c r="F96" s="153" t="s">
        <v>623</v>
      </c>
      <c r="G96" s="33"/>
      <c r="H96" s="33"/>
      <c r="I96" s="154"/>
      <c r="J96" s="33"/>
      <c r="K96" s="33"/>
      <c r="L96" s="34"/>
      <c r="M96" s="155"/>
      <c r="N96" s="156"/>
      <c r="O96" s="54"/>
      <c r="P96" s="54"/>
      <c r="Q96" s="54"/>
      <c r="R96" s="54"/>
      <c r="S96" s="54"/>
      <c r="T96" s="55"/>
      <c r="U96" s="33"/>
      <c r="V96" s="33"/>
      <c r="W96" s="33"/>
      <c r="X96" s="33"/>
      <c r="Y96" s="33"/>
      <c r="Z96" s="33"/>
      <c r="AA96" s="33"/>
      <c r="AB96" s="33"/>
      <c r="AC96" s="33"/>
      <c r="AD96" s="33"/>
      <c r="AE96" s="33"/>
      <c r="AT96" s="18" t="s">
        <v>147</v>
      </c>
      <c r="AU96" s="18" t="s">
        <v>81</v>
      </c>
    </row>
    <row r="97" spans="1:65" s="2" customFormat="1" ht="16.5" customHeight="1">
      <c r="A97" s="33"/>
      <c r="B97" s="138"/>
      <c r="C97" s="181" t="s">
        <v>145</v>
      </c>
      <c r="D97" s="181" t="s">
        <v>276</v>
      </c>
      <c r="E97" s="182" t="s">
        <v>626</v>
      </c>
      <c r="F97" s="183" t="s">
        <v>627</v>
      </c>
      <c r="G97" s="184" t="s">
        <v>624</v>
      </c>
      <c r="H97" s="185">
        <v>6</v>
      </c>
      <c r="I97" s="186"/>
      <c r="J97" s="187">
        <f>ROUND(I97*H97,2)</f>
        <v>0</v>
      </c>
      <c r="K97" s="183" t="s">
        <v>321</v>
      </c>
      <c r="L97" s="188"/>
      <c r="M97" s="189" t="s">
        <v>3</v>
      </c>
      <c r="N97" s="190" t="s">
        <v>42</v>
      </c>
      <c r="O97" s="54"/>
      <c r="P97" s="148">
        <f>O97*H97</f>
        <v>0</v>
      </c>
      <c r="Q97" s="148">
        <v>0</v>
      </c>
      <c r="R97" s="148">
        <f>Q97*H97</f>
        <v>0</v>
      </c>
      <c r="S97" s="148">
        <v>0</v>
      </c>
      <c r="T97" s="149">
        <f>S97*H97</f>
        <v>0</v>
      </c>
      <c r="U97" s="33"/>
      <c r="V97" s="33"/>
      <c r="W97" s="33"/>
      <c r="X97" s="33"/>
      <c r="Y97" s="33"/>
      <c r="Z97" s="33"/>
      <c r="AA97" s="33"/>
      <c r="AB97" s="33"/>
      <c r="AC97" s="33"/>
      <c r="AD97" s="33"/>
      <c r="AE97" s="33"/>
      <c r="AR97" s="150" t="s">
        <v>189</v>
      </c>
      <c r="AT97" s="150" t="s">
        <v>276</v>
      </c>
      <c r="AU97" s="150" t="s">
        <v>81</v>
      </c>
      <c r="AY97" s="18" t="s">
        <v>138</v>
      </c>
      <c r="BE97" s="151">
        <f>IF(N97="základní",J97,0)</f>
        <v>0</v>
      </c>
      <c r="BF97" s="151">
        <f>IF(N97="snížená",J97,0)</f>
        <v>0</v>
      </c>
      <c r="BG97" s="151">
        <f>IF(N97="zákl. přenesená",J97,0)</f>
        <v>0</v>
      </c>
      <c r="BH97" s="151">
        <f>IF(N97="sníž. přenesená",J97,0)</f>
        <v>0</v>
      </c>
      <c r="BI97" s="151">
        <f>IF(N97="nulová",J97,0)</f>
        <v>0</v>
      </c>
      <c r="BJ97" s="18" t="s">
        <v>79</v>
      </c>
      <c r="BK97" s="151">
        <f>ROUND(I97*H97,2)</f>
        <v>0</v>
      </c>
      <c r="BL97" s="18" t="s">
        <v>145</v>
      </c>
      <c r="BM97" s="150" t="s">
        <v>628</v>
      </c>
    </row>
    <row r="98" spans="1:65" s="2" customFormat="1" ht="11.25">
      <c r="A98" s="33"/>
      <c r="B98" s="34"/>
      <c r="C98" s="33"/>
      <c r="D98" s="152" t="s">
        <v>147</v>
      </c>
      <c r="E98" s="33"/>
      <c r="F98" s="153" t="s">
        <v>627</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147</v>
      </c>
      <c r="AU98" s="18" t="s">
        <v>81</v>
      </c>
    </row>
    <row r="99" spans="1:65" s="2" customFormat="1" ht="16.5" customHeight="1">
      <c r="A99" s="33"/>
      <c r="B99" s="138"/>
      <c r="C99" s="181" t="s">
        <v>171</v>
      </c>
      <c r="D99" s="181" t="s">
        <v>276</v>
      </c>
      <c r="E99" s="182" t="s">
        <v>629</v>
      </c>
      <c r="F99" s="183" t="s">
        <v>630</v>
      </c>
      <c r="G99" s="184" t="s">
        <v>624</v>
      </c>
      <c r="H99" s="185">
        <v>4</v>
      </c>
      <c r="I99" s="186"/>
      <c r="J99" s="187">
        <f>ROUND(I99*H99,2)</f>
        <v>0</v>
      </c>
      <c r="K99" s="183" t="s">
        <v>321</v>
      </c>
      <c r="L99" s="188"/>
      <c r="M99" s="189" t="s">
        <v>3</v>
      </c>
      <c r="N99" s="190" t="s">
        <v>42</v>
      </c>
      <c r="O99" s="54"/>
      <c r="P99" s="148">
        <f>O99*H99</f>
        <v>0</v>
      </c>
      <c r="Q99" s="148">
        <v>0</v>
      </c>
      <c r="R99" s="148">
        <f>Q99*H99</f>
        <v>0</v>
      </c>
      <c r="S99" s="148">
        <v>0</v>
      </c>
      <c r="T99" s="149">
        <f>S99*H99</f>
        <v>0</v>
      </c>
      <c r="U99" s="33"/>
      <c r="V99" s="33"/>
      <c r="W99" s="33"/>
      <c r="X99" s="33"/>
      <c r="Y99" s="33"/>
      <c r="Z99" s="33"/>
      <c r="AA99" s="33"/>
      <c r="AB99" s="33"/>
      <c r="AC99" s="33"/>
      <c r="AD99" s="33"/>
      <c r="AE99" s="33"/>
      <c r="AR99" s="150" t="s">
        <v>189</v>
      </c>
      <c r="AT99" s="150" t="s">
        <v>276</v>
      </c>
      <c r="AU99" s="150" t="s">
        <v>81</v>
      </c>
      <c r="AY99" s="18" t="s">
        <v>138</v>
      </c>
      <c r="BE99" s="151">
        <f>IF(N99="základní",J99,0)</f>
        <v>0</v>
      </c>
      <c r="BF99" s="151">
        <f>IF(N99="snížená",J99,0)</f>
        <v>0</v>
      </c>
      <c r="BG99" s="151">
        <f>IF(N99="zákl. přenesená",J99,0)</f>
        <v>0</v>
      </c>
      <c r="BH99" s="151">
        <f>IF(N99="sníž. přenesená",J99,0)</f>
        <v>0</v>
      </c>
      <c r="BI99" s="151">
        <f>IF(N99="nulová",J99,0)</f>
        <v>0</v>
      </c>
      <c r="BJ99" s="18" t="s">
        <v>79</v>
      </c>
      <c r="BK99" s="151">
        <f>ROUND(I99*H99,2)</f>
        <v>0</v>
      </c>
      <c r="BL99" s="18" t="s">
        <v>145</v>
      </c>
      <c r="BM99" s="150" t="s">
        <v>631</v>
      </c>
    </row>
    <row r="100" spans="1:65" s="2" customFormat="1" ht="11.25">
      <c r="A100" s="33"/>
      <c r="B100" s="34"/>
      <c r="C100" s="33"/>
      <c r="D100" s="152" t="s">
        <v>147</v>
      </c>
      <c r="E100" s="33"/>
      <c r="F100" s="153" t="s">
        <v>630</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147</v>
      </c>
      <c r="AU100" s="18" t="s">
        <v>81</v>
      </c>
    </row>
    <row r="101" spans="1:65" s="2" customFormat="1" ht="16.5" customHeight="1">
      <c r="A101" s="33"/>
      <c r="B101" s="138"/>
      <c r="C101" s="181" t="s">
        <v>178</v>
      </c>
      <c r="D101" s="181" t="s">
        <v>276</v>
      </c>
      <c r="E101" s="182" t="s">
        <v>632</v>
      </c>
      <c r="F101" s="183" t="s">
        <v>633</v>
      </c>
      <c r="G101" s="184" t="s">
        <v>624</v>
      </c>
      <c r="H101" s="185">
        <v>46</v>
      </c>
      <c r="I101" s="186"/>
      <c r="J101" s="187">
        <f>ROUND(I101*H101,2)</f>
        <v>0</v>
      </c>
      <c r="K101" s="183" t="s">
        <v>321</v>
      </c>
      <c r="L101" s="188"/>
      <c r="M101" s="189" t="s">
        <v>3</v>
      </c>
      <c r="N101" s="190"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189</v>
      </c>
      <c r="AT101" s="150" t="s">
        <v>276</v>
      </c>
      <c r="AU101" s="150" t="s">
        <v>81</v>
      </c>
      <c r="AY101" s="18" t="s">
        <v>138</v>
      </c>
      <c r="BE101" s="151">
        <f>IF(N101="základní",J101,0)</f>
        <v>0</v>
      </c>
      <c r="BF101" s="151">
        <f>IF(N101="snížená",J101,0)</f>
        <v>0</v>
      </c>
      <c r="BG101" s="151">
        <f>IF(N101="zákl. přenesená",J101,0)</f>
        <v>0</v>
      </c>
      <c r="BH101" s="151">
        <f>IF(N101="sníž. přenesená",J101,0)</f>
        <v>0</v>
      </c>
      <c r="BI101" s="151">
        <f>IF(N101="nulová",J101,0)</f>
        <v>0</v>
      </c>
      <c r="BJ101" s="18" t="s">
        <v>79</v>
      </c>
      <c r="BK101" s="151">
        <f>ROUND(I101*H101,2)</f>
        <v>0</v>
      </c>
      <c r="BL101" s="18" t="s">
        <v>145</v>
      </c>
      <c r="BM101" s="150" t="s">
        <v>634</v>
      </c>
    </row>
    <row r="102" spans="1:65" s="2" customFormat="1" ht="11.25">
      <c r="A102" s="33"/>
      <c r="B102" s="34"/>
      <c r="C102" s="33"/>
      <c r="D102" s="152" t="s">
        <v>147</v>
      </c>
      <c r="E102" s="33"/>
      <c r="F102" s="153" t="s">
        <v>633</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147</v>
      </c>
      <c r="AU102" s="18" t="s">
        <v>81</v>
      </c>
    </row>
    <row r="103" spans="1:65" s="2" customFormat="1" ht="16.5" customHeight="1">
      <c r="A103" s="33"/>
      <c r="B103" s="138"/>
      <c r="C103" s="139" t="s">
        <v>184</v>
      </c>
      <c r="D103" s="139" t="s">
        <v>140</v>
      </c>
      <c r="E103" s="140" t="s">
        <v>635</v>
      </c>
      <c r="F103" s="141" t="s">
        <v>636</v>
      </c>
      <c r="G103" s="142" t="s">
        <v>369</v>
      </c>
      <c r="H103" s="143">
        <v>116</v>
      </c>
      <c r="I103" s="144"/>
      <c r="J103" s="145">
        <f>ROUND(I103*H103,2)</f>
        <v>0</v>
      </c>
      <c r="K103" s="141" t="s">
        <v>144</v>
      </c>
      <c r="L103" s="34"/>
      <c r="M103" s="146" t="s">
        <v>3</v>
      </c>
      <c r="N103" s="147" t="s">
        <v>42</v>
      </c>
      <c r="O103" s="54"/>
      <c r="P103" s="148">
        <f>O103*H103</f>
        <v>0</v>
      </c>
      <c r="Q103" s="148">
        <v>5.0000000000000002E-5</v>
      </c>
      <c r="R103" s="148">
        <f>Q103*H103</f>
        <v>5.8000000000000005E-3</v>
      </c>
      <c r="S103" s="148">
        <v>0</v>
      </c>
      <c r="T103" s="149">
        <f>S103*H103</f>
        <v>0</v>
      </c>
      <c r="U103" s="33"/>
      <c r="V103" s="33"/>
      <c r="W103" s="33"/>
      <c r="X103" s="33"/>
      <c r="Y103" s="33"/>
      <c r="Z103" s="33"/>
      <c r="AA103" s="33"/>
      <c r="AB103" s="33"/>
      <c r="AC103" s="33"/>
      <c r="AD103" s="33"/>
      <c r="AE103" s="33"/>
      <c r="AR103" s="150" t="s">
        <v>145</v>
      </c>
      <c r="AT103" s="150" t="s">
        <v>140</v>
      </c>
      <c r="AU103" s="150" t="s">
        <v>81</v>
      </c>
      <c r="AY103" s="18" t="s">
        <v>138</v>
      </c>
      <c r="BE103" s="151">
        <f>IF(N103="základní",J103,0)</f>
        <v>0</v>
      </c>
      <c r="BF103" s="151">
        <f>IF(N103="snížená",J103,0)</f>
        <v>0</v>
      </c>
      <c r="BG103" s="151">
        <f>IF(N103="zákl. přenesená",J103,0)</f>
        <v>0</v>
      </c>
      <c r="BH103" s="151">
        <f>IF(N103="sníž. přenesená",J103,0)</f>
        <v>0</v>
      </c>
      <c r="BI103" s="151">
        <f>IF(N103="nulová",J103,0)</f>
        <v>0</v>
      </c>
      <c r="BJ103" s="18" t="s">
        <v>79</v>
      </c>
      <c r="BK103" s="151">
        <f>ROUND(I103*H103,2)</f>
        <v>0</v>
      </c>
      <c r="BL103" s="18" t="s">
        <v>145</v>
      </c>
      <c r="BM103" s="150" t="s">
        <v>637</v>
      </c>
    </row>
    <row r="104" spans="1:65" s="2" customFormat="1" ht="11.25">
      <c r="A104" s="33"/>
      <c r="B104" s="34"/>
      <c r="C104" s="33"/>
      <c r="D104" s="152" t="s">
        <v>147</v>
      </c>
      <c r="E104" s="33"/>
      <c r="F104" s="153" t="s">
        <v>636</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147</v>
      </c>
      <c r="AU104" s="18" t="s">
        <v>81</v>
      </c>
    </row>
    <row r="105" spans="1:65" s="2" customFormat="1" ht="48.75">
      <c r="A105" s="33"/>
      <c r="B105" s="34"/>
      <c r="C105" s="33"/>
      <c r="D105" s="152" t="s">
        <v>148</v>
      </c>
      <c r="E105" s="33"/>
      <c r="F105" s="157" t="s">
        <v>638</v>
      </c>
      <c r="G105" s="33"/>
      <c r="H105" s="33"/>
      <c r="I105" s="154"/>
      <c r="J105" s="33"/>
      <c r="K105" s="33"/>
      <c r="L105" s="34"/>
      <c r="M105" s="155"/>
      <c r="N105" s="156"/>
      <c r="O105" s="54"/>
      <c r="P105" s="54"/>
      <c r="Q105" s="54"/>
      <c r="R105" s="54"/>
      <c r="S105" s="54"/>
      <c r="T105" s="55"/>
      <c r="U105" s="33"/>
      <c r="V105" s="33"/>
      <c r="W105" s="33"/>
      <c r="X105" s="33"/>
      <c r="Y105" s="33"/>
      <c r="Z105" s="33"/>
      <c r="AA105" s="33"/>
      <c r="AB105" s="33"/>
      <c r="AC105" s="33"/>
      <c r="AD105" s="33"/>
      <c r="AE105" s="33"/>
      <c r="AT105" s="18" t="s">
        <v>148</v>
      </c>
      <c r="AU105" s="18" t="s">
        <v>81</v>
      </c>
    </row>
    <row r="106" spans="1:65" s="2" customFormat="1" ht="16.5" customHeight="1">
      <c r="A106" s="33"/>
      <c r="B106" s="138"/>
      <c r="C106" s="181" t="s">
        <v>189</v>
      </c>
      <c r="D106" s="181" t="s">
        <v>276</v>
      </c>
      <c r="E106" s="182" t="s">
        <v>639</v>
      </c>
      <c r="F106" s="183" t="s">
        <v>640</v>
      </c>
      <c r="G106" s="184" t="s">
        <v>624</v>
      </c>
      <c r="H106" s="185">
        <v>348</v>
      </c>
      <c r="I106" s="186"/>
      <c r="J106" s="187">
        <f>ROUND(I106*H106,2)</f>
        <v>0</v>
      </c>
      <c r="K106" s="183" t="s">
        <v>321</v>
      </c>
      <c r="L106" s="188"/>
      <c r="M106" s="189" t="s">
        <v>3</v>
      </c>
      <c r="N106" s="190" t="s">
        <v>42</v>
      </c>
      <c r="O106" s="54"/>
      <c r="P106" s="148">
        <f>O106*H106</f>
        <v>0</v>
      </c>
      <c r="Q106" s="148">
        <v>0</v>
      </c>
      <c r="R106" s="148">
        <f>Q106*H106</f>
        <v>0</v>
      </c>
      <c r="S106" s="148">
        <v>0</v>
      </c>
      <c r="T106" s="149">
        <f>S106*H106</f>
        <v>0</v>
      </c>
      <c r="U106" s="33"/>
      <c r="V106" s="33"/>
      <c r="W106" s="33"/>
      <c r="X106" s="33"/>
      <c r="Y106" s="33"/>
      <c r="Z106" s="33"/>
      <c r="AA106" s="33"/>
      <c r="AB106" s="33"/>
      <c r="AC106" s="33"/>
      <c r="AD106" s="33"/>
      <c r="AE106" s="33"/>
      <c r="AR106" s="150" t="s">
        <v>189</v>
      </c>
      <c r="AT106" s="150" t="s">
        <v>276</v>
      </c>
      <c r="AU106" s="150" t="s">
        <v>81</v>
      </c>
      <c r="AY106" s="18" t="s">
        <v>138</v>
      </c>
      <c r="BE106" s="151">
        <f>IF(N106="základní",J106,0)</f>
        <v>0</v>
      </c>
      <c r="BF106" s="151">
        <f>IF(N106="snížená",J106,0)</f>
        <v>0</v>
      </c>
      <c r="BG106" s="151">
        <f>IF(N106="zákl. přenesená",J106,0)</f>
        <v>0</v>
      </c>
      <c r="BH106" s="151">
        <f>IF(N106="sníž. přenesená",J106,0)</f>
        <v>0</v>
      </c>
      <c r="BI106" s="151">
        <f>IF(N106="nulová",J106,0)</f>
        <v>0</v>
      </c>
      <c r="BJ106" s="18" t="s">
        <v>79</v>
      </c>
      <c r="BK106" s="151">
        <f>ROUND(I106*H106,2)</f>
        <v>0</v>
      </c>
      <c r="BL106" s="18" t="s">
        <v>145</v>
      </c>
      <c r="BM106" s="150" t="s">
        <v>641</v>
      </c>
    </row>
    <row r="107" spans="1:65" s="2" customFormat="1" ht="11.25">
      <c r="A107" s="33"/>
      <c r="B107" s="34"/>
      <c r="C107" s="33"/>
      <c r="D107" s="152" t="s">
        <v>147</v>
      </c>
      <c r="E107" s="33"/>
      <c r="F107" s="153" t="s">
        <v>640</v>
      </c>
      <c r="G107" s="33"/>
      <c r="H107" s="33"/>
      <c r="I107" s="154"/>
      <c r="J107" s="33"/>
      <c r="K107" s="33"/>
      <c r="L107" s="34"/>
      <c r="M107" s="155"/>
      <c r="N107" s="156"/>
      <c r="O107" s="54"/>
      <c r="P107" s="54"/>
      <c r="Q107" s="54"/>
      <c r="R107" s="54"/>
      <c r="S107" s="54"/>
      <c r="T107" s="55"/>
      <c r="U107" s="33"/>
      <c r="V107" s="33"/>
      <c r="W107" s="33"/>
      <c r="X107" s="33"/>
      <c r="Y107" s="33"/>
      <c r="Z107" s="33"/>
      <c r="AA107" s="33"/>
      <c r="AB107" s="33"/>
      <c r="AC107" s="33"/>
      <c r="AD107" s="33"/>
      <c r="AE107" s="33"/>
      <c r="AT107" s="18" t="s">
        <v>147</v>
      </c>
      <c r="AU107" s="18" t="s">
        <v>81</v>
      </c>
    </row>
    <row r="108" spans="1:65" s="2" customFormat="1" ht="16.5" customHeight="1">
      <c r="A108" s="33"/>
      <c r="B108" s="138"/>
      <c r="C108" s="181" t="s">
        <v>199</v>
      </c>
      <c r="D108" s="181" t="s">
        <v>276</v>
      </c>
      <c r="E108" s="182" t="s">
        <v>642</v>
      </c>
      <c r="F108" s="183" t="s">
        <v>643</v>
      </c>
      <c r="G108" s="184" t="s">
        <v>624</v>
      </c>
      <c r="H108" s="185">
        <v>348</v>
      </c>
      <c r="I108" s="186"/>
      <c r="J108" s="187">
        <f>ROUND(I108*H108,2)</f>
        <v>0</v>
      </c>
      <c r="K108" s="183" t="s">
        <v>321</v>
      </c>
      <c r="L108" s="188"/>
      <c r="M108" s="189" t="s">
        <v>3</v>
      </c>
      <c r="N108" s="190" t="s">
        <v>42</v>
      </c>
      <c r="O108" s="54"/>
      <c r="P108" s="148">
        <f>O108*H108</f>
        <v>0</v>
      </c>
      <c r="Q108" s="148">
        <v>0</v>
      </c>
      <c r="R108" s="148">
        <f>Q108*H108</f>
        <v>0</v>
      </c>
      <c r="S108" s="148">
        <v>0</v>
      </c>
      <c r="T108" s="149">
        <f>S108*H108</f>
        <v>0</v>
      </c>
      <c r="U108" s="33"/>
      <c r="V108" s="33"/>
      <c r="W108" s="33"/>
      <c r="X108" s="33"/>
      <c r="Y108" s="33"/>
      <c r="Z108" s="33"/>
      <c r="AA108" s="33"/>
      <c r="AB108" s="33"/>
      <c r="AC108" s="33"/>
      <c r="AD108" s="33"/>
      <c r="AE108" s="33"/>
      <c r="AR108" s="150" t="s">
        <v>189</v>
      </c>
      <c r="AT108" s="150" t="s">
        <v>276</v>
      </c>
      <c r="AU108" s="150" t="s">
        <v>81</v>
      </c>
      <c r="AY108" s="18" t="s">
        <v>138</v>
      </c>
      <c r="BE108" s="151">
        <f>IF(N108="základní",J108,0)</f>
        <v>0</v>
      </c>
      <c r="BF108" s="151">
        <f>IF(N108="snížená",J108,0)</f>
        <v>0</v>
      </c>
      <c r="BG108" s="151">
        <f>IF(N108="zákl. přenesená",J108,0)</f>
        <v>0</v>
      </c>
      <c r="BH108" s="151">
        <f>IF(N108="sníž. přenesená",J108,0)</f>
        <v>0</v>
      </c>
      <c r="BI108" s="151">
        <f>IF(N108="nulová",J108,0)</f>
        <v>0</v>
      </c>
      <c r="BJ108" s="18" t="s">
        <v>79</v>
      </c>
      <c r="BK108" s="151">
        <f>ROUND(I108*H108,2)</f>
        <v>0</v>
      </c>
      <c r="BL108" s="18" t="s">
        <v>145</v>
      </c>
      <c r="BM108" s="150" t="s">
        <v>644</v>
      </c>
    </row>
    <row r="109" spans="1:65" s="2" customFormat="1" ht="11.25">
      <c r="A109" s="33"/>
      <c r="B109" s="34"/>
      <c r="C109" s="33"/>
      <c r="D109" s="152" t="s">
        <v>147</v>
      </c>
      <c r="E109" s="33"/>
      <c r="F109" s="153" t="s">
        <v>643</v>
      </c>
      <c r="G109" s="33"/>
      <c r="H109" s="33"/>
      <c r="I109" s="154"/>
      <c r="J109" s="33"/>
      <c r="K109" s="33"/>
      <c r="L109" s="34"/>
      <c r="M109" s="155"/>
      <c r="N109" s="156"/>
      <c r="O109" s="54"/>
      <c r="P109" s="54"/>
      <c r="Q109" s="54"/>
      <c r="R109" s="54"/>
      <c r="S109" s="54"/>
      <c r="T109" s="55"/>
      <c r="U109" s="33"/>
      <c r="V109" s="33"/>
      <c r="W109" s="33"/>
      <c r="X109" s="33"/>
      <c r="Y109" s="33"/>
      <c r="Z109" s="33"/>
      <c r="AA109" s="33"/>
      <c r="AB109" s="33"/>
      <c r="AC109" s="33"/>
      <c r="AD109" s="33"/>
      <c r="AE109" s="33"/>
      <c r="AT109" s="18" t="s">
        <v>147</v>
      </c>
      <c r="AU109" s="18" t="s">
        <v>81</v>
      </c>
    </row>
    <row r="110" spans="1:65" s="2" customFormat="1" ht="16.5" customHeight="1">
      <c r="A110" s="33"/>
      <c r="B110" s="138"/>
      <c r="C110" s="181" t="s">
        <v>207</v>
      </c>
      <c r="D110" s="181" t="s">
        <v>276</v>
      </c>
      <c r="E110" s="182" t="s">
        <v>645</v>
      </c>
      <c r="F110" s="183" t="s">
        <v>646</v>
      </c>
      <c r="G110" s="184" t="s">
        <v>276</v>
      </c>
      <c r="H110" s="185">
        <v>232</v>
      </c>
      <c r="I110" s="186"/>
      <c r="J110" s="187">
        <f>ROUND(I110*H110,2)</f>
        <v>0</v>
      </c>
      <c r="K110" s="183" t="s">
        <v>321</v>
      </c>
      <c r="L110" s="188"/>
      <c r="M110" s="189" t="s">
        <v>3</v>
      </c>
      <c r="N110" s="190" t="s">
        <v>42</v>
      </c>
      <c r="O110" s="54"/>
      <c r="P110" s="148">
        <f>O110*H110</f>
        <v>0</v>
      </c>
      <c r="Q110" s="148">
        <v>0</v>
      </c>
      <c r="R110" s="148">
        <f>Q110*H110</f>
        <v>0</v>
      </c>
      <c r="S110" s="148">
        <v>0</v>
      </c>
      <c r="T110" s="149">
        <f>S110*H110</f>
        <v>0</v>
      </c>
      <c r="U110" s="33"/>
      <c r="V110" s="33"/>
      <c r="W110" s="33"/>
      <c r="X110" s="33"/>
      <c r="Y110" s="33"/>
      <c r="Z110" s="33"/>
      <c r="AA110" s="33"/>
      <c r="AB110" s="33"/>
      <c r="AC110" s="33"/>
      <c r="AD110" s="33"/>
      <c r="AE110" s="33"/>
      <c r="AR110" s="150" t="s">
        <v>189</v>
      </c>
      <c r="AT110" s="150" t="s">
        <v>276</v>
      </c>
      <c r="AU110" s="150" t="s">
        <v>81</v>
      </c>
      <c r="AY110" s="18" t="s">
        <v>138</v>
      </c>
      <c r="BE110" s="151">
        <f>IF(N110="základní",J110,0)</f>
        <v>0</v>
      </c>
      <c r="BF110" s="151">
        <f>IF(N110="snížená",J110,0)</f>
        <v>0</v>
      </c>
      <c r="BG110" s="151">
        <f>IF(N110="zákl. přenesená",J110,0)</f>
        <v>0</v>
      </c>
      <c r="BH110" s="151">
        <f>IF(N110="sníž. přenesená",J110,0)</f>
        <v>0</v>
      </c>
      <c r="BI110" s="151">
        <f>IF(N110="nulová",J110,0)</f>
        <v>0</v>
      </c>
      <c r="BJ110" s="18" t="s">
        <v>79</v>
      </c>
      <c r="BK110" s="151">
        <f>ROUND(I110*H110,2)</f>
        <v>0</v>
      </c>
      <c r="BL110" s="18" t="s">
        <v>145</v>
      </c>
      <c r="BM110" s="150" t="s">
        <v>647</v>
      </c>
    </row>
    <row r="111" spans="1:65" s="2" customFormat="1" ht="11.25">
      <c r="A111" s="33"/>
      <c r="B111" s="34"/>
      <c r="C111" s="33"/>
      <c r="D111" s="152" t="s">
        <v>147</v>
      </c>
      <c r="E111" s="33"/>
      <c r="F111" s="153" t="s">
        <v>646</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147</v>
      </c>
      <c r="AU111" s="18" t="s">
        <v>81</v>
      </c>
    </row>
    <row r="112" spans="1:65" s="2" customFormat="1" ht="24">
      <c r="A112" s="33"/>
      <c r="B112" s="138"/>
      <c r="C112" s="139" t="s">
        <v>211</v>
      </c>
      <c r="D112" s="139" t="s">
        <v>140</v>
      </c>
      <c r="E112" s="140" t="s">
        <v>648</v>
      </c>
      <c r="F112" s="141" t="s">
        <v>649</v>
      </c>
      <c r="G112" s="142" t="s">
        <v>236</v>
      </c>
      <c r="H112" s="143">
        <v>8.9999999999999993E-3</v>
      </c>
      <c r="I112" s="144"/>
      <c r="J112" s="145">
        <f>ROUND(I112*H112,2)</f>
        <v>0</v>
      </c>
      <c r="K112" s="141" t="s">
        <v>144</v>
      </c>
      <c r="L112" s="34"/>
      <c r="M112" s="146" t="s">
        <v>3</v>
      </c>
      <c r="N112" s="147" t="s">
        <v>42</v>
      </c>
      <c r="O112" s="54"/>
      <c r="P112" s="148">
        <f>O112*H112</f>
        <v>0</v>
      </c>
      <c r="Q112" s="148">
        <v>0</v>
      </c>
      <c r="R112" s="148">
        <f>Q112*H112</f>
        <v>0</v>
      </c>
      <c r="S112" s="148">
        <v>0</v>
      </c>
      <c r="T112" s="149">
        <f>S112*H112</f>
        <v>0</v>
      </c>
      <c r="U112" s="33"/>
      <c r="V112" s="33"/>
      <c r="W112" s="33"/>
      <c r="X112" s="33"/>
      <c r="Y112" s="33"/>
      <c r="Z112" s="33"/>
      <c r="AA112" s="33"/>
      <c r="AB112" s="33"/>
      <c r="AC112" s="33"/>
      <c r="AD112" s="33"/>
      <c r="AE112" s="33"/>
      <c r="AR112" s="150" t="s">
        <v>145</v>
      </c>
      <c r="AT112" s="150" t="s">
        <v>140</v>
      </c>
      <c r="AU112" s="150" t="s">
        <v>81</v>
      </c>
      <c r="AY112" s="18" t="s">
        <v>138</v>
      </c>
      <c r="BE112" s="151">
        <f>IF(N112="základní",J112,0)</f>
        <v>0</v>
      </c>
      <c r="BF112" s="151">
        <f>IF(N112="snížená",J112,0)</f>
        <v>0</v>
      </c>
      <c r="BG112" s="151">
        <f>IF(N112="zákl. přenesená",J112,0)</f>
        <v>0</v>
      </c>
      <c r="BH112" s="151">
        <f>IF(N112="sníž. přenesená",J112,0)</f>
        <v>0</v>
      </c>
      <c r="BI112" s="151">
        <f>IF(N112="nulová",J112,0)</f>
        <v>0</v>
      </c>
      <c r="BJ112" s="18" t="s">
        <v>79</v>
      </c>
      <c r="BK112" s="151">
        <f>ROUND(I112*H112,2)</f>
        <v>0</v>
      </c>
      <c r="BL112" s="18" t="s">
        <v>145</v>
      </c>
      <c r="BM112" s="150" t="s">
        <v>650</v>
      </c>
    </row>
    <row r="113" spans="1:65" s="2" customFormat="1" ht="11.25">
      <c r="A113" s="33"/>
      <c r="B113" s="34"/>
      <c r="C113" s="33"/>
      <c r="D113" s="152" t="s">
        <v>147</v>
      </c>
      <c r="E113" s="33"/>
      <c r="F113" s="153" t="s">
        <v>649</v>
      </c>
      <c r="G113" s="33"/>
      <c r="H113" s="33"/>
      <c r="I113" s="154"/>
      <c r="J113" s="33"/>
      <c r="K113" s="33"/>
      <c r="L113" s="34"/>
      <c r="M113" s="155"/>
      <c r="N113" s="156"/>
      <c r="O113" s="54"/>
      <c r="P113" s="54"/>
      <c r="Q113" s="54"/>
      <c r="R113" s="54"/>
      <c r="S113" s="54"/>
      <c r="T113" s="55"/>
      <c r="U113" s="33"/>
      <c r="V113" s="33"/>
      <c r="W113" s="33"/>
      <c r="X113" s="33"/>
      <c r="Y113" s="33"/>
      <c r="Z113" s="33"/>
      <c r="AA113" s="33"/>
      <c r="AB113" s="33"/>
      <c r="AC113" s="33"/>
      <c r="AD113" s="33"/>
      <c r="AE113" s="33"/>
      <c r="AT113" s="18" t="s">
        <v>147</v>
      </c>
      <c r="AU113" s="18" t="s">
        <v>81</v>
      </c>
    </row>
    <row r="114" spans="1:65" s="2" customFormat="1" ht="48.75">
      <c r="A114" s="33"/>
      <c r="B114" s="34"/>
      <c r="C114" s="33"/>
      <c r="D114" s="152" t="s">
        <v>148</v>
      </c>
      <c r="E114" s="33"/>
      <c r="F114" s="157" t="s">
        <v>651</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81</v>
      </c>
    </row>
    <row r="115" spans="1:65" s="2" customFormat="1" ht="16.5" customHeight="1">
      <c r="A115" s="33"/>
      <c r="B115" s="138"/>
      <c r="C115" s="181" t="s">
        <v>220</v>
      </c>
      <c r="D115" s="181" t="s">
        <v>276</v>
      </c>
      <c r="E115" s="182" t="s">
        <v>652</v>
      </c>
      <c r="F115" s="183" t="s">
        <v>653</v>
      </c>
      <c r="G115" s="184" t="s">
        <v>624</v>
      </c>
      <c r="H115" s="185">
        <v>580</v>
      </c>
      <c r="I115" s="186"/>
      <c r="J115" s="187">
        <f>ROUND(I115*H115,2)</f>
        <v>0</v>
      </c>
      <c r="K115" s="183" t="s">
        <v>321</v>
      </c>
      <c r="L115" s="188"/>
      <c r="M115" s="189" t="s">
        <v>3</v>
      </c>
      <c r="N115" s="190" t="s">
        <v>42</v>
      </c>
      <c r="O115" s="54"/>
      <c r="P115" s="148">
        <f>O115*H115</f>
        <v>0</v>
      </c>
      <c r="Q115" s="148">
        <v>0</v>
      </c>
      <c r="R115" s="148">
        <f>Q115*H115</f>
        <v>0</v>
      </c>
      <c r="S115" s="148">
        <v>0</v>
      </c>
      <c r="T115" s="149">
        <f>S115*H115</f>
        <v>0</v>
      </c>
      <c r="U115" s="33"/>
      <c r="V115" s="33"/>
      <c r="W115" s="33"/>
      <c r="X115" s="33"/>
      <c r="Y115" s="33"/>
      <c r="Z115" s="33"/>
      <c r="AA115" s="33"/>
      <c r="AB115" s="33"/>
      <c r="AC115" s="33"/>
      <c r="AD115" s="33"/>
      <c r="AE115" s="33"/>
      <c r="AR115" s="150" t="s">
        <v>189</v>
      </c>
      <c r="AT115" s="150" t="s">
        <v>276</v>
      </c>
      <c r="AU115" s="150" t="s">
        <v>81</v>
      </c>
      <c r="AY115" s="18" t="s">
        <v>138</v>
      </c>
      <c r="BE115" s="151">
        <f>IF(N115="základní",J115,0)</f>
        <v>0</v>
      </c>
      <c r="BF115" s="151">
        <f>IF(N115="snížená",J115,0)</f>
        <v>0</v>
      </c>
      <c r="BG115" s="151">
        <f>IF(N115="zákl. přenesená",J115,0)</f>
        <v>0</v>
      </c>
      <c r="BH115" s="151">
        <f>IF(N115="sníž. přenesená",J115,0)</f>
        <v>0</v>
      </c>
      <c r="BI115" s="151">
        <f>IF(N115="nulová",J115,0)</f>
        <v>0</v>
      </c>
      <c r="BJ115" s="18" t="s">
        <v>79</v>
      </c>
      <c r="BK115" s="151">
        <f>ROUND(I115*H115,2)</f>
        <v>0</v>
      </c>
      <c r="BL115" s="18" t="s">
        <v>145</v>
      </c>
      <c r="BM115" s="150" t="s">
        <v>654</v>
      </c>
    </row>
    <row r="116" spans="1:65" s="2" customFormat="1" ht="11.25">
      <c r="A116" s="33"/>
      <c r="B116" s="34"/>
      <c r="C116" s="33"/>
      <c r="D116" s="152" t="s">
        <v>147</v>
      </c>
      <c r="E116" s="33"/>
      <c r="F116" s="153" t="s">
        <v>653</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147</v>
      </c>
      <c r="AU116" s="18" t="s">
        <v>81</v>
      </c>
    </row>
    <row r="117" spans="1:65" s="2" customFormat="1" ht="21.75" customHeight="1">
      <c r="A117" s="33"/>
      <c r="B117" s="138"/>
      <c r="C117" s="139" t="s">
        <v>225</v>
      </c>
      <c r="D117" s="139" t="s">
        <v>140</v>
      </c>
      <c r="E117" s="140" t="s">
        <v>655</v>
      </c>
      <c r="F117" s="141" t="s">
        <v>656</v>
      </c>
      <c r="G117" s="142" t="s">
        <v>369</v>
      </c>
      <c r="H117" s="143">
        <v>116</v>
      </c>
      <c r="I117" s="144"/>
      <c r="J117" s="145">
        <f>ROUND(I117*H117,2)</f>
        <v>0</v>
      </c>
      <c r="K117" s="141" t="s">
        <v>144</v>
      </c>
      <c r="L117" s="34"/>
      <c r="M117" s="146" t="s">
        <v>3</v>
      </c>
      <c r="N117" s="147" t="s">
        <v>42</v>
      </c>
      <c r="O117" s="54"/>
      <c r="P117" s="148">
        <f>O117*H117</f>
        <v>0</v>
      </c>
      <c r="Q117" s="148">
        <v>2.0799999999999998E-3</v>
      </c>
      <c r="R117" s="148">
        <f>Q117*H117</f>
        <v>0.24127999999999997</v>
      </c>
      <c r="S117" s="148">
        <v>0</v>
      </c>
      <c r="T117" s="149">
        <f>S117*H117</f>
        <v>0</v>
      </c>
      <c r="U117" s="33"/>
      <c r="V117" s="33"/>
      <c r="W117" s="33"/>
      <c r="X117" s="33"/>
      <c r="Y117" s="33"/>
      <c r="Z117" s="33"/>
      <c r="AA117" s="33"/>
      <c r="AB117" s="33"/>
      <c r="AC117" s="33"/>
      <c r="AD117" s="33"/>
      <c r="AE117" s="33"/>
      <c r="AR117" s="150" t="s">
        <v>145</v>
      </c>
      <c r="AT117" s="150" t="s">
        <v>140</v>
      </c>
      <c r="AU117" s="150" t="s">
        <v>81</v>
      </c>
      <c r="AY117" s="18" t="s">
        <v>138</v>
      </c>
      <c r="BE117" s="151">
        <f>IF(N117="základní",J117,0)</f>
        <v>0</v>
      </c>
      <c r="BF117" s="151">
        <f>IF(N117="snížená",J117,0)</f>
        <v>0</v>
      </c>
      <c r="BG117" s="151">
        <f>IF(N117="zákl. přenesená",J117,0)</f>
        <v>0</v>
      </c>
      <c r="BH117" s="151">
        <f>IF(N117="sníž. přenesená",J117,0)</f>
        <v>0</v>
      </c>
      <c r="BI117" s="151">
        <f>IF(N117="nulová",J117,0)</f>
        <v>0</v>
      </c>
      <c r="BJ117" s="18" t="s">
        <v>79</v>
      </c>
      <c r="BK117" s="151">
        <f>ROUND(I117*H117,2)</f>
        <v>0</v>
      </c>
      <c r="BL117" s="18" t="s">
        <v>145</v>
      </c>
      <c r="BM117" s="150" t="s">
        <v>657</v>
      </c>
    </row>
    <row r="118" spans="1:65" s="2" customFormat="1" ht="11.25">
      <c r="A118" s="33"/>
      <c r="B118" s="34"/>
      <c r="C118" s="33"/>
      <c r="D118" s="152" t="s">
        <v>147</v>
      </c>
      <c r="E118" s="33"/>
      <c r="F118" s="153" t="s">
        <v>656</v>
      </c>
      <c r="G118" s="33"/>
      <c r="H118" s="33"/>
      <c r="I118" s="154"/>
      <c r="J118" s="33"/>
      <c r="K118" s="33"/>
      <c r="L118" s="34"/>
      <c r="M118" s="155"/>
      <c r="N118" s="156"/>
      <c r="O118" s="54"/>
      <c r="P118" s="54"/>
      <c r="Q118" s="54"/>
      <c r="R118" s="54"/>
      <c r="S118" s="54"/>
      <c r="T118" s="55"/>
      <c r="U118" s="33"/>
      <c r="V118" s="33"/>
      <c r="W118" s="33"/>
      <c r="X118" s="33"/>
      <c r="Y118" s="33"/>
      <c r="Z118" s="33"/>
      <c r="AA118" s="33"/>
      <c r="AB118" s="33"/>
      <c r="AC118" s="33"/>
      <c r="AD118" s="33"/>
      <c r="AE118" s="33"/>
      <c r="AT118" s="18" t="s">
        <v>147</v>
      </c>
      <c r="AU118" s="18" t="s">
        <v>81</v>
      </c>
    </row>
    <row r="119" spans="1:65" s="2" customFormat="1" ht="117">
      <c r="A119" s="33"/>
      <c r="B119" s="34"/>
      <c r="C119" s="33"/>
      <c r="D119" s="152" t="s">
        <v>148</v>
      </c>
      <c r="E119" s="33"/>
      <c r="F119" s="157" t="s">
        <v>658</v>
      </c>
      <c r="G119" s="33"/>
      <c r="H119" s="33"/>
      <c r="I119" s="154"/>
      <c r="J119" s="33"/>
      <c r="K119" s="33"/>
      <c r="L119" s="34"/>
      <c r="M119" s="155"/>
      <c r="N119" s="156"/>
      <c r="O119" s="54"/>
      <c r="P119" s="54"/>
      <c r="Q119" s="54"/>
      <c r="R119" s="54"/>
      <c r="S119" s="54"/>
      <c r="T119" s="55"/>
      <c r="U119" s="33"/>
      <c r="V119" s="33"/>
      <c r="W119" s="33"/>
      <c r="X119" s="33"/>
      <c r="Y119" s="33"/>
      <c r="Z119" s="33"/>
      <c r="AA119" s="33"/>
      <c r="AB119" s="33"/>
      <c r="AC119" s="33"/>
      <c r="AD119" s="33"/>
      <c r="AE119" s="33"/>
      <c r="AT119" s="18" t="s">
        <v>148</v>
      </c>
      <c r="AU119" s="18" t="s">
        <v>81</v>
      </c>
    </row>
    <row r="120" spans="1:65" s="2" customFormat="1" ht="16.5" customHeight="1">
      <c r="A120" s="33"/>
      <c r="B120" s="138"/>
      <c r="C120" s="181" t="s">
        <v>233</v>
      </c>
      <c r="D120" s="181" t="s">
        <v>276</v>
      </c>
      <c r="E120" s="182" t="s">
        <v>659</v>
      </c>
      <c r="F120" s="183" t="s">
        <v>660</v>
      </c>
      <c r="G120" s="184" t="s">
        <v>276</v>
      </c>
      <c r="H120" s="185">
        <v>348</v>
      </c>
      <c r="I120" s="186"/>
      <c r="J120" s="187">
        <f>ROUND(I120*H120,2)</f>
        <v>0</v>
      </c>
      <c r="K120" s="183" t="s">
        <v>321</v>
      </c>
      <c r="L120" s="188"/>
      <c r="M120" s="189" t="s">
        <v>3</v>
      </c>
      <c r="N120" s="190"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189</v>
      </c>
      <c r="AT120" s="150" t="s">
        <v>276</v>
      </c>
      <c r="AU120" s="150" t="s">
        <v>81</v>
      </c>
      <c r="AY120" s="18" t="s">
        <v>138</v>
      </c>
      <c r="BE120" s="151">
        <f>IF(N120="základní",J120,0)</f>
        <v>0</v>
      </c>
      <c r="BF120" s="151">
        <f>IF(N120="snížená",J120,0)</f>
        <v>0</v>
      </c>
      <c r="BG120" s="151">
        <f>IF(N120="zákl. přenesená",J120,0)</f>
        <v>0</v>
      </c>
      <c r="BH120" s="151">
        <f>IF(N120="sníž. přenesená",J120,0)</f>
        <v>0</v>
      </c>
      <c r="BI120" s="151">
        <f>IF(N120="nulová",J120,0)</f>
        <v>0</v>
      </c>
      <c r="BJ120" s="18" t="s">
        <v>79</v>
      </c>
      <c r="BK120" s="151">
        <f>ROUND(I120*H120,2)</f>
        <v>0</v>
      </c>
      <c r="BL120" s="18" t="s">
        <v>145</v>
      </c>
      <c r="BM120" s="150" t="s">
        <v>661</v>
      </c>
    </row>
    <row r="121" spans="1:65" s="2" customFormat="1" ht="11.25">
      <c r="A121" s="33"/>
      <c r="B121" s="34"/>
      <c r="C121" s="33"/>
      <c r="D121" s="152" t="s">
        <v>147</v>
      </c>
      <c r="E121" s="33"/>
      <c r="F121" s="153" t="s">
        <v>660</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147</v>
      </c>
      <c r="AU121" s="18" t="s">
        <v>81</v>
      </c>
    </row>
    <row r="122" spans="1:65" s="2" customFormat="1" ht="21.75" customHeight="1">
      <c r="A122" s="33"/>
      <c r="B122" s="138"/>
      <c r="C122" s="139" t="s">
        <v>9</v>
      </c>
      <c r="D122" s="139" t="s">
        <v>140</v>
      </c>
      <c r="E122" s="140" t="s">
        <v>662</v>
      </c>
      <c r="F122" s="141" t="s">
        <v>663</v>
      </c>
      <c r="G122" s="142" t="s">
        <v>143</v>
      </c>
      <c r="H122" s="143">
        <v>58</v>
      </c>
      <c r="I122" s="144"/>
      <c r="J122" s="145">
        <f>ROUND(I122*H122,2)</f>
        <v>0</v>
      </c>
      <c r="K122" s="141" t="s">
        <v>144</v>
      </c>
      <c r="L122" s="34"/>
      <c r="M122" s="146" t="s">
        <v>3</v>
      </c>
      <c r="N122" s="147" t="s">
        <v>42</v>
      </c>
      <c r="O122" s="54"/>
      <c r="P122" s="148">
        <f>O122*H122</f>
        <v>0</v>
      </c>
      <c r="Q122" s="148">
        <v>0</v>
      </c>
      <c r="R122" s="148">
        <f>Q122*H122</f>
        <v>0</v>
      </c>
      <c r="S122" s="148">
        <v>0</v>
      </c>
      <c r="T122" s="149">
        <f>S122*H122</f>
        <v>0</v>
      </c>
      <c r="U122" s="33"/>
      <c r="V122" s="33"/>
      <c r="W122" s="33"/>
      <c r="X122" s="33"/>
      <c r="Y122" s="33"/>
      <c r="Z122" s="33"/>
      <c r="AA122" s="33"/>
      <c r="AB122" s="33"/>
      <c r="AC122" s="33"/>
      <c r="AD122" s="33"/>
      <c r="AE122" s="33"/>
      <c r="AR122" s="150" t="s">
        <v>145</v>
      </c>
      <c r="AT122" s="150" t="s">
        <v>140</v>
      </c>
      <c r="AU122" s="150" t="s">
        <v>81</v>
      </c>
      <c r="AY122" s="18" t="s">
        <v>138</v>
      </c>
      <c r="BE122" s="151">
        <f>IF(N122="základní",J122,0)</f>
        <v>0</v>
      </c>
      <c r="BF122" s="151">
        <f>IF(N122="snížená",J122,0)</f>
        <v>0</v>
      </c>
      <c r="BG122" s="151">
        <f>IF(N122="zákl. přenesená",J122,0)</f>
        <v>0</v>
      </c>
      <c r="BH122" s="151">
        <f>IF(N122="sníž. přenesená",J122,0)</f>
        <v>0</v>
      </c>
      <c r="BI122" s="151">
        <f>IF(N122="nulová",J122,0)</f>
        <v>0</v>
      </c>
      <c r="BJ122" s="18" t="s">
        <v>79</v>
      </c>
      <c r="BK122" s="151">
        <f>ROUND(I122*H122,2)</f>
        <v>0</v>
      </c>
      <c r="BL122" s="18" t="s">
        <v>145</v>
      </c>
      <c r="BM122" s="150" t="s">
        <v>664</v>
      </c>
    </row>
    <row r="123" spans="1:65" s="2" customFormat="1" ht="11.25">
      <c r="A123" s="33"/>
      <c r="B123" s="34"/>
      <c r="C123" s="33"/>
      <c r="D123" s="152" t="s">
        <v>147</v>
      </c>
      <c r="E123" s="33"/>
      <c r="F123" s="153" t="s">
        <v>663</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147</v>
      </c>
      <c r="AU123" s="18" t="s">
        <v>81</v>
      </c>
    </row>
    <row r="124" spans="1:65" s="2" customFormat="1" ht="97.5">
      <c r="A124" s="33"/>
      <c r="B124" s="34"/>
      <c r="C124" s="33"/>
      <c r="D124" s="152" t="s">
        <v>148</v>
      </c>
      <c r="E124" s="33"/>
      <c r="F124" s="157" t="s">
        <v>665</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81</v>
      </c>
    </row>
    <row r="125" spans="1:65" s="2" customFormat="1" ht="16.5" customHeight="1">
      <c r="A125" s="33"/>
      <c r="B125" s="138"/>
      <c r="C125" s="181" t="s">
        <v>245</v>
      </c>
      <c r="D125" s="181" t="s">
        <v>276</v>
      </c>
      <c r="E125" s="182" t="s">
        <v>666</v>
      </c>
      <c r="F125" s="183" t="s">
        <v>667</v>
      </c>
      <c r="G125" s="184" t="s">
        <v>668</v>
      </c>
      <c r="H125" s="185">
        <v>8.9250000000000007</v>
      </c>
      <c r="I125" s="186"/>
      <c r="J125" s="187">
        <f>ROUND(I125*H125,2)</f>
        <v>0</v>
      </c>
      <c r="K125" s="183" t="s">
        <v>321</v>
      </c>
      <c r="L125" s="188"/>
      <c r="M125" s="189" t="s">
        <v>3</v>
      </c>
      <c r="N125" s="190" t="s">
        <v>42</v>
      </c>
      <c r="O125" s="54"/>
      <c r="P125" s="148">
        <f>O125*H125</f>
        <v>0</v>
      </c>
      <c r="Q125" s="148">
        <v>0</v>
      </c>
      <c r="R125" s="148">
        <f>Q125*H125</f>
        <v>0</v>
      </c>
      <c r="S125" s="148">
        <v>0</v>
      </c>
      <c r="T125" s="149">
        <f>S125*H125</f>
        <v>0</v>
      </c>
      <c r="U125" s="33"/>
      <c r="V125" s="33"/>
      <c r="W125" s="33"/>
      <c r="X125" s="33"/>
      <c r="Y125" s="33"/>
      <c r="Z125" s="33"/>
      <c r="AA125" s="33"/>
      <c r="AB125" s="33"/>
      <c r="AC125" s="33"/>
      <c r="AD125" s="33"/>
      <c r="AE125" s="33"/>
      <c r="AR125" s="150" t="s">
        <v>189</v>
      </c>
      <c r="AT125" s="150" t="s">
        <v>276</v>
      </c>
      <c r="AU125" s="150" t="s">
        <v>81</v>
      </c>
      <c r="AY125" s="18" t="s">
        <v>138</v>
      </c>
      <c r="BE125" s="151">
        <f>IF(N125="základní",J125,0)</f>
        <v>0</v>
      </c>
      <c r="BF125" s="151">
        <f>IF(N125="snížená",J125,0)</f>
        <v>0</v>
      </c>
      <c r="BG125" s="151">
        <f>IF(N125="zákl. přenesená",J125,0)</f>
        <v>0</v>
      </c>
      <c r="BH125" s="151">
        <f>IF(N125="sníž. přenesená",J125,0)</f>
        <v>0</v>
      </c>
      <c r="BI125" s="151">
        <f>IF(N125="nulová",J125,0)</f>
        <v>0</v>
      </c>
      <c r="BJ125" s="18" t="s">
        <v>79</v>
      </c>
      <c r="BK125" s="151">
        <f>ROUND(I125*H125,2)</f>
        <v>0</v>
      </c>
      <c r="BL125" s="18" t="s">
        <v>145</v>
      </c>
      <c r="BM125" s="150" t="s">
        <v>669</v>
      </c>
    </row>
    <row r="126" spans="1:65" s="2" customFormat="1" ht="11.25">
      <c r="A126" s="33"/>
      <c r="B126" s="34"/>
      <c r="C126" s="33"/>
      <c r="D126" s="152" t="s">
        <v>147</v>
      </c>
      <c r="E126" s="33"/>
      <c r="F126" s="153" t="s">
        <v>667</v>
      </c>
      <c r="G126" s="33"/>
      <c r="H126" s="33"/>
      <c r="I126" s="154"/>
      <c r="J126" s="33"/>
      <c r="K126" s="33"/>
      <c r="L126" s="34"/>
      <c r="M126" s="155"/>
      <c r="N126" s="156"/>
      <c r="O126" s="54"/>
      <c r="P126" s="54"/>
      <c r="Q126" s="54"/>
      <c r="R126" s="54"/>
      <c r="S126" s="54"/>
      <c r="T126" s="55"/>
      <c r="U126" s="33"/>
      <c r="V126" s="33"/>
      <c r="W126" s="33"/>
      <c r="X126" s="33"/>
      <c r="Y126" s="33"/>
      <c r="Z126" s="33"/>
      <c r="AA126" s="33"/>
      <c r="AB126" s="33"/>
      <c r="AC126" s="33"/>
      <c r="AD126" s="33"/>
      <c r="AE126" s="33"/>
      <c r="AT126" s="18" t="s">
        <v>147</v>
      </c>
      <c r="AU126" s="18" t="s">
        <v>81</v>
      </c>
    </row>
    <row r="127" spans="1:65" s="12" customFormat="1" ht="22.9" customHeight="1">
      <c r="B127" s="125"/>
      <c r="D127" s="126" t="s">
        <v>70</v>
      </c>
      <c r="E127" s="136" t="s">
        <v>670</v>
      </c>
      <c r="F127" s="136" t="s">
        <v>671</v>
      </c>
      <c r="I127" s="128"/>
      <c r="J127" s="137">
        <f>BK127</f>
        <v>0</v>
      </c>
      <c r="L127" s="125"/>
      <c r="M127" s="130"/>
      <c r="N127" s="131"/>
      <c r="O127" s="131"/>
      <c r="P127" s="132">
        <f>SUM(P128:P151)</f>
        <v>0</v>
      </c>
      <c r="Q127" s="131"/>
      <c r="R127" s="132">
        <f>SUM(R128:R151)</f>
        <v>0</v>
      </c>
      <c r="S127" s="131"/>
      <c r="T127" s="133">
        <f>SUM(T128:T151)</f>
        <v>0</v>
      </c>
      <c r="AR127" s="126" t="s">
        <v>79</v>
      </c>
      <c r="AT127" s="134" t="s">
        <v>70</v>
      </c>
      <c r="AU127" s="134" t="s">
        <v>79</v>
      </c>
      <c r="AY127" s="126" t="s">
        <v>138</v>
      </c>
      <c r="BK127" s="135">
        <f>SUM(BK128:BK151)</f>
        <v>0</v>
      </c>
    </row>
    <row r="128" spans="1:65" s="2" customFormat="1" ht="24">
      <c r="A128" s="33"/>
      <c r="B128" s="138"/>
      <c r="C128" s="139" t="s">
        <v>251</v>
      </c>
      <c r="D128" s="139" t="s">
        <v>140</v>
      </c>
      <c r="E128" s="140" t="s">
        <v>672</v>
      </c>
      <c r="F128" s="141" t="s">
        <v>673</v>
      </c>
      <c r="G128" s="142" t="s">
        <v>143</v>
      </c>
      <c r="H128" s="143">
        <v>5290</v>
      </c>
      <c r="I128" s="144"/>
      <c r="J128" s="145">
        <f>ROUND(I128*H128,2)</f>
        <v>0</v>
      </c>
      <c r="K128" s="141" t="s">
        <v>144</v>
      </c>
      <c r="L128" s="34"/>
      <c r="M128" s="146" t="s">
        <v>3</v>
      </c>
      <c r="N128" s="147" t="s">
        <v>42</v>
      </c>
      <c r="O128" s="54"/>
      <c r="P128" s="148">
        <f>O128*H128</f>
        <v>0</v>
      </c>
      <c r="Q128" s="148">
        <v>0</v>
      </c>
      <c r="R128" s="148">
        <f>Q128*H128</f>
        <v>0</v>
      </c>
      <c r="S128" s="148">
        <v>0</v>
      </c>
      <c r="T128" s="149">
        <f>S128*H128</f>
        <v>0</v>
      </c>
      <c r="U128" s="33"/>
      <c r="V128" s="33"/>
      <c r="W128" s="33"/>
      <c r="X128" s="33"/>
      <c r="Y128" s="33"/>
      <c r="Z128" s="33"/>
      <c r="AA128" s="33"/>
      <c r="AB128" s="33"/>
      <c r="AC128" s="33"/>
      <c r="AD128" s="33"/>
      <c r="AE128" s="33"/>
      <c r="AR128" s="150" t="s">
        <v>145</v>
      </c>
      <c r="AT128" s="150" t="s">
        <v>140</v>
      </c>
      <c r="AU128" s="150" t="s">
        <v>81</v>
      </c>
      <c r="AY128" s="18" t="s">
        <v>138</v>
      </c>
      <c r="BE128" s="151">
        <f>IF(N128="základní",J128,0)</f>
        <v>0</v>
      </c>
      <c r="BF128" s="151">
        <f>IF(N128="snížená",J128,0)</f>
        <v>0</v>
      </c>
      <c r="BG128" s="151">
        <f>IF(N128="zákl. přenesená",J128,0)</f>
        <v>0</v>
      </c>
      <c r="BH128" s="151">
        <f>IF(N128="sníž. přenesená",J128,0)</f>
        <v>0</v>
      </c>
      <c r="BI128" s="151">
        <f>IF(N128="nulová",J128,0)</f>
        <v>0</v>
      </c>
      <c r="BJ128" s="18" t="s">
        <v>79</v>
      </c>
      <c r="BK128" s="151">
        <f>ROUND(I128*H128,2)</f>
        <v>0</v>
      </c>
      <c r="BL128" s="18" t="s">
        <v>145</v>
      </c>
      <c r="BM128" s="150" t="s">
        <v>674</v>
      </c>
    </row>
    <row r="129" spans="1:65" s="2" customFormat="1" ht="19.5">
      <c r="A129" s="33"/>
      <c r="B129" s="34"/>
      <c r="C129" s="33"/>
      <c r="D129" s="152" t="s">
        <v>147</v>
      </c>
      <c r="E129" s="33"/>
      <c r="F129" s="153" t="s">
        <v>673</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147</v>
      </c>
      <c r="AU129" s="18" t="s">
        <v>81</v>
      </c>
    </row>
    <row r="130" spans="1:65" s="2" customFormat="1" ht="126.75">
      <c r="A130" s="33"/>
      <c r="B130" s="34"/>
      <c r="C130" s="33"/>
      <c r="D130" s="152" t="s">
        <v>148</v>
      </c>
      <c r="E130" s="33"/>
      <c r="F130" s="157" t="s">
        <v>675</v>
      </c>
      <c r="G130" s="33"/>
      <c r="H130" s="33"/>
      <c r="I130" s="154"/>
      <c r="J130" s="33"/>
      <c r="K130" s="33"/>
      <c r="L130" s="34"/>
      <c r="M130" s="155"/>
      <c r="N130" s="156"/>
      <c r="O130" s="54"/>
      <c r="P130" s="54"/>
      <c r="Q130" s="54"/>
      <c r="R130" s="54"/>
      <c r="S130" s="54"/>
      <c r="T130" s="55"/>
      <c r="U130" s="33"/>
      <c r="V130" s="33"/>
      <c r="W130" s="33"/>
      <c r="X130" s="33"/>
      <c r="Y130" s="33"/>
      <c r="Z130" s="33"/>
      <c r="AA130" s="33"/>
      <c r="AB130" s="33"/>
      <c r="AC130" s="33"/>
      <c r="AD130" s="33"/>
      <c r="AE130" s="33"/>
      <c r="AT130" s="18" t="s">
        <v>148</v>
      </c>
      <c r="AU130" s="18" t="s">
        <v>81</v>
      </c>
    </row>
    <row r="131" spans="1:65" s="2" customFormat="1" ht="16.5" customHeight="1">
      <c r="A131" s="33"/>
      <c r="B131" s="138"/>
      <c r="C131" s="181" t="s">
        <v>257</v>
      </c>
      <c r="D131" s="181" t="s">
        <v>276</v>
      </c>
      <c r="E131" s="182" t="s">
        <v>676</v>
      </c>
      <c r="F131" s="183" t="s">
        <v>677</v>
      </c>
      <c r="G131" s="184" t="s">
        <v>678</v>
      </c>
      <c r="H131" s="185">
        <v>5.29</v>
      </c>
      <c r="I131" s="186"/>
      <c r="J131" s="187">
        <f>ROUND(I131*H131,2)</f>
        <v>0</v>
      </c>
      <c r="K131" s="183" t="s">
        <v>321</v>
      </c>
      <c r="L131" s="188"/>
      <c r="M131" s="189" t="s">
        <v>3</v>
      </c>
      <c r="N131" s="190" t="s">
        <v>42</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189</v>
      </c>
      <c r="AT131" s="150" t="s">
        <v>276</v>
      </c>
      <c r="AU131" s="150" t="s">
        <v>81</v>
      </c>
      <c r="AY131" s="18" t="s">
        <v>138</v>
      </c>
      <c r="BE131" s="151">
        <f>IF(N131="základní",J131,0)</f>
        <v>0</v>
      </c>
      <c r="BF131" s="151">
        <f>IF(N131="snížená",J131,0)</f>
        <v>0</v>
      </c>
      <c r="BG131" s="151">
        <f>IF(N131="zákl. přenesená",J131,0)</f>
        <v>0</v>
      </c>
      <c r="BH131" s="151">
        <f>IF(N131="sníž. přenesená",J131,0)</f>
        <v>0</v>
      </c>
      <c r="BI131" s="151">
        <f>IF(N131="nulová",J131,0)</f>
        <v>0</v>
      </c>
      <c r="BJ131" s="18" t="s">
        <v>79</v>
      </c>
      <c r="BK131" s="151">
        <f>ROUND(I131*H131,2)</f>
        <v>0</v>
      </c>
      <c r="BL131" s="18" t="s">
        <v>145</v>
      </c>
      <c r="BM131" s="150" t="s">
        <v>679</v>
      </c>
    </row>
    <row r="132" spans="1:65" s="2" customFormat="1" ht="11.25">
      <c r="A132" s="33"/>
      <c r="B132" s="34"/>
      <c r="C132" s="33"/>
      <c r="D132" s="152" t="s">
        <v>147</v>
      </c>
      <c r="E132" s="33"/>
      <c r="F132" s="153" t="s">
        <v>677</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147</v>
      </c>
      <c r="AU132" s="18" t="s">
        <v>81</v>
      </c>
    </row>
    <row r="133" spans="1:65" s="2" customFormat="1" ht="16.5" customHeight="1">
      <c r="A133" s="33"/>
      <c r="B133" s="138"/>
      <c r="C133" s="139" t="s">
        <v>264</v>
      </c>
      <c r="D133" s="139" t="s">
        <v>140</v>
      </c>
      <c r="E133" s="140" t="s">
        <v>680</v>
      </c>
      <c r="F133" s="141" t="s">
        <v>681</v>
      </c>
      <c r="G133" s="142" t="s">
        <v>236</v>
      </c>
      <c r="H133" s="143">
        <v>0.106</v>
      </c>
      <c r="I133" s="144"/>
      <c r="J133" s="145">
        <f>ROUND(I133*H133,2)</f>
        <v>0</v>
      </c>
      <c r="K133" s="141" t="s">
        <v>144</v>
      </c>
      <c r="L133" s="34"/>
      <c r="M133" s="146" t="s">
        <v>3</v>
      </c>
      <c r="N133" s="147"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145</v>
      </c>
      <c r="AT133" s="150" t="s">
        <v>140</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682</v>
      </c>
    </row>
    <row r="134" spans="1:65" s="2" customFormat="1" ht="11.25">
      <c r="A134" s="33"/>
      <c r="B134" s="34"/>
      <c r="C134" s="33"/>
      <c r="D134" s="152" t="s">
        <v>147</v>
      </c>
      <c r="E134" s="33"/>
      <c r="F134" s="153" t="s">
        <v>681</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65" s="2" customFormat="1" ht="48.75">
      <c r="A135" s="33"/>
      <c r="B135" s="34"/>
      <c r="C135" s="33"/>
      <c r="D135" s="152" t="s">
        <v>148</v>
      </c>
      <c r="E135" s="33"/>
      <c r="F135" s="157" t="s">
        <v>651</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81</v>
      </c>
    </row>
    <row r="136" spans="1:65" s="2" customFormat="1" ht="16.5" customHeight="1">
      <c r="A136" s="33"/>
      <c r="B136" s="138"/>
      <c r="C136" s="181" t="s">
        <v>271</v>
      </c>
      <c r="D136" s="181" t="s">
        <v>276</v>
      </c>
      <c r="E136" s="182" t="s">
        <v>683</v>
      </c>
      <c r="F136" s="183" t="s">
        <v>684</v>
      </c>
      <c r="G136" s="184" t="s">
        <v>685</v>
      </c>
      <c r="H136" s="185">
        <v>105.8</v>
      </c>
      <c r="I136" s="186"/>
      <c r="J136" s="187">
        <f>ROUND(I136*H136,2)</f>
        <v>0</v>
      </c>
      <c r="K136" s="183" t="s">
        <v>321</v>
      </c>
      <c r="L136" s="188"/>
      <c r="M136" s="189" t="s">
        <v>3</v>
      </c>
      <c r="N136" s="190" t="s">
        <v>42</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189</v>
      </c>
      <c r="AT136" s="150" t="s">
        <v>276</v>
      </c>
      <c r="AU136" s="150" t="s">
        <v>81</v>
      </c>
      <c r="AY136" s="18" t="s">
        <v>138</v>
      </c>
      <c r="BE136" s="151">
        <f>IF(N136="základní",J136,0)</f>
        <v>0</v>
      </c>
      <c r="BF136" s="151">
        <f>IF(N136="snížená",J136,0)</f>
        <v>0</v>
      </c>
      <c r="BG136" s="151">
        <f>IF(N136="zákl. přenesená",J136,0)</f>
        <v>0</v>
      </c>
      <c r="BH136" s="151">
        <f>IF(N136="sníž. přenesená",J136,0)</f>
        <v>0</v>
      </c>
      <c r="BI136" s="151">
        <f>IF(N136="nulová",J136,0)</f>
        <v>0</v>
      </c>
      <c r="BJ136" s="18" t="s">
        <v>79</v>
      </c>
      <c r="BK136" s="151">
        <f>ROUND(I136*H136,2)</f>
        <v>0</v>
      </c>
      <c r="BL136" s="18" t="s">
        <v>145</v>
      </c>
      <c r="BM136" s="150" t="s">
        <v>686</v>
      </c>
    </row>
    <row r="137" spans="1:65" s="2" customFormat="1" ht="11.25">
      <c r="A137" s="33"/>
      <c r="B137" s="34"/>
      <c r="C137" s="33"/>
      <c r="D137" s="152" t="s">
        <v>147</v>
      </c>
      <c r="E137" s="33"/>
      <c r="F137" s="153" t="s">
        <v>684</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147</v>
      </c>
      <c r="AU137" s="18" t="s">
        <v>81</v>
      </c>
    </row>
    <row r="138" spans="1:65" s="2" customFormat="1" ht="24">
      <c r="A138" s="33"/>
      <c r="B138" s="138"/>
      <c r="C138" s="139" t="s">
        <v>8</v>
      </c>
      <c r="D138" s="139" t="s">
        <v>140</v>
      </c>
      <c r="E138" s="140" t="s">
        <v>687</v>
      </c>
      <c r="F138" s="141" t="s">
        <v>688</v>
      </c>
      <c r="G138" s="142" t="s">
        <v>143</v>
      </c>
      <c r="H138" s="143">
        <v>5290</v>
      </c>
      <c r="I138" s="144"/>
      <c r="J138" s="145">
        <f>ROUND(I138*H138,2)</f>
        <v>0</v>
      </c>
      <c r="K138" s="141" t="s">
        <v>144</v>
      </c>
      <c r="L138" s="34"/>
      <c r="M138" s="146" t="s">
        <v>3</v>
      </c>
      <c r="N138" s="147" t="s">
        <v>42</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81</v>
      </c>
      <c r="AY138" s="18" t="s">
        <v>138</v>
      </c>
      <c r="BE138" s="151">
        <f>IF(N138="základní",J138,0)</f>
        <v>0</v>
      </c>
      <c r="BF138" s="151">
        <f>IF(N138="snížená",J138,0)</f>
        <v>0</v>
      </c>
      <c r="BG138" s="151">
        <f>IF(N138="zákl. přenesená",J138,0)</f>
        <v>0</v>
      </c>
      <c r="BH138" s="151">
        <f>IF(N138="sníž. přenesená",J138,0)</f>
        <v>0</v>
      </c>
      <c r="BI138" s="151">
        <f>IF(N138="nulová",J138,0)</f>
        <v>0</v>
      </c>
      <c r="BJ138" s="18" t="s">
        <v>79</v>
      </c>
      <c r="BK138" s="151">
        <f>ROUND(I138*H138,2)</f>
        <v>0</v>
      </c>
      <c r="BL138" s="18" t="s">
        <v>145</v>
      </c>
      <c r="BM138" s="150" t="s">
        <v>689</v>
      </c>
    </row>
    <row r="139" spans="1:65" s="2" customFormat="1" ht="11.25">
      <c r="A139" s="33"/>
      <c r="B139" s="34"/>
      <c r="C139" s="33"/>
      <c r="D139" s="152" t="s">
        <v>147</v>
      </c>
      <c r="E139" s="33"/>
      <c r="F139" s="153" t="s">
        <v>688</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147</v>
      </c>
      <c r="AU139" s="18" t="s">
        <v>81</v>
      </c>
    </row>
    <row r="140" spans="1:65" s="2" customFormat="1" ht="117">
      <c r="A140" s="33"/>
      <c r="B140" s="34"/>
      <c r="C140" s="33"/>
      <c r="D140" s="152" t="s">
        <v>148</v>
      </c>
      <c r="E140" s="33"/>
      <c r="F140" s="157" t="s">
        <v>275</v>
      </c>
      <c r="G140" s="33"/>
      <c r="H140" s="33"/>
      <c r="I140" s="154"/>
      <c r="J140" s="33"/>
      <c r="K140" s="33"/>
      <c r="L140" s="34"/>
      <c r="M140" s="155"/>
      <c r="N140" s="156"/>
      <c r="O140" s="54"/>
      <c r="P140" s="54"/>
      <c r="Q140" s="54"/>
      <c r="R140" s="54"/>
      <c r="S140" s="54"/>
      <c r="T140" s="55"/>
      <c r="U140" s="33"/>
      <c r="V140" s="33"/>
      <c r="W140" s="33"/>
      <c r="X140" s="33"/>
      <c r="Y140" s="33"/>
      <c r="Z140" s="33"/>
      <c r="AA140" s="33"/>
      <c r="AB140" s="33"/>
      <c r="AC140" s="33"/>
      <c r="AD140" s="33"/>
      <c r="AE140" s="33"/>
      <c r="AT140" s="18" t="s">
        <v>148</v>
      </c>
      <c r="AU140" s="18" t="s">
        <v>81</v>
      </c>
    </row>
    <row r="141" spans="1:65" s="2" customFormat="1" ht="16.5" customHeight="1">
      <c r="A141" s="33"/>
      <c r="B141" s="138"/>
      <c r="C141" s="181" t="s">
        <v>282</v>
      </c>
      <c r="D141" s="181" t="s">
        <v>276</v>
      </c>
      <c r="E141" s="182" t="s">
        <v>690</v>
      </c>
      <c r="F141" s="183" t="s">
        <v>691</v>
      </c>
      <c r="G141" s="184" t="s">
        <v>685</v>
      </c>
      <c r="H141" s="185">
        <v>158.69999999999999</v>
      </c>
      <c r="I141" s="186"/>
      <c r="J141" s="187">
        <f>ROUND(I141*H141,2)</f>
        <v>0</v>
      </c>
      <c r="K141" s="183" t="s">
        <v>321</v>
      </c>
      <c r="L141" s="188"/>
      <c r="M141" s="189" t="s">
        <v>3</v>
      </c>
      <c r="N141" s="190" t="s">
        <v>42</v>
      </c>
      <c r="O141" s="54"/>
      <c r="P141" s="148">
        <f>O141*H141</f>
        <v>0</v>
      </c>
      <c r="Q141" s="148">
        <v>0</v>
      </c>
      <c r="R141" s="148">
        <f>Q141*H141</f>
        <v>0</v>
      </c>
      <c r="S141" s="148">
        <v>0</v>
      </c>
      <c r="T141" s="149">
        <f>S141*H141</f>
        <v>0</v>
      </c>
      <c r="U141" s="33"/>
      <c r="V141" s="33"/>
      <c r="W141" s="33"/>
      <c r="X141" s="33"/>
      <c r="Y141" s="33"/>
      <c r="Z141" s="33"/>
      <c r="AA141" s="33"/>
      <c r="AB141" s="33"/>
      <c r="AC141" s="33"/>
      <c r="AD141" s="33"/>
      <c r="AE141" s="33"/>
      <c r="AR141" s="150" t="s">
        <v>189</v>
      </c>
      <c r="AT141" s="150" t="s">
        <v>276</v>
      </c>
      <c r="AU141" s="150" t="s">
        <v>81</v>
      </c>
      <c r="AY141" s="18" t="s">
        <v>138</v>
      </c>
      <c r="BE141" s="151">
        <f>IF(N141="základní",J141,0)</f>
        <v>0</v>
      </c>
      <c r="BF141" s="151">
        <f>IF(N141="snížená",J141,0)</f>
        <v>0</v>
      </c>
      <c r="BG141" s="151">
        <f>IF(N141="zákl. přenesená",J141,0)</f>
        <v>0</v>
      </c>
      <c r="BH141" s="151">
        <f>IF(N141="sníž. přenesená",J141,0)</f>
        <v>0</v>
      </c>
      <c r="BI141" s="151">
        <f>IF(N141="nulová",J141,0)</f>
        <v>0</v>
      </c>
      <c r="BJ141" s="18" t="s">
        <v>79</v>
      </c>
      <c r="BK141" s="151">
        <f>ROUND(I141*H141,2)</f>
        <v>0</v>
      </c>
      <c r="BL141" s="18" t="s">
        <v>145</v>
      </c>
      <c r="BM141" s="150" t="s">
        <v>692</v>
      </c>
    </row>
    <row r="142" spans="1:65" s="2" customFormat="1" ht="11.25">
      <c r="A142" s="33"/>
      <c r="B142" s="34"/>
      <c r="C142" s="33"/>
      <c r="D142" s="152" t="s">
        <v>147</v>
      </c>
      <c r="E142" s="33"/>
      <c r="F142" s="153" t="s">
        <v>691</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147</v>
      </c>
      <c r="AU142" s="18" t="s">
        <v>81</v>
      </c>
    </row>
    <row r="143" spans="1:65" s="2" customFormat="1" ht="16.5" customHeight="1">
      <c r="A143" s="33"/>
      <c r="B143" s="138"/>
      <c r="C143" s="139" t="s">
        <v>288</v>
      </c>
      <c r="D143" s="139" t="s">
        <v>140</v>
      </c>
      <c r="E143" s="140" t="s">
        <v>693</v>
      </c>
      <c r="F143" s="141" t="s">
        <v>694</v>
      </c>
      <c r="G143" s="142" t="s">
        <v>143</v>
      </c>
      <c r="H143" s="143">
        <v>10580</v>
      </c>
      <c r="I143" s="144"/>
      <c r="J143" s="145">
        <f>ROUND(I143*H143,2)</f>
        <v>0</v>
      </c>
      <c r="K143" s="141" t="s">
        <v>144</v>
      </c>
      <c r="L143" s="34"/>
      <c r="M143" s="146" t="s">
        <v>3</v>
      </c>
      <c r="N143" s="147" t="s">
        <v>42</v>
      </c>
      <c r="O143" s="54"/>
      <c r="P143" s="148">
        <f>O143*H143</f>
        <v>0</v>
      </c>
      <c r="Q143" s="148">
        <v>0</v>
      </c>
      <c r="R143" s="148">
        <f>Q143*H143</f>
        <v>0</v>
      </c>
      <c r="S143" s="148">
        <v>0</v>
      </c>
      <c r="T143" s="149">
        <f>S143*H143</f>
        <v>0</v>
      </c>
      <c r="U143" s="33"/>
      <c r="V143" s="33"/>
      <c r="W143" s="33"/>
      <c r="X143" s="33"/>
      <c r="Y143" s="33"/>
      <c r="Z143" s="33"/>
      <c r="AA143" s="33"/>
      <c r="AB143" s="33"/>
      <c r="AC143" s="33"/>
      <c r="AD143" s="33"/>
      <c r="AE143" s="33"/>
      <c r="AR143" s="150" t="s">
        <v>145</v>
      </c>
      <c r="AT143" s="150" t="s">
        <v>140</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695</v>
      </c>
    </row>
    <row r="144" spans="1:65" s="2" customFormat="1" ht="11.25">
      <c r="A144" s="33"/>
      <c r="B144" s="34"/>
      <c r="C144" s="33"/>
      <c r="D144" s="152" t="s">
        <v>147</v>
      </c>
      <c r="E144" s="33"/>
      <c r="F144" s="153" t="s">
        <v>694</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65" s="2" customFormat="1" ht="39">
      <c r="A145" s="33"/>
      <c r="B145" s="34"/>
      <c r="C145" s="33"/>
      <c r="D145" s="152" t="s">
        <v>148</v>
      </c>
      <c r="E145" s="33"/>
      <c r="F145" s="157" t="s">
        <v>696</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148</v>
      </c>
      <c r="AU145" s="18" t="s">
        <v>81</v>
      </c>
    </row>
    <row r="146" spans="1:65" s="2" customFormat="1" ht="16.5" customHeight="1">
      <c r="A146" s="33"/>
      <c r="B146" s="138"/>
      <c r="C146" s="139" t="s">
        <v>292</v>
      </c>
      <c r="D146" s="139" t="s">
        <v>140</v>
      </c>
      <c r="E146" s="140" t="s">
        <v>697</v>
      </c>
      <c r="F146" s="141" t="s">
        <v>698</v>
      </c>
      <c r="G146" s="142" t="s">
        <v>143</v>
      </c>
      <c r="H146" s="143">
        <v>5290</v>
      </c>
      <c r="I146" s="144"/>
      <c r="J146" s="145">
        <f>ROUND(I146*H146,2)</f>
        <v>0</v>
      </c>
      <c r="K146" s="141" t="s">
        <v>144</v>
      </c>
      <c r="L146" s="34"/>
      <c r="M146" s="146" t="s">
        <v>3</v>
      </c>
      <c r="N146" s="147" t="s">
        <v>42</v>
      </c>
      <c r="O146" s="54"/>
      <c r="P146" s="148">
        <f>O146*H146</f>
        <v>0</v>
      </c>
      <c r="Q146" s="148">
        <v>0</v>
      </c>
      <c r="R146" s="148">
        <f>Q146*H146</f>
        <v>0</v>
      </c>
      <c r="S146" s="148">
        <v>0</v>
      </c>
      <c r="T146" s="149">
        <f>S146*H146</f>
        <v>0</v>
      </c>
      <c r="U146" s="33"/>
      <c r="V146" s="33"/>
      <c r="W146" s="33"/>
      <c r="X146" s="33"/>
      <c r="Y146" s="33"/>
      <c r="Z146" s="33"/>
      <c r="AA146" s="33"/>
      <c r="AB146" s="33"/>
      <c r="AC146" s="33"/>
      <c r="AD146" s="33"/>
      <c r="AE146" s="33"/>
      <c r="AR146" s="150" t="s">
        <v>145</v>
      </c>
      <c r="AT146" s="150" t="s">
        <v>140</v>
      </c>
      <c r="AU146" s="150" t="s">
        <v>81</v>
      </c>
      <c r="AY146" s="18" t="s">
        <v>138</v>
      </c>
      <c r="BE146" s="151">
        <f>IF(N146="základní",J146,0)</f>
        <v>0</v>
      </c>
      <c r="BF146" s="151">
        <f>IF(N146="snížená",J146,0)</f>
        <v>0</v>
      </c>
      <c r="BG146" s="151">
        <f>IF(N146="zákl. přenesená",J146,0)</f>
        <v>0</v>
      </c>
      <c r="BH146" s="151">
        <f>IF(N146="sníž. přenesená",J146,0)</f>
        <v>0</v>
      </c>
      <c r="BI146" s="151">
        <f>IF(N146="nulová",J146,0)</f>
        <v>0</v>
      </c>
      <c r="BJ146" s="18" t="s">
        <v>79</v>
      </c>
      <c r="BK146" s="151">
        <f>ROUND(I146*H146,2)</f>
        <v>0</v>
      </c>
      <c r="BL146" s="18" t="s">
        <v>145</v>
      </c>
      <c r="BM146" s="150" t="s">
        <v>699</v>
      </c>
    </row>
    <row r="147" spans="1:65" s="2" customFormat="1" ht="11.25">
      <c r="A147" s="33"/>
      <c r="B147" s="34"/>
      <c r="C147" s="33"/>
      <c r="D147" s="152" t="s">
        <v>147</v>
      </c>
      <c r="E147" s="33"/>
      <c r="F147" s="153" t="s">
        <v>698</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147</v>
      </c>
      <c r="AU147" s="18" t="s">
        <v>81</v>
      </c>
    </row>
    <row r="148" spans="1:65" s="2" customFormat="1" ht="39">
      <c r="A148" s="33"/>
      <c r="B148" s="34"/>
      <c r="C148" s="33"/>
      <c r="D148" s="152" t="s">
        <v>148</v>
      </c>
      <c r="E148" s="33"/>
      <c r="F148" s="157" t="s">
        <v>696</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81</v>
      </c>
    </row>
    <row r="149" spans="1:65" s="2" customFormat="1" ht="16.5" customHeight="1">
      <c r="A149" s="33"/>
      <c r="B149" s="138"/>
      <c r="C149" s="139" t="s">
        <v>298</v>
      </c>
      <c r="D149" s="139" t="s">
        <v>140</v>
      </c>
      <c r="E149" s="140" t="s">
        <v>700</v>
      </c>
      <c r="F149" s="141" t="s">
        <v>701</v>
      </c>
      <c r="G149" s="142" t="s">
        <v>143</v>
      </c>
      <c r="H149" s="143">
        <v>5290</v>
      </c>
      <c r="I149" s="144"/>
      <c r="J149" s="145">
        <f>ROUND(I149*H149,2)</f>
        <v>0</v>
      </c>
      <c r="K149" s="141" t="s">
        <v>144</v>
      </c>
      <c r="L149" s="34"/>
      <c r="M149" s="146" t="s">
        <v>3</v>
      </c>
      <c r="N149" s="147" t="s">
        <v>42</v>
      </c>
      <c r="O149" s="54"/>
      <c r="P149" s="148">
        <f>O149*H149</f>
        <v>0</v>
      </c>
      <c r="Q149" s="148">
        <v>0</v>
      </c>
      <c r="R149" s="148">
        <f>Q149*H149</f>
        <v>0</v>
      </c>
      <c r="S149" s="148">
        <v>0</v>
      </c>
      <c r="T149" s="149">
        <f>S149*H149</f>
        <v>0</v>
      </c>
      <c r="U149" s="33"/>
      <c r="V149" s="33"/>
      <c r="W149" s="33"/>
      <c r="X149" s="33"/>
      <c r="Y149" s="33"/>
      <c r="Z149" s="33"/>
      <c r="AA149" s="33"/>
      <c r="AB149" s="33"/>
      <c r="AC149" s="33"/>
      <c r="AD149" s="33"/>
      <c r="AE149" s="33"/>
      <c r="AR149" s="150" t="s">
        <v>145</v>
      </c>
      <c r="AT149" s="150" t="s">
        <v>140</v>
      </c>
      <c r="AU149" s="150" t="s">
        <v>81</v>
      </c>
      <c r="AY149" s="18" t="s">
        <v>138</v>
      </c>
      <c r="BE149" s="151">
        <f>IF(N149="základní",J149,0)</f>
        <v>0</v>
      </c>
      <c r="BF149" s="151">
        <f>IF(N149="snížená",J149,0)</f>
        <v>0</v>
      </c>
      <c r="BG149" s="151">
        <f>IF(N149="zákl. přenesená",J149,0)</f>
        <v>0</v>
      </c>
      <c r="BH149" s="151">
        <f>IF(N149="sníž. přenesená",J149,0)</f>
        <v>0</v>
      </c>
      <c r="BI149" s="151">
        <f>IF(N149="nulová",J149,0)</f>
        <v>0</v>
      </c>
      <c r="BJ149" s="18" t="s">
        <v>79</v>
      </c>
      <c r="BK149" s="151">
        <f>ROUND(I149*H149,2)</f>
        <v>0</v>
      </c>
      <c r="BL149" s="18" t="s">
        <v>145</v>
      </c>
      <c r="BM149" s="150" t="s">
        <v>702</v>
      </c>
    </row>
    <row r="150" spans="1:65" s="2" customFormat="1" ht="11.25">
      <c r="A150" s="33"/>
      <c r="B150" s="34"/>
      <c r="C150" s="33"/>
      <c r="D150" s="152" t="s">
        <v>147</v>
      </c>
      <c r="E150" s="33"/>
      <c r="F150" s="153" t="s">
        <v>701</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147</v>
      </c>
      <c r="AU150" s="18" t="s">
        <v>81</v>
      </c>
    </row>
    <row r="151" spans="1:65" s="2" customFormat="1" ht="39">
      <c r="A151" s="33"/>
      <c r="B151" s="34"/>
      <c r="C151" s="33"/>
      <c r="D151" s="152" t="s">
        <v>148</v>
      </c>
      <c r="E151" s="33"/>
      <c r="F151" s="157" t="s">
        <v>696</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148</v>
      </c>
      <c r="AU151" s="18" t="s">
        <v>81</v>
      </c>
    </row>
    <row r="152" spans="1:65" s="12" customFormat="1" ht="22.9" customHeight="1">
      <c r="B152" s="125"/>
      <c r="D152" s="126" t="s">
        <v>70</v>
      </c>
      <c r="E152" s="136" t="s">
        <v>703</v>
      </c>
      <c r="F152" s="136" t="s">
        <v>704</v>
      </c>
      <c r="I152" s="128"/>
      <c r="J152" s="137">
        <f>BK152</f>
        <v>0</v>
      </c>
      <c r="L152" s="125"/>
      <c r="M152" s="130"/>
      <c r="N152" s="131"/>
      <c r="O152" s="131"/>
      <c r="P152" s="132">
        <f>SUM(P153:P180)</f>
        <v>0</v>
      </c>
      <c r="Q152" s="131"/>
      <c r="R152" s="132">
        <f>SUM(R153:R180)</f>
        <v>0</v>
      </c>
      <c r="S152" s="131"/>
      <c r="T152" s="133">
        <f>SUM(T153:T180)</f>
        <v>0</v>
      </c>
      <c r="AR152" s="126" t="s">
        <v>79</v>
      </c>
      <c r="AT152" s="134" t="s">
        <v>70</v>
      </c>
      <c r="AU152" s="134" t="s">
        <v>79</v>
      </c>
      <c r="AY152" s="126" t="s">
        <v>138</v>
      </c>
      <c r="BK152" s="135">
        <f>SUM(BK153:BK180)</f>
        <v>0</v>
      </c>
    </row>
    <row r="153" spans="1:65" s="2" customFormat="1" ht="16.5" customHeight="1">
      <c r="A153" s="33"/>
      <c r="B153" s="138"/>
      <c r="C153" s="139" t="s">
        <v>307</v>
      </c>
      <c r="D153" s="139" t="s">
        <v>140</v>
      </c>
      <c r="E153" s="140" t="s">
        <v>705</v>
      </c>
      <c r="F153" s="141" t="s">
        <v>706</v>
      </c>
      <c r="G153" s="142" t="s">
        <v>174</v>
      </c>
      <c r="H153" s="143">
        <v>52.2</v>
      </c>
      <c r="I153" s="144"/>
      <c r="J153" s="145">
        <f>ROUND(I153*H153,2)</f>
        <v>0</v>
      </c>
      <c r="K153" s="141" t="s">
        <v>144</v>
      </c>
      <c r="L153" s="34"/>
      <c r="M153" s="146" t="s">
        <v>3</v>
      </c>
      <c r="N153" s="147" t="s">
        <v>42</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81</v>
      </c>
      <c r="AY153" s="18" t="s">
        <v>138</v>
      </c>
      <c r="BE153" s="151">
        <f>IF(N153="základní",J153,0)</f>
        <v>0</v>
      </c>
      <c r="BF153" s="151">
        <f>IF(N153="snížená",J153,0)</f>
        <v>0</v>
      </c>
      <c r="BG153" s="151">
        <f>IF(N153="zákl. přenesená",J153,0)</f>
        <v>0</v>
      </c>
      <c r="BH153" s="151">
        <f>IF(N153="sníž. přenesená",J153,0)</f>
        <v>0</v>
      </c>
      <c r="BI153" s="151">
        <f>IF(N153="nulová",J153,0)</f>
        <v>0</v>
      </c>
      <c r="BJ153" s="18" t="s">
        <v>79</v>
      </c>
      <c r="BK153" s="151">
        <f>ROUND(I153*H153,2)</f>
        <v>0</v>
      </c>
      <c r="BL153" s="18" t="s">
        <v>145</v>
      </c>
      <c r="BM153" s="150" t="s">
        <v>707</v>
      </c>
    </row>
    <row r="154" spans="1:65" s="2" customFormat="1" ht="11.25">
      <c r="A154" s="33"/>
      <c r="B154" s="34"/>
      <c r="C154" s="33"/>
      <c r="D154" s="152" t="s">
        <v>147</v>
      </c>
      <c r="E154" s="33"/>
      <c r="F154" s="153" t="s">
        <v>706</v>
      </c>
      <c r="G154" s="33"/>
      <c r="H154" s="33"/>
      <c r="I154" s="154"/>
      <c r="J154" s="33"/>
      <c r="K154" s="33"/>
      <c r="L154" s="34"/>
      <c r="M154" s="155"/>
      <c r="N154" s="156"/>
      <c r="O154" s="54"/>
      <c r="P154" s="54"/>
      <c r="Q154" s="54"/>
      <c r="R154" s="54"/>
      <c r="S154" s="54"/>
      <c r="T154" s="55"/>
      <c r="U154" s="33"/>
      <c r="V154" s="33"/>
      <c r="W154" s="33"/>
      <c r="X154" s="33"/>
      <c r="Y154" s="33"/>
      <c r="Z154" s="33"/>
      <c r="AA154" s="33"/>
      <c r="AB154" s="33"/>
      <c r="AC154" s="33"/>
      <c r="AD154" s="33"/>
      <c r="AE154" s="33"/>
      <c r="AT154" s="18" t="s">
        <v>147</v>
      </c>
      <c r="AU154" s="18" t="s">
        <v>81</v>
      </c>
    </row>
    <row r="155" spans="1:65" s="2" customFormat="1" ht="16.5" customHeight="1">
      <c r="A155" s="33"/>
      <c r="B155" s="138"/>
      <c r="C155" s="139" t="s">
        <v>312</v>
      </c>
      <c r="D155" s="139" t="s">
        <v>140</v>
      </c>
      <c r="E155" s="140" t="s">
        <v>708</v>
      </c>
      <c r="F155" s="141" t="s">
        <v>709</v>
      </c>
      <c r="G155" s="142" t="s">
        <v>174</v>
      </c>
      <c r="H155" s="143">
        <v>52.2</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710</v>
      </c>
    </row>
    <row r="156" spans="1:65" s="2" customFormat="1" ht="11.25">
      <c r="A156" s="33"/>
      <c r="B156" s="34"/>
      <c r="C156" s="33"/>
      <c r="D156" s="152" t="s">
        <v>147</v>
      </c>
      <c r="E156" s="33"/>
      <c r="F156" s="153" t="s">
        <v>709</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65" s="2" customFormat="1" ht="48.75">
      <c r="A157" s="33"/>
      <c r="B157" s="34"/>
      <c r="C157" s="33"/>
      <c r="D157" s="152" t="s">
        <v>148</v>
      </c>
      <c r="E157" s="33"/>
      <c r="F157" s="157" t="s">
        <v>711</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1:65" s="2" customFormat="1" ht="16.5" customHeight="1">
      <c r="A158" s="33"/>
      <c r="B158" s="138"/>
      <c r="C158" s="139" t="s">
        <v>318</v>
      </c>
      <c r="D158" s="139" t="s">
        <v>140</v>
      </c>
      <c r="E158" s="140" t="s">
        <v>712</v>
      </c>
      <c r="F158" s="141" t="s">
        <v>713</v>
      </c>
      <c r="G158" s="142" t="s">
        <v>174</v>
      </c>
      <c r="H158" s="143">
        <v>52.2</v>
      </c>
      <c r="I158" s="144"/>
      <c r="J158" s="145">
        <f>ROUND(I158*H158,2)</f>
        <v>0</v>
      </c>
      <c r="K158" s="141" t="s">
        <v>144</v>
      </c>
      <c r="L158" s="34"/>
      <c r="M158" s="146" t="s">
        <v>3</v>
      </c>
      <c r="N158" s="147" t="s">
        <v>42</v>
      </c>
      <c r="O158" s="54"/>
      <c r="P158" s="148">
        <f>O158*H158</f>
        <v>0</v>
      </c>
      <c r="Q158" s="148">
        <v>0</v>
      </c>
      <c r="R158" s="148">
        <f>Q158*H158</f>
        <v>0</v>
      </c>
      <c r="S158" s="148">
        <v>0</v>
      </c>
      <c r="T158" s="149">
        <f>S158*H158</f>
        <v>0</v>
      </c>
      <c r="U158" s="33"/>
      <c r="V158" s="33"/>
      <c r="W158" s="33"/>
      <c r="X158" s="33"/>
      <c r="Y158" s="33"/>
      <c r="Z158" s="33"/>
      <c r="AA158" s="33"/>
      <c r="AB158" s="33"/>
      <c r="AC158" s="33"/>
      <c r="AD158" s="33"/>
      <c r="AE158" s="33"/>
      <c r="AR158" s="150" t="s">
        <v>145</v>
      </c>
      <c r="AT158" s="150" t="s">
        <v>140</v>
      </c>
      <c r="AU158" s="150" t="s">
        <v>81</v>
      </c>
      <c r="AY158" s="18" t="s">
        <v>138</v>
      </c>
      <c r="BE158" s="151">
        <f>IF(N158="základní",J158,0)</f>
        <v>0</v>
      </c>
      <c r="BF158" s="151">
        <f>IF(N158="snížená",J158,0)</f>
        <v>0</v>
      </c>
      <c r="BG158" s="151">
        <f>IF(N158="zákl. přenesená",J158,0)</f>
        <v>0</v>
      </c>
      <c r="BH158" s="151">
        <f>IF(N158="sníž. přenesená",J158,0)</f>
        <v>0</v>
      </c>
      <c r="BI158" s="151">
        <f>IF(N158="nulová",J158,0)</f>
        <v>0</v>
      </c>
      <c r="BJ158" s="18" t="s">
        <v>79</v>
      </c>
      <c r="BK158" s="151">
        <f>ROUND(I158*H158,2)</f>
        <v>0</v>
      </c>
      <c r="BL158" s="18" t="s">
        <v>145</v>
      </c>
      <c r="BM158" s="150" t="s">
        <v>714</v>
      </c>
    </row>
    <row r="159" spans="1:65" s="2" customFormat="1" ht="11.25">
      <c r="A159" s="33"/>
      <c r="B159" s="34"/>
      <c r="C159" s="33"/>
      <c r="D159" s="152" t="s">
        <v>147</v>
      </c>
      <c r="E159" s="33"/>
      <c r="F159" s="153" t="s">
        <v>713</v>
      </c>
      <c r="G159" s="33"/>
      <c r="H159" s="33"/>
      <c r="I159" s="154"/>
      <c r="J159" s="33"/>
      <c r="K159" s="33"/>
      <c r="L159" s="34"/>
      <c r="M159" s="155"/>
      <c r="N159" s="156"/>
      <c r="O159" s="54"/>
      <c r="P159" s="54"/>
      <c r="Q159" s="54"/>
      <c r="R159" s="54"/>
      <c r="S159" s="54"/>
      <c r="T159" s="55"/>
      <c r="U159" s="33"/>
      <c r="V159" s="33"/>
      <c r="W159" s="33"/>
      <c r="X159" s="33"/>
      <c r="Y159" s="33"/>
      <c r="Z159" s="33"/>
      <c r="AA159" s="33"/>
      <c r="AB159" s="33"/>
      <c r="AC159" s="33"/>
      <c r="AD159" s="33"/>
      <c r="AE159" s="33"/>
      <c r="AT159" s="18" t="s">
        <v>147</v>
      </c>
      <c r="AU159" s="18" t="s">
        <v>81</v>
      </c>
    </row>
    <row r="160" spans="1:65" s="2" customFormat="1" ht="48.75">
      <c r="A160" s="33"/>
      <c r="B160" s="34"/>
      <c r="C160" s="33"/>
      <c r="D160" s="152" t="s">
        <v>148</v>
      </c>
      <c r="E160" s="33"/>
      <c r="F160" s="157" t="s">
        <v>711</v>
      </c>
      <c r="G160" s="33"/>
      <c r="H160" s="33"/>
      <c r="I160" s="154"/>
      <c r="J160" s="33"/>
      <c r="K160" s="33"/>
      <c r="L160" s="34"/>
      <c r="M160" s="155"/>
      <c r="N160" s="156"/>
      <c r="O160" s="54"/>
      <c r="P160" s="54"/>
      <c r="Q160" s="54"/>
      <c r="R160" s="54"/>
      <c r="S160" s="54"/>
      <c r="T160" s="55"/>
      <c r="U160" s="33"/>
      <c r="V160" s="33"/>
      <c r="W160" s="33"/>
      <c r="X160" s="33"/>
      <c r="Y160" s="33"/>
      <c r="Z160" s="33"/>
      <c r="AA160" s="33"/>
      <c r="AB160" s="33"/>
      <c r="AC160" s="33"/>
      <c r="AD160" s="33"/>
      <c r="AE160" s="33"/>
      <c r="AT160" s="18" t="s">
        <v>148</v>
      </c>
      <c r="AU160" s="18" t="s">
        <v>81</v>
      </c>
    </row>
    <row r="161" spans="1:65" s="2" customFormat="1" ht="16.5" customHeight="1">
      <c r="A161" s="33"/>
      <c r="B161" s="138"/>
      <c r="C161" s="181" t="s">
        <v>324</v>
      </c>
      <c r="D161" s="181" t="s">
        <v>276</v>
      </c>
      <c r="E161" s="182" t="s">
        <v>715</v>
      </c>
      <c r="F161" s="183" t="s">
        <v>716</v>
      </c>
      <c r="G161" s="184" t="s">
        <v>668</v>
      </c>
      <c r="H161" s="185">
        <v>52.2</v>
      </c>
      <c r="I161" s="186"/>
      <c r="J161" s="187">
        <f>ROUND(I161*H161,2)</f>
        <v>0</v>
      </c>
      <c r="K161" s="183" t="s">
        <v>321</v>
      </c>
      <c r="L161" s="188"/>
      <c r="M161" s="189" t="s">
        <v>3</v>
      </c>
      <c r="N161" s="190" t="s">
        <v>42</v>
      </c>
      <c r="O161" s="54"/>
      <c r="P161" s="148">
        <f>O161*H161</f>
        <v>0</v>
      </c>
      <c r="Q161" s="148">
        <v>0</v>
      </c>
      <c r="R161" s="148">
        <f>Q161*H161</f>
        <v>0</v>
      </c>
      <c r="S161" s="148">
        <v>0</v>
      </c>
      <c r="T161" s="149">
        <f>S161*H161</f>
        <v>0</v>
      </c>
      <c r="U161" s="33"/>
      <c r="V161" s="33"/>
      <c r="W161" s="33"/>
      <c r="X161" s="33"/>
      <c r="Y161" s="33"/>
      <c r="Z161" s="33"/>
      <c r="AA161" s="33"/>
      <c r="AB161" s="33"/>
      <c r="AC161" s="33"/>
      <c r="AD161" s="33"/>
      <c r="AE161" s="33"/>
      <c r="AR161" s="150" t="s">
        <v>189</v>
      </c>
      <c r="AT161" s="150" t="s">
        <v>276</v>
      </c>
      <c r="AU161" s="150" t="s">
        <v>81</v>
      </c>
      <c r="AY161" s="18" t="s">
        <v>138</v>
      </c>
      <c r="BE161" s="151">
        <f>IF(N161="základní",J161,0)</f>
        <v>0</v>
      </c>
      <c r="BF161" s="151">
        <f>IF(N161="snížená",J161,0)</f>
        <v>0</v>
      </c>
      <c r="BG161" s="151">
        <f>IF(N161="zákl. přenesená",J161,0)</f>
        <v>0</v>
      </c>
      <c r="BH161" s="151">
        <f>IF(N161="sníž. přenesená",J161,0)</f>
        <v>0</v>
      </c>
      <c r="BI161" s="151">
        <f>IF(N161="nulová",J161,0)</f>
        <v>0</v>
      </c>
      <c r="BJ161" s="18" t="s">
        <v>79</v>
      </c>
      <c r="BK161" s="151">
        <f>ROUND(I161*H161,2)</f>
        <v>0</v>
      </c>
      <c r="BL161" s="18" t="s">
        <v>145</v>
      </c>
      <c r="BM161" s="150" t="s">
        <v>717</v>
      </c>
    </row>
    <row r="162" spans="1:65" s="2" customFormat="1" ht="11.25">
      <c r="A162" s="33"/>
      <c r="B162" s="34"/>
      <c r="C162" s="33"/>
      <c r="D162" s="152" t="s">
        <v>147</v>
      </c>
      <c r="E162" s="33"/>
      <c r="F162" s="153" t="s">
        <v>716</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147</v>
      </c>
      <c r="AU162" s="18" t="s">
        <v>81</v>
      </c>
    </row>
    <row r="163" spans="1:65" s="2" customFormat="1" ht="16.5" customHeight="1">
      <c r="A163" s="33"/>
      <c r="B163" s="138"/>
      <c r="C163" s="139" t="s">
        <v>329</v>
      </c>
      <c r="D163" s="139" t="s">
        <v>140</v>
      </c>
      <c r="E163" s="140" t="s">
        <v>718</v>
      </c>
      <c r="F163" s="141" t="s">
        <v>719</v>
      </c>
      <c r="G163" s="142" t="s">
        <v>143</v>
      </c>
      <c r="H163" s="143">
        <v>116</v>
      </c>
      <c r="I163" s="144"/>
      <c r="J163" s="145">
        <f>ROUND(I163*H163,2)</f>
        <v>0</v>
      </c>
      <c r="K163" s="141" t="s">
        <v>144</v>
      </c>
      <c r="L163" s="34"/>
      <c r="M163" s="146" t="s">
        <v>3</v>
      </c>
      <c r="N163" s="147" t="s">
        <v>42</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81</v>
      </c>
      <c r="AY163" s="18" t="s">
        <v>138</v>
      </c>
      <c r="BE163" s="151">
        <f>IF(N163="základní",J163,0)</f>
        <v>0</v>
      </c>
      <c r="BF163" s="151">
        <f>IF(N163="snížená",J163,0)</f>
        <v>0</v>
      </c>
      <c r="BG163" s="151">
        <f>IF(N163="zákl. přenesená",J163,0)</f>
        <v>0</v>
      </c>
      <c r="BH163" s="151">
        <f>IF(N163="sníž. přenesená",J163,0)</f>
        <v>0</v>
      </c>
      <c r="BI163" s="151">
        <f>IF(N163="nulová",J163,0)</f>
        <v>0</v>
      </c>
      <c r="BJ163" s="18" t="s">
        <v>79</v>
      </c>
      <c r="BK163" s="151">
        <f>ROUND(I163*H163,2)</f>
        <v>0</v>
      </c>
      <c r="BL163" s="18" t="s">
        <v>145</v>
      </c>
      <c r="BM163" s="150" t="s">
        <v>720</v>
      </c>
    </row>
    <row r="164" spans="1:65" s="2" customFormat="1" ht="11.25">
      <c r="A164" s="33"/>
      <c r="B164" s="34"/>
      <c r="C164" s="33"/>
      <c r="D164" s="152" t="s">
        <v>147</v>
      </c>
      <c r="E164" s="33"/>
      <c r="F164" s="153" t="s">
        <v>719</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147</v>
      </c>
      <c r="AU164" s="18" t="s">
        <v>81</v>
      </c>
    </row>
    <row r="165" spans="1:65" s="2" customFormat="1" ht="68.25">
      <c r="A165" s="33"/>
      <c r="B165" s="34"/>
      <c r="C165" s="33"/>
      <c r="D165" s="152" t="s">
        <v>148</v>
      </c>
      <c r="E165" s="33"/>
      <c r="F165" s="157" t="s">
        <v>721</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81</v>
      </c>
    </row>
    <row r="166" spans="1:65" s="2" customFormat="1" ht="24">
      <c r="A166" s="33"/>
      <c r="B166" s="138"/>
      <c r="C166" s="139" t="s">
        <v>334</v>
      </c>
      <c r="D166" s="139" t="s">
        <v>140</v>
      </c>
      <c r="E166" s="140" t="s">
        <v>648</v>
      </c>
      <c r="F166" s="141" t="s">
        <v>649</v>
      </c>
      <c r="G166" s="142" t="s">
        <v>236</v>
      </c>
      <c r="H166" s="143">
        <v>4.0000000000000001E-3</v>
      </c>
      <c r="I166" s="144"/>
      <c r="J166" s="145">
        <f>ROUND(I166*H166,2)</f>
        <v>0</v>
      </c>
      <c r="K166" s="141" t="s">
        <v>144</v>
      </c>
      <c r="L166" s="34"/>
      <c r="M166" s="146" t="s">
        <v>3</v>
      </c>
      <c r="N166" s="147" t="s">
        <v>42</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81</v>
      </c>
      <c r="AY166" s="18" t="s">
        <v>138</v>
      </c>
      <c r="BE166" s="151">
        <f>IF(N166="základní",J166,0)</f>
        <v>0</v>
      </c>
      <c r="BF166" s="151">
        <f>IF(N166="snížená",J166,0)</f>
        <v>0</v>
      </c>
      <c r="BG166" s="151">
        <f>IF(N166="zákl. přenesená",J166,0)</f>
        <v>0</v>
      </c>
      <c r="BH166" s="151">
        <f>IF(N166="sníž. přenesená",J166,0)</f>
        <v>0</v>
      </c>
      <c r="BI166" s="151">
        <f>IF(N166="nulová",J166,0)</f>
        <v>0</v>
      </c>
      <c r="BJ166" s="18" t="s">
        <v>79</v>
      </c>
      <c r="BK166" s="151">
        <f>ROUND(I166*H166,2)</f>
        <v>0</v>
      </c>
      <c r="BL166" s="18" t="s">
        <v>145</v>
      </c>
      <c r="BM166" s="150" t="s">
        <v>722</v>
      </c>
    </row>
    <row r="167" spans="1:65" s="2" customFormat="1" ht="11.25">
      <c r="A167" s="33"/>
      <c r="B167" s="34"/>
      <c r="C167" s="33"/>
      <c r="D167" s="152" t="s">
        <v>147</v>
      </c>
      <c r="E167" s="33"/>
      <c r="F167" s="153" t="s">
        <v>649</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147</v>
      </c>
      <c r="AU167" s="18" t="s">
        <v>81</v>
      </c>
    </row>
    <row r="168" spans="1:65" s="2" customFormat="1" ht="48.75">
      <c r="A168" s="33"/>
      <c r="B168" s="34"/>
      <c r="C168" s="33"/>
      <c r="D168" s="152" t="s">
        <v>148</v>
      </c>
      <c r="E168" s="33"/>
      <c r="F168" s="157" t="s">
        <v>651</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81</v>
      </c>
    </row>
    <row r="169" spans="1:65" s="2" customFormat="1" ht="16.5" customHeight="1">
      <c r="A169" s="33"/>
      <c r="B169" s="138"/>
      <c r="C169" s="181" t="s">
        <v>340</v>
      </c>
      <c r="D169" s="181" t="s">
        <v>276</v>
      </c>
      <c r="E169" s="182" t="s">
        <v>723</v>
      </c>
      <c r="F169" s="183" t="s">
        <v>724</v>
      </c>
      <c r="G169" s="184" t="s">
        <v>685</v>
      </c>
      <c r="H169" s="185">
        <v>3.867</v>
      </c>
      <c r="I169" s="186"/>
      <c r="J169" s="187">
        <f>ROUND(I169*H169,2)</f>
        <v>0</v>
      </c>
      <c r="K169" s="183" t="s">
        <v>321</v>
      </c>
      <c r="L169" s="188"/>
      <c r="M169" s="189" t="s">
        <v>3</v>
      </c>
      <c r="N169" s="190"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189</v>
      </c>
      <c r="AT169" s="150" t="s">
        <v>276</v>
      </c>
      <c r="AU169" s="150" t="s">
        <v>81</v>
      </c>
      <c r="AY169" s="18" t="s">
        <v>138</v>
      </c>
      <c r="BE169" s="151">
        <f>IF(N169="základní",J169,0)</f>
        <v>0</v>
      </c>
      <c r="BF169" s="151">
        <f>IF(N169="snížená",J169,0)</f>
        <v>0</v>
      </c>
      <c r="BG169" s="151">
        <f>IF(N169="zákl. přenesená",J169,0)</f>
        <v>0</v>
      </c>
      <c r="BH169" s="151">
        <f>IF(N169="sníž. přenesená",J169,0)</f>
        <v>0</v>
      </c>
      <c r="BI169" s="151">
        <f>IF(N169="nulová",J169,0)</f>
        <v>0</v>
      </c>
      <c r="BJ169" s="18" t="s">
        <v>79</v>
      </c>
      <c r="BK169" s="151">
        <f>ROUND(I169*H169,2)</f>
        <v>0</v>
      </c>
      <c r="BL169" s="18" t="s">
        <v>145</v>
      </c>
      <c r="BM169" s="150" t="s">
        <v>725</v>
      </c>
    </row>
    <row r="170" spans="1:65" s="2" customFormat="1" ht="11.25">
      <c r="A170" s="33"/>
      <c r="B170" s="34"/>
      <c r="C170" s="33"/>
      <c r="D170" s="152" t="s">
        <v>147</v>
      </c>
      <c r="E170" s="33"/>
      <c r="F170" s="153" t="s">
        <v>724</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147</v>
      </c>
      <c r="AU170" s="18" t="s">
        <v>81</v>
      </c>
    </row>
    <row r="171" spans="1:65" s="2" customFormat="1" ht="16.5" customHeight="1">
      <c r="A171" s="33"/>
      <c r="B171" s="138"/>
      <c r="C171" s="139" t="s">
        <v>345</v>
      </c>
      <c r="D171" s="139" t="s">
        <v>140</v>
      </c>
      <c r="E171" s="140" t="s">
        <v>726</v>
      </c>
      <c r="F171" s="141" t="s">
        <v>727</v>
      </c>
      <c r="G171" s="142" t="s">
        <v>369</v>
      </c>
      <c r="H171" s="143">
        <v>232</v>
      </c>
      <c r="I171" s="144"/>
      <c r="J171" s="145">
        <f>ROUND(I171*H171,2)</f>
        <v>0</v>
      </c>
      <c r="K171" s="141" t="s">
        <v>144</v>
      </c>
      <c r="L171" s="34"/>
      <c r="M171" s="146" t="s">
        <v>3</v>
      </c>
      <c r="N171" s="147" t="s">
        <v>42</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81</v>
      </c>
      <c r="AY171" s="18" t="s">
        <v>138</v>
      </c>
      <c r="BE171" s="151">
        <f>IF(N171="základní",J171,0)</f>
        <v>0</v>
      </c>
      <c r="BF171" s="151">
        <f>IF(N171="snížená",J171,0)</f>
        <v>0</v>
      </c>
      <c r="BG171" s="151">
        <f>IF(N171="zákl. přenesená",J171,0)</f>
        <v>0</v>
      </c>
      <c r="BH171" s="151">
        <f>IF(N171="sníž. přenesená",J171,0)</f>
        <v>0</v>
      </c>
      <c r="BI171" s="151">
        <f>IF(N171="nulová",J171,0)</f>
        <v>0</v>
      </c>
      <c r="BJ171" s="18" t="s">
        <v>79</v>
      </c>
      <c r="BK171" s="151">
        <f>ROUND(I171*H171,2)</f>
        <v>0</v>
      </c>
      <c r="BL171" s="18" t="s">
        <v>145</v>
      </c>
      <c r="BM171" s="150" t="s">
        <v>728</v>
      </c>
    </row>
    <row r="172" spans="1:65" s="2" customFormat="1" ht="11.25">
      <c r="A172" s="33"/>
      <c r="B172" s="34"/>
      <c r="C172" s="33"/>
      <c r="D172" s="152" t="s">
        <v>147</v>
      </c>
      <c r="E172" s="33"/>
      <c r="F172" s="153" t="s">
        <v>727</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147</v>
      </c>
      <c r="AU172" s="18" t="s">
        <v>81</v>
      </c>
    </row>
    <row r="173" spans="1:65" s="2" customFormat="1" ht="58.5">
      <c r="A173" s="33"/>
      <c r="B173" s="34"/>
      <c r="C173" s="33"/>
      <c r="D173" s="152" t="s">
        <v>148</v>
      </c>
      <c r="E173" s="33"/>
      <c r="F173" s="157" t="s">
        <v>729</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81</v>
      </c>
    </row>
    <row r="174" spans="1:65" s="2" customFormat="1" ht="16.5" customHeight="1">
      <c r="A174" s="33"/>
      <c r="B174" s="138"/>
      <c r="C174" s="181" t="s">
        <v>350</v>
      </c>
      <c r="D174" s="181" t="s">
        <v>276</v>
      </c>
      <c r="E174" s="182" t="s">
        <v>730</v>
      </c>
      <c r="F174" s="183" t="s">
        <v>731</v>
      </c>
      <c r="G174" s="184" t="s">
        <v>678</v>
      </c>
      <c r="H174" s="185">
        <v>1.1599999999999999</v>
      </c>
      <c r="I174" s="186"/>
      <c r="J174" s="187">
        <f>ROUND(I174*H174,2)</f>
        <v>0</v>
      </c>
      <c r="K174" s="183" t="s">
        <v>321</v>
      </c>
      <c r="L174" s="188"/>
      <c r="M174" s="189" t="s">
        <v>3</v>
      </c>
      <c r="N174" s="190" t="s">
        <v>42</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189</v>
      </c>
      <c r="AT174" s="150" t="s">
        <v>276</v>
      </c>
      <c r="AU174" s="150" t="s">
        <v>81</v>
      </c>
      <c r="AY174" s="18" t="s">
        <v>138</v>
      </c>
      <c r="BE174" s="151">
        <f>IF(N174="základní",J174,0)</f>
        <v>0</v>
      </c>
      <c r="BF174" s="151">
        <f>IF(N174="snížená",J174,0)</f>
        <v>0</v>
      </c>
      <c r="BG174" s="151">
        <f>IF(N174="zákl. přenesená",J174,0)</f>
        <v>0</v>
      </c>
      <c r="BH174" s="151">
        <f>IF(N174="sníž. přenesená",J174,0)</f>
        <v>0</v>
      </c>
      <c r="BI174" s="151">
        <f>IF(N174="nulová",J174,0)</f>
        <v>0</v>
      </c>
      <c r="BJ174" s="18" t="s">
        <v>79</v>
      </c>
      <c r="BK174" s="151">
        <f>ROUND(I174*H174,2)</f>
        <v>0</v>
      </c>
      <c r="BL174" s="18" t="s">
        <v>145</v>
      </c>
      <c r="BM174" s="150" t="s">
        <v>732</v>
      </c>
    </row>
    <row r="175" spans="1:65" s="2" customFormat="1" ht="11.25">
      <c r="A175" s="33"/>
      <c r="B175" s="34"/>
      <c r="C175" s="33"/>
      <c r="D175" s="152" t="s">
        <v>147</v>
      </c>
      <c r="E175" s="33"/>
      <c r="F175" s="153" t="s">
        <v>731</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147</v>
      </c>
      <c r="AU175" s="18" t="s">
        <v>81</v>
      </c>
    </row>
    <row r="176" spans="1:65" s="2" customFormat="1" ht="16.5" customHeight="1">
      <c r="A176" s="33"/>
      <c r="B176" s="138"/>
      <c r="C176" s="139" t="s">
        <v>355</v>
      </c>
      <c r="D176" s="139" t="s">
        <v>140</v>
      </c>
      <c r="E176" s="140" t="s">
        <v>733</v>
      </c>
      <c r="F176" s="141" t="s">
        <v>734</v>
      </c>
      <c r="G176" s="142" t="s">
        <v>369</v>
      </c>
      <c r="H176" s="143">
        <v>116</v>
      </c>
      <c r="I176" s="144"/>
      <c r="J176" s="145">
        <f>ROUND(I176*H176,2)</f>
        <v>0</v>
      </c>
      <c r="K176" s="141" t="s">
        <v>144</v>
      </c>
      <c r="L176" s="34"/>
      <c r="M176" s="146" t="s">
        <v>3</v>
      </c>
      <c r="N176" s="147" t="s">
        <v>42</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81</v>
      </c>
      <c r="AY176" s="18" t="s">
        <v>138</v>
      </c>
      <c r="BE176" s="151">
        <f>IF(N176="základní",J176,0)</f>
        <v>0</v>
      </c>
      <c r="BF176" s="151">
        <f>IF(N176="snížená",J176,0)</f>
        <v>0</v>
      </c>
      <c r="BG176" s="151">
        <f>IF(N176="zákl. přenesená",J176,0)</f>
        <v>0</v>
      </c>
      <c r="BH176" s="151">
        <f>IF(N176="sníž. přenesená",J176,0)</f>
        <v>0</v>
      </c>
      <c r="BI176" s="151">
        <f>IF(N176="nulová",J176,0)</f>
        <v>0</v>
      </c>
      <c r="BJ176" s="18" t="s">
        <v>79</v>
      </c>
      <c r="BK176" s="151">
        <f>ROUND(I176*H176,2)</f>
        <v>0</v>
      </c>
      <c r="BL176" s="18" t="s">
        <v>145</v>
      </c>
      <c r="BM176" s="150" t="s">
        <v>735</v>
      </c>
    </row>
    <row r="177" spans="1:65" s="2" customFormat="1" ht="11.25">
      <c r="A177" s="33"/>
      <c r="B177" s="34"/>
      <c r="C177" s="33"/>
      <c r="D177" s="152" t="s">
        <v>147</v>
      </c>
      <c r="E177" s="33"/>
      <c r="F177" s="153" t="s">
        <v>734</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147</v>
      </c>
      <c r="AU177" s="18" t="s">
        <v>81</v>
      </c>
    </row>
    <row r="178" spans="1:65" s="2" customFormat="1" ht="146.25">
      <c r="A178" s="33"/>
      <c r="B178" s="34"/>
      <c r="C178" s="33"/>
      <c r="D178" s="152" t="s">
        <v>148</v>
      </c>
      <c r="E178" s="33"/>
      <c r="F178" s="157" t="s">
        <v>736</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81</v>
      </c>
    </row>
    <row r="179" spans="1:65" s="2" customFormat="1" ht="16.5" customHeight="1">
      <c r="A179" s="33"/>
      <c r="B179" s="138"/>
      <c r="C179" s="139" t="s">
        <v>360</v>
      </c>
      <c r="D179" s="139" t="s">
        <v>140</v>
      </c>
      <c r="E179" s="140" t="s">
        <v>737</v>
      </c>
      <c r="F179" s="141" t="s">
        <v>738</v>
      </c>
      <c r="G179" s="142" t="s">
        <v>739</v>
      </c>
      <c r="H179" s="143">
        <v>2.6669999999999998</v>
      </c>
      <c r="I179" s="144"/>
      <c r="J179" s="145">
        <f>ROUND(I179*H179,2)</f>
        <v>0</v>
      </c>
      <c r="K179" s="141" t="s">
        <v>321</v>
      </c>
      <c r="L179" s="34"/>
      <c r="M179" s="146" t="s">
        <v>3</v>
      </c>
      <c r="N179" s="147" t="s">
        <v>42</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81</v>
      </c>
      <c r="AY179" s="18" t="s">
        <v>138</v>
      </c>
      <c r="BE179" s="151">
        <f>IF(N179="základní",J179,0)</f>
        <v>0</v>
      </c>
      <c r="BF179" s="151">
        <f>IF(N179="snížená",J179,0)</f>
        <v>0</v>
      </c>
      <c r="BG179" s="151">
        <f>IF(N179="zákl. přenesená",J179,0)</f>
        <v>0</v>
      </c>
      <c r="BH179" s="151">
        <f>IF(N179="sníž. přenesená",J179,0)</f>
        <v>0</v>
      </c>
      <c r="BI179" s="151">
        <f>IF(N179="nulová",J179,0)</f>
        <v>0</v>
      </c>
      <c r="BJ179" s="18" t="s">
        <v>79</v>
      </c>
      <c r="BK179" s="151">
        <f>ROUND(I179*H179,2)</f>
        <v>0</v>
      </c>
      <c r="BL179" s="18" t="s">
        <v>145</v>
      </c>
      <c r="BM179" s="150" t="s">
        <v>740</v>
      </c>
    </row>
    <row r="180" spans="1:65" s="2" customFormat="1" ht="11.25">
      <c r="A180" s="33"/>
      <c r="B180" s="34"/>
      <c r="C180" s="33"/>
      <c r="D180" s="152" t="s">
        <v>147</v>
      </c>
      <c r="E180" s="33"/>
      <c r="F180" s="153" t="s">
        <v>738</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147</v>
      </c>
      <c r="AU180" s="18" t="s">
        <v>81</v>
      </c>
    </row>
    <row r="181" spans="1:65" s="12" customFormat="1" ht="22.9" customHeight="1">
      <c r="B181" s="125"/>
      <c r="D181" s="126" t="s">
        <v>70</v>
      </c>
      <c r="E181" s="136" t="s">
        <v>741</v>
      </c>
      <c r="F181" s="136" t="s">
        <v>742</v>
      </c>
      <c r="I181" s="128"/>
      <c r="J181" s="137">
        <f>BK181</f>
        <v>0</v>
      </c>
      <c r="L181" s="125"/>
      <c r="M181" s="130"/>
      <c r="N181" s="131"/>
      <c r="O181" s="131"/>
      <c r="P181" s="132">
        <f>SUM(P182:P209)</f>
        <v>0</v>
      </c>
      <c r="Q181" s="131"/>
      <c r="R181" s="132">
        <f>SUM(R182:R209)</f>
        <v>0</v>
      </c>
      <c r="S181" s="131"/>
      <c r="T181" s="133">
        <f>SUM(T182:T209)</f>
        <v>0</v>
      </c>
      <c r="AR181" s="126" t="s">
        <v>79</v>
      </c>
      <c r="AT181" s="134" t="s">
        <v>70</v>
      </c>
      <c r="AU181" s="134" t="s">
        <v>79</v>
      </c>
      <c r="AY181" s="126" t="s">
        <v>138</v>
      </c>
      <c r="BK181" s="135">
        <f>SUM(BK182:BK209)</f>
        <v>0</v>
      </c>
    </row>
    <row r="182" spans="1:65" s="2" customFormat="1" ht="16.5" customHeight="1">
      <c r="A182" s="33"/>
      <c r="B182" s="138"/>
      <c r="C182" s="139" t="s">
        <v>366</v>
      </c>
      <c r="D182" s="139" t="s">
        <v>140</v>
      </c>
      <c r="E182" s="140" t="s">
        <v>705</v>
      </c>
      <c r="F182" s="141" t="s">
        <v>706</v>
      </c>
      <c r="G182" s="142" t="s">
        <v>174</v>
      </c>
      <c r="H182" s="143">
        <v>52.2</v>
      </c>
      <c r="I182" s="144"/>
      <c r="J182" s="145">
        <f>ROUND(I182*H182,2)</f>
        <v>0</v>
      </c>
      <c r="K182" s="141" t="s">
        <v>144</v>
      </c>
      <c r="L182" s="34"/>
      <c r="M182" s="146" t="s">
        <v>3</v>
      </c>
      <c r="N182" s="147" t="s">
        <v>42</v>
      </c>
      <c r="O182" s="54"/>
      <c r="P182" s="148">
        <f>O182*H182</f>
        <v>0</v>
      </c>
      <c r="Q182" s="148">
        <v>0</v>
      </c>
      <c r="R182" s="148">
        <f>Q182*H182</f>
        <v>0</v>
      </c>
      <c r="S182" s="148">
        <v>0</v>
      </c>
      <c r="T182" s="149">
        <f>S182*H182</f>
        <v>0</v>
      </c>
      <c r="U182" s="33"/>
      <c r="V182" s="33"/>
      <c r="W182" s="33"/>
      <c r="X182" s="33"/>
      <c r="Y182" s="33"/>
      <c r="Z182" s="33"/>
      <c r="AA182" s="33"/>
      <c r="AB182" s="33"/>
      <c r="AC182" s="33"/>
      <c r="AD182" s="33"/>
      <c r="AE182" s="33"/>
      <c r="AR182" s="150" t="s">
        <v>145</v>
      </c>
      <c r="AT182" s="150" t="s">
        <v>140</v>
      </c>
      <c r="AU182" s="150" t="s">
        <v>81</v>
      </c>
      <c r="AY182" s="18" t="s">
        <v>138</v>
      </c>
      <c r="BE182" s="151">
        <f>IF(N182="základní",J182,0)</f>
        <v>0</v>
      </c>
      <c r="BF182" s="151">
        <f>IF(N182="snížená",J182,0)</f>
        <v>0</v>
      </c>
      <c r="BG182" s="151">
        <f>IF(N182="zákl. přenesená",J182,0)</f>
        <v>0</v>
      </c>
      <c r="BH182" s="151">
        <f>IF(N182="sníž. přenesená",J182,0)</f>
        <v>0</v>
      </c>
      <c r="BI182" s="151">
        <f>IF(N182="nulová",J182,0)</f>
        <v>0</v>
      </c>
      <c r="BJ182" s="18" t="s">
        <v>79</v>
      </c>
      <c r="BK182" s="151">
        <f>ROUND(I182*H182,2)</f>
        <v>0</v>
      </c>
      <c r="BL182" s="18" t="s">
        <v>145</v>
      </c>
      <c r="BM182" s="150" t="s">
        <v>743</v>
      </c>
    </row>
    <row r="183" spans="1:65" s="2" customFormat="1" ht="11.25">
      <c r="A183" s="33"/>
      <c r="B183" s="34"/>
      <c r="C183" s="33"/>
      <c r="D183" s="152" t="s">
        <v>147</v>
      </c>
      <c r="E183" s="33"/>
      <c r="F183" s="153" t="s">
        <v>706</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147</v>
      </c>
      <c r="AU183" s="18" t="s">
        <v>81</v>
      </c>
    </row>
    <row r="184" spans="1:65" s="2" customFormat="1" ht="16.5" customHeight="1">
      <c r="A184" s="33"/>
      <c r="B184" s="138"/>
      <c r="C184" s="139" t="s">
        <v>372</v>
      </c>
      <c r="D184" s="139" t="s">
        <v>140</v>
      </c>
      <c r="E184" s="140" t="s">
        <v>708</v>
      </c>
      <c r="F184" s="141" t="s">
        <v>709</v>
      </c>
      <c r="G184" s="142" t="s">
        <v>174</v>
      </c>
      <c r="H184" s="143">
        <v>52.2</v>
      </c>
      <c r="I184" s="144"/>
      <c r="J184" s="145">
        <f>ROUND(I184*H184,2)</f>
        <v>0</v>
      </c>
      <c r="K184" s="141" t="s">
        <v>144</v>
      </c>
      <c r="L184" s="34"/>
      <c r="M184" s="146" t="s">
        <v>3</v>
      </c>
      <c r="N184" s="147" t="s">
        <v>42</v>
      </c>
      <c r="O184" s="54"/>
      <c r="P184" s="148">
        <f>O184*H184</f>
        <v>0</v>
      </c>
      <c r="Q184" s="148">
        <v>0</v>
      </c>
      <c r="R184" s="148">
        <f>Q184*H184</f>
        <v>0</v>
      </c>
      <c r="S184" s="148">
        <v>0</v>
      </c>
      <c r="T184" s="149">
        <f>S184*H184</f>
        <v>0</v>
      </c>
      <c r="U184" s="33"/>
      <c r="V184" s="33"/>
      <c r="W184" s="33"/>
      <c r="X184" s="33"/>
      <c r="Y184" s="33"/>
      <c r="Z184" s="33"/>
      <c r="AA184" s="33"/>
      <c r="AB184" s="33"/>
      <c r="AC184" s="33"/>
      <c r="AD184" s="33"/>
      <c r="AE184" s="33"/>
      <c r="AR184" s="150" t="s">
        <v>145</v>
      </c>
      <c r="AT184" s="150" t="s">
        <v>140</v>
      </c>
      <c r="AU184" s="150" t="s">
        <v>81</v>
      </c>
      <c r="AY184" s="18" t="s">
        <v>138</v>
      </c>
      <c r="BE184" s="151">
        <f>IF(N184="základní",J184,0)</f>
        <v>0</v>
      </c>
      <c r="BF184" s="151">
        <f>IF(N184="snížená",J184,0)</f>
        <v>0</v>
      </c>
      <c r="BG184" s="151">
        <f>IF(N184="zákl. přenesená",J184,0)</f>
        <v>0</v>
      </c>
      <c r="BH184" s="151">
        <f>IF(N184="sníž. přenesená",J184,0)</f>
        <v>0</v>
      </c>
      <c r="BI184" s="151">
        <f>IF(N184="nulová",J184,0)</f>
        <v>0</v>
      </c>
      <c r="BJ184" s="18" t="s">
        <v>79</v>
      </c>
      <c r="BK184" s="151">
        <f>ROUND(I184*H184,2)</f>
        <v>0</v>
      </c>
      <c r="BL184" s="18" t="s">
        <v>145</v>
      </c>
      <c r="BM184" s="150" t="s">
        <v>744</v>
      </c>
    </row>
    <row r="185" spans="1:65" s="2" customFormat="1" ht="11.25">
      <c r="A185" s="33"/>
      <c r="B185" s="34"/>
      <c r="C185" s="33"/>
      <c r="D185" s="152" t="s">
        <v>147</v>
      </c>
      <c r="E185" s="33"/>
      <c r="F185" s="153" t="s">
        <v>709</v>
      </c>
      <c r="G185" s="33"/>
      <c r="H185" s="33"/>
      <c r="I185" s="154"/>
      <c r="J185" s="33"/>
      <c r="K185" s="33"/>
      <c r="L185" s="34"/>
      <c r="M185" s="155"/>
      <c r="N185" s="156"/>
      <c r="O185" s="54"/>
      <c r="P185" s="54"/>
      <c r="Q185" s="54"/>
      <c r="R185" s="54"/>
      <c r="S185" s="54"/>
      <c r="T185" s="55"/>
      <c r="U185" s="33"/>
      <c r="V185" s="33"/>
      <c r="W185" s="33"/>
      <c r="X185" s="33"/>
      <c r="Y185" s="33"/>
      <c r="Z185" s="33"/>
      <c r="AA185" s="33"/>
      <c r="AB185" s="33"/>
      <c r="AC185" s="33"/>
      <c r="AD185" s="33"/>
      <c r="AE185" s="33"/>
      <c r="AT185" s="18" t="s">
        <v>147</v>
      </c>
      <c r="AU185" s="18" t="s">
        <v>81</v>
      </c>
    </row>
    <row r="186" spans="1:65" s="2" customFormat="1" ht="48.75">
      <c r="A186" s="33"/>
      <c r="B186" s="34"/>
      <c r="C186" s="33"/>
      <c r="D186" s="152" t="s">
        <v>148</v>
      </c>
      <c r="E186" s="33"/>
      <c r="F186" s="157" t="s">
        <v>711</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148</v>
      </c>
      <c r="AU186" s="18" t="s">
        <v>81</v>
      </c>
    </row>
    <row r="187" spans="1:65" s="2" customFormat="1" ht="16.5" customHeight="1">
      <c r="A187" s="33"/>
      <c r="B187" s="138"/>
      <c r="C187" s="139" t="s">
        <v>376</v>
      </c>
      <c r="D187" s="139" t="s">
        <v>140</v>
      </c>
      <c r="E187" s="140" t="s">
        <v>712</v>
      </c>
      <c r="F187" s="141" t="s">
        <v>713</v>
      </c>
      <c r="G187" s="142" t="s">
        <v>174</v>
      </c>
      <c r="H187" s="143">
        <v>52.2</v>
      </c>
      <c r="I187" s="144"/>
      <c r="J187" s="145">
        <f>ROUND(I187*H187,2)</f>
        <v>0</v>
      </c>
      <c r="K187" s="141" t="s">
        <v>144</v>
      </c>
      <c r="L187" s="34"/>
      <c r="M187" s="146" t="s">
        <v>3</v>
      </c>
      <c r="N187" s="147" t="s">
        <v>42</v>
      </c>
      <c r="O187" s="54"/>
      <c r="P187" s="148">
        <f>O187*H187</f>
        <v>0</v>
      </c>
      <c r="Q187" s="148">
        <v>0</v>
      </c>
      <c r="R187" s="148">
        <f>Q187*H187</f>
        <v>0</v>
      </c>
      <c r="S187" s="148">
        <v>0</v>
      </c>
      <c r="T187" s="149">
        <f>S187*H187</f>
        <v>0</v>
      </c>
      <c r="U187" s="33"/>
      <c r="V187" s="33"/>
      <c r="W187" s="33"/>
      <c r="X187" s="33"/>
      <c r="Y187" s="33"/>
      <c r="Z187" s="33"/>
      <c r="AA187" s="33"/>
      <c r="AB187" s="33"/>
      <c r="AC187" s="33"/>
      <c r="AD187" s="33"/>
      <c r="AE187" s="33"/>
      <c r="AR187" s="150" t="s">
        <v>145</v>
      </c>
      <c r="AT187" s="150" t="s">
        <v>140</v>
      </c>
      <c r="AU187" s="150" t="s">
        <v>81</v>
      </c>
      <c r="AY187" s="18" t="s">
        <v>138</v>
      </c>
      <c r="BE187" s="151">
        <f>IF(N187="základní",J187,0)</f>
        <v>0</v>
      </c>
      <c r="BF187" s="151">
        <f>IF(N187="snížená",J187,0)</f>
        <v>0</v>
      </c>
      <c r="BG187" s="151">
        <f>IF(N187="zákl. přenesená",J187,0)</f>
        <v>0</v>
      </c>
      <c r="BH187" s="151">
        <f>IF(N187="sníž. přenesená",J187,0)</f>
        <v>0</v>
      </c>
      <c r="BI187" s="151">
        <f>IF(N187="nulová",J187,0)</f>
        <v>0</v>
      </c>
      <c r="BJ187" s="18" t="s">
        <v>79</v>
      </c>
      <c r="BK187" s="151">
        <f>ROUND(I187*H187,2)</f>
        <v>0</v>
      </c>
      <c r="BL187" s="18" t="s">
        <v>145</v>
      </c>
      <c r="BM187" s="150" t="s">
        <v>745</v>
      </c>
    </row>
    <row r="188" spans="1:65" s="2" customFormat="1" ht="11.25">
      <c r="A188" s="33"/>
      <c r="B188" s="34"/>
      <c r="C188" s="33"/>
      <c r="D188" s="152" t="s">
        <v>147</v>
      </c>
      <c r="E188" s="33"/>
      <c r="F188" s="153" t="s">
        <v>713</v>
      </c>
      <c r="G188" s="33"/>
      <c r="H188" s="33"/>
      <c r="I188" s="154"/>
      <c r="J188" s="33"/>
      <c r="K188" s="33"/>
      <c r="L188" s="34"/>
      <c r="M188" s="155"/>
      <c r="N188" s="156"/>
      <c r="O188" s="54"/>
      <c r="P188" s="54"/>
      <c r="Q188" s="54"/>
      <c r="R188" s="54"/>
      <c r="S188" s="54"/>
      <c r="T188" s="55"/>
      <c r="U188" s="33"/>
      <c r="V188" s="33"/>
      <c r="W188" s="33"/>
      <c r="X188" s="33"/>
      <c r="Y188" s="33"/>
      <c r="Z188" s="33"/>
      <c r="AA188" s="33"/>
      <c r="AB188" s="33"/>
      <c r="AC188" s="33"/>
      <c r="AD188" s="33"/>
      <c r="AE188" s="33"/>
      <c r="AT188" s="18" t="s">
        <v>147</v>
      </c>
      <c r="AU188" s="18" t="s">
        <v>81</v>
      </c>
    </row>
    <row r="189" spans="1:65" s="2" customFormat="1" ht="48.75">
      <c r="A189" s="33"/>
      <c r="B189" s="34"/>
      <c r="C189" s="33"/>
      <c r="D189" s="152" t="s">
        <v>148</v>
      </c>
      <c r="E189" s="33"/>
      <c r="F189" s="157" t="s">
        <v>711</v>
      </c>
      <c r="G189" s="33"/>
      <c r="H189" s="33"/>
      <c r="I189" s="154"/>
      <c r="J189" s="33"/>
      <c r="K189" s="33"/>
      <c r="L189" s="34"/>
      <c r="M189" s="155"/>
      <c r="N189" s="156"/>
      <c r="O189" s="54"/>
      <c r="P189" s="54"/>
      <c r="Q189" s="54"/>
      <c r="R189" s="54"/>
      <c r="S189" s="54"/>
      <c r="T189" s="55"/>
      <c r="U189" s="33"/>
      <c r="V189" s="33"/>
      <c r="W189" s="33"/>
      <c r="X189" s="33"/>
      <c r="Y189" s="33"/>
      <c r="Z189" s="33"/>
      <c r="AA189" s="33"/>
      <c r="AB189" s="33"/>
      <c r="AC189" s="33"/>
      <c r="AD189" s="33"/>
      <c r="AE189" s="33"/>
      <c r="AT189" s="18" t="s">
        <v>148</v>
      </c>
      <c r="AU189" s="18" t="s">
        <v>81</v>
      </c>
    </row>
    <row r="190" spans="1:65" s="2" customFormat="1" ht="16.5" customHeight="1">
      <c r="A190" s="33"/>
      <c r="B190" s="138"/>
      <c r="C190" s="181" t="s">
        <v>381</v>
      </c>
      <c r="D190" s="181" t="s">
        <v>276</v>
      </c>
      <c r="E190" s="182" t="s">
        <v>715</v>
      </c>
      <c r="F190" s="183" t="s">
        <v>716</v>
      </c>
      <c r="G190" s="184" t="s">
        <v>668</v>
      </c>
      <c r="H190" s="185">
        <v>52.2</v>
      </c>
      <c r="I190" s="186"/>
      <c r="J190" s="187">
        <f>ROUND(I190*H190,2)</f>
        <v>0</v>
      </c>
      <c r="K190" s="183" t="s">
        <v>321</v>
      </c>
      <c r="L190" s="188"/>
      <c r="M190" s="189" t="s">
        <v>3</v>
      </c>
      <c r="N190" s="190" t="s">
        <v>42</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189</v>
      </c>
      <c r="AT190" s="150" t="s">
        <v>276</v>
      </c>
      <c r="AU190" s="150" t="s">
        <v>81</v>
      </c>
      <c r="AY190" s="18" t="s">
        <v>138</v>
      </c>
      <c r="BE190" s="151">
        <f>IF(N190="základní",J190,0)</f>
        <v>0</v>
      </c>
      <c r="BF190" s="151">
        <f>IF(N190="snížená",J190,0)</f>
        <v>0</v>
      </c>
      <c r="BG190" s="151">
        <f>IF(N190="zákl. přenesená",J190,0)</f>
        <v>0</v>
      </c>
      <c r="BH190" s="151">
        <f>IF(N190="sníž. přenesená",J190,0)</f>
        <v>0</v>
      </c>
      <c r="BI190" s="151">
        <f>IF(N190="nulová",J190,0)</f>
        <v>0</v>
      </c>
      <c r="BJ190" s="18" t="s">
        <v>79</v>
      </c>
      <c r="BK190" s="151">
        <f>ROUND(I190*H190,2)</f>
        <v>0</v>
      </c>
      <c r="BL190" s="18" t="s">
        <v>145</v>
      </c>
      <c r="BM190" s="150" t="s">
        <v>746</v>
      </c>
    </row>
    <row r="191" spans="1:65" s="2" customFormat="1" ht="11.25">
      <c r="A191" s="33"/>
      <c r="B191" s="34"/>
      <c r="C191" s="33"/>
      <c r="D191" s="152" t="s">
        <v>147</v>
      </c>
      <c r="E191" s="33"/>
      <c r="F191" s="153" t="s">
        <v>716</v>
      </c>
      <c r="G191" s="33"/>
      <c r="H191" s="33"/>
      <c r="I191" s="154"/>
      <c r="J191" s="33"/>
      <c r="K191" s="33"/>
      <c r="L191" s="34"/>
      <c r="M191" s="155"/>
      <c r="N191" s="156"/>
      <c r="O191" s="54"/>
      <c r="P191" s="54"/>
      <c r="Q191" s="54"/>
      <c r="R191" s="54"/>
      <c r="S191" s="54"/>
      <c r="T191" s="55"/>
      <c r="U191" s="33"/>
      <c r="V191" s="33"/>
      <c r="W191" s="33"/>
      <c r="X191" s="33"/>
      <c r="Y191" s="33"/>
      <c r="Z191" s="33"/>
      <c r="AA191" s="33"/>
      <c r="AB191" s="33"/>
      <c r="AC191" s="33"/>
      <c r="AD191" s="33"/>
      <c r="AE191" s="33"/>
      <c r="AT191" s="18" t="s">
        <v>147</v>
      </c>
      <c r="AU191" s="18" t="s">
        <v>81</v>
      </c>
    </row>
    <row r="192" spans="1:65" s="2" customFormat="1" ht="16.5" customHeight="1">
      <c r="A192" s="33"/>
      <c r="B192" s="138"/>
      <c r="C192" s="139" t="s">
        <v>385</v>
      </c>
      <c r="D192" s="139" t="s">
        <v>140</v>
      </c>
      <c r="E192" s="140" t="s">
        <v>718</v>
      </c>
      <c r="F192" s="141" t="s">
        <v>719</v>
      </c>
      <c r="G192" s="142" t="s">
        <v>143</v>
      </c>
      <c r="H192" s="143">
        <v>116</v>
      </c>
      <c r="I192" s="144"/>
      <c r="J192" s="145">
        <f>ROUND(I192*H192,2)</f>
        <v>0</v>
      </c>
      <c r="K192" s="141" t="s">
        <v>144</v>
      </c>
      <c r="L192" s="34"/>
      <c r="M192" s="146" t="s">
        <v>3</v>
      </c>
      <c r="N192" s="147" t="s">
        <v>42</v>
      </c>
      <c r="O192" s="54"/>
      <c r="P192" s="148">
        <f>O192*H192</f>
        <v>0</v>
      </c>
      <c r="Q192" s="148">
        <v>0</v>
      </c>
      <c r="R192" s="148">
        <f>Q192*H192</f>
        <v>0</v>
      </c>
      <c r="S192" s="148">
        <v>0</v>
      </c>
      <c r="T192" s="149">
        <f>S192*H192</f>
        <v>0</v>
      </c>
      <c r="U192" s="33"/>
      <c r="V192" s="33"/>
      <c r="W192" s="33"/>
      <c r="X192" s="33"/>
      <c r="Y192" s="33"/>
      <c r="Z192" s="33"/>
      <c r="AA192" s="33"/>
      <c r="AB192" s="33"/>
      <c r="AC192" s="33"/>
      <c r="AD192" s="33"/>
      <c r="AE192" s="33"/>
      <c r="AR192" s="150" t="s">
        <v>145</v>
      </c>
      <c r="AT192" s="150" t="s">
        <v>140</v>
      </c>
      <c r="AU192" s="150" t="s">
        <v>81</v>
      </c>
      <c r="AY192" s="18" t="s">
        <v>138</v>
      </c>
      <c r="BE192" s="151">
        <f>IF(N192="základní",J192,0)</f>
        <v>0</v>
      </c>
      <c r="BF192" s="151">
        <f>IF(N192="snížená",J192,0)</f>
        <v>0</v>
      </c>
      <c r="BG192" s="151">
        <f>IF(N192="zákl. přenesená",J192,0)</f>
        <v>0</v>
      </c>
      <c r="BH192" s="151">
        <f>IF(N192="sníž. přenesená",J192,0)</f>
        <v>0</v>
      </c>
      <c r="BI192" s="151">
        <f>IF(N192="nulová",J192,0)</f>
        <v>0</v>
      </c>
      <c r="BJ192" s="18" t="s">
        <v>79</v>
      </c>
      <c r="BK192" s="151">
        <f>ROUND(I192*H192,2)</f>
        <v>0</v>
      </c>
      <c r="BL192" s="18" t="s">
        <v>145</v>
      </c>
      <c r="BM192" s="150" t="s">
        <v>747</v>
      </c>
    </row>
    <row r="193" spans="1:65" s="2" customFormat="1" ht="11.25">
      <c r="A193" s="33"/>
      <c r="B193" s="34"/>
      <c r="C193" s="33"/>
      <c r="D193" s="152" t="s">
        <v>147</v>
      </c>
      <c r="E193" s="33"/>
      <c r="F193" s="153" t="s">
        <v>719</v>
      </c>
      <c r="G193" s="33"/>
      <c r="H193" s="33"/>
      <c r="I193" s="154"/>
      <c r="J193" s="33"/>
      <c r="K193" s="33"/>
      <c r="L193" s="34"/>
      <c r="M193" s="155"/>
      <c r="N193" s="156"/>
      <c r="O193" s="54"/>
      <c r="P193" s="54"/>
      <c r="Q193" s="54"/>
      <c r="R193" s="54"/>
      <c r="S193" s="54"/>
      <c r="T193" s="55"/>
      <c r="U193" s="33"/>
      <c r="V193" s="33"/>
      <c r="W193" s="33"/>
      <c r="X193" s="33"/>
      <c r="Y193" s="33"/>
      <c r="Z193" s="33"/>
      <c r="AA193" s="33"/>
      <c r="AB193" s="33"/>
      <c r="AC193" s="33"/>
      <c r="AD193" s="33"/>
      <c r="AE193" s="33"/>
      <c r="AT193" s="18" t="s">
        <v>147</v>
      </c>
      <c r="AU193" s="18" t="s">
        <v>81</v>
      </c>
    </row>
    <row r="194" spans="1:65" s="2" customFormat="1" ht="68.25">
      <c r="A194" s="33"/>
      <c r="B194" s="34"/>
      <c r="C194" s="33"/>
      <c r="D194" s="152" t="s">
        <v>148</v>
      </c>
      <c r="E194" s="33"/>
      <c r="F194" s="157" t="s">
        <v>721</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148</v>
      </c>
      <c r="AU194" s="18" t="s">
        <v>81</v>
      </c>
    </row>
    <row r="195" spans="1:65" s="2" customFormat="1" ht="24">
      <c r="A195" s="33"/>
      <c r="B195" s="138"/>
      <c r="C195" s="139" t="s">
        <v>389</v>
      </c>
      <c r="D195" s="139" t="s">
        <v>140</v>
      </c>
      <c r="E195" s="140" t="s">
        <v>648</v>
      </c>
      <c r="F195" s="141" t="s">
        <v>649</v>
      </c>
      <c r="G195" s="142" t="s">
        <v>236</v>
      </c>
      <c r="H195" s="143">
        <v>4.0000000000000001E-3</v>
      </c>
      <c r="I195" s="144"/>
      <c r="J195" s="145">
        <f>ROUND(I195*H195,2)</f>
        <v>0</v>
      </c>
      <c r="K195" s="141" t="s">
        <v>144</v>
      </c>
      <c r="L195" s="34"/>
      <c r="M195" s="146" t="s">
        <v>3</v>
      </c>
      <c r="N195" s="147" t="s">
        <v>42</v>
      </c>
      <c r="O195" s="54"/>
      <c r="P195" s="148">
        <f>O195*H195</f>
        <v>0</v>
      </c>
      <c r="Q195" s="148">
        <v>0</v>
      </c>
      <c r="R195" s="148">
        <f>Q195*H195</f>
        <v>0</v>
      </c>
      <c r="S195" s="148">
        <v>0</v>
      </c>
      <c r="T195" s="149">
        <f>S195*H195</f>
        <v>0</v>
      </c>
      <c r="U195" s="33"/>
      <c r="V195" s="33"/>
      <c r="W195" s="33"/>
      <c r="X195" s="33"/>
      <c r="Y195" s="33"/>
      <c r="Z195" s="33"/>
      <c r="AA195" s="33"/>
      <c r="AB195" s="33"/>
      <c r="AC195" s="33"/>
      <c r="AD195" s="33"/>
      <c r="AE195" s="33"/>
      <c r="AR195" s="150" t="s">
        <v>145</v>
      </c>
      <c r="AT195" s="150" t="s">
        <v>140</v>
      </c>
      <c r="AU195" s="150" t="s">
        <v>81</v>
      </c>
      <c r="AY195" s="18" t="s">
        <v>138</v>
      </c>
      <c r="BE195" s="151">
        <f>IF(N195="základní",J195,0)</f>
        <v>0</v>
      </c>
      <c r="BF195" s="151">
        <f>IF(N195="snížená",J195,0)</f>
        <v>0</v>
      </c>
      <c r="BG195" s="151">
        <f>IF(N195="zákl. přenesená",J195,0)</f>
        <v>0</v>
      </c>
      <c r="BH195" s="151">
        <f>IF(N195="sníž. přenesená",J195,0)</f>
        <v>0</v>
      </c>
      <c r="BI195" s="151">
        <f>IF(N195="nulová",J195,0)</f>
        <v>0</v>
      </c>
      <c r="BJ195" s="18" t="s">
        <v>79</v>
      </c>
      <c r="BK195" s="151">
        <f>ROUND(I195*H195,2)</f>
        <v>0</v>
      </c>
      <c r="BL195" s="18" t="s">
        <v>145</v>
      </c>
      <c r="BM195" s="150" t="s">
        <v>748</v>
      </c>
    </row>
    <row r="196" spans="1:65" s="2" customFormat="1" ht="11.25">
      <c r="A196" s="33"/>
      <c r="B196" s="34"/>
      <c r="C196" s="33"/>
      <c r="D196" s="152" t="s">
        <v>147</v>
      </c>
      <c r="E196" s="33"/>
      <c r="F196" s="153" t="s">
        <v>649</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147</v>
      </c>
      <c r="AU196" s="18" t="s">
        <v>81</v>
      </c>
    </row>
    <row r="197" spans="1:65" s="2" customFormat="1" ht="48.75">
      <c r="A197" s="33"/>
      <c r="B197" s="34"/>
      <c r="C197" s="33"/>
      <c r="D197" s="152" t="s">
        <v>148</v>
      </c>
      <c r="E197" s="33"/>
      <c r="F197" s="157" t="s">
        <v>651</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148</v>
      </c>
      <c r="AU197" s="18" t="s">
        <v>81</v>
      </c>
    </row>
    <row r="198" spans="1:65" s="2" customFormat="1" ht="16.5" customHeight="1">
      <c r="A198" s="33"/>
      <c r="B198" s="138"/>
      <c r="C198" s="181" t="s">
        <v>393</v>
      </c>
      <c r="D198" s="181" t="s">
        <v>276</v>
      </c>
      <c r="E198" s="182" t="s">
        <v>723</v>
      </c>
      <c r="F198" s="183" t="s">
        <v>724</v>
      </c>
      <c r="G198" s="184" t="s">
        <v>685</v>
      </c>
      <c r="H198" s="185">
        <v>3.867</v>
      </c>
      <c r="I198" s="186"/>
      <c r="J198" s="187">
        <f>ROUND(I198*H198,2)</f>
        <v>0</v>
      </c>
      <c r="K198" s="183" t="s">
        <v>321</v>
      </c>
      <c r="L198" s="188"/>
      <c r="M198" s="189" t="s">
        <v>3</v>
      </c>
      <c r="N198" s="190" t="s">
        <v>42</v>
      </c>
      <c r="O198" s="54"/>
      <c r="P198" s="148">
        <f>O198*H198</f>
        <v>0</v>
      </c>
      <c r="Q198" s="148">
        <v>0</v>
      </c>
      <c r="R198" s="148">
        <f>Q198*H198</f>
        <v>0</v>
      </c>
      <c r="S198" s="148">
        <v>0</v>
      </c>
      <c r="T198" s="149">
        <f>S198*H198</f>
        <v>0</v>
      </c>
      <c r="U198" s="33"/>
      <c r="V198" s="33"/>
      <c r="W198" s="33"/>
      <c r="X198" s="33"/>
      <c r="Y198" s="33"/>
      <c r="Z198" s="33"/>
      <c r="AA198" s="33"/>
      <c r="AB198" s="33"/>
      <c r="AC198" s="33"/>
      <c r="AD198" s="33"/>
      <c r="AE198" s="33"/>
      <c r="AR198" s="150" t="s">
        <v>189</v>
      </c>
      <c r="AT198" s="150" t="s">
        <v>276</v>
      </c>
      <c r="AU198" s="150" t="s">
        <v>81</v>
      </c>
      <c r="AY198" s="18" t="s">
        <v>138</v>
      </c>
      <c r="BE198" s="151">
        <f>IF(N198="základní",J198,0)</f>
        <v>0</v>
      </c>
      <c r="BF198" s="151">
        <f>IF(N198="snížená",J198,0)</f>
        <v>0</v>
      </c>
      <c r="BG198" s="151">
        <f>IF(N198="zákl. přenesená",J198,0)</f>
        <v>0</v>
      </c>
      <c r="BH198" s="151">
        <f>IF(N198="sníž. přenesená",J198,0)</f>
        <v>0</v>
      </c>
      <c r="BI198" s="151">
        <f>IF(N198="nulová",J198,0)</f>
        <v>0</v>
      </c>
      <c r="BJ198" s="18" t="s">
        <v>79</v>
      </c>
      <c r="BK198" s="151">
        <f>ROUND(I198*H198,2)</f>
        <v>0</v>
      </c>
      <c r="BL198" s="18" t="s">
        <v>145</v>
      </c>
      <c r="BM198" s="150" t="s">
        <v>749</v>
      </c>
    </row>
    <row r="199" spans="1:65" s="2" customFormat="1" ht="11.25">
      <c r="A199" s="33"/>
      <c r="B199" s="34"/>
      <c r="C199" s="33"/>
      <c r="D199" s="152" t="s">
        <v>147</v>
      </c>
      <c r="E199" s="33"/>
      <c r="F199" s="153" t="s">
        <v>724</v>
      </c>
      <c r="G199" s="33"/>
      <c r="H199" s="33"/>
      <c r="I199" s="154"/>
      <c r="J199" s="33"/>
      <c r="K199" s="33"/>
      <c r="L199" s="34"/>
      <c r="M199" s="155"/>
      <c r="N199" s="156"/>
      <c r="O199" s="54"/>
      <c r="P199" s="54"/>
      <c r="Q199" s="54"/>
      <c r="R199" s="54"/>
      <c r="S199" s="54"/>
      <c r="T199" s="55"/>
      <c r="U199" s="33"/>
      <c r="V199" s="33"/>
      <c r="W199" s="33"/>
      <c r="X199" s="33"/>
      <c r="Y199" s="33"/>
      <c r="Z199" s="33"/>
      <c r="AA199" s="33"/>
      <c r="AB199" s="33"/>
      <c r="AC199" s="33"/>
      <c r="AD199" s="33"/>
      <c r="AE199" s="33"/>
      <c r="AT199" s="18" t="s">
        <v>147</v>
      </c>
      <c r="AU199" s="18" t="s">
        <v>81</v>
      </c>
    </row>
    <row r="200" spans="1:65" s="2" customFormat="1" ht="16.5" customHeight="1">
      <c r="A200" s="33"/>
      <c r="B200" s="138"/>
      <c r="C200" s="139" t="s">
        <v>397</v>
      </c>
      <c r="D200" s="139" t="s">
        <v>140</v>
      </c>
      <c r="E200" s="140" t="s">
        <v>726</v>
      </c>
      <c r="F200" s="141" t="s">
        <v>727</v>
      </c>
      <c r="G200" s="142" t="s">
        <v>369</v>
      </c>
      <c r="H200" s="143">
        <v>232</v>
      </c>
      <c r="I200" s="144"/>
      <c r="J200" s="145">
        <f>ROUND(I200*H200,2)</f>
        <v>0</v>
      </c>
      <c r="K200" s="141" t="s">
        <v>144</v>
      </c>
      <c r="L200" s="34"/>
      <c r="M200" s="146" t="s">
        <v>3</v>
      </c>
      <c r="N200" s="147" t="s">
        <v>42</v>
      </c>
      <c r="O200" s="54"/>
      <c r="P200" s="148">
        <f>O200*H200</f>
        <v>0</v>
      </c>
      <c r="Q200" s="148">
        <v>0</v>
      </c>
      <c r="R200" s="148">
        <f>Q200*H200</f>
        <v>0</v>
      </c>
      <c r="S200" s="148">
        <v>0</v>
      </c>
      <c r="T200" s="149">
        <f>S200*H200</f>
        <v>0</v>
      </c>
      <c r="U200" s="33"/>
      <c r="V200" s="33"/>
      <c r="W200" s="33"/>
      <c r="X200" s="33"/>
      <c r="Y200" s="33"/>
      <c r="Z200" s="33"/>
      <c r="AA200" s="33"/>
      <c r="AB200" s="33"/>
      <c r="AC200" s="33"/>
      <c r="AD200" s="33"/>
      <c r="AE200" s="33"/>
      <c r="AR200" s="150" t="s">
        <v>145</v>
      </c>
      <c r="AT200" s="150" t="s">
        <v>140</v>
      </c>
      <c r="AU200" s="150" t="s">
        <v>81</v>
      </c>
      <c r="AY200" s="18" t="s">
        <v>138</v>
      </c>
      <c r="BE200" s="151">
        <f>IF(N200="základní",J200,0)</f>
        <v>0</v>
      </c>
      <c r="BF200" s="151">
        <f>IF(N200="snížená",J200,0)</f>
        <v>0</v>
      </c>
      <c r="BG200" s="151">
        <f>IF(N200="zákl. přenesená",J200,0)</f>
        <v>0</v>
      </c>
      <c r="BH200" s="151">
        <f>IF(N200="sníž. přenesená",J200,0)</f>
        <v>0</v>
      </c>
      <c r="BI200" s="151">
        <f>IF(N200="nulová",J200,0)</f>
        <v>0</v>
      </c>
      <c r="BJ200" s="18" t="s">
        <v>79</v>
      </c>
      <c r="BK200" s="151">
        <f>ROUND(I200*H200,2)</f>
        <v>0</v>
      </c>
      <c r="BL200" s="18" t="s">
        <v>145</v>
      </c>
      <c r="BM200" s="150" t="s">
        <v>750</v>
      </c>
    </row>
    <row r="201" spans="1:65" s="2" customFormat="1" ht="11.25">
      <c r="A201" s="33"/>
      <c r="B201" s="34"/>
      <c r="C201" s="33"/>
      <c r="D201" s="152" t="s">
        <v>147</v>
      </c>
      <c r="E201" s="33"/>
      <c r="F201" s="153" t="s">
        <v>727</v>
      </c>
      <c r="G201" s="33"/>
      <c r="H201" s="33"/>
      <c r="I201" s="154"/>
      <c r="J201" s="33"/>
      <c r="K201" s="33"/>
      <c r="L201" s="34"/>
      <c r="M201" s="155"/>
      <c r="N201" s="156"/>
      <c r="O201" s="54"/>
      <c r="P201" s="54"/>
      <c r="Q201" s="54"/>
      <c r="R201" s="54"/>
      <c r="S201" s="54"/>
      <c r="T201" s="55"/>
      <c r="U201" s="33"/>
      <c r="V201" s="33"/>
      <c r="W201" s="33"/>
      <c r="X201" s="33"/>
      <c r="Y201" s="33"/>
      <c r="Z201" s="33"/>
      <c r="AA201" s="33"/>
      <c r="AB201" s="33"/>
      <c r="AC201" s="33"/>
      <c r="AD201" s="33"/>
      <c r="AE201" s="33"/>
      <c r="AT201" s="18" t="s">
        <v>147</v>
      </c>
      <c r="AU201" s="18" t="s">
        <v>81</v>
      </c>
    </row>
    <row r="202" spans="1:65" s="2" customFormat="1" ht="58.5">
      <c r="A202" s="33"/>
      <c r="B202" s="34"/>
      <c r="C202" s="33"/>
      <c r="D202" s="152" t="s">
        <v>148</v>
      </c>
      <c r="E202" s="33"/>
      <c r="F202" s="157" t="s">
        <v>729</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148</v>
      </c>
      <c r="AU202" s="18" t="s">
        <v>81</v>
      </c>
    </row>
    <row r="203" spans="1:65" s="2" customFormat="1" ht="16.5" customHeight="1">
      <c r="A203" s="33"/>
      <c r="B203" s="138"/>
      <c r="C203" s="181" t="s">
        <v>401</v>
      </c>
      <c r="D203" s="181" t="s">
        <v>276</v>
      </c>
      <c r="E203" s="182" t="s">
        <v>730</v>
      </c>
      <c r="F203" s="183" t="s">
        <v>731</v>
      </c>
      <c r="G203" s="184" t="s">
        <v>678</v>
      </c>
      <c r="H203" s="185">
        <v>1.1599999999999999</v>
      </c>
      <c r="I203" s="186"/>
      <c r="J203" s="187">
        <f>ROUND(I203*H203,2)</f>
        <v>0</v>
      </c>
      <c r="K203" s="183" t="s">
        <v>321</v>
      </c>
      <c r="L203" s="188"/>
      <c r="M203" s="189" t="s">
        <v>3</v>
      </c>
      <c r="N203" s="190" t="s">
        <v>42</v>
      </c>
      <c r="O203" s="54"/>
      <c r="P203" s="148">
        <f>O203*H203</f>
        <v>0</v>
      </c>
      <c r="Q203" s="148">
        <v>0</v>
      </c>
      <c r="R203" s="148">
        <f>Q203*H203</f>
        <v>0</v>
      </c>
      <c r="S203" s="148">
        <v>0</v>
      </c>
      <c r="T203" s="149">
        <f>S203*H203</f>
        <v>0</v>
      </c>
      <c r="U203" s="33"/>
      <c r="V203" s="33"/>
      <c r="W203" s="33"/>
      <c r="X203" s="33"/>
      <c r="Y203" s="33"/>
      <c r="Z203" s="33"/>
      <c r="AA203" s="33"/>
      <c r="AB203" s="33"/>
      <c r="AC203" s="33"/>
      <c r="AD203" s="33"/>
      <c r="AE203" s="33"/>
      <c r="AR203" s="150" t="s">
        <v>189</v>
      </c>
      <c r="AT203" s="150" t="s">
        <v>276</v>
      </c>
      <c r="AU203" s="150" t="s">
        <v>81</v>
      </c>
      <c r="AY203" s="18" t="s">
        <v>138</v>
      </c>
      <c r="BE203" s="151">
        <f>IF(N203="základní",J203,0)</f>
        <v>0</v>
      </c>
      <c r="BF203" s="151">
        <f>IF(N203="snížená",J203,0)</f>
        <v>0</v>
      </c>
      <c r="BG203" s="151">
        <f>IF(N203="zákl. přenesená",J203,0)</f>
        <v>0</v>
      </c>
      <c r="BH203" s="151">
        <f>IF(N203="sníž. přenesená",J203,0)</f>
        <v>0</v>
      </c>
      <c r="BI203" s="151">
        <f>IF(N203="nulová",J203,0)</f>
        <v>0</v>
      </c>
      <c r="BJ203" s="18" t="s">
        <v>79</v>
      </c>
      <c r="BK203" s="151">
        <f>ROUND(I203*H203,2)</f>
        <v>0</v>
      </c>
      <c r="BL203" s="18" t="s">
        <v>145</v>
      </c>
      <c r="BM203" s="150" t="s">
        <v>751</v>
      </c>
    </row>
    <row r="204" spans="1:65" s="2" customFormat="1" ht="11.25">
      <c r="A204" s="33"/>
      <c r="B204" s="34"/>
      <c r="C204" s="33"/>
      <c r="D204" s="152" t="s">
        <v>147</v>
      </c>
      <c r="E204" s="33"/>
      <c r="F204" s="153" t="s">
        <v>731</v>
      </c>
      <c r="G204" s="33"/>
      <c r="H204" s="33"/>
      <c r="I204" s="154"/>
      <c r="J204" s="33"/>
      <c r="K204" s="33"/>
      <c r="L204" s="34"/>
      <c r="M204" s="155"/>
      <c r="N204" s="156"/>
      <c r="O204" s="54"/>
      <c r="P204" s="54"/>
      <c r="Q204" s="54"/>
      <c r="R204" s="54"/>
      <c r="S204" s="54"/>
      <c r="T204" s="55"/>
      <c r="U204" s="33"/>
      <c r="V204" s="33"/>
      <c r="W204" s="33"/>
      <c r="X204" s="33"/>
      <c r="Y204" s="33"/>
      <c r="Z204" s="33"/>
      <c r="AA204" s="33"/>
      <c r="AB204" s="33"/>
      <c r="AC204" s="33"/>
      <c r="AD204" s="33"/>
      <c r="AE204" s="33"/>
      <c r="AT204" s="18" t="s">
        <v>147</v>
      </c>
      <c r="AU204" s="18" t="s">
        <v>81</v>
      </c>
    </row>
    <row r="205" spans="1:65" s="2" customFormat="1" ht="16.5" customHeight="1">
      <c r="A205" s="33"/>
      <c r="B205" s="138"/>
      <c r="C205" s="139" t="s">
        <v>407</v>
      </c>
      <c r="D205" s="139" t="s">
        <v>140</v>
      </c>
      <c r="E205" s="140" t="s">
        <v>733</v>
      </c>
      <c r="F205" s="141" t="s">
        <v>734</v>
      </c>
      <c r="G205" s="142" t="s">
        <v>369</v>
      </c>
      <c r="H205" s="143">
        <v>116</v>
      </c>
      <c r="I205" s="144"/>
      <c r="J205" s="145">
        <f>ROUND(I205*H205,2)</f>
        <v>0</v>
      </c>
      <c r="K205" s="141" t="s">
        <v>144</v>
      </c>
      <c r="L205" s="34"/>
      <c r="M205" s="146" t="s">
        <v>3</v>
      </c>
      <c r="N205" s="147" t="s">
        <v>42</v>
      </c>
      <c r="O205" s="54"/>
      <c r="P205" s="148">
        <f>O205*H205</f>
        <v>0</v>
      </c>
      <c r="Q205" s="148">
        <v>0</v>
      </c>
      <c r="R205" s="148">
        <f>Q205*H205</f>
        <v>0</v>
      </c>
      <c r="S205" s="148">
        <v>0</v>
      </c>
      <c r="T205" s="149">
        <f>S205*H205</f>
        <v>0</v>
      </c>
      <c r="U205" s="33"/>
      <c r="V205" s="33"/>
      <c r="W205" s="33"/>
      <c r="X205" s="33"/>
      <c r="Y205" s="33"/>
      <c r="Z205" s="33"/>
      <c r="AA205" s="33"/>
      <c r="AB205" s="33"/>
      <c r="AC205" s="33"/>
      <c r="AD205" s="33"/>
      <c r="AE205" s="33"/>
      <c r="AR205" s="150" t="s">
        <v>145</v>
      </c>
      <c r="AT205" s="150" t="s">
        <v>140</v>
      </c>
      <c r="AU205" s="150" t="s">
        <v>81</v>
      </c>
      <c r="AY205" s="18" t="s">
        <v>138</v>
      </c>
      <c r="BE205" s="151">
        <f>IF(N205="základní",J205,0)</f>
        <v>0</v>
      </c>
      <c r="BF205" s="151">
        <f>IF(N205="snížená",J205,0)</f>
        <v>0</v>
      </c>
      <c r="BG205" s="151">
        <f>IF(N205="zákl. přenesená",J205,0)</f>
        <v>0</v>
      </c>
      <c r="BH205" s="151">
        <f>IF(N205="sníž. přenesená",J205,0)</f>
        <v>0</v>
      </c>
      <c r="BI205" s="151">
        <f>IF(N205="nulová",J205,0)</f>
        <v>0</v>
      </c>
      <c r="BJ205" s="18" t="s">
        <v>79</v>
      </c>
      <c r="BK205" s="151">
        <f>ROUND(I205*H205,2)</f>
        <v>0</v>
      </c>
      <c r="BL205" s="18" t="s">
        <v>145</v>
      </c>
      <c r="BM205" s="150" t="s">
        <v>752</v>
      </c>
    </row>
    <row r="206" spans="1:65" s="2" customFormat="1" ht="11.25">
      <c r="A206" s="33"/>
      <c r="B206" s="34"/>
      <c r="C206" s="33"/>
      <c r="D206" s="152" t="s">
        <v>147</v>
      </c>
      <c r="E206" s="33"/>
      <c r="F206" s="153" t="s">
        <v>734</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147</v>
      </c>
      <c r="AU206" s="18" t="s">
        <v>81</v>
      </c>
    </row>
    <row r="207" spans="1:65" s="2" customFormat="1" ht="146.25">
      <c r="A207" s="33"/>
      <c r="B207" s="34"/>
      <c r="C207" s="33"/>
      <c r="D207" s="152" t="s">
        <v>148</v>
      </c>
      <c r="E207" s="33"/>
      <c r="F207" s="157" t="s">
        <v>736</v>
      </c>
      <c r="G207" s="33"/>
      <c r="H207" s="33"/>
      <c r="I207" s="154"/>
      <c r="J207" s="33"/>
      <c r="K207" s="33"/>
      <c r="L207" s="34"/>
      <c r="M207" s="155"/>
      <c r="N207" s="156"/>
      <c r="O207" s="54"/>
      <c r="P207" s="54"/>
      <c r="Q207" s="54"/>
      <c r="R207" s="54"/>
      <c r="S207" s="54"/>
      <c r="T207" s="55"/>
      <c r="U207" s="33"/>
      <c r="V207" s="33"/>
      <c r="W207" s="33"/>
      <c r="X207" s="33"/>
      <c r="Y207" s="33"/>
      <c r="Z207" s="33"/>
      <c r="AA207" s="33"/>
      <c r="AB207" s="33"/>
      <c r="AC207" s="33"/>
      <c r="AD207" s="33"/>
      <c r="AE207" s="33"/>
      <c r="AT207" s="18" t="s">
        <v>148</v>
      </c>
      <c r="AU207" s="18" t="s">
        <v>81</v>
      </c>
    </row>
    <row r="208" spans="1:65" s="2" customFormat="1" ht="16.5" customHeight="1">
      <c r="A208" s="33"/>
      <c r="B208" s="138"/>
      <c r="C208" s="139" t="s">
        <v>412</v>
      </c>
      <c r="D208" s="139" t="s">
        <v>140</v>
      </c>
      <c r="E208" s="140" t="s">
        <v>737</v>
      </c>
      <c r="F208" s="141" t="s">
        <v>738</v>
      </c>
      <c r="G208" s="142" t="s">
        <v>739</v>
      </c>
      <c r="H208" s="143">
        <v>2.6669999999999998</v>
      </c>
      <c r="I208" s="144"/>
      <c r="J208" s="145">
        <f>ROUND(I208*H208,2)</f>
        <v>0</v>
      </c>
      <c r="K208" s="141" t="s">
        <v>321</v>
      </c>
      <c r="L208" s="34"/>
      <c r="M208" s="146" t="s">
        <v>3</v>
      </c>
      <c r="N208" s="147" t="s">
        <v>42</v>
      </c>
      <c r="O208" s="54"/>
      <c r="P208" s="148">
        <f>O208*H208</f>
        <v>0</v>
      </c>
      <c r="Q208" s="148">
        <v>0</v>
      </c>
      <c r="R208" s="148">
        <f>Q208*H208</f>
        <v>0</v>
      </c>
      <c r="S208" s="148">
        <v>0</v>
      </c>
      <c r="T208" s="149">
        <f>S208*H208</f>
        <v>0</v>
      </c>
      <c r="U208" s="33"/>
      <c r="V208" s="33"/>
      <c r="W208" s="33"/>
      <c r="X208" s="33"/>
      <c r="Y208" s="33"/>
      <c r="Z208" s="33"/>
      <c r="AA208" s="33"/>
      <c r="AB208" s="33"/>
      <c r="AC208" s="33"/>
      <c r="AD208" s="33"/>
      <c r="AE208" s="33"/>
      <c r="AR208" s="150" t="s">
        <v>145</v>
      </c>
      <c r="AT208" s="150" t="s">
        <v>140</v>
      </c>
      <c r="AU208" s="150" t="s">
        <v>81</v>
      </c>
      <c r="AY208" s="18" t="s">
        <v>138</v>
      </c>
      <c r="BE208" s="151">
        <f>IF(N208="základní",J208,0)</f>
        <v>0</v>
      </c>
      <c r="BF208" s="151">
        <f>IF(N208="snížená",J208,0)</f>
        <v>0</v>
      </c>
      <c r="BG208" s="151">
        <f>IF(N208="zákl. přenesená",J208,0)</f>
        <v>0</v>
      </c>
      <c r="BH208" s="151">
        <f>IF(N208="sníž. přenesená",J208,0)</f>
        <v>0</v>
      </c>
      <c r="BI208" s="151">
        <f>IF(N208="nulová",J208,0)</f>
        <v>0</v>
      </c>
      <c r="BJ208" s="18" t="s">
        <v>79</v>
      </c>
      <c r="BK208" s="151">
        <f>ROUND(I208*H208,2)</f>
        <v>0</v>
      </c>
      <c r="BL208" s="18" t="s">
        <v>145</v>
      </c>
      <c r="BM208" s="150" t="s">
        <v>753</v>
      </c>
    </row>
    <row r="209" spans="1:65" s="2" customFormat="1" ht="11.25">
      <c r="A209" s="33"/>
      <c r="B209" s="34"/>
      <c r="C209" s="33"/>
      <c r="D209" s="152" t="s">
        <v>147</v>
      </c>
      <c r="E209" s="33"/>
      <c r="F209" s="153" t="s">
        <v>738</v>
      </c>
      <c r="G209" s="33"/>
      <c r="H209" s="33"/>
      <c r="I209" s="154"/>
      <c r="J209" s="33"/>
      <c r="K209" s="33"/>
      <c r="L209" s="34"/>
      <c r="M209" s="155"/>
      <c r="N209" s="156"/>
      <c r="O209" s="54"/>
      <c r="P209" s="54"/>
      <c r="Q209" s="54"/>
      <c r="R209" s="54"/>
      <c r="S209" s="54"/>
      <c r="T209" s="55"/>
      <c r="U209" s="33"/>
      <c r="V209" s="33"/>
      <c r="W209" s="33"/>
      <c r="X209" s="33"/>
      <c r="Y209" s="33"/>
      <c r="Z209" s="33"/>
      <c r="AA209" s="33"/>
      <c r="AB209" s="33"/>
      <c r="AC209" s="33"/>
      <c r="AD209" s="33"/>
      <c r="AE209" s="33"/>
      <c r="AT209" s="18" t="s">
        <v>147</v>
      </c>
      <c r="AU209" s="18" t="s">
        <v>81</v>
      </c>
    </row>
    <row r="210" spans="1:65" s="12" customFormat="1" ht="22.9" customHeight="1">
      <c r="B210" s="125"/>
      <c r="D210" s="126" t="s">
        <v>70</v>
      </c>
      <c r="E210" s="136" t="s">
        <v>754</v>
      </c>
      <c r="F210" s="136" t="s">
        <v>755</v>
      </c>
      <c r="I210" s="128"/>
      <c r="J210" s="137">
        <f>BK210</f>
        <v>0</v>
      </c>
      <c r="L210" s="125"/>
      <c r="M210" s="130"/>
      <c r="N210" s="131"/>
      <c r="O210" s="131"/>
      <c r="P210" s="132">
        <f>SUM(P211:P238)</f>
        <v>0</v>
      </c>
      <c r="Q210" s="131"/>
      <c r="R210" s="132">
        <f>SUM(R211:R238)</f>
        <v>0</v>
      </c>
      <c r="S210" s="131"/>
      <c r="T210" s="133">
        <f>SUM(T211:T238)</f>
        <v>0</v>
      </c>
      <c r="AR210" s="126" t="s">
        <v>79</v>
      </c>
      <c r="AT210" s="134" t="s">
        <v>70</v>
      </c>
      <c r="AU210" s="134" t="s">
        <v>79</v>
      </c>
      <c r="AY210" s="126" t="s">
        <v>138</v>
      </c>
      <c r="BK210" s="135">
        <f>SUM(BK211:BK238)</f>
        <v>0</v>
      </c>
    </row>
    <row r="211" spans="1:65" s="2" customFormat="1" ht="16.5" customHeight="1">
      <c r="A211" s="33"/>
      <c r="B211" s="138"/>
      <c r="C211" s="139" t="s">
        <v>417</v>
      </c>
      <c r="D211" s="139" t="s">
        <v>140</v>
      </c>
      <c r="E211" s="140" t="s">
        <v>705</v>
      </c>
      <c r="F211" s="141" t="s">
        <v>706</v>
      </c>
      <c r="G211" s="142" t="s">
        <v>174</v>
      </c>
      <c r="H211" s="143">
        <v>52.2</v>
      </c>
      <c r="I211" s="144"/>
      <c r="J211" s="145">
        <f>ROUND(I211*H211,2)</f>
        <v>0</v>
      </c>
      <c r="K211" s="141" t="s">
        <v>144</v>
      </c>
      <c r="L211" s="34"/>
      <c r="M211" s="146" t="s">
        <v>3</v>
      </c>
      <c r="N211" s="147" t="s">
        <v>42</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145</v>
      </c>
      <c r="AT211" s="150" t="s">
        <v>140</v>
      </c>
      <c r="AU211" s="150" t="s">
        <v>81</v>
      </c>
      <c r="AY211" s="18" t="s">
        <v>138</v>
      </c>
      <c r="BE211" s="151">
        <f>IF(N211="základní",J211,0)</f>
        <v>0</v>
      </c>
      <c r="BF211" s="151">
        <f>IF(N211="snížená",J211,0)</f>
        <v>0</v>
      </c>
      <c r="BG211" s="151">
        <f>IF(N211="zákl. přenesená",J211,0)</f>
        <v>0</v>
      </c>
      <c r="BH211" s="151">
        <f>IF(N211="sníž. přenesená",J211,0)</f>
        <v>0</v>
      </c>
      <c r="BI211" s="151">
        <f>IF(N211="nulová",J211,0)</f>
        <v>0</v>
      </c>
      <c r="BJ211" s="18" t="s">
        <v>79</v>
      </c>
      <c r="BK211" s="151">
        <f>ROUND(I211*H211,2)</f>
        <v>0</v>
      </c>
      <c r="BL211" s="18" t="s">
        <v>145</v>
      </c>
      <c r="BM211" s="150" t="s">
        <v>756</v>
      </c>
    </row>
    <row r="212" spans="1:65" s="2" customFormat="1" ht="11.25">
      <c r="A212" s="33"/>
      <c r="B212" s="34"/>
      <c r="C212" s="33"/>
      <c r="D212" s="152" t="s">
        <v>147</v>
      </c>
      <c r="E212" s="33"/>
      <c r="F212" s="153" t="s">
        <v>706</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147</v>
      </c>
      <c r="AU212" s="18" t="s">
        <v>81</v>
      </c>
    </row>
    <row r="213" spans="1:65" s="2" customFormat="1" ht="16.5" customHeight="1">
      <c r="A213" s="33"/>
      <c r="B213" s="138"/>
      <c r="C213" s="139" t="s">
        <v>423</v>
      </c>
      <c r="D213" s="139" t="s">
        <v>140</v>
      </c>
      <c r="E213" s="140" t="s">
        <v>708</v>
      </c>
      <c r="F213" s="141" t="s">
        <v>709</v>
      </c>
      <c r="G213" s="142" t="s">
        <v>174</v>
      </c>
      <c r="H213" s="143">
        <v>52.2</v>
      </c>
      <c r="I213" s="144"/>
      <c r="J213" s="145">
        <f>ROUND(I213*H213,2)</f>
        <v>0</v>
      </c>
      <c r="K213" s="141" t="s">
        <v>144</v>
      </c>
      <c r="L213" s="34"/>
      <c r="M213" s="146" t="s">
        <v>3</v>
      </c>
      <c r="N213" s="147" t="s">
        <v>42</v>
      </c>
      <c r="O213" s="54"/>
      <c r="P213" s="148">
        <f>O213*H213</f>
        <v>0</v>
      </c>
      <c r="Q213" s="148">
        <v>0</v>
      </c>
      <c r="R213" s="148">
        <f>Q213*H213</f>
        <v>0</v>
      </c>
      <c r="S213" s="148">
        <v>0</v>
      </c>
      <c r="T213" s="149">
        <f>S213*H213</f>
        <v>0</v>
      </c>
      <c r="U213" s="33"/>
      <c r="V213" s="33"/>
      <c r="W213" s="33"/>
      <c r="X213" s="33"/>
      <c r="Y213" s="33"/>
      <c r="Z213" s="33"/>
      <c r="AA213" s="33"/>
      <c r="AB213" s="33"/>
      <c r="AC213" s="33"/>
      <c r="AD213" s="33"/>
      <c r="AE213" s="33"/>
      <c r="AR213" s="150" t="s">
        <v>145</v>
      </c>
      <c r="AT213" s="150" t="s">
        <v>140</v>
      </c>
      <c r="AU213" s="150" t="s">
        <v>81</v>
      </c>
      <c r="AY213" s="18" t="s">
        <v>138</v>
      </c>
      <c r="BE213" s="151">
        <f>IF(N213="základní",J213,0)</f>
        <v>0</v>
      </c>
      <c r="BF213" s="151">
        <f>IF(N213="snížená",J213,0)</f>
        <v>0</v>
      </c>
      <c r="BG213" s="151">
        <f>IF(N213="zákl. přenesená",J213,0)</f>
        <v>0</v>
      </c>
      <c r="BH213" s="151">
        <f>IF(N213="sníž. přenesená",J213,0)</f>
        <v>0</v>
      </c>
      <c r="BI213" s="151">
        <f>IF(N213="nulová",J213,0)</f>
        <v>0</v>
      </c>
      <c r="BJ213" s="18" t="s">
        <v>79</v>
      </c>
      <c r="BK213" s="151">
        <f>ROUND(I213*H213,2)</f>
        <v>0</v>
      </c>
      <c r="BL213" s="18" t="s">
        <v>145</v>
      </c>
      <c r="BM213" s="150" t="s">
        <v>757</v>
      </c>
    </row>
    <row r="214" spans="1:65" s="2" customFormat="1" ht="11.25">
      <c r="A214" s="33"/>
      <c r="B214" s="34"/>
      <c r="C214" s="33"/>
      <c r="D214" s="152" t="s">
        <v>147</v>
      </c>
      <c r="E214" s="33"/>
      <c r="F214" s="153" t="s">
        <v>709</v>
      </c>
      <c r="G214" s="33"/>
      <c r="H214" s="33"/>
      <c r="I214" s="154"/>
      <c r="J214" s="33"/>
      <c r="K214" s="33"/>
      <c r="L214" s="34"/>
      <c r="M214" s="155"/>
      <c r="N214" s="156"/>
      <c r="O214" s="54"/>
      <c r="P214" s="54"/>
      <c r="Q214" s="54"/>
      <c r="R214" s="54"/>
      <c r="S214" s="54"/>
      <c r="T214" s="55"/>
      <c r="U214" s="33"/>
      <c r="V214" s="33"/>
      <c r="W214" s="33"/>
      <c r="X214" s="33"/>
      <c r="Y214" s="33"/>
      <c r="Z214" s="33"/>
      <c r="AA214" s="33"/>
      <c r="AB214" s="33"/>
      <c r="AC214" s="33"/>
      <c r="AD214" s="33"/>
      <c r="AE214" s="33"/>
      <c r="AT214" s="18" t="s">
        <v>147</v>
      </c>
      <c r="AU214" s="18" t="s">
        <v>81</v>
      </c>
    </row>
    <row r="215" spans="1:65" s="2" customFormat="1" ht="48.75">
      <c r="A215" s="33"/>
      <c r="B215" s="34"/>
      <c r="C215" s="33"/>
      <c r="D215" s="152" t="s">
        <v>148</v>
      </c>
      <c r="E215" s="33"/>
      <c r="F215" s="157" t="s">
        <v>711</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148</v>
      </c>
      <c r="AU215" s="18" t="s">
        <v>81</v>
      </c>
    </row>
    <row r="216" spans="1:65" s="2" customFormat="1" ht="16.5" customHeight="1">
      <c r="A216" s="33"/>
      <c r="B216" s="138"/>
      <c r="C216" s="139" t="s">
        <v>427</v>
      </c>
      <c r="D216" s="139" t="s">
        <v>140</v>
      </c>
      <c r="E216" s="140" t="s">
        <v>712</v>
      </c>
      <c r="F216" s="141" t="s">
        <v>713</v>
      </c>
      <c r="G216" s="142" t="s">
        <v>174</v>
      </c>
      <c r="H216" s="143">
        <v>52.2</v>
      </c>
      <c r="I216" s="144"/>
      <c r="J216" s="145">
        <f>ROUND(I216*H216,2)</f>
        <v>0</v>
      </c>
      <c r="K216" s="141" t="s">
        <v>144</v>
      </c>
      <c r="L216" s="34"/>
      <c r="M216" s="146" t="s">
        <v>3</v>
      </c>
      <c r="N216" s="147" t="s">
        <v>42</v>
      </c>
      <c r="O216" s="54"/>
      <c r="P216" s="148">
        <f>O216*H216</f>
        <v>0</v>
      </c>
      <c r="Q216" s="148">
        <v>0</v>
      </c>
      <c r="R216" s="148">
        <f>Q216*H216</f>
        <v>0</v>
      </c>
      <c r="S216" s="148">
        <v>0</v>
      </c>
      <c r="T216" s="149">
        <f>S216*H216</f>
        <v>0</v>
      </c>
      <c r="U216" s="33"/>
      <c r="V216" s="33"/>
      <c r="W216" s="33"/>
      <c r="X216" s="33"/>
      <c r="Y216" s="33"/>
      <c r="Z216" s="33"/>
      <c r="AA216" s="33"/>
      <c r="AB216" s="33"/>
      <c r="AC216" s="33"/>
      <c r="AD216" s="33"/>
      <c r="AE216" s="33"/>
      <c r="AR216" s="150" t="s">
        <v>145</v>
      </c>
      <c r="AT216" s="150" t="s">
        <v>140</v>
      </c>
      <c r="AU216" s="150" t="s">
        <v>81</v>
      </c>
      <c r="AY216" s="18" t="s">
        <v>138</v>
      </c>
      <c r="BE216" s="151">
        <f>IF(N216="základní",J216,0)</f>
        <v>0</v>
      </c>
      <c r="BF216" s="151">
        <f>IF(N216="snížená",J216,0)</f>
        <v>0</v>
      </c>
      <c r="BG216" s="151">
        <f>IF(N216="zákl. přenesená",J216,0)</f>
        <v>0</v>
      </c>
      <c r="BH216" s="151">
        <f>IF(N216="sníž. přenesená",J216,0)</f>
        <v>0</v>
      </c>
      <c r="BI216" s="151">
        <f>IF(N216="nulová",J216,0)</f>
        <v>0</v>
      </c>
      <c r="BJ216" s="18" t="s">
        <v>79</v>
      </c>
      <c r="BK216" s="151">
        <f>ROUND(I216*H216,2)</f>
        <v>0</v>
      </c>
      <c r="BL216" s="18" t="s">
        <v>145</v>
      </c>
      <c r="BM216" s="150" t="s">
        <v>758</v>
      </c>
    </row>
    <row r="217" spans="1:65" s="2" customFormat="1" ht="11.25">
      <c r="A217" s="33"/>
      <c r="B217" s="34"/>
      <c r="C217" s="33"/>
      <c r="D217" s="152" t="s">
        <v>147</v>
      </c>
      <c r="E217" s="33"/>
      <c r="F217" s="153" t="s">
        <v>713</v>
      </c>
      <c r="G217" s="33"/>
      <c r="H217" s="33"/>
      <c r="I217" s="154"/>
      <c r="J217" s="33"/>
      <c r="K217" s="33"/>
      <c r="L217" s="34"/>
      <c r="M217" s="155"/>
      <c r="N217" s="156"/>
      <c r="O217" s="54"/>
      <c r="P217" s="54"/>
      <c r="Q217" s="54"/>
      <c r="R217" s="54"/>
      <c r="S217" s="54"/>
      <c r="T217" s="55"/>
      <c r="U217" s="33"/>
      <c r="V217" s="33"/>
      <c r="W217" s="33"/>
      <c r="X217" s="33"/>
      <c r="Y217" s="33"/>
      <c r="Z217" s="33"/>
      <c r="AA217" s="33"/>
      <c r="AB217" s="33"/>
      <c r="AC217" s="33"/>
      <c r="AD217" s="33"/>
      <c r="AE217" s="33"/>
      <c r="AT217" s="18" t="s">
        <v>147</v>
      </c>
      <c r="AU217" s="18" t="s">
        <v>81</v>
      </c>
    </row>
    <row r="218" spans="1:65" s="2" customFormat="1" ht="48.75">
      <c r="A218" s="33"/>
      <c r="B218" s="34"/>
      <c r="C218" s="33"/>
      <c r="D218" s="152" t="s">
        <v>148</v>
      </c>
      <c r="E218" s="33"/>
      <c r="F218" s="157" t="s">
        <v>711</v>
      </c>
      <c r="G218" s="33"/>
      <c r="H218" s="33"/>
      <c r="I218" s="154"/>
      <c r="J218" s="33"/>
      <c r="K218" s="33"/>
      <c r="L218" s="34"/>
      <c r="M218" s="155"/>
      <c r="N218" s="156"/>
      <c r="O218" s="54"/>
      <c r="P218" s="54"/>
      <c r="Q218" s="54"/>
      <c r="R218" s="54"/>
      <c r="S218" s="54"/>
      <c r="T218" s="55"/>
      <c r="U218" s="33"/>
      <c r="V218" s="33"/>
      <c r="W218" s="33"/>
      <c r="X218" s="33"/>
      <c r="Y218" s="33"/>
      <c r="Z218" s="33"/>
      <c r="AA218" s="33"/>
      <c r="AB218" s="33"/>
      <c r="AC218" s="33"/>
      <c r="AD218" s="33"/>
      <c r="AE218" s="33"/>
      <c r="AT218" s="18" t="s">
        <v>148</v>
      </c>
      <c r="AU218" s="18" t="s">
        <v>81</v>
      </c>
    </row>
    <row r="219" spans="1:65" s="2" customFormat="1" ht="16.5" customHeight="1">
      <c r="A219" s="33"/>
      <c r="B219" s="138"/>
      <c r="C219" s="181" t="s">
        <v>433</v>
      </c>
      <c r="D219" s="181" t="s">
        <v>276</v>
      </c>
      <c r="E219" s="182" t="s">
        <v>715</v>
      </c>
      <c r="F219" s="183" t="s">
        <v>716</v>
      </c>
      <c r="G219" s="184" t="s">
        <v>668</v>
      </c>
      <c r="H219" s="185">
        <v>52.2</v>
      </c>
      <c r="I219" s="186"/>
      <c r="J219" s="187">
        <f>ROUND(I219*H219,2)</f>
        <v>0</v>
      </c>
      <c r="K219" s="183" t="s">
        <v>321</v>
      </c>
      <c r="L219" s="188"/>
      <c r="M219" s="189" t="s">
        <v>3</v>
      </c>
      <c r="N219" s="190" t="s">
        <v>42</v>
      </c>
      <c r="O219" s="54"/>
      <c r="P219" s="148">
        <f>O219*H219</f>
        <v>0</v>
      </c>
      <c r="Q219" s="148">
        <v>0</v>
      </c>
      <c r="R219" s="148">
        <f>Q219*H219</f>
        <v>0</v>
      </c>
      <c r="S219" s="148">
        <v>0</v>
      </c>
      <c r="T219" s="149">
        <f>S219*H219</f>
        <v>0</v>
      </c>
      <c r="U219" s="33"/>
      <c r="V219" s="33"/>
      <c r="W219" s="33"/>
      <c r="X219" s="33"/>
      <c r="Y219" s="33"/>
      <c r="Z219" s="33"/>
      <c r="AA219" s="33"/>
      <c r="AB219" s="33"/>
      <c r="AC219" s="33"/>
      <c r="AD219" s="33"/>
      <c r="AE219" s="33"/>
      <c r="AR219" s="150" t="s">
        <v>189</v>
      </c>
      <c r="AT219" s="150" t="s">
        <v>276</v>
      </c>
      <c r="AU219" s="150" t="s">
        <v>81</v>
      </c>
      <c r="AY219" s="18" t="s">
        <v>138</v>
      </c>
      <c r="BE219" s="151">
        <f>IF(N219="základní",J219,0)</f>
        <v>0</v>
      </c>
      <c r="BF219" s="151">
        <f>IF(N219="snížená",J219,0)</f>
        <v>0</v>
      </c>
      <c r="BG219" s="151">
        <f>IF(N219="zákl. přenesená",J219,0)</f>
        <v>0</v>
      </c>
      <c r="BH219" s="151">
        <f>IF(N219="sníž. přenesená",J219,0)</f>
        <v>0</v>
      </c>
      <c r="BI219" s="151">
        <f>IF(N219="nulová",J219,0)</f>
        <v>0</v>
      </c>
      <c r="BJ219" s="18" t="s">
        <v>79</v>
      </c>
      <c r="BK219" s="151">
        <f>ROUND(I219*H219,2)</f>
        <v>0</v>
      </c>
      <c r="BL219" s="18" t="s">
        <v>145</v>
      </c>
      <c r="BM219" s="150" t="s">
        <v>759</v>
      </c>
    </row>
    <row r="220" spans="1:65" s="2" customFormat="1" ht="11.25">
      <c r="A220" s="33"/>
      <c r="B220" s="34"/>
      <c r="C220" s="33"/>
      <c r="D220" s="152" t="s">
        <v>147</v>
      </c>
      <c r="E220" s="33"/>
      <c r="F220" s="153" t="s">
        <v>716</v>
      </c>
      <c r="G220" s="33"/>
      <c r="H220" s="33"/>
      <c r="I220" s="154"/>
      <c r="J220" s="33"/>
      <c r="K220" s="33"/>
      <c r="L220" s="34"/>
      <c r="M220" s="155"/>
      <c r="N220" s="156"/>
      <c r="O220" s="54"/>
      <c r="P220" s="54"/>
      <c r="Q220" s="54"/>
      <c r="R220" s="54"/>
      <c r="S220" s="54"/>
      <c r="T220" s="55"/>
      <c r="U220" s="33"/>
      <c r="V220" s="33"/>
      <c r="W220" s="33"/>
      <c r="X220" s="33"/>
      <c r="Y220" s="33"/>
      <c r="Z220" s="33"/>
      <c r="AA220" s="33"/>
      <c r="AB220" s="33"/>
      <c r="AC220" s="33"/>
      <c r="AD220" s="33"/>
      <c r="AE220" s="33"/>
      <c r="AT220" s="18" t="s">
        <v>147</v>
      </c>
      <c r="AU220" s="18" t="s">
        <v>81</v>
      </c>
    </row>
    <row r="221" spans="1:65" s="2" customFormat="1" ht="16.5" customHeight="1">
      <c r="A221" s="33"/>
      <c r="B221" s="138"/>
      <c r="C221" s="139" t="s">
        <v>439</v>
      </c>
      <c r="D221" s="139" t="s">
        <v>140</v>
      </c>
      <c r="E221" s="140" t="s">
        <v>718</v>
      </c>
      <c r="F221" s="141" t="s">
        <v>719</v>
      </c>
      <c r="G221" s="142" t="s">
        <v>143</v>
      </c>
      <c r="H221" s="143">
        <v>116</v>
      </c>
      <c r="I221" s="144"/>
      <c r="J221" s="145">
        <f>ROUND(I221*H221,2)</f>
        <v>0</v>
      </c>
      <c r="K221" s="141" t="s">
        <v>144</v>
      </c>
      <c r="L221" s="34"/>
      <c r="M221" s="146" t="s">
        <v>3</v>
      </c>
      <c r="N221" s="147" t="s">
        <v>42</v>
      </c>
      <c r="O221" s="54"/>
      <c r="P221" s="148">
        <f>O221*H221</f>
        <v>0</v>
      </c>
      <c r="Q221" s="148">
        <v>0</v>
      </c>
      <c r="R221" s="148">
        <f>Q221*H221</f>
        <v>0</v>
      </c>
      <c r="S221" s="148">
        <v>0</v>
      </c>
      <c r="T221" s="149">
        <f>S221*H221</f>
        <v>0</v>
      </c>
      <c r="U221" s="33"/>
      <c r="V221" s="33"/>
      <c r="W221" s="33"/>
      <c r="X221" s="33"/>
      <c r="Y221" s="33"/>
      <c r="Z221" s="33"/>
      <c r="AA221" s="33"/>
      <c r="AB221" s="33"/>
      <c r="AC221" s="33"/>
      <c r="AD221" s="33"/>
      <c r="AE221" s="33"/>
      <c r="AR221" s="150" t="s">
        <v>145</v>
      </c>
      <c r="AT221" s="150" t="s">
        <v>140</v>
      </c>
      <c r="AU221" s="150" t="s">
        <v>81</v>
      </c>
      <c r="AY221" s="18" t="s">
        <v>138</v>
      </c>
      <c r="BE221" s="151">
        <f>IF(N221="základní",J221,0)</f>
        <v>0</v>
      </c>
      <c r="BF221" s="151">
        <f>IF(N221="snížená",J221,0)</f>
        <v>0</v>
      </c>
      <c r="BG221" s="151">
        <f>IF(N221="zákl. přenesená",J221,0)</f>
        <v>0</v>
      </c>
      <c r="BH221" s="151">
        <f>IF(N221="sníž. přenesená",J221,0)</f>
        <v>0</v>
      </c>
      <c r="BI221" s="151">
        <f>IF(N221="nulová",J221,0)</f>
        <v>0</v>
      </c>
      <c r="BJ221" s="18" t="s">
        <v>79</v>
      </c>
      <c r="BK221" s="151">
        <f>ROUND(I221*H221,2)</f>
        <v>0</v>
      </c>
      <c r="BL221" s="18" t="s">
        <v>145</v>
      </c>
      <c r="BM221" s="150" t="s">
        <v>760</v>
      </c>
    </row>
    <row r="222" spans="1:65" s="2" customFormat="1" ht="11.25">
      <c r="A222" s="33"/>
      <c r="B222" s="34"/>
      <c r="C222" s="33"/>
      <c r="D222" s="152" t="s">
        <v>147</v>
      </c>
      <c r="E222" s="33"/>
      <c r="F222" s="153" t="s">
        <v>719</v>
      </c>
      <c r="G222" s="33"/>
      <c r="H222" s="33"/>
      <c r="I222" s="154"/>
      <c r="J222" s="33"/>
      <c r="K222" s="33"/>
      <c r="L222" s="34"/>
      <c r="M222" s="155"/>
      <c r="N222" s="156"/>
      <c r="O222" s="54"/>
      <c r="P222" s="54"/>
      <c r="Q222" s="54"/>
      <c r="R222" s="54"/>
      <c r="S222" s="54"/>
      <c r="T222" s="55"/>
      <c r="U222" s="33"/>
      <c r="V222" s="33"/>
      <c r="W222" s="33"/>
      <c r="X222" s="33"/>
      <c r="Y222" s="33"/>
      <c r="Z222" s="33"/>
      <c r="AA222" s="33"/>
      <c r="AB222" s="33"/>
      <c r="AC222" s="33"/>
      <c r="AD222" s="33"/>
      <c r="AE222" s="33"/>
      <c r="AT222" s="18" t="s">
        <v>147</v>
      </c>
      <c r="AU222" s="18" t="s">
        <v>81</v>
      </c>
    </row>
    <row r="223" spans="1:65" s="2" customFormat="1" ht="68.25">
      <c r="A223" s="33"/>
      <c r="B223" s="34"/>
      <c r="C223" s="33"/>
      <c r="D223" s="152" t="s">
        <v>148</v>
      </c>
      <c r="E223" s="33"/>
      <c r="F223" s="157" t="s">
        <v>721</v>
      </c>
      <c r="G223" s="33"/>
      <c r="H223" s="33"/>
      <c r="I223" s="154"/>
      <c r="J223" s="33"/>
      <c r="K223" s="33"/>
      <c r="L223" s="34"/>
      <c r="M223" s="155"/>
      <c r="N223" s="156"/>
      <c r="O223" s="54"/>
      <c r="P223" s="54"/>
      <c r="Q223" s="54"/>
      <c r="R223" s="54"/>
      <c r="S223" s="54"/>
      <c r="T223" s="55"/>
      <c r="U223" s="33"/>
      <c r="V223" s="33"/>
      <c r="W223" s="33"/>
      <c r="X223" s="33"/>
      <c r="Y223" s="33"/>
      <c r="Z223" s="33"/>
      <c r="AA223" s="33"/>
      <c r="AB223" s="33"/>
      <c r="AC223" s="33"/>
      <c r="AD223" s="33"/>
      <c r="AE223" s="33"/>
      <c r="AT223" s="18" t="s">
        <v>148</v>
      </c>
      <c r="AU223" s="18" t="s">
        <v>81</v>
      </c>
    </row>
    <row r="224" spans="1:65" s="2" customFormat="1" ht="24">
      <c r="A224" s="33"/>
      <c r="B224" s="138"/>
      <c r="C224" s="139" t="s">
        <v>447</v>
      </c>
      <c r="D224" s="139" t="s">
        <v>140</v>
      </c>
      <c r="E224" s="140" t="s">
        <v>648</v>
      </c>
      <c r="F224" s="141" t="s">
        <v>649</v>
      </c>
      <c r="G224" s="142" t="s">
        <v>236</v>
      </c>
      <c r="H224" s="143">
        <v>4.0000000000000001E-3</v>
      </c>
      <c r="I224" s="144"/>
      <c r="J224" s="145">
        <f>ROUND(I224*H224,2)</f>
        <v>0</v>
      </c>
      <c r="K224" s="141" t="s">
        <v>144</v>
      </c>
      <c r="L224" s="34"/>
      <c r="M224" s="146" t="s">
        <v>3</v>
      </c>
      <c r="N224" s="147" t="s">
        <v>42</v>
      </c>
      <c r="O224" s="54"/>
      <c r="P224" s="148">
        <f>O224*H224</f>
        <v>0</v>
      </c>
      <c r="Q224" s="148">
        <v>0</v>
      </c>
      <c r="R224" s="148">
        <f>Q224*H224</f>
        <v>0</v>
      </c>
      <c r="S224" s="148">
        <v>0</v>
      </c>
      <c r="T224" s="149">
        <f>S224*H224</f>
        <v>0</v>
      </c>
      <c r="U224" s="33"/>
      <c r="V224" s="33"/>
      <c r="W224" s="33"/>
      <c r="X224" s="33"/>
      <c r="Y224" s="33"/>
      <c r="Z224" s="33"/>
      <c r="AA224" s="33"/>
      <c r="AB224" s="33"/>
      <c r="AC224" s="33"/>
      <c r="AD224" s="33"/>
      <c r="AE224" s="33"/>
      <c r="AR224" s="150" t="s">
        <v>145</v>
      </c>
      <c r="AT224" s="150" t="s">
        <v>140</v>
      </c>
      <c r="AU224" s="150" t="s">
        <v>81</v>
      </c>
      <c r="AY224" s="18" t="s">
        <v>138</v>
      </c>
      <c r="BE224" s="151">
        <f>IF(N224="základní",J224,0)</f>
        <v>0</v>
      </c>
      <c r="BF224" s="151">
        <f>IF(N224="snížená",J224,0)</f>
        <v>0</v>
      </c>
      <c r="BG224" s="151">
        <f>IF(N224="zákl. přenesená",J224,0)</f>
        <v>0</v>
      </c>
      <c r="BH224" s="151">
        <f>IF(N224="sníž. přenesená",J224,0)</f>
        <v>0</v>
      </c>
      <c r="BI224" s="151">
        <f>IF(N224="nulová",J224,0)</f>
        <v>0</v>
      </c>
      <c r="BJ224" s="18" t="s">
        <v>79</v>
      </c>
      <c r="BK224" s="151">
        <f>ROUND(I224*H224,2)</f>
        <v>0</v>
      </c>
      <c r="BL224" s="18" t="s">
        <v>145</v>
      </c>
      <c r="BM224" s="150" t="s">
        <v>761</v>
      </c>
    </row>
    <row r="225" spans="1:65" s="2" customFormat="1" ht="11.25">
      <c r="A225" s="33"/>
      <c r="B225" s="34"/>
      <c r="C225" s="33"/>
      <c r="D225" s="152" t="s">
        <v>147</v>
      </c>
      <c r="E225" s="33"/>
      <c r="F225" s="153" t="s">
        <v>649</v>
      </c>
      <c r="G225" s="33"/>
      <c r="H225" s="33"/>
      <c r="I225" s="154"/>
      <c r="J225" s="33"/>
      <c r="K225" s="33"/>
      <c r="L225" s="34"/>
      <c r="M225" s="155"/>
      <c r="N225" s="156"/>
      <c r="O225" s="54"/>
      <c r="P225" s="54"/>
      <c r="Q225" s="54"/>
      <c r="R225" s="54"/>
      <c r="S225" s="54"/>
      <c r="T225" s="55"/>
      <c r="U225" s="33"/>
      <c r="V225" s="33"/>
      <c r="W225" s="33"/>
      <c r="X225" s="33"/>
      <c r="Y225" s="33"/>
      <c r="Z225" s="33"/>
      <c r="AA225" s="33"/>
      <c r="AB225" s="33"/>
      <c r="AC225" s="33"/>
      <c r="AD225" s="33"/>
      <c r="AE225" s="33"/>
      <c r="AT225" s="18" t="s">
        <v>147</v>
      </c>
      <c r="AU225" s="18" t="s">
        <v>81</v>
      </c>
    </row>
    <row r="226" spans="1:65" s="2" customFormat="1" ht="48.75">
      <c r="A226" s="33"/>
      <c r="B226" s="34"/>
      <c r="C226" s="33"/>
      <c r="D226" s="152" t="s">
        <v>148</v>
      </c>
      <c r="E226" s="33"/>
      <c r="F226" s="157" t="s">
        <v>651</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148</v>
      </c>
      <c r="AU226" s="18" t="s">
        <v>81</v>
      </c>
    </row>
    <row r="227" spans="1:65" s="2" customFormat="1" ht="16.5" customHeight="1">
      <c r="A227" s="33"/>
      <c r="B227" s="138"/>
      <c r="C227" s="181" t="s">
        <v>762</v>
      </c>
      <c r="D227" s="181" t="s">
        <v>276</v>
      </c>
      <c r="E227" s="182" t="s">
        <v>723</v>
      </c>
      <c r="F227" s="183" t="s">
        <v>724</v>
      </c>
      <c r="G227" s="184" t="s">
        <v>685</v>
      </c>
      <c r="H227" s="185">
        <v>3.867</v>
      </c>
      <c r="I227" s="186"/>
      <c r="J227" s="187">
        <f>ROUND(I227*H227,2)</f>
        <v>0</v>
      </c>
      <c r="K227" s="183" t="s">
        <v>321</v>
      </c>
      <c r="L227" s="188"/>
      <c r="M227" s="189" t="s">
        <v>3</v>
      </c>
      <c r="N227" s="190" t="s">
        <v>42</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189</v>
      </c>
      <c r="AT227" s="150" t="s">
        <v>276</v>
      </c>
      <c r="AU227" s="150" t="s">
        <v>81</v>
      </c>
      <c r="AY227" s="18" t="s">
        <v>138</v>
      </c>
      <c r="BE227" s="151">
        <f>IF(N227="základní",J227,0)</f>
        <v>0</v>
      </c>
      <c r="BF227" s="151">
        <f>IF(N227="snížená",J227,0)</f>
        <v>0</v>
      </c>
      <c r="BG227" s="151">
        <f>IF(N227="zákl. přenesená",J227,0)</f>
        <v>0</v>
      </c>
      <c r="BH227" s="151">
        <f>IF(N227="sníž. přenesená",J227,0)</f>
        <v>0</v>
      </c>
      <c r="BI227" s="151">
        <f>IF(N227="nulová",J227,0)</f>
        <v>0</v>
      </c>
      <c r="BJ227" s="18" t="s">
        <v>79</v>
      </c>
      <c r="BK227" s="151">
        <f>ROUND(I227*H227,2)</f>
        <v>0</v>
      </c>
      <c r="BL227" s="18" t="s">
        <v>145</v>
      </c>
      <c r="BM227" s="150" t="s">
        <v>763</v>
      </c>
    </row>
    <row r="228" spans="1:65" s="2" customFormat="1" ht="11.25">
      <c r="A228" s="33"/>
      <c r="B228" s="34"/>
      <c r="C228" s="33"/>
      <c r="D228" s="152" t="s">
        <v>147</v>
      </c>
      <c r="E228" s="33"/>
      <c r="F228" s="153" t="s">
        <v>724</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147</v>
      </c>
      <c r="AU228" s="18" t="s">
        <v>81</v>
      </c>
    </row>
    <row r="229" spans="1:65" s="2" customFormat="1" ht="16.5" customHeight="1">
      <c r="A229" s="33"/>
      <c r="B229" s="138"/>
      <c r="C229" s="139" t="s">
        <v>764</v>
      </c>
      <c r="D229" s="139" t="s">
        <v>140</v>
      </c>
      <c r="E229" s="140" t="s">
        <v>726</v>
      </c>
      <c r="F229" s="141" t="s">
        <v>727</v>
      </c>
      <c r="G229" s="142" t="s">
        <v>369</v>
      </c>
      <c r="H229" s="143">
        <v>232</v>
      </c>
      <c r="I229" s="144"/>
      <c r="J229" s="145">
        <f>ROUND(I229*H229,2)</f>
        <v>0</v>
      </c>
      <c r="K229" s="141" t="s">
        <v>144</v>
      </c>
      <c r="L229" s="34"/>
      <c r="M229" s="146" t="s">
        <v>3</v>
      </c>
      <c r="N229" s="147" t="s">
        <v>42</v>
      </c>
      <c r="O229" s="54"/>
      <c r="P229" s="148">
        <f>O229*H229</f>
        <v>0</v>
      </c>
      <c r="Q229" s="148">
        <v>0</v>
      </c>
      <c r="R229" s="148">
        <f>Q229*H229</f>
        <v>0</v>
      </c>
      <c r="S229" s="148">
        <v>0</v>
      </c>
      <c r="T229" s="149">
        <f>S229*H229</f>
        <v>0</v>
      </c>
      <c r="U229" s="33"/>
      <c r="V229" s="33"/>
      <c r="W229" s="33"/>
      <c r="X229" s="33"/>
      <c r="Y229" s="33"/>
      <c r="Z229" s="33"/>
      <c r="AA229" s="33"/>
      <c r="AB229" s="33"/>
      <c r="AC229" s="33"/>
      <c r="AD229" s="33"/>
      <c r="AE229" s="33"/>
      <c r="AR229" s="150" t="s">
        <v>145</v>
      </c>
      <c r="AT229" s="150" t="s">
        <v>140</v>
      </c>
      <c r="AU229" s="150" t="s">
        <v>81</v>
      </c>
      <c r="AY229" s="18" t="s">
        <v>138</v>
      </c>
      <c r="BE229" s="151">
        <f>IF(N229="základní",J229,0)</f>
        <v>0</v>
      </c>
      <c r="BF229" s="151">
        <f>IF(N229="snížená",J229,0)</f>
        <v>0</v>
      </c>
      <c r="BG229" s="151">
        <f>IF(N229="zákl. přenesená",J229,0)</f>
        <v>0</v>
      </c>
      <c r="BH229" s="151">
        <f>IF(N229="sníž. přenesená",J229,0)</f>
        <v>0</v>
      </c>
      <c r="BI229" s="151">
        <f>IF(N229="nulová",J229,0)</f>
        <v>0</v>
      </c>
      <c r="BJ229" s="18" t="s">
        <v>79</v>
      </c>
      <c r="BK229" s="151">
        <f>ROUND(I229*H229,2)</f>
        <v>0</v>
      </c>
      <c r="BL229" s="18" t="s">
        <v>145</v>
      </c>
      <c r="BM229" s="150" t="s">
        <v>765</v>
      </c>
    </row>
    <row r="230" spans="1:65" s="2" customFormat="1" ht="11.25">
      <c r="A230" s="33"/>
      <c r="B230" s="34"/>
      <c r="C230" s="33"/>
      <c r="D230" s="152" t="s">
        <v>147</v>
      </c>
      <c r="E230" s="33"/>
      <c r="F230" s="153" t="s">
        <v>727</v>
      </c>
      <c r="G230" s="33"/>
      <c r="H230" s="33"/>
      <c r="I230" s="154"/>
      <c r="J230" s="33"/>
      <c r="K230" s="33"/>
      <c r="L230" s="34"/>
      <c r="M230" s="155"/>
      <c r="N230" s="156"/>
      <c r="O230" s="54"/>
      <c r="P230" s="54"/>
      <c r="Q230" s="54"/>
      <c r="R230" s="54"/>
      <c r="S230" s="54"/>
      <c r="T230" s="55"/>
      <c r="U230" s="33"/>
      <c r="V230" s="33"/>
      <c r="W230" s="33"/>
      <c r="X230" s="33"/>
      <c r="Y230" s="33"/>
      <c r="Z230" s="33"/>
      <c r="AA230" s="33"/>
      <c r="AB230" s="33"/>
      <c r="AC230" s="33"/>
      <c r="AD230" s="33"/>
      <c r="AE230" s="33"/>
      <c r="AT230" s="18" t="s">
        <v>147</v>
      </c>
      <c r="AU230" s="18" t="s">
        <v>81</v>
      </c>
    </row>
    <row r="231" spans="1:65" s="2" customFormat="1" ht="58.5">
      <c r="A231" s="33"/>
      <c r="B231" s="34"/>
      <c r="C231" s="33"/>
      <c r="D231" s="152" t="s">
        <v>148</v>
      </c>
      <c r="E231" s="33"/>
      <c r="F231" s="157" t="s">
        <v>729</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81</v>
      </c>
    </row>
    <row r="232" spans="1:65" s="2" customFormat="1" ht="16.5" customHeight="1">
      <c r="A232" s="33"/>
      <c r="B232" s="138"/>
      <c r="C232" s="181" t="s">
        <v>766</v>
      </c>
      <c r="D232" s="181" t="s">
        <v>276</v>
      </c>
      <c r="E232" s="182" t="s">
        <v>730</v>
      </c>
      <c r="F232" s="183" t="s">
        <v>731</v>
      </c>
      <c r="G232" s="184" t="s">
        <v>678</v>
      </c>
      <c r="H232" s="185">
        <v>1.1599999999999999</v>
      </c>
      <c r="I232" s="186"/>
      <c r="J232" s="187">
        <f>ROUND(I232*H232,2)</f>
        <v>0</v>
      </c>
      <c r="K232" s="183" t="s">
        <v>321</v>
      </c>
      <c r="L232" s="188"/>
      <c r="M232" s="189" t="s">
        <v>3</v>
      </c>
      <c r="N232" s="190" t="s">
        <v>42</v>
      </c>
      <c r="O232" s="54"/>
      <c r="P232" s="148">
        <f>O232*H232</f>
        <v>0</v>
      </c>
      <c r="Q232" s="148">
        <v>0</v>
      </c>
      <c r="R232" s="148">
        <f>Q232*H232</f>
        <v>0</v>
      </c>
      <c r="S232" s="148">
        <v>0</v>
      </c>
      <c r="T232" s="149">
        <f>S232*H232</f>
        <v>0</v>
      </c>
      <c r="U232" s="33"/>
      <c r="V232" s="33"/>
      <c r="W232" s="33"/>
      <c r="X232" s="33"/>
      <c r="Y232" s="33"/>
      <c r="Z232" s="33"/>
      <c r="AA232" s="33"/>
      <c r="AB232" s="33"/>
      <c r="AC232" s="33"/>
      <c r="AD232" s="33"/>
      <c r="AE232" s="33"/>
      <c r="AR232" s="150" t="s">
        <v>189</v>
      </c>
      <c r="AT232" s="150" t="s">
        <v>276</v>
      </c>
      <c r="AU232" s="150" t="s">
        <v>81</v>
      </c>
      <c r="AY232" s="18" t="s">
        <v>138</v>
      </c>
      <c r="BE232" s="151">
        <f>IF(N232="základní",J232,0)</f>
        <v>0</v>
      </c>
      <c r="BF232" s="151">
        <f>IF(N232="snížená",J232,0)</f>
        <v>0</v>
      </c>
      <c r="BG232" s="151">
        <f>IF(N232="zákl. přenesená",J232,0)</f>
        <v>0</v>
      </c>
      <c r="BH232" s="151">
        <f>IF(N232="sníž. přenesená",J232,0)</f>
        <v>0</v>
      </c>
      <c r="BI232" s="151">
        <f>IF(N232="nulová",J232,0)</f>
        <v>0</v>
      </c>
      <c r="BJ232" s="18" t="s">
        <v>79</v>
      </c>
      <c r="BK232" s="151">
        <f>ROUND(I232*H232,2)</f>
        <v>0</v>
      </c>
      <c r="BL232" s="18" t="s">
        <v>145</v>
      </c>
      <c r="BM232" s="150" t="s">
        <v>767</v>
      </c>
    </row>
    <row r="233" spans="1:65" s="2" customFormat="1" ht="11.25">
      <c r="A233" s="33"/>
      <c r="B233" s="34"/>
      <c r="C233" s="33"/>
      <c r="D233" s="152" t="s">
        <v>147</v>
      </c>
      <c r="E233" s="33"/>
      <c r="F233" s="153" t="s">
        <v>731</v>
      </c>
      <c r="G233" s="33"/>
      <c r="H233" s="33"/>
      <c r="I233" s="154"/>
      <c r="J233" s="33"/>
      <c r="K233" s="33"/>
      <c r="L233" s="34"/>
      <c r="M233" s="155"/>
      <c r="N233" s="156"/>
      <c r="O233" s="54"/>
      <c r="P233" s="54"/>
      <c r="Q233" s="54"/>
      <c r="R233" s="54"/>
      <c r="S233" s="54"/>
      <c r="T233" s="55"/>
      <c r="U233" s="33"/>
      <c r="V233" s="33"/>
      <c r="W233" s="33"/>
      <c r="X233" s="33"/>
      <c r="Y233" s="33"/>
      <c r="Z233" s="33"/>
      <c r="AA233" s="33"/>
      <c r="AB233" s="33"/>
      <c r="AC233" s="33"/>
      <c r="AD233" s="33"/>
      <c r="AE233" s="33"/>
      <c r="AT233" s="18" t="s">
        <v>147</v>
      </c>
      <c r="AU233" s="18" t="s">
        <v>81</v>
      </c>
    </row>
    <row r="234" spans="1:65" s="2" customFormat="1" ht="16.5" customHeight="1">
      <c r="A234" s="33"/>
      <c r="B234" s="138"/>
      <c r="C234" s="139" t="s">
        <v>768</v>
      </c>
      <c r="D234" s="139" t="s">
        <v>140</v>
      </c>
      <c r="E234" s="140" t="s">
        <v>733</v>
      </c>
      <c r="F234" s="141" t="s">
        <v>734</v>
      </c>
      <c r="G234" s="142" t="s">
        <v>369</v>
      </c>
      <c r="H234" s="143">
        <v>116</v>
      </c>
      <c r="I234" s="144"/>
      <c r="J234" s="145">
        <f>ROUND(I234*H234,2)</f>
        <v>0</v>
      </c>
      <c r="K234" s="141" t="s">
        <v>144</v>
      </c>
      <c r="L234" s="34"/>
      <c r="M234" s="146" t="s">
        <v>3</v>
      </c>
      <c r="N234" s="147" t="s">
        <v>42</v>
      </c>
      <c r="O234" s="54"/>
      <c r="P234" s="148">
        <f>O234*H234</f>
        <v>0</v>
      </c>
      <c r="Q234" s="148">
        <v>0</v>
      </c>
      <c r="R234" s="148">
        <f>Q234*H234</f>
        <v>0</v>
      </c>
      <c r="S234" s="148">
        <v>0</v>
      </c>
      <c r="T234" s="149">
        <f>S234*H234</f>
        <v>0</v>
      </c>
      <c r="U234" s="33"/>
      <c r="V234" s="33"/>
      <c r="W234" s="33"/>
      <c r="X234" s="33"/>
      <c r="Y234" s="33"/>
      <c r="Z234" s="33"/>
      <c r="AA234" s="33"/>
      <c r="AB234" s="33"/>
      <c r="AC234" s="33"/>
      <c r="AD234" s="33"/>
      <c r="AE234" s="33"/>
      <c r="AR234" s="150" t="s">
        <v>145</v>
      </c>
      <c r="AT234" s="150" t="s">
        <v>140</v>
      </c>
      <c r="AU234" s="150" t="s">
        <v>81</v>
      </c>
      <c r="AY234" s="18" t="s">
        <v>138</v>
      </c>
      <c r="BE234" s="151">
        <f>IF(N234="základní",J234,0)</f>
        <v>0</v>
      </c>
      <c r="BF234" s="151">
        <f>IF(N234="snížená",J234,0)</f>
        <v>0</v>
      </c>
      <c r="BG234" s="151">
        <f>IF(N234="zákl. přenesená",J234,0)</f>
        <v>0</v>
      </c>
      <c r="BH234" s="151">
        <f>IF(N234="sníž. přenesená",J234,0)</f>
        <v>0</v>
      </c>
      <c r="BI234" s="151">
        <f>IF(N234="nulová",J234,0)</f>
        <v>0</v>
      </c>
      <c r="BJ234" s="18" t="s">
        <v>79</v>
      </c>
      <c r="BK234" s="151">
        <f>ROUND(I234*H234,2)</f>
        <v>0</v>
      </c>
      <c r="BL234" s="18" t="s">
        <v>145</v>
      </c>
      <c r="BM234" s="150" t="s">
        <v>769</v>
      </c>
    </row>
    <row r="235" spans="1:65" s="2" customFormat="1" ht="11.25">
      <c r="A235" s="33"/>
      <c r="B235" s="34"/>
      <c r="C235" s="33"/>
      <c r="D235" s="152" t="s">
        <v>147</v>
      </c>
      <c r="E235" s="33"/>
      <c r="F235" s="153" t="s">
        <v>734</v>
      </c>
      <c r="G235" s="33"/>
      <c r="H235" s="33"/>
      <c r="I235" s="154"/>
      <c r="J235" s="33"/>
      <c r="K235" s="33"/>
      <c r="L235" s="34"/>
      <c r="M235" s="155"/>
      <c r="N235" s="156"/>
      <c r="O235" s="54"/>
      <c r="P235" s="54"/>
      <c r="Q235" s="54"/>
      <c r="R235" s="54"/>
      <c r="S235" s="54"/>
      <c r="T235" s="55"/>
      <c r="U235" s="33"/>
      <c r="V235" s="33"/>
      <c r="W235" s="33"/>
      <c r="X235" s="33"/>
      <c r="Y235" s="33"/>
      <c r="Z235" s="33"/>
      <c r="AA235" s="33"/>
      <c r="AB235" s="33"/>
      <c r="AC235" s="33"/>
      <c r="AD235" s="33"/>
      <c r="AE235" s="33"/>
      <c r="AT235" s="18" t="s">
        <v>147</v>
      </c>
      <c r="AU235" s="18" t="s">
        <v>81</v>
      </c>
    </row>
    <row r="236" spans="1:65" s="2" customFormat="1" ht="146.25">
      <c r="A236" s="33"/>
      <c r="B236" s="34"/>
      <c r="C236" s="33"/>
      <c r="D236" s="152" t="s">
        <v>148</v>
      </c>
      <c r="E236" s="33"/>
      <c r="F236" s="157" t="s">
        <v>736</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148</v>
      </c>
      <c r="AU236" s="18" t="s">
        <v>81</v>
      </c>
    </row>
    <row r="237" spans="1:65" s="2" customFormat="1" ht="16.5" customHeight="1">
      <c r="A237" s="33"/>
      <c r="B237" s="138"/>
      <c r="C237" s="139" t="s">
        <v>770</v>
      </c>
      <c r="D237" s="139" t="s">
        <v>140</v>
      </c>
      <c r="E237" s="140" t="s">
        <v>737</v>
      </c>
      <c r="F237" s="141" t="s">
        <v>738</v>
      </c>
      <c r="G237" s="142" t="s">
        <v>739</v>
      </c>
      <c r="H237" s="143">
        <v>2.6669999999999998</v>
      </c>
      <c r="I237" s="144"/>
      <c r="J237" s="145">
        <f>ROUND(I237*H237,2)</f>
        <v>0</v>
      </c>
      <c r="K237" s="141" t="s">
        <v>321</v>
      </c>
      <c r="L237" s="34"/>
      <c r="M237" s="146" t="s">
        <v>3</v>
      </c>
      <c r="N237" s="147" t="s">
        <v>42</v>
      </c>
      <c r="O237" s="54"/>
      <c r="P237" s="148">
        <f>O237*H237</f>
        <v>0</v>
      </c>
      <c r="Q237" s="148">
        <v>0</v>
      </c>
      <c r="R237" s="148">
        <f>Q237*H237</f>
        <v>0</v>
      </c>
      <c r="S237" s="148">
        <v>0</v>
      </c>
      <c r="T237" s="149">
        <f>S237*H237</f>
        <v>0</v>
      </c>
      <c r="U237" s="33"/>
      <c r="V237" s="33"/>
      <c r="W237" s="33"/>
      <c r="X237" s="33"/>
      <c r="Y237" s="33"/>
      <c r="Z237" s="33"/>
      <c r="AA237" s="33"/>
      <c r="AB237" s="33"/>
      <c r="AC237" s="33"/>
      <c r="AD237" s="33"/>
      <c r="AE237" s="33"/>
      <c r="AR237" s="150" t="s">
        <v>145</v>
      </c>
      <c r="AT237" s="150" t="s">
        <v>140</v>
      </c>
      <c r="AU237" s="150" t="s">
        <v>81</v>
      </c>
      <c r="AY237" s="18" t="s">
        <v>138</v>
      </c>
      <c r="BE237" s="151">
        <f>IF(N237="základní",J237,0)</f>
        <v>0</v>
      </c>
      <c r="BF237" s="151">
        <f>IF(N237="snížená",J237,0)</f>
        <v>0</v>
      </c>
      <c r="BG237" s="151">
        <f>IF(N237="zákl. přenesená",J237,0)</f>
        <v>0</v>
      </c>
      <c r="BH237" s="151">
        <f>IF(N237="sníž. přenesená",J237,0)</f>
        <v>0</v>
      </c>
      <c r="BI237" s="151">
        <f>IF(N237="nulová",J237,0)</f>
        <v>0</v>
      </c>
      <c r="BJ237" s="18" t="s">
        <v>79</v>
      </c>
      <c r="BK237" s="151">
        <f>ROUND(I237*H237,2)</f>
        <v>0</v>
      </c>
      <c r="BL237" s="18" t="s">
        <v>145</v>
      </c>
      <c r="BM237" s="150" t="s">
        <v>771</v>
      </c>
    </row>
    <row r="238" spans="1:65" s="2" customFormat="1" ht="11.25">
      <c r="A238" s="33"/>
      <c r="B238" s="34"/>
      <c r="C238" s="33"/>
      <c r="D238" s="152" t="s">
        <v>147</v>
      </c>
      <c r="E238" s="33"/>
      <c r="F238" s="153" t="s">
        <v>738</v>
      </c>
      <c r="G238" s="33"/>
      <c r="H238" s="33"/>
      <c r="I238" s="154"/>
      <c r="J238" s="33"/>
      <c r="K238" s="33"/>
      <c r="L238" s="34"/>
      <c r="M238" s="155"/>
      <c r="N238" s="156"/>
      <c r="O238" s="54"/>
      <c r="P238" s="54"/>
      <c r="Q238" s="54"/>
      <c r="R238" s="54"/>
      <c r="S238" s="54"/>
      <c r="T238" s="55"/>
      <c r="U238" s="33"/>
      <c r="V238" s="33"/>
      <c r="W238" s="33"/>
      <c r="X238" s="33"/>
      <c r="Y238" s="33"/>
      <c r="Z238" s="33"/>
      <c r="AA238" s="33"/>
      <c r="AB238" s="33"/>
      <c r="AC238" s="33"/>
      <c r="AD238" s="33"/>
      <c r="AE238" s="33"/>
      <c r="AT238" s="18" t="s">
        <v>147</v>
      </c>
      <c r="AU238" s="18" t="s">
        <v>81</v>
      </c>
    </row>
    <row r="239" spans="1:65" s="12" customFormat="1" ht="22.9" customHeight="1">
      <c r="B239" s="125"/>
      <c r="D239" s="126" t="s">
        <v>70</v>
      </c>
      <c r="E239" s="136" t="s">
        <v>437</v>
      </c>
      <c r="F239" s="136" t="s">
        <v>438</v>
      </c>
      <c r="I239" s="128"/>
      <c r="J239" s="137">
        <f>BK239</f>
        <v>0</v>
      </c>
      <c r="L239" s="125"/>
      <c r="M239" s="130"/>
      <c r="N239" s="131"/>
      <c r="O239" s="131"/>
      <c r="P239" s="132">
        <f>SUM(P240:P241)</f>
        <v>0</v>
      </c>
      <c r="Q239" s="131"/>
      <c r="R239" s="132">
        <f>SUM(R240:R241)</f>
        <v>0</v>
      </c>
      <c r="S239" s="131"/>
      <c r="T239" s="133">
        <f>SUM(T240:T241)</f>
        <v>0</v>
      </c>
      <c r="AR239" s="126" t="s">
        <v>79</v>
      </c>
      <c r="AT239" s="134" t="s">
        <v>70</v>
      </c>
      <c r="AU239" s="134" t="s">
        <v>79</v>
      </c>
      <c r="AY239" s="126" t="s">
        <v>138</v>
      </c>
      <c r="BK239" s="135">
        <f>SUM(BK240:BK241)</f>
        <v>0</v>
      </c>
    </row>
    <row r="240" spans="1:65" s="2" customFormat="1" ht="16.5" customHeight="1">
      <c r="A240" s="33"/>
      <c r="B240" s="138"/>
      <c r="C240" s="139" t="s">
        <v>772</v>
      </c>
      <c r="D240" s="139" t="s">
        <v>140</v>
      </c>
      <c r="E240" s="140" t="s">
        <v>773</v>
      </c>
      <c r="F240" s="141" t="s">
        <v>774</v>
      </c>
      <c r="G240" s="142" t="s">
        <v>236</v>
      </c>
      <c r="H240" s="143">
        <v>10.33</v>
      </c>
      <c r="I240" s="144"/>
      <c r="J240" s="145">
        <f>ROUND(I240*H240,2)</f>
        <v>0</v>
      </c>
      <c r="K240" s="141" t="s">
        <v>144</v>
      </c>
      <c r="L240" s="34"/>
      <c r="M240" s="146" t="s">
        <v>3</v>
      </c>
      <c r="N240" s="147" t="s">
        <v>42</v>
      </c>
      <c r="O240" s="54"/>
      <c r="P240" s="148">
        <f>O240*H240</f>
        <v>0</v>
      </c>
      <c r="Q240" s="148">
        <v>0</v>
      </c>
      <c r="R240" s="148">
        <f>Q240*H240</f>
        <v>0</v>
      </c>
      <c r="S240" s="148">
        <v>0</v>
      </c>
      <c r="T240" s="149">
        <f>S240*H240</f>
        <v>0</v>
      </c>
      <c r="U240" s="33"/>
      <c r="V240" s="33"/>
      <c r="W240" s="33"/>
      <c r="X240" s="33"/>
      <c r="Y240" s="33"/>
      <c r="Z240" s="33"/>
      <c r="AA240" s="33"/>
      <c r="AB240" s="33"/>
      <c r="AC240" s="33"/>
      <c r="AD240" s="33"/>
      <c r="AE240" s="33"/>
      <c r="AR240" s="150" t="s">
        <v>145</v>
      </c>
      <c r="AT240" s="150" t="s">
        <v>140</v>
      </c>
      <c r="AU240" s="150" t="s">
        <v>81</v>
      </c>
      <c r="AY240" s="18" t="s">
        <v>138</v>
      </c>
      <c r="BE240" s="151">
        <f>IF(N240="základní",J240,0)</f>
        <v>0</v>
      </c>
      <c r="BF240" s="151">
        <f>IF(N240="snížená",J240,0)</f>
        <v>0</v>
      </c>
      <c r="BG240" s="151">
        <f>IF(N240="zákl. přenesená",J240,0)</f>
        <v>0</v>
      </c>
      <c r="BH240" s="151">
        <f>IF(N240="sníž. přenesená",J240,0)</f>
        <v>0</v>
      </c>
      <c r="BI240" s="151">
        <f>IF(N240="nulová",J240,0)</f>
        <v>0</v>
      </c>
      <c r="BJ240" s="18" t="s">
        <v>79</v>
      </c>
      <c r="BK240" s="151">
        <f>ROUND(I240*H240,2)</f>
        <v>0</v>
      </c>
      <c r="BL240" s="18" t="s">
        <v>145</v>
      </c>
      <c r="BM240" s="150" t="s">
        <v>775</v>
      </c>
    </row>
    <row r="241" spans="1:47" s="2" customFormat="1" ht="11.25">
      <c r="A241" s="33"/>
      <c r="B241" s="34"/>
      <c r="C241" s="33"/>
      <c r="D241" s="152" t="s">
        <v>147</v>
      </c>
      <c r="E241" s="33"/>
      <c r="F241" s="153" t="s">
        <v>774</v>
      </c>
      <c r="G241" s="33"/>
      <c r="H241" s="33"/>
      <c r="I241" s="154"/>
      <c r="J241" s="33"/>
      <c r="K241" s="33"/>
      <c r="L241" s="34"/>
      <c r="M241" s="194"/>
      <c r="N241" s="195"/>
      <c r="O241" s="196"/>
      <c r="P241" s="196"/>
      <c r="Q241" s="196"/>
      <c r="R241" s="196"/>
      <c r="S241" s="196"/>
      <c r="T241" s="197"/>
      <c r="U241" s="33"/>
      <c r="V241" s="33"/>
      <c r="W241" s="33"/>
      <c r="X241" s="33"/>
      <c r="Y241" s="33"/>
      <c r="Z241" s="33"/>
      <c r="AA241" s="33"/>
      <c r="AB241" s="33"/>
      <c r="AC241" s="33"/>
      <c r="AD241" s="33"/>
      <c r="AE241" s="33"/>
      <c r="AT241" s="18" t="s">
        <v>147</v>
      </c>
      <c r="AU241" s="18" t="s">
        <v>81</v>
      </c>
    </row>
    <row r="242" spans="1:47" s="2" customFormat="1" ht="6.95" customHeight="1">
      <c r="A242" s="33"/>
      <c r="B242" s="43"/>
      <c r="C242" s="44"/>
      <c r="D242" s="44"/>
      <c r="E242" s="44"/>
      <c r="F242" s="44"/>
      <c r="G242" s="44"/>
      <c r="H242" s="44"/>
      <c r="I242" s="44"/>
      <c r="J242" s="44"/>
      <c r="K242" s="44"/>
      <c r="L242" s="34"/>
      <c r="M242" s="33"/>
      <c r="O242" s="33"/>
      <c r="P242" s="33"/>
      <c r="Q242" s="33"/>
      <c r="R242" s="33"/>
      <c r="S242" s="33"/>
      <c r="T242" s="33"/>
      <c r="U242" s="33"/>
      <c r="V242" s="33"/>
      <c r="W242" s="33"/>
      <c r="X242" s="33"/>
      <c r="Y242" s="33"/>
      <c r="Z242" s="33"/>
      <c r="AA242" s="33"/>
      <c r="AB242" s="33"/>
      <c r="AC242" s="33"/>
      <c r="AD242" s="33"/>
      <c r="AE242" s="33"/>
    </row>
  </sheetData>
  <autoFilter ref="C85:K241" xr:uid="{00000000-0009-0000-0000-00000500000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23"/>
  <sheetViews>
    <sheetView showGridLines="0" showZeros="0" workbookViewId="0">
      <selection activeCell="I83" sqref="I83"/>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97</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776</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94</v>
      </c>
      <c r="G11" s="33"/>
      <c r="H11" s="33"/>
      <c r="I11" s="28" t="s">
        <v>21</v>
      </c>
      <c r="J11" s="26" t="s">
        <v>609</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ROUND(J87,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ROUND((SUM(BE87:BE322)),  2)</f>
        <v>0</v>
      </c>
      <c r="G33" s="33"/>
      <c r="H33" s="33"/>
      <c r="I33" s="97">
        <v>0.21</v>
      </c>
      <c r="J33" s="96">
        <f>ROUND(((SUM(BE87:BE322))*I33),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ROUND((SUM(BF87:BF322)),  2)</f>
        <v>0</v>
      </c>
      <c r="G34" s="33"/>
      <c r="H34" s="33"/>
      <c r="I34" s="97">
        <v>0.15</v>
      </c>
      <c r="J34" s="96">
        <f>ROUND(((SUM(BF87:BF322))*I34),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ROUND((SUM(BG87:BG322)),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ROUND((SUM(BH87:BH322)),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ROUND((SUM(BI87:BI322)),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801.2 - Lokální biokor...</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J87</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112</v>
      </c>
      <c r="E60" s="109"/>
      <c r="F60" s="109"/>
      <c r="G60" s="109"/>
      <c r="H60" s="109"/>
      <c r="I60" s="109"/>
      <c r="J60" s="110">
        <f>J88</f>
        <v>0</v>
      </c>
      <c r="L60" s="107"/>
    </row>
    <row r="61" spans="1:47" s="10" customFormat="1" ht="19.899999999999999" customHeight="1">
      <c r="B61" s="111"/>
      <c r="D61" s="112" t="s">
        <v>777</v>
      </c>
      <c r="E61" s="113"/>
      <c r="F61" s="113"/>
      <c r="G61" s="113"/>
      <c r="H61" s="113"/>
      <c r="I61" s="113"/>
      <c r="J61" s="114">
        <f>J89</f>
        <v>0</v>
      </c>
      <c r="L61" s="111"/>
    </row>
    <row r="62" spans="1:47" s="10" customFormat="1" ht="19.899999999999999" customHeight="1">
      <c r="B62" s="111"/>
      <c r="D62" s="112" t="s">
        <v>778</v>
      </c>
      <c r="E62" s="113"/>
      <c r="F62" s="113"/>
      <c r="G62" s="113"/>
      <c r="H62" s="113"/>
      <c r="I62" s="113"/>
      <c r="J62" s="114">
        <f>J160</f>
        <v>0</v>
      </c>
      <c r="L62" s="111"/>
    </row>
    <row r="63" spans="1:47" s="10" customFormat="1" ht="19.899999999999999" customHeight="1">
      <c r="B63" s="111"/>
      <c r="D63" s="112" t="s">
        <v>779</v>
      </c>
      <c r="E63" s="113"/>
      <c r="F63" s="113"/>
      <c r="G63" s="113"/>
      <c r="H63" s="113"/>
      <c r="I63" s="113"/>
      <c r="J63" s="114">
        <f>J192</f>
        <v>0</v>
      </c>
      <c r="L63" s="111"/>
    </row>
    <row r="64" spans="1:47" s="10" customFormat="1" ht="19.899999999999999" customHeight="1">
      <c r="B64" s="111"/>
      <c r="D64" s="112" t="s">
        <v>780</v>
      </c>
      <c r="E64" s="113"/>
      <c r="F64" s="113"/>
      <c r="G64" s="113"/>
      <c r="H64" s="113"/>
      <c r="I64" s="113"/>
      <c r="J64" s="114">
        <f>J224</f>
        <v>0</v>
      </c>
      <c r="L64" s="111"/>
    </row>
    <row r="65" spans="1:31" s="10" customFormat="1" ht="19.899999999999999" customHeight="1">
      <c r="B65" s="111"/>
      <c r="D65" s="112" t="s">
        <v>781</v>
      </c>
      <c r="E65" s="113"/>
      <c r="F65" s="113"/>
      <c r="G65" s="113"/>
      <c r="H65" s="113"/>
      <c r="I65" s="113"/>
      <c r="J65" s="114">
        <f>J256</f>
        <v>0</v>
      </c>
      <c r="L65" s="111"/>
    </row>
    <row r="66" spans="1:31" s="10" customFormat="1" ht="19.899999999999999" customHeight="1">
      <c r="B66" s="111"/>
      <c r="D66" s="112" t="s">
        <v>782</v>
      </c>
      <c r="E66" s="113"/>
      <c r="F66" s="113"/>
      <c r="G66" s="113"/>
      <c r="H66" s="113"/>
      <c r="I66" s="113"/>
      <c r="J66" s="114">
        <f>J288</f>
        <v>0</v>
      </c>
      <c r="L66" s="111"/>
    </row>
    <row r="67" spans="1:31" s="10" customFormat="1" ht="19.899999999999999" customHeight="1">
      <c r="B67" s="111"/>
      <c r="D67" s="112" t="s">
        <v>120</v>
      </c>
      <c r="E67" s="113"/>
      <c r="F67" s="113"/>
      <c r="G67" s="113"/>
      <c r="H67" s="113"/>
      <c r="I67" s="113"/>
      <c r="J67" s="114">
        <f>J320</f>
        <v>0</v>
      </c>
      <c r="L67" s="111"/>
    </row>
    <row r="68" spans="1:31" s="2" customFormat="1" ht="21.75" customHeight="1">
      <c r="A68" s="33"/>
      <c r="B68" s="34"/>
      <c r="C68" s="33"/>
      <c r="D68" s="33"/>
      <c r="E68" s="33"/>
      <c r="F68" s="33"/>
      <c r="G68" s="33"/>
      <c r="H68" s="33"/>
      <c r="I68" s="33"/>
      <c r="J68" s="33"/>
      <c r="K68" s="33"/>
      <c r="L68" s="90"/>
      <c r="S68" s="33"/>
      <c r="T68" s="33"/>
      <c r="U68" s="33"/>
      <c r="V68" s="33"/>
      <c r="W68" s="33"/>
      <c r="X68" s="33"/>
      <c r="Y68" s="33"/>
      <c r="Z68" s="33"/>
      <c r="AA68" s="33"/>
      <c r="AB68" s="33"/>
      <c r="AC68" s="33"/>
      <c r="AD68" s="33"/>
      <c r="AE68" s="33"/>
    </row>
    <row r="69" spans="1:31" s="2" customFormat="1" ht="6.95" customHeight="1">
      <c r="A69" s="33"/>
      <c r="B69" s="43"/>
      <c r="C69" s="44"/>
      <c r="D69" s="44"/>
      <c r="E69" s="44"/>
      <c r="F69" s="44"/>
      <c r="G69" s="44"/>
      <c r="H69" s="44"/>
      <c r="I69" s="44"/>
      <c r="J69" s="44"/>
      <c r="K69" s="44"/>
      <c r="L69" s="90"/>
      <c r="S69" s="33"/>
      <c r="T69" s="33"/>
      <c r="U69" s="33"/>
      <c r="V69" s="33"/>
      <c r="W69" s="33"/>
      <c r="X69" s="33"/>
      <c r="Y69" s="33"/>
      <c r="Z69" s="33"/>
      <c r="AA69" s="33"/>
      <c r="AB69" s="33"/>
      <c r="AC69" s="33"/>
      <c r="AD69" s="33"/>
      <c r="AE69" s="33"/>
    </row>
    <row r="73" spans="1:31" s="2" customFormat="1" ht="6.95" customHeight="1">
      <c r="A73" s="33"/>
      <c r="B73" s="45"/>
      <c r="C73" s="46"/>
      <c r="D73" s="46"/>
      <c r="E73" s="46"/>
      <c r="F73" s="46"/>
      <c r="G73" s="46"/>
      <c r="H73" s="46"/>
      <c r="I73" s="46"/>
      <c r="J73" s="46"/>
      <c r="K73" s="46"/>
      <c r="L73" s="90"/>
      <c r="S73" s="33"/>
      <c r="T73" s="33"/>
      <c r="U73" s="33"/>
      <c r="V73" s="33"/>
      <c r="W73" s="33"/>
      <c r="X73" s="33"/>
      <c r="Y73" s="33"/>
      <c r="Z73" s="33"/>
      <c r="AA73" s="33"/>
      <c r="AB73" s="33"/>
      <c r="AC73" s="33"/>
      <c r="AD73" s="33"/>
      <c r="AE73" s="33"/>
    </row>
    <row r="74" spans="1:31" s="2" customFormat="1" ht="24.95" customHeight="1">
      <c r="A74" s="33"/>
      <c r="B74" s="34"/>
      <c r="C74" s="22" t="s">
        <v>123</v>
      </c>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2" customHeight="1">
      <c r="A76" s="33"/>
      <c r="B76" s="34"/>
      <c r="C76" s="28" t="s">
        <v>17</v>
      </c>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6.5" customHeight="1">
      <c r="A77" s="33"/>
      <c r="B77" s="34"/>
      <c r="C77" s="33"/>
      <c r="D77" s="33"/>
      <c r="E77" s="317" t="str">
        <f>E7</f>
        <v>Nebuzely C4 a C5</v>
      </c>
      <c r="F77" s="318"/>
      <c r="G77" s="318"/>
      <c r="H77" s="318"/>
      <c r="I77" s="33"/>
      <c r="J77" s="33"/>
      <c r="K77" s="33"/>
      <c r="L77" s="90"/>
      <c r="S77" s="33"/>
      <c r="T77" s="33"/>
      <c r="U77" s="33"/>
      <c r="V77" s="33"/>
      <c r="W77" s="33"/>
      <c r="X77" s="33"/>
      <c r="Y77" s="33"/>
      <c r="Z77" s="33"/>
      <c r="AA77" s="33"/>
      <c r="AB77" s="33"/>
      <c r="AC77" s="33"/>
      <c r="AD77" s="33"/>
      <c r="AE77" s="33"/>
    </row>
    <row r="78" spans="1:31" s="2" customFormat="1" ht="12" customHeight="1">
      <c r="A78" s="33"/>
      <c r="B78" s="34"/>
      <c r="C78" s="28" t="s">
        <v>105</v>
      </c>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6.5" customHeight="1">
      <c r="A79" s="33"/>
      <c r="B79" s="34"/>
      <c r="C79" s="33"/>
      <c r="D79" s="33"/>
      <c r="E79" s="279" t="str">
        <f>E9</f>
        <v>SO 801.2 - Lokální biokor...</v>
      </c>
      <c r="F79" s="319"/>
      <c r="G79" s="319"/>
      <c r="H79" s="319"/>
      <c r="I79" s="33"/>
      <c r="J79" s="33"/>
      <c r="K79" s="33"/>
      <c r="L79" s="90"/>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33"/>
      <c r="J80" s="33"/>
      <c r="K80" s="33"/>
      <c r="L80" s="90"/>
      <c r="S80" s="33"/>
      <c r="T80" s="33"/>
      <c r="U80" s="33"/>
      <c r="V80" s="33"/>
      <c r="W80" s="33"/>
      <c r="X80" s="33"/>
      <c r="Y80" s="33"/>
      <c r="Z80" s="33"/>
      <c r="AA80" s="33"/>
      <c r="AB80" s="33"/>
      <c r="AC80" s="33"/>
      <c r="AD80" s="33"/>
      <c r="AE80" s="33"/>
    </row>
    <row r="81" spans="1:65" s="2" customFormat="1" ht="12" customHeight="1">
      <c r="A81" s="33"/>
      <c r="B81" s="34"/>
      <c r="C81" s="28" t="s">
        <v>23</v>
      </c>
      <c r="D81" s="33"/>
      <c r="E81" s="33"/>
      <c r="F81" s="26" t="str">
        <f>F12</f>
        <v>Nebužely, okr. Mělník</v>
      </c>
      <c r="G81" s="33"/>
      <c r="H81" s="33"/>
      <c r="I81" s="28" t="s">
        <v>25</v>
      </c>
      <c r="J81" s="51" t="str">
        <f>IF(J12="","",J12)</f>
        <v>listopad 2016</v>
      </c>
      <c r="K81" s="33"/>
      <c r="L81" s="90"/>
      <c r="S81" s="33"/>
      <c r="T81" s="33"/>
      <c r="U81" s="33"/>
      <c r="V81" s="33"/>
      <c r="W81" s="33"/>
      <c r="X81" s="33"/>
      <c r="Y81" s="33"/>
      <c r="Z81" s="33"/>
      <c r="AA81" s="33"/>
      <c r="AB81" s="33"/>
      <c r="AC81" s="33"/>
      <c r="AD81" s="33"/>
      <c r="AE81" s="33"/>
    </row>
    <row r="82" spans="1:65" s="2" customFormat="1" ht="6.95" customHeight="1">
      <c r="A82" s="33"/>
      <c r="B82" s="34"/>
      <c r="C82" s="33"/>
      <c r="D82" s="33"/>
      <c r="E82" s="33"/>
      <c r="F82" s="33"/>
      <c r="G82" s="33"/>
      <c r="H82" s="33"/>
      <c r="I82" s="33"/>
      <c r="J82" s="33"/>
      <c r="K82" s="33"/>
      <c r="L82" s="90"/>
      <c r="S82" s="33"/>
      <c r="T82" s="33"/>
      <c r="U82" s="33"/>
      <c r="V82" s="33"/>
      <c r="W82" s="33"/>
      <c r="X82" s="33"/>
      <c r="Y82" s="33"/>
      <c r="Z82" s="33"/>
      <c r="AA82" s="33"/>
      <c r="AB82" s="33"/>
      <c r="AC82" s="33"/>
      <c r="AD82" s="33"/>
      <c r="AE82" s="33"/>
    </row>
    <row r="83" spans="1:65" s="2" customFormat="1" ht="15.2" customHeight="1">
      <c r="A83" s="33"/>
      <c r="B83" s="34"/>
      <c r="C83" s="28" t="s">
        <v>26</v>
      </c>
      <c r="D83" s="33"/>
      <c r="E83" s="33"/>
      <c r="F83" s="26" t="str">
        <f>E15</f>
        <v>ČR SPÚ - KPÚ pro Středočeský kraj - pobočka Mělník</v>
      </c>
      <c r="G83" s="33"/>
      <c r="H83" s="33"/>
      <c r="I83" s="28"/>
      <c r="J83" s="31"/>
      <c r="K83" s="33"/>
      <c r="L83" s="90"/>
      <c r="S83" s="33"/>
      <c r="T83" s="33"/>
      <c r="U83" s="33"/>
      <c r="V83" s="33"/>
      <c r="W83" s="33"/>
      <c r="X83" s="33"/>
      <c r="Y83" s="33"/>
      <c r="Z83" s="33"/>
      <c r="AA83" s="33"/>
      <c r="AB83" s="33"/>
      <c r="AC83" s="33"/>
      <c r="AD83" s="33"/>
      <c r="AE83" s="33"/>
    </row>
    <row r="84" spans="1:65" s="2" customFormat="1" ht="25.7" customHeight="1">
      <c r="A84" s="33"/>
      <c r="B84" s="34"/>
      <c r="C84" s="28" t="s">
        <v>32</v>
      </c>
      <c r="D84" s="33"/>
      <c r="E84" s="33"/>
      <c r="F84" s="26" t="str">
        <f>IF(E18="","",E18)</f>
        <v>Vyplň údaj</v>
      </c>
      <c r="G84" s="33"/>
      <c r="H84" s="33"/>
      <c r="I84" s="28"/>
      <c r="J84" s="31"/>
      <c r="K84" s="33"/>
      <c r="L84" s="90"/>
      <c r="S84" s="33"/>
      <c r="T84" s="33"/>
      <c r="U84" s="33"/>
      <c r="V84" s="33"/>
      <c r="W84" s="33"/>
      <c r="X84" s="33"/>
      <c r="Y84" s="33"/>
      <c r="Z84" s="33"/>
      <c r="AA84" s="33"/>
      <c r="AB84" s="33"/>
      <c r="AC84" s="33"/>
      <c r="AD84" s="33"/>
      <c r="AE84" s="33"/>
    </row>
    <row r="85" spans="1:65" s="2" customFormat="1" ht="10.3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65" s="11" customFormat="1" ht="29.25" customHeight="1">
      <c r="A86" s="115"/>
      <c r="B86" s="116"/>
      <c r="C86" s="117" t="s">
        <v>124</v>
      </c>
      <c r="D86" s="118" t="s">
        <v>56</v>
      </c>
      <c r="E86" s="118" t="s">
        <v>52</v>
      </c>
      <c r="F86" s="118" t="s">
        <v>53</v>
      </c>
      <c r="G86" s="118" t="s">
        <v>125</v>
      </c>
      <c r="H86" s="118" t="s">
        <v>126</v>
      </c>
      <c r="I86" s="118" t="s">
        <v>127</v>
      </c>
      <c r="J86" s="118" t="s">
        <v>110</v>
      </c>
      <c r="K86" s="119" t="s">
        <v>128</v>
      </c>
      <c r="L86" s="120"/>
      <c r="M86" s="58" t="s">
        <v>3</v>
      </c>
      <c r="N86" s="59" t="s">
        <v>41</v>
      </c>
      <c r="O86" s="59" t="s">
        <v>129</v>
      </c>
      <c r="P86" s="59" t="s">
        <v>130</v>
      </c>
      <c r="Q86" s="59" t="s">
        <v>131</v>
      </c>
      <c r="R86" s="59" t="s">
        <v>132</v>
      </c>
      <c r="S86" s="59" t="s">
        <v>133</v>
      </c>
      <c r="T86" s="60" t="s">
        <v>134</v>
      </c>
      <c r="U86" s="115"/>
      <c r="V86" s="115"/>
      <c r="W86" s="115"/>
      <c r="X86" s="115"/>
      <c r="Y86" s="115"/>
      <c r="Z86" s="115"/>
      <c r="AA86" s="115"/>
      <c r="AB86" s="115"/>
      <c r="AC86" s="115"/>
      <c r="AD86" s="115"/>
      <c r="AE86" s="115"/>
    </row>
    <row r="87" spans="1:65" s="2" customFormat="1" ht="22.9" customHeight="1">
      <c r="A87" s="33"/>
      <c r="B87" s="34"/>
      <c r="C87" s="65" t="s">
        <v>135</v>
      </c>
      <c r="D87" s="33"/>
      <c r="E87" s="33"/>
      <c r="F87" s="33"/>
      <c r="G87" s="33"/>
      <c r="H87" s="33"/>
      <c r="I87" s="33"/>
      <c r="J87" s="121">
        <f>BK87</f>
        <v>0</v>
      </c>
      <c r="K87" s="33"/>
      <c r="L87" s="34"/>
      <c r="M87" s="61"/>
      <c r="N87" s="52"/>
      <c r="O87" s="62"/>
      <c r="P87" s="122">
        <f>P88</f>
        <v>0</v>
      </c>
      <c r="Q87" s="62"/>
      <c r="R87" s="122">
        <f>R88</f>
        <v>2.0794680000000003</v>
      </c>
      <c r="S87" s="62"/>
      <c r="T87" s="123">
        <f>T88</f>
        <v>0</v>
      </c>
      <c r="U87" s="33"/>
      <c r="V87" s="33"/>
      <c r="W87" s="33"/>
      <c r="X87" s="33"/>
      <c r="Y87" s="33"/>
      <c r="Z87" s="33"/>
      <c r="AA87" s="33"/>
      <c r="AB87" s="33"/>
      <c r="AC87" s="33"/>
      <c r="AD87" s="33"/>
      <c r="AE87" s="33"/>
      <c r="AT87" s="18" t="s">
        <v>70</v>
      </c>
      <c r="AU87" s="18" t="s">
        <v>111</v>
      </c>
      <c r="BK87" s="124">
        <f>BK88</f>
        <v>0</v>
      </c>
    </row>
    <row r="88" spans="1:65" s="12" customFormat="1" ht="25.9" customHeight="1">
      <c r="B88" s="125"/>
      <c r="D88" s="126" t="s">
        <v>70</v>
      </c>
      <c r="E88" s="127" t="s">
        <v>136</v>
      </c>
      <c r="F88" s="127" t="s">
        <v>137</v>
      </c>
      <c r="I88" s="128"/>
      <c r="J88" s="129">
        <f>BK88</f>
        <v>0</v>
      </c>
      <c r="L88" s="125"/>
      <c r="M88" s="130"/>
      <c r="N88" s="131"/>
      <c r="O88" s="131"/>
      <c r="P88" s="132">
        <f>P89+P160+P192+P224+P256+P288+P320</f>
        <v>0</v>
      </c>
      <c r="Q88" s="131"/>
      <c r="R88" s="132">
        <f>R89+R160+R192+R224+R256+R288+R320</f>
        <v>2.0794680000000003</v>
      </c>
      <c r="S88" s="131"/>
      <c r="T88" s="133">
        <f>T89+T160+T192+T224+T256+T288+T320</f>
        <v>0</v>
      </c>
      <c r="AR88" s="126" t="s">
        <v>79</v>
      </c>
      <c r="AT88" s="134" t="s">
        <v>70</v>
      </c>
      <c r="AU88" s="134" t="s">
        <v>71</v>
      </c>
      <c r="AY88" s="126" t="s">
        <v>138</v>
      </c>
      <c r="BK88" s="135">
        <f>BK89+BK160+BK192+BK224+BK256+BK288+BK320</f>
        <v>0</v>
      </c>
    </row>
    <row r="89" spans="1:65" s="12" customFormat="1" ht="22.9" customHeight="1">
      <c r="B89" s="125"/>
      <c r="D89" s="126" t="s">
        <v>70</v>
      </c>
      <c r="E89" s="136" t="s">
        <v>783</v>
      </c>
      <c r="F89" s="136" t="s">
        <v>784</v>
      </c>
      <c r="I89" s="128"/>
      <c r="J89" s="137">
        <f>BK89</f>
        <v>0</v>
      </c>
      <c r="L89" s="125"/>
      <c r="M89" s="130"/>
      <c r="N89" s="131"/>
      <c r="O89" s="131"/>
      <c r="P89" s="132">
        <f>SUM(P90:P159)</f>
        <v>0</v>
      </c>
      <c r="Q89" s="131"/>
      <c r="R89" s="132">
        <f>SUM(R90:R159)</f>
        <v>2.0794680000000003</v>
      </c>
      <c r="S89" s="131"/>
      <c r="T89" s="133">
        <f>SUM(T90:T159)</f>
        <v>0</v>
      </c>
      <c r="AR89" s="126" t="s">
        <v>79</v>
      </c>
      <c r="AT89" s="134" t="s">
        <v>70</v>
      </c>
      <c r="AU89" s="134" t="s">
        <v>79</v>
      </c>
      <c r="AY89" s="126" t="s">
        <v>138</v>
      </c>
      <c r="BK89" s="135">
        <f>SUM(BK90:BK159)</f>
        <v>0</v>
      </c>
    </row>
    <row r="90" spans="1:65" s="2" customFormat="1" ht="24">
      <c r="A90" s="33"/>
      <c r="B90" s="138"/>
      <c r="C90" s="139" t="s">
        <v>79</v>
      </c>
      <c r="D90" s="139" t="s">
        <v>140</v>
      </c>
      <c r="E90" s="140" t="s">
        <v>785</v>
      </c>
      <c r="F90" s="141" t="s">
        <v>786</v>
      </c>
      <c r="G90" s="142" t="s">
        <v>369</v>
      </c>
      <c r="H90" s="143">
        <v>1175</v>
      </c>
      <c r="I90" s="144"/>
      <c r="J90" s="145">
        <f>ROUND(I90*H90,2)</f>
        <v>0</v>
      </c>
      <c r="K90" s="141" t="s">
        <v>144</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787</v>
      </c>
    </row>
    <row r="91" spans="1:65" s="2" customFormat="1" ht="19.5">
      <c r="A91" s="33"/>
      <c r="B91" s="34"/>
      <c r="C91" s="33"/>
      <c r="D91" s="152" t="s">
        <v>147</v>
      </c>
      <c r="E91" s="33"/>
      <c r="F91" s="153" t="s">
        <v>786</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147</v>
      </c>
      <c r="AU91" s="18" t="s">
        <v>81</v>
      </c>
    </row>
    <row r="92" spans="1:65" s="2" customFormat="1" ht="68.25">
      <c r="A92" s="33"/>
      <c r="B92" s="34"/>
      <c r="C92" s="33"/>
      <c r="D92" s="152" t="s">
        <v>148</v>
      </c>
      <c r="E92" s="33"/>
      <c r="F92" s="157" t="s">
        <v>617</v>
      </c>
      <c r="G92" s="33"/>
      <c r="H92" s="33"/>
      <c r="I92" s="154"/>
      <c r="J92" s="33"/>
      <c r="K92" s="33"/>
      <c r="L92" s="34"/>
      <c r="M92" s="155"/>
      <c r="N92" s="156"/>
      <c r="O92" s="54"/>
      <c r="P92" s="54"/>
      <c r="Q92" s="54"/>
      <c r="R92" s="54"/>
      <c r="S92" s="54"/>
      <c r="T92" s="55"/>
      <c r="U92" s="33"/>
      <c r="V92" s="33"/>
      <c r="W92" s="33"/>
      <c r="X92" s="33"/>
      <c r="Y92" s="33"/>
      <c r="Z92" s="33"/>
      <c r="AA92" s="33"/>
      <c r="AB92" s="33"/>
      <c r="AC92" s="33"/>
      <c r="AD92" s="33"/>
      <c r="AE92" s="33"/>
      <c r="AT92" s="18" t="s">
        <v>148</v>
      </c>
      <c r="AU92" s="18" t="s">
        <v>81</v>
      </c>
    </row>
    <row r="93" spans="1:65" s="2" customFormat="1" ht="24">
      <c r="A93" s="33"/>
      <c r="B93" s="138"/>
      <c r="C93" s="139" t="s">
        <v>81</v>
      </c>
      <c r="D93" s="139" t="s">
        <v>140</v>
      </c>
      <c r="E93" s="140" t="s">
        <v>614</v>
      </c>
      <c r="F93" s="141" t="s">
        <v>615</v>
      </c>
      <c r="G93" s="142" t="s">
        <v>369</v>
      </c>
      <c r="H93" s="143">
        <v>147</v>
      </c>
      <c r="I93" s="144"/>
      <c r="J93" s="145">
        <f>ROUND(I93*H93,2)</f>
        <v>0</v>
      </c>
      <c r="K93" s="141" t="s">
        <v>144</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788</v>
      </c>
    </row>
    <row r="94" spans="1:65" s="2" customFormat="1" ht="19.5">
      <c r="A94" s="33"/>
      <c r="B94" s="34"/>
      <c r="C94" s="33"/>
      <c r="D94" s="152" t="s">
        <v>147</v>
      </c>
      <c r="E94" s="33"/>
      <c r="F94" s="153" t="s">
        <v>615</v>
      </c>
      <c r="G94" s="33"/>
      <c r="H94" s="33"/>
      <c r="I94" s="154"/>
      <c r="J94" s="33"/>
      <c r="K94" s="33"/>
      <c r="L94" s="34"/>
      <c r="M94" s="155"/>
      <c r="N94" s="156"/>
      <c r="O94" s="54"/>
      <c r="P94" s="54"/>
      <c r="Q94" s="54"/>
      <c r="R94" s="54"/>
      <c r="S94" s="54"/>
      <c r="T94" s="55"/>
      <c r="U94" s="33"/>
      <c r="V94" s="33"/>
      <c r="W94" s="33"/>
      <c r="X94" s="33"/>
      <c r="Y94" s="33"/>
      <c r="Z94" s="33"/>
      <c r="AA94" s="33"/>
      <c r="AB94" s="33"/>
      <c r="AC94" s="33"/>
      <c r="AD94" s="33"/>
      <c r="AE94" s="33"/>
      <c r="AT94" s="18" t="s">
        <v>147</v>
      </c>
      <c r="AU94" s="18" t="s">
        <v>81</v>
      </c>
    </row>
    <row r="95" spans="1:65" s="2" customFormat="1" ht="68.25">
      <c r="A95" s="33"/>
      <c r="B95" s="34"/>
      <c r="C95" s="33"/>
      <c r="D95" s="152" t="s">
        <v>148</v>
      </c>
      <c r="E95" s="33"/>
      <c r="F95" s="157" t="s">
        <v>617</v>
      </c>
      <c r="G95" s="33"/>
      <c r="H95" s="33"/>
      <c r="I95" s="154"/>
      <c r="J95" s="33"/>
      <c r="K95" s="33"/>
      <c r="L95" s="34"/>
      <c r="M95" s="155"/>
      <c r="N95" s="156"/>
      <c r="O95" s="54"/>
      <c r="P95" s="54"/>
      <c r="Q95" s="54"/>
      <c r="R95" s="54"/>
      <c r="S95" s="54"/>
      <c r="T95" s="55"/>
      <c r="U95" s="33"/>
      <c r="V95" s="33"/>
      <c r="W95" s="33"/>
      <c r="X95" s="33"/>
      <c r="Y95" s="33"/>
      <c r="Z95" s="33"/>
      <c r="AA95" s="33"/>
      <c r="AB95" s="33"/>
      <c r="AC95" s="33"/>
      <c r="AD95" s="33"/>
      <c r="AE95" s="33"/>
      <c r="AT95" s="18" t="s">
        <v>148</v>
      </c>
      <c r="AU95" s="18" t="s">
        <v>81</v>
      </c>
    </row>
    <row r="96" spans="1:65" s="2" customFormat="1" ht="24">
      <c r="A96" s="33"/>
      <c r="B96" s="138"/>
      <c r="C96" s="139" t="s">
        <v>158</v>
      </c>
      <c r="D96" s="139" t="s">
        <v>140</v>
      </c>
      <c r="E96" s="140" t="s">
        <v>618</v>
      </c>
      <c r="F96" s="141" t="s">
        <v>619</v>
      </c>
      <c r="G96" s="142" t="s">
        <v>369</v>
      </c>
      <c r="H96" s="143">
        <v>147</v>
      </c>
      <c r="I96" s="144"/>
      <c r="J96" s="145">
        <f>ROUND(I96*H96,2)</f>
        <v>0</v>
      </c>
      <c r="K96" s="141" t="s">
        <v>144</v>
      </c>
      <c r="L96" s="34"/>
      <c r="M96" s="146" t="s">
        <v>3</v>
      </c>
      <c r="N96" s="147" t="s">
        <v>42</v>
      </c>
      <c r="O96" s="54"/>
      <c r="P96" s="148">
        <f>O96*H96</f>
        <v>0</v>
      </c>
      <c r="Q96" s="148">
        <v>0</v>
      </c>
      <c r="R96" s="148">
        <f>Q96*H96</f>
        <v>0</v>
      </c>
      <c r="S96" s="148">
        <v>0</v>
      </c>
      <c r="T96" s="149">
        <f>S96*H96</f>
        <v>0</v>
      </c>
      <c r="U96" s="33"/>
      <c r="V96" s="33"/>
      <c r="W96" s="33"/>
      <c r="X96" s="33"/>
      <c r="Y96" s="33"/>
      <c r="Z96" s="33"/>
      <c r="AA96" s="33"/>
      <c r="AB96" s="33"/>
      <c r="AC96" s="33"/>
      <c r="AD96" s="33"/>
      <c r="AE96" s="33"/>
      <c r="AR96" s="150" t="s">
        <v>145</v>
      </c>
      <c r="AT96" s="150" t="s">
        <v>140</v>
      </c>
      <c r="AU96" s="150" t="s">
        <v>81</v>
      </c>
      <c r="AY96" s="18" t="s">
        <v>138</v>
      </c>
      <c r="BE96" s="151">
        <f>IF(N96="základní",J96,0)</f>
        <v>0</v>
      </c>
      <c r="BF96" s="151">
        <f>IF(N96="snížená",J96,0)</f>
        <v>0</v>
      </c>
      <c r="BG96" s="151">
        <f>IF(N96="zákl. přenesená",J96,0)</f>
        <v>0</v>
      </c>
      <c r="BH96" s="151">
        <f>IF(N96="sníž. přenesená",J96,0)</f>
        <v>0</v>
      </c>
      <c r="BI96" s="151">
        <f>IF(N96="nulová",J96,0)</f>
        <v>0</v>
      </c>
      <c r="BJ96" s="18" t="s">
        <v>79</v>
      </c>
      <c r="BK96" s="151">
        <f>ROUND(I96*H96,2)</f>
        <v>0</v>
      </c>
      <c r="BL96" s="18" t="s">
        <v>145</v>
      </c>
      <c r="BM96" s="150" t="s">
        <v>789</v>
      </c>
    </row>
    <row r="97" spans="1:65" s="2" customFormat="1" ht="11.25">
      <c r="A97" s="33"/>
      <c r="B97" s="34"/>
      <c r="C97" s="33"/>
      <c r="D97" s="152" t="s">
        <v>147</v>
      </c>
      <c r="E97" s="33"/>
      <c r="F97" s="153" t="s">
        <v>619</v>
      </c>
      <c r="G97" s="33"/>
      <c r="H97" s="33"/>
      <c r="I97" s="154"/>
      <c r="J97" s="33"/>
      <c r="K97" s="33"/>
      <c r="L97" s="34"/>
      <c r="M97" s="155"/>
      <c r="N97" s="156"/>
      <c r="O97" s="54"/>
      <c r="P97" s="54"/>
      <c r="Q97" s="54"/>
      <c r="R97" s="54"/>
      <c r="S97" s="54"/>
      <c r="T97" s="55"/>
      <c r="U97" s="33"/>
      <c r="V97" s="33"/>
      <c r="W97" s="33"/>
      <c r="X97" s="33"/>
      <c r="Y97" s="33"/>
      <c r="Z97" s="33"/>
      <c r="AA97" s="33"/>
      <c r="AB97" s="33"/>
      <c r="AC97" s="33"/>
      <c r="AD97" s="33"/>
      <c r="AE97" s="33"/>
      <c r="AT97" s="18" t="s">
        <v>147</v>
      </c>
      <c r="AU97" s="18" t="s">
        <v>81</v>
      </c>
    </row>
    <row r="98" spans="1:65" s="2" customFormat="1" ht="58.5">
      <c r="A98" s="33"/>
      <c r="B98" s="34"/>
      <c r="C98" s="33"/>
      <c r="D98" s="152" t="s">
        <v>148</v>
      </c>
      <c r="E98" s="33"/>
      <c r="F98" s="157" t="s">
        <v>621</v>
      </c>
      <c r="G98" s="33"/>
      <c r="H98" s="33"/>
      <c r="I98" s="154"/>
      <c r="J98" s="33"/>
      <c r="K98" s="33"/>
      <c r="L98" s="34"/>
      <c r="M98" s="155"/>
      <c r="N98" s="156"/>
      <c r="O98" s="54"/>
      <c r="P98" s="54"/>
      <c r="Q98" s="54"/>
      <c r="R98" s="54"/>
      <c r="S98" s="54"/>
      <c r="T98" s="55"/>
      <c r="U98" s="33"/>
      <c r="V98" s="33"/>
      <c r="W98" s="33"/>
      <c r="X98" s="33"/>
      <c r="Y98" s="33"/>
      <c r="Z98" s="33"/>
      <c r="AA98" s="33"/>
      <c r="AB98" s="33"/>
      <c r="AC98" s="33"/>
      <c r="AD98" s="33"/>
      <c r="AE98" s="33"/>
      <c r="AT98" s="18" t="s">
        <v>148</v>
      </c>
      <c r="AU98" s="18" t="s">
        <v>81</v>
      </c>
    </row>
    <row r="99" spans="1:65" s="2" customFormat="1" ht="16.5" customHeight="1">
      <c r="A99" s="33"/>
      <c r="B99" s="138"/>
      <c r="C99" s="181" t="s">
        <v>145</v>
      </c>
      <c r="D99" s="181" t="s">
        <v>276</v>
      </c>
      <c r="E99" s="182" t="s">
        <v>790</v>
      </c>
      <c r="F99" s="183" t="s">
        <v>791</v>
      </c>
      <c r="G99" s="184" t="s">
        <v>624</v>
      </c>
      <c r="H99" s="185">
        <v>15</v>
      </c>
      <c r="I99" s="186"/>
      <c r="J99" s="187">
        <f>ROUND(I99*H99,2)</f>
        <v>0</v>
      </c>
      <c r="K99" s="183" t="s">
        <v>321</v>
      </c>
      <c r="L99" s="188"/>
      <c r="M99" s="189" t="s">
        <v>3</v>
      </c>
      <c r="N99" s="190" t="s">
        <v>42</v>
      </c>
      <c r="O99" s="54"/>
      <c r="P99" s="148">
        <f>O99*H99</f>
        <v>0</v>
      </c>
      <c r="Q99" s="148">
        <v>0</v>
      </c>
      <c r="R99" s="148">
        <f>Q99*H99</f>
        <v>0</v>
      </c>
      <c r="S99" s="148">
        <v>0</v>
      </c>
      <c r="T99" s="149">
        <f>S99*H99</f>
        <v>0</v>
      </c>
      <c r="U99" s="33"/>
      <c r="V99" s="33"/>
      <c r="W99" s="33"/>
      <c r="X99" s="33"/>
      <c r="Y99" s="33"/>
      <c r="Z99" s="33"/>
      <c r="AA99" s="33"/>
      <c r="AB99" s="33"/>
      <c r="AC99" s="33"/>
      <c r="AD99" s="33"/>
      <c r="AE99" s="33"/>
      <c r="AR99" s="150" t="s">
        <v>189</v>
      </c>
      <c r="AT99" s="150" t="s">
        <v>276</v>
      </c>
      <c r="AU99" s="150" t="s">
        <v>81</v>
      </c>
      <c r="AY99" s="18" t="s">
        <v>138</v>
      </c>
      <c r="BE99" s="151">
        <f>IF(N99="základní",J99,0)</f>
        <v>0</v>
      </c>
      <c r="BF99" s="151">
        <f>IF(N99="snížená",J99,0)</f>
        <v>0</v>
      </c>
      <c r="BG99" s="151">
        <f>IF(N99="zákl. přenesená",J99,0)</f>
        <v>0</v>
      </c>
      <c r="BH99" s="151">
        <f>IF(N99="sníž. přenesená",J99,0)</f>
        <v>0</v>
      </c>
      <c r="BI99" s="151">
        <f>IF(N99="nulová",J99,0)</f>
        <v>0</v>
      </c>
      <c r="BJ99" s="18" t="s">
        <v>79</v>
      </c>
      <c r="BK99" s="151">
        <f>ROUND(I99*H99,2)</f>
        <v>0</v>
      </c>
      <c r="BL99" s="18" t="s">
        <v>145</v>
      </c>
      <c r="BM99" s="150" t="s">
        <v>792</v>
      </c>
    </row>
    <row r="100" spans="1:65" s="2" customFormat="1" ht="11.25">
      <c r="A100" s="33"/>
      <c r="B100" s="34"/>
      <c r="C100" s="33"/>
      <c r="D100" s="152" t="s">
        <v>147</v>
      </c>
      <c r="E100" s="33"/>
      <c r="F100" s="153" t="s">
        <v>791</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147</v>
      </c>
      <c r="AU100" s="18" t="s">
        <v>81</v>
      </c>
    </row>
    <row r="101" spans="1:65" s="2" customFormat="1" ht="16.5" customHeight="1">
      <c r="A101" s="33"/>
      <c r="B101" s="138"/>
      <c r="C101" s="181" t="s">
        <v>171</v>
      </c>
      <c r="D101" s="181" t="s">
        <v>276</v>
      </c>
      <c r="E101" s="182" t="s">
        <v>793</v>
      </c>
      <c r="F101" s="183" t="s">
        <v>794</v>
      </c>
      <c r="G101" s="184" t="s">
        <v>624</v>
      </c>
      <c r="H101" s="185">
        <v>40</v>
      </c>
      <c r="I101" s="186"/>
      <c r="J101" s="187">
        <f>ROUND(I101*H101,2)</f>
        <v>0</v>
      </c>
      <c r="K101" s="183" t="s">
        <v>321</v>
      </c>
      <c r="L101" s="188"/>
      <c r="M101" s="189" t="s">
        <v>3</v>
      </c>
      <c r="N101" s="190"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189</v>
      </c>
      <c r="AT101" s="150" t="s">
        <v>276</v>
      </c>
      <c r="AU101" s="150" t="s">
        <v>81</v>
      </c>
      <c r="AY101" s="18" t="s">
        <v>138</v>
      </c>
      <c r="BE101" s="151">
        <f>IF(N101="základní",J101,0)</f>
        <v>0</v>
      </c>
      <c r="BF101" s="151">
        <f>IF(N101="snížená",J101,0)</f>
        <v>0</v>
      </c>
      <c r="BG101" s="151">
        <f>IF(N101="zákl. přenesená",J101,0)</f>
        <v>0</v>
      </c>
      <c r="BH101" s="151">
        <f>IF(N101="sníž. přenesená",J101,0)</f>
        <v>0</v>
      </c>
      <c r="BI101" s="151">
        <f>IF(N101="nulová",J101,0)</f>
        <v>0</v>
      </c>
      <c r="BJ101" s="18" t="s">
        <v>79</v>
      </c>
      <c r="BK101" s="151">
        <f>ROUND(I101*H101,2)</f>
        <v>0</v>
      </c>
      <c r="BL101" s="18" t="s">
        <v>145</v>
      </c>
      <c r="BM101" s="150" t="s">
        <v>795</v>
      </c>
    </row>
    <row r="102" spans="1:65" s="2" customFormat="1" ht="11.25">
      <c r="A102" s="33"/>
      <c r="B102" s="34"/>
      <c r="C102" s="33"/>
      <c r="D102" s="152" t="s">
        <v>147</v>
      </c>
      <c r="E102" s="33"/>
      <c r="F102" s="153" t="s">
        <v>794</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147</v>
      </c>
      <c r="AU102" s="18" t="s">
        <v>81</v>
      </c>
    </row>
    <row r="103" spans="1:65" s="2" customFormat="1" ht="16.5" customHeight="1">
      <c r="A103" s="33"/>
      <c r="B103" s="138"/>
      <c r="C103" s="181" t="s">
        <v>178</v>
      </c>
      <c r="D103" s="181" t="s">
        <v>276</v>
      </c>
      <c r="E103" s="182" t="s">
        <v>796</v>
      </c>
      <c r="F103" s="183" t="s">
        <v>797</v>
      </c>
      <c r="G103" s="184" t="s">
        <v>624</v>
      </c>
      <c r="H103" s="185">
        <v>12</v>
      </c>
      <c r="I103" s="186"/>
      <c r="J103" s="187">
        <f>ROUND(I103*H103,2)</f>
        <v>0</v>
      </c>
      <c r="K103" s="183" t="s">
        <v>321</v>
      </c>
      <c r="L103" s="188"/>
      <c r="M103" s="189" t="s">
        <v>3</v>
      </c>
      <c r="N103" s="190" t="s">
        <v>42</v>
      </c>
      <c r="O103" s="54"/>
      <c r="P103" s="148">
        <f>O103*H103</f>
        <v>0</v>
      </c>
      <c r="Q103" s="148">
        <v>0</v>
      </c>
      <c r="R103" s="148">
        <f>Q103*H103</f>
        <v>0</v>
      </c>
      <c r="S103" s="148">
        <v>0</v>
      </c>
      <c r="T103" s="149">
        <f>S103*H103</f>
        <v>0</v>
      </c>
      <c r="U103" s="33"/>
      <c r="V103" s="33"/>
      <c r="W103" s="33"/>
      <c r="X103" s="33"/>
      <c r="Y103" s="33"/>
      <c r="Z103" s="33"/>
      <c r="AA103" s="33"/>
      <c r="AB103" s="33"/>
      <c r="AC103" s="33"/>
      <c r="AD103" s="33"/>
      <c r="AE103" s="33"/>
      <c r="AR103" s="150" t="s">
        <v>189</v>
      </c>
      <c r="AT103" s="150" t="s">
        <v>276</v>
      </c>
      <c r="AU103" s="150" t="s">
        <v>81</v>
      </c>
      <c r="AY103" s="18" t="s">
        <v>138</v>
      </c>
      <c r="BE103" s="151">
        <f>IF(N103="základní",J103,0)</f>
        <v>0</v>
      </c>
      <c r="BF103" s="151">
        <f>IF(N103="snížená",J103,0)</f>
        <v>0</v>
      </c>
      <c r="BG103" s="151">
        <f>IF(N103="zákl. přenesená",J103,0)</f>
        <v>0</v>
      </c>
      <c r="BH103" s="151">
        <f>IF(N103="sníž. přenesená",J103,0)</f>
        <v>0</v>
      </c>
      <c r="BI103" s="151">
        <f>IF(N103="nulová",J103,0)</f>
        <v>0</v>
      </c>
      <c r="BJ103" s="18" t="s">
        <v>79</v>
      </c>
      <c r="BK103" s="151">
        <f>ROUND(I103*H103,2)</f>
        <v>0</v>
      </c>
      <c r="BL103" s="18" t="s">
        <v>145</v>
      </c>
      <c r="BM103" s="150" t="s">
        <v>798</v>
      </c>
    </row>
    <row r="104" spans="1:65" s="2" customFormat="1" ht="11.25">
      <c r="A104" s="33"/>
      <c r="B104" s="34"/>
      <c r="C104" s="33"/>
      <c r="D104" s="152" t="s">
        <v>147</v>
      </c>
      <c r="E104" s="33"/>
      <c r="F104" s="153" t="s">
        <v>797</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147</v>
      </c>
      <c r="AU104" s="18" t="s">
        <v>81</v>
      </c>
    </row>
    <row r="105" spans="1:65" s="2" customFormat="1" ht="16.5" customHeight="1">
      <c r="A105" s="33"/>
      <c r="B105" s="138"/>
      <c r="C105" s="181" t="s">
        <v>184</v>
      </c>
      <c r="D105" s="181" t="s">
        <v>276</v>
      </c>
      <c r="E105" s="182" t="s">
        <v>799</v>
      </c>
      <c r="F105" s="183" t="s">
        <v>800</v>
      </c>
      <c r="G105" s="184" t="s">
        <v>624</v>
      </c>
      <c r="H105" s="185">
        <v>30</v>
      </c>
      <c r="I105" s="186"/>
      <c r="J105" s="187">
        <f>ROUND(I105*H105,2)</f>
        <v>0</v>
      </c>
      <c r="K105" s="183" t="s">
        <v>321</v>
      </c>
      <c r="L105" s="188"/>
      <c r="M105" s="189" t="s">
        <v>3</v>
      </c>
      <c r="N105" s="190" t="s">
        <v>42</v>
      </c>
      <c r="O105" s="54"/>
      <c r="P105" s="148">
        <f>O105*H105</f>
        <v>0</v>
      </c>
      <c r="Q105" s="148">
        <v>0</v>
      </c>
      <c r="R105" s="148">
        <f>Q105*H105</f>
        <v>0</v>
      </c>
      <c r="S105" s="148">
        <v>0</v>
      </c>
      <c r="T105" s="149">
        <f>S105*H105</f>
        <v>0</v>
      </c>
      <c r="U105" s="33"/>
      <c r="V105" s="33"/>
      <c r="W105" s="33"/>
      <c r="X105" s="33"/>
      <c r="Y105" s="33"/>
      <c r="Z105" s="33"/>
      <c r="AA105" s="33"/>
      <c r="AB105" s="33"/>
      <c r="AC105" s="33"/>
      <c r="AD105" s="33"/>
      <c r="AE105" s="33"/>
      <c r="AR105" s="150" t="s">
        <v>189</v>
      </c>
      <c r="AT105" s="150" t="s">
        <v>276</v>
      </c>
      <c r="AU105" s="150" t="s">
        <v>81</v>
      </c>
      <c r="AY105" s="18" t="s">
        <v>138</v>
      </c>
      <c r="BE105" s="151">
        <f>IF(N105="základní",J105,0)</f>
        <v>0</v>
      </c>
      <c r="BF105" s="151">
        <f>IF(N105="snížená",J105,0)</f>
        <v>0</v>
      </c>
      <c r="BG105" s="151">
        <f>IF(N105="zákl. přenesená",J105,0)</f>
        <v>0</v>
      </c>
      <c r="BH105" s="151">
        <f>IF(N105="sníž. přenesená",J105,0)</f>
        <v>0</v>
      </c>
      <c r="BI105" s="151">
        <f>IF(N105="nulová",J105,0)</f>
        <v>0</v>
      </c>
      <c r="BJ105" s="18" t="s">
        <v>79</v>
      </c>
      <c r="BK105" s="151">
        <f>ROUND(I105*H105,2)</f>
        <v>0</v>
      </c>
      <c r="BL105" s="18" t="s">
        <v>145</v>
      </c>
      <c r="BM105" s="150" t="s">
        <v>801</v>
      </c>
    </row>
    <row r="106" spans="1:65" s="2" customFormat="1" ht="11.25">
      <c r="A106" s="33"/>
      <c r="B106" s="34"/>
      <c r="C106" s="33"/>
      <c r="D106" s="152" t="s">
        <v>147</v>
      </c>
      <c r="E106" s="33"/>
      <c r="F106" s="153" t="s">
        <v>800</v>
      </c>
      <c r="G106" s="33"/>
      <c r="H106" s="33"/>
      <c r="I106" s="154"/>
      <c r="J106" s="33"/>
      <c r="K106" s="33"/>
      <c r="L106" s="34"/>
      <c r="M106" s="155"/>
      <c r="N106" s="156"/>
      <c r="O106" s="54"/>
      <c r="P106" s="54"/>
      <c r="Q106" s="54"/>
      <c r="R106" s="54"/>
      <c r="S106" s="54"/>
      <c r="T106" s="55"/>
      <c r="U106" s="33"/>
      <c r="V106" s="33"/>
      <c r="W106" s="33"/>
      <c r="X106" s="33"/>
      <c r="Y106" s="33"/>
      <c r="Z106" s="33"/>
      <c r="AA106" s="33"/>
      <c r="AB106" s="33"/>
      <c r="AC106" s="33"/>
      <c r="AD106" s="33"/>
      <c r="AE106" s="33"/>
      <c r="AT106" s="18" t="s">
        <v>147</v>
      </c>
      <c r="AU106" s="18" t="s">
        <v>81</v>
      </c>
    </row>
    <row r="107" spans="1:65" s="2" customFormat="1" ht="16.5" customHeight="1">
      <c r="A107" s="33"/>
      <c r="B107" s="138"/>
      <c r="C107" s="181" t="s">
        <v>189</v>
      </c>
      <c r="D107" s="181" t="s">
        <v>276</v>
      </c>
      <c r="E107" s="182" t="s">
        <v>802</v>
      </c>
      <c r="F107" s="183" t="s">
        <v>803</v>
      </c>
      <c r="G107" s="184" t="s">
        <v>624</v>
      </c>
      <c r="H107" s="185">
        <v>20</v>
      </c>
      <c r="I107" s="186"/>
      <c r="J107" s="187">
        <f>ROUND(I107*H107,2)</f>
        <v>0</v>
      </c>
      <c r="K107" s="183" t="s">
        <v>321</v>
      </c>
      <c r="L107" s="188"/>
      <c r="M107" s="189" t="s">
        <v>3</v>
      </c>
      <c r="N107" s="190" t="s">
        <v>42</v>
      </c>
      <c r="O107" s="54"/>
      <c r="P107" s="148">
        <f>O107*H107</f>
        <v>0</v>
      </c>
      <c r="Q107" s="148">
        <v>0</v>
      </c>
      <c r="R107" s="148">
        <f>Q107*H107</f>
        <v>0</v>
      </c>
      <c r="S107" s="148">
        <v>0</v>
      </c>
      <c r="T107" s="149">
        <f>S107*H107</f>
        <v>0</v>
      </c>
      <c r="U107" s="33"/>
      <c r="V107" s="33"/>
      <c r="W107" s="33"/>
      <c r="X107" s="33"/>
      <c r="Y107" s="33"/>
      <c r="Z107" s="33"/>
      <c r="AA107" s="33"/>
      <c r="AB107" s="33"/>
      <c r="AC107" s="33"/>
      <c r="AD107" s="33"/>
      <c r="AE107" s="33"/>
      <c r="AR107" s="150" t="s">
        <v>189</v>
      </c>
      <c r="AT107" s="150" t="s">
        <v>276</v>
      </c>
      <c r="AU107" s="150" t="s">
        <v>81</v>
      </c>
      <c r="AY107" s="18" t="s">
        <v>138</v>
      </c>
      <c r="BE107" s="151">
        <f>IF(N107="základní",J107,0)</f>
        <v>0</v>
      </c>
      <c r="BF107" s="151">
        <f>IF(N107="snížená",J107,0)</f>
        <v>0</v>
      </c>
      <c r="BG107" s="151">
        <f>IF(N107="zákl. přenesená",J107,0)</f>
        <v>0</v>
      </c>
      <c r="BH107" s="151">
        <f>IF(N107="sníž. přenesená",J107,0)</f>
        <v>0</v>
      </c>
      <c r="BI107" s="151">
        <f>IF(N107="nulová",J107,0)</f>
        <v>0</v>
      </c>
      <c r="BJ107" s="18" t="s">
        <v>79</v>
      </c>
      <c r="BK107" s="151">
        <f>ROUND(I107*H107,2)</f>
        <v>0</v>
      </c>
      <c r="BL107" s="18" t="s">
        <v>145</v>
      </c>
      <c r="BM107" s="150" t="s">
        <v>804</v>
      </c>
    </row>
    <row r="108" spans="1:65" s="2" customFormat="1" ht="11.25">
      <c r="A108" s="33"/>
      <c r="B108" s="34"/>
      <c r="C108" s="33"/>
      <c r="D108" s="152" t="s">
        <v>147</v>
      </c>
      <c r="E108" s="33"/>
      <c r="F108" s="153" t="s">
        <v>803</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147</v>
      </c>
      <c r="AU108" s="18" t="s">
        <v>81</v>
      </c>
    </row>
    <row r="109" spans="1:65" s="2" customFormat="1" ht="16.5" customHeight="1">
      <c r="A109" s="33"/>
      <c r="B109" s="138"/>
      <c r="C109" s="181" t="s">
        <v>199</v>
      </c>
      <c r="D109" s="181" t="s">
        <v>276</v>
      </c>
      <c r="E109" s="182" t="s">
        <v>805</v>
      </c>
      <c r="F109" s="183" t="s">
        <v>806</v>
      </c>
      <c r="G109" s="184" t="s">
        <v>624</v>
      </c>
      <c r="H109" s="185">
        <v>30</v>
      </c>
      <c r="I109" s="186"/>
      <c r="J109" s="187">
        <f>ROUND(I109*H109,2)</f>
        <v>0</v>
      </c>
      <c r="K109" s="183" t="s">
        <v>321</v>
      </c>
      <c r="L109" s="188"/>
      <c r="M109" s="189" t="s">
        <v>3</v>
      </c>
      <c r="N109" s="190" t="s">
        <v>42</v>
      </c>
      <c r="O109" s="54"/>
      <c r="P109" s="148">
        <f>O109*H109</f>
        <v>0</v>
      </c>
      <c r="Q109" s="148">
        <v>0</v>
      </c>
      <c r="R109" s="148">
        <f>Q109*H109</f>
        <v>0</v>
      </c>
      <c r="S109" s="148">
        <v>0</v>
      </c>
      <c r="T109" s="149">
        <f>S109*H109</f>
        <v>0</v>
      </c>
      <c r="U109" s="33"/>
      <c r="V109" s="33"/>
      <c r="W109" s="33"/>
      <c r="X109" s="33"/>
      <c r="Y109" s="33"/>
      <c r="Z109" s="33"/>
      <c r="AA109" s="33"/>
      <c r="AB109" s="33"/>
      <c r="AC109" s="33"/>
      <c r="AD109" s="33"/>
      <c r="AE109" s="33"/>
      <c r="AR109" s="150" t="s">
        <v>189</v>
      </c>
      <c r="AT109" s="150" t="s">
        <v>276</v>
      </c>
      <c r="AU109" s="150" t="s">
        <v>81</v>
      </c>
      <c r="AY109" s="18" t="s">
        <v>138</v>
      </c>
      <c r="BE109" s="151">
        <f>IF(N109="základní",J109,0)</f>
        <v>0</v>
      </c>
      <c r="BF109" s="151">
        <f>IF(N109="snížená",J109,0)</f>
        <v>0</v>
      </c>
      <c r="BG109" s="151">
        <f>IF(N109="zákl. přenesená",J109,0)</f>
        <v>0</v>
      </c>
      <c r="BH109" s="151">
        <f>IF(N109="sníž. přenesená",J109,0)</f>
        <v>0</v>
      </c>
      <c r="BI109" s="151">
        <f>IF(N109="nulová",J109,0)</f>
        <v>0</v>
      </c>
      <c r="BJ109" s="18" t="s">
        <v>79</v>
      </c>
      <c r="BK109" s="151">
        <f>ROUND(I109*H109,2)</f>
        <v>0</v>
      </c>
      <c r="BL109" s="18" t="s">
        <v>145</v>
      </c>
      <c r="BM109" s="150" t="s">
        <v>807</v>
      </c>
    </row>
    <row r="110" spans="1:65" s="2" customFormat="1" ht="11.25">
      <c r="A110" s="33"/>
      <c r="B110" s="34"/>
      <c r="C110" s="33"/>
      <c r="D110" s="152" t="s">
        <v>147</v>
      </c>
      <c r="E110" s="33"/>
      <c r="F110" s="153" t="s">
        <v>806</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147</v>
      </c>
      <c r="AU110" s="18" t="s">
        <v>81</v>
      </c>
    </row>
    <row r="111" spans="1:65" s="2" customFormat="1" ht="24">
      <c r="A111" s="33"/>
      <c r="B111" s="138"/>
      <c r="C111" s="139" t="s">
        <v>207</v>
      </c>
      <c r="D111" s="139" t="s">
        <v>140</v>
      </c>
      <c r="E111" s="140" t="s">
        <v>808</v>
      </c>
      <c r="F111" s="141" t="s">
        <v>809</v>
      </c>
      <c r="G111" s="142" t="s">
        <v>369</v>
      </c>
      <c r="H111" s="143">
        <v>1175</v>
      </c>
      <c r="I111" s="144"/>
      <c r="J111" s="145">
        <f>ROUND(I111*H111,2)</f>
        <v>0</v>
      </c>
      <c r="K111" s="141" t="s">
        <v>144</v>
      </c>
      <c r="L111" s="34"/>
      <c r="M111" s="146" t="s">
        <v>3</v>
      </c>
      <c r="N111" s="147" t="s">
        <v>42</v>
      </c>
      <c r="O111" s="54"/>
      <c r="P111" s="148">
        <f>O111*H111</f>
        <v>0</v>
      </c>
      <c r="Q111" s="148">
        <v>0</v>
      </c>
      <c r="R111" s="148">
        <f>Q111*H111</f>
        <v>0</v>
      </c>
      <c r="S111" s="148">
        <v>0</v>
      </c>
      <c r="T111" s="149">
        <f>S111*H111</f>
        <v>0</v>
      </c>
      <c r="U111" s="33"/>
      <c r="V111" s="33"/>
      <c r="W111" s="33"/>
      <c r="X111" s="33"/>
      <c r="Y111" s="33"/>
      <c r="Z111" s="33"/>
      <c r="AA111" s="33"/>
      <c r="AB111" s="33"/>
      <c r="AC111" s="33"/>
      <c r="AD111" s="33"/>
      <c r="AE111" s="33"/>
      <c r="AR111" s="150" t="s">
        <v>145</v>
      </c>
      <c r="AT111" s="150" t="s">
        <v>140</v>
      </c>
      <c r="AU111" s="150" t="s">
        <v>81</v>
      </c>
      <c r="AY111" s="18" t="s">
        <v>138</v>
      </c>
      <c r="BE111" s="151">
        <f>IF(N111="základní",J111,0)</f>
        <v>0</v>
      </c>
      <c r="BF111" s="151">
        <f>IF(N111="snížená",J111,0)</f>
        <v>0</v>
      </c>
      <c r="BG111" s="151">
        <f>IF(N111="zákl. přenesená",J111,0)</f>
        <v>0</v>
      </c>
      <c r="BH111" s="151">
        <f>IF(N111="sníž. přenesená",J111,0)</f>
        <v>0</v>
      </c>
      <c r="BI111" s="151">
        <f>IF(N111="nulová",J111,0)</f>
        <v>0</v>
      </c>
      <c r="BJ111" s="18" t="s">
        <v>79</v>
      </c>
      <c r="BK111" s="151">
        <f>ROUND(I111*H111,2)</f>
        <v>0</v>
      </c>
      <c r="BL111" s="18" t="s">
        <v>145</v>
      </c>
      <c r="BM111" s="150" t="s">
        <v>810</v>
      </c>
    </row>
    <row r="112" spans="1:65" s="2" customFormat="1" ht="11.25">
      <c r="A112" s="33"/>
      <c r="B112" s="34"/>
      <c r="C112" s="33"/>
      <c r="D112" s="152" t="s">
        <v>147</v>
      </c>
      <c r="E112" s="33"/>
      <c r="F112" s="153" t="s">
        <v>809</v>
      </c>
      <c r="G112" s="33"/>
      <c r="H112" s="33"/>
      <c r="I112" s="154"/>
      <c r="J112" s="33"/>
      <c r="K112" s="33"/>
      <c r="L112" s="34"/>
      <c r="M112" s="155"/>
      <c r="N112" s="156"/>
      <c r="O112" s="54"/>
      <c r="P112" s="54"/>
      <c r="Q112" s="54"/>
      <c r="R112" s="54"/>
      <c r="S112" s="54"/>
      <c r="T112" s="55"/>
      <c r="U112" s="33"/>
      <c r="V112" s="33"/>
      <c r="W112" s="33"/>
      <c r="X112" s="33"/>
      <c r="Y112" s="33"/>
      <c r="Z112" s="33"/>
      <c r="AA112" s="33"/>
      <c r="AB112" s="33"/>
      <c r="AC112" s="33"/>
      <c r="AD112" s="33"/>
      <c r="AE112" s="33"/>
      <c r="AT112" s="18" t="s">
        <v>147</v>
      </c>
      <c r="AU112" s="18" t="s">
        <v>81</v>
      </c>
    </row>
    <row r="113" spans="1:65" s="2" customFormat="1" ht="58.5">
      <c r="A113" s="33"/>
      <c r="B113" s="34"/>
      <c r="C113" s="33"/>
      <c r="D113" s="152" t="s">
        <v>148</v>
      </c>
      <c r="E113" s="33"/>
      <c r="F113" s="157" t="s">
        <v>621</v>
      </c>
      <c r="G113" s="33"/>
      <c r="H113" s="33"/>
      <c r="I113" s="154"/>
      <c r="J113" s="33"/>
      <c r="K113" s="33"/>
      <c r="L113" s="34"/>
      <c r="M113" s="155"/>
      <c r="N113" s="156"/>
      <c r="O113" s="54"/>
      <c r="P113" s="54"/>
      <c r="Q113" s="54"/>
      <c r="R113" s="54"/>
      <c r="S113" s="54"/>
      <c r="T113" s="55"/>
      <c r="U113" s="33"/>
      <c r="V113" s="33"/>
      <c r="W113" s="33"/>
      <c r="X113" s="33"/>
      <c r="Y113" s="33"/>
      <c r="Z113" s="33"/>
      <c r="AA113" s="33"/>
      <c r="AB113" s="33"/>
      <c r="AC113" s="33"/>
      <c r="AD113" s="33"/>
      <c r="AE113" s="33"/>
      <c r="AT113" s="18" t="s">
        <v>148</v>
      </c>
      <c r="AU113" s="18" t="s">
        <v>81</v>
      </c>
    </row>
    <row r="114" spans="1:65" s="2" customFormat="1" ht="16.5" customHeight="1">
      <c r="A114" s="33"/>
      <c r="B114" s="138"/>
      <c r="C114" s="181" t="s">
        <v>211</v>
      </c>
      <c r="D114" s="181" t="s">
        <v>276</v>
      </c>
      <c r="E114" s="182" t="s">
        <v>811</v>
      </c>
      <c r="F114" s="183" t="s">
        <v>812</v>
      </c>
      <c r="G114" s="184" t="s">
        <v>624</v>
      </c>
      <c r="H114" s="185">
        <v>250</v>
      </c>
      <c r="I114" s="186"/>
      <c r="J114" s="187">
        <f>ROUND(I114*H114,2)</f>
        <v>0</v>
      </c>
      <c r="K114" s="183" t="s">
        <v>321</v>
      </c>
      <c r="L114" s="188"/>
      <c r="M114" s="189" t="s">
        <v>3</v>
      </c>
      <c r="N114" s="190" t="s">
        <v>42</v>
      </c>
      <c r="O114" s="54"/>
      <c r="P114" s="148">
        <f>O114*H114</f>
        <v>0</v>
      </c>
      <c r="Q114" s="148">
        <v>0</v>
      </c>
      <c r="R114" s="148">
        <f>Q114*H114</f>
        <v>0</v>
      </c>
      <c r="S114" s="148">
        <v>0</v>
      </c>
      <c r="T114" s="149">
        <f>S114*H114</f>
        <v>0</v>
      </c>
      <c r="U114" s="33"/>
      <c r="V114" s="33"/>
      <c r="W114" s="33"/>
      <c r="X114" s="33"/>
      <c r="Y114" s="33"/>
      <c r="Z114" s="33"/>
      <c r="AA114" s="33"/>
      <c r="AB114" s="33"/>
      <c r="AC114" s="33"/>
      <c r="AD114" s="33"/>
      <c r="AE114" s="33"/>
      <c r="AR114" s="150" t="s">
        <v>189</v>
      </c>
      <c r="AT114" s="150" t="s">
        <v>276</v>
      </c>
      <c r="AU114" s="150" t="s">
        <v>81</v>
      </c>
      <c r="AY114" s="18" t="s">
        <v>138</v>
      </c>
      <c r="BE114" s="151">
        <f>IF(N114="základní",J114,0)</f>
        <v>0</v>
      </c>
      <c r="BF114" s="151">
        <f>IF(N114="snížená",J114,0)</f>
        <v>0</v>
      </c>
      <c r="BG114" s="151">
        <f>IF(N114="zákl. přenesená",J114,0)</f>
        <v>0</v>
      </c>
      <c r="BH114" s="151">
        <f>IF(N114="sníž. přenesená",J114,0)</f>
        <v>0</v>
      </c>
      <c r="BI114" s="151">
        <f>IF(N114="nulová",J114,0)</f>
        <v>0</v>
      </c>
      <c r="BJ114" s="18" t="s">
        <v>79</v>
      </c>
      <c r="BK114" s="151">
        <f>ROUND(I114*H114,2)</f>
        <v>0</v>
      </c>
      <c r="BL114" s="18" t="s">
        <v>145</v>
      </c>
      <c r="BM114" s="150" t="s">
        <v>813</v>
      </c>
    </row>
    <row r="115" spans="1:65" s="2" customFormat="1" ht="11.25">
      <c r="A115" s="33"/>
      <c r="B115" s="34"/>
      <c r="C115" s="33"/>
      <c r="D115" s="152" t="s">
        <v>147</v>
      </c>
      <c r="E115" s="33"/>
      <c r="F115" s="153" t="s">
        <v>812</v>
      </c>
      <c r="G115" s="33"/>
      <c r="H115" s="33"/>
      <c r="I115" s="154"/>
      <c r="J115" s="33"/>
      <c r="K115" s="33"/>
      <c r="L115" s="34"/>
      <c r="M115" s="155"/>
      <c r="N115" s="156"/>
      <c r="O115" s="54"/>
      <c r="P115" s="54"/>
      <c r="Q115" s="54"/>
      <c r="R115" s="54"/>
      <c r="S115" s="54"/>
      <c r="T115" s="55"/>
      <c r="U115" s="33"/>
      <c r="V115" s="33"/>
      <c r="W115" s="33"/>
      <c r="X115" s="33"/>
      <c r="Y115" s="33"/>
      <c r="Z115" s="33"/>
      <c r="AA115" s="33"/>
      <c r="AB115" s="33"/>
      <c r="AC115" s="33"/>
      <c r="AD115" s="33"/>
      <c r="AE115" s="33"/>
      <c r="AT115" s="18" t="s">
        <v>147</v>
      </c>
      <c r="AU115" s="18" t="s">
        <v>81</v>
      </c>
    </row>
    <row r="116" spans="1:65" s="2" customFormat="1" ht="16.5" customHeight="1">
      <c r="A116" s="33"/>
      <c r="B116" s="138"/>
      <c r="C116" s="181" t="s">
        <v>220</v>
      </c>
      <c r="D116" s="181" t="s">
        <v>276</v>
      </c>
      <c r="E116" s="182" t="s">
        <v>814</v>
      </c>
      <c r="F116" s="183" t="s">
        <v>815</v>
      </c>
      <c r="G116" s="184" t="s">
        <v>624</v>
      </c>
      <c r="H116" s="185">
        <v>200</v>
      </c>
      <c r="I116" s="186"/>
      <c r="J116" s="187">
        <f>ROUND(I116*H116,2)</f>
        <v>0</v>
      </c>
      <c r="K116" s="183" t="s">
        <v>321</v>
      </c>
      <c r="L116" s="188"/>
      <c r="M116" s="189" t="s">
        <v>3</v>
      </c>
      <c r="N116" s="190" t="s">
        <v>42</v>
      </c>
      <c r="O116" s="54"/>
      <c r="P116" s="148">
        <f>O116*H116</f>
        <v>0</v>
      </c>
      <c r="Q116" s="148">
        <v>0</v>
      </c>
      <c r="R116" s="148">
        <f>Q116*H116</f>
        <v>0</v>
      </c>
      <c r="S116" s="148">
        <v>0</v>
      </c>
      <c r="T116" s="149">
        <f>S116*H116</f>
        <v>0</v>
      </c>
      <c r="U116" s="33"/>
      <c r="V116" s="33"/>
      <c r="W116" s="33"/>
      <c r="X116" s="33"/>
      <c r="Y116" s="33"/>
      <c r="Z116" s="33"/>
      <c r="AA116" s="33"/>
      <c r="AB116" s="33"/>
      <c r="AC116" s="33"/>
      <c r="AD116" s="33"/>
      <c r="AE116" s="33"/>
      <c r="AR116" s="150" t="s">
        <v>189</v>
      </c>
      <c r="AT116" s="150" t="s">
        <v>276</v>
      </c>
      <c r="AU116" s="150" t="s">
        <v>81</v>
      </c>
      <c r="AY116" s="18" t="s">
        <v>138</v>
      </c>
      <c r="BE116" s="151">
        <f>IF(N116="základní",J116,0)</f>
        <v>0</v>
      </c>
      <c r="BF116" s="151">
        <f>IF(N116="snížená",J116,0)</f>
        <v>0</v>
      </c>
      <c r="BG116" s="151">
        <f>IF(N116="zákl. přenesená",J116,0)</f>
        <v>0</v>
      </c>
      <c r="BH116" s="151">
        <f>IF(N116="sníž. přenesená",J116,0)</f>
        <v>0</v>
      </c>
      <c r="BI116" s="151">
        <f>IF(N116="nulová",J116,0)</f>
        <v>0</v>
      </c>
      <c r="BJ116" s="18" t="s">
        <v>79</v>
      </c>
      <c r="BK116" s="151">
        <f>ROUND(I116*H116,2)</f>
        <v>0</v>
      </c>
      <c r="BL116" s="18" t="s">
        <v>145</v>
      </c>
      <c r="BM116" s="150" t="s">
        <v>816</v>
      </c>
    </row>
    <row r="117" spans="1:65" s="2" customFormat="1" ht="11.25">
      <c r="A117" s="33"/>
      <c r="B117" s="34"/>
      <c r="C117" s="33"/>
      <c r="D117" s="152" t="s">
        <v>147</v>
      </c>
      <c r="E117" s="33"/>
      <c r="F117" s="153" t="s">
        <v>815</v>
      </c>
      <c r="G117" s="33"/>
      <c r="H117" s="33"/>
      <c r="I117" s="154"/>
      <c r="J117" s="33"/>
      <c r="K117" s="33"/>
      <c r="L117" s="34"/>
      <c r="M117" s="155"/>
      <c r="N117" s="156"/>
      <c r="O117" s="54"/>
      <c r="P117" s="54"/>
      <c r="Q117" s="54"/>
      <c r="R117" s="54"/>
      <c r="S117" s="54"/>
      <c r="T117" s="55"/>
      <c r="U117" s="33"/>
      <c r="V117" s="33"/>
      <c r="W117" s="33"/>
      <c r="X117" s="33"/>
      <c r="Y117" s="33"/>
      <c r="Z117" s="33"/>
      <c r="AA117" s="33"/>
      <c r="AB117" s="33"/>
      <c r="AC117" s="33"/>
      <c r="AD117" s="33"/>
      <c r="AE117" s="33"/>
      <c r="AT117" s="18" t="s">
        <v>147</v>
      </c>
      <c r="AU117" s="18" t="s">
        <v>81</v>
      </c>
    </row>
    <row r="118" spans="1:65" s="2" customFormat="1" ht="16.5" customHeight="1">
      <c r="A118" s="33"/>
      <c r="B118" s="138"/>
      <c r="C118" s="181" t="s">
        <v>225</v>
      </c>
      <c r="D118" s="181" t="s">
        <v>276</v>
      </c>
      <c r="E118" s="182" t="s">
        <v>817</v>
      </c>
      <c r="F118" s="183" t="s">
        <v>818</v>
      </c>
      <c r="G118" s="184" t="s">
        <v>624</v>
      </c>
      <c r="H118" s="185">
        <v>275</v>
      </c>
      <c r="I118" s="186"/>
      <c r="J118" s="187">
        <f>ROUND(I118*H118,2)</f>
        <v>0</v>
      </c>
      <c r="K118" s="183" t="s">
        <v>321</v>
      </c>
      <c r="L118" s="188"/>
      <c r="M118" s="189" t="s">
        <v>3</v>
      </c>
      <c r="N118" s="190" t="s">
        <v>42</v>
      </c>
      <c r="O118" s="54"/>
      <c r="P118" s="148">
        <f>O118*H118</f>
        <v>0</v>
      </c>
      <c r="Q118" s="148">
        <v>0</v>
      </c>
      <c r="R118" s="148">
        <f>Q118*H118</f>
        <v>0</v>
      </c>
      <c r="S118" s="148">
        <v>0</v>
      </c>
      <c r="T118" s="149">
        <f>S118*H118</f>
        <v>0</v>
      </c>
      <c r="U118" s="33"/>
      <c r="V118" s="33"/>
      <c r="W118" s="33"/>
      <c r="X118" s="33"/>
      <c r="Y118" s="33"/>
      <c r="Z118" s="33"/>
      <c r="AA118" s="33"/>
      <c r="AB118" s="33"/>
      <c r="AC118" s="33"/>
      <c r="AD118" s="33"/>
      <c r="AE118" s="33"/>
      <c r="AR118" s="150" t="s">
        <v>189</v>
      </c>
      <c r="AT118" s="150" t="s">
        <v>276</v>
      </c>
      <c r="AU118" s="150" t="s">
        <v>81</v>
      </c>
      <c r="AY118" s="18" t="s">
        <v>138</v>
      </c>
      <c r="BE118" s="151">
        <f>IF(N118="základní",J118,0)</f>
        <v>0</v>
      </c>
      <c r="BF118" s="151">
        <f>IF(N118="snížená",J118,0)</f>
        <v>0</v>
      </c>
      <c r="BG118" s="151">
        <f>IF(N118="zákl. přenesená",J118,0)</f>
        <v>0</v>
      </c>
      <c r="BH118" s="151">
        <f>IF(N118="sníž. přenesená",J118,0)</f>
        <v>0</v>
      </c>
      <c r="BI118" s="151">
        <f>IF(N118="nulová",J118,0)</f>
        <v>0</v>
      </c>
      <c r="BJ118" s="18" t="s">
        <v>79</v>
      </c>
      <c r="BK118" s="151">
        <f>ROUND(I118*H118,2)</f>
        <v>0</v>
      </c>
      <c r="BL118" s="18" t="s">
        <v>145</v>
      </c>
      <c r="BM118" s="150" t="s">
        <v>819</v>
      </c>
    </row>
    <row r="119" spans="1:65" s="2" customFormat="1" ht="11.25">
      <c r="A119" s="33"/>
      <c r="B119" s="34"/>
      <c r="C119" s="33"/>
      <c r="D119" s="152" t="s">
        <v>147</v>
      </c>
      <c r="E119" s="33"/>
      <c r="F119" s="153" t="s">
        <v>818</v>
      </c>
      <c r="G119" s="33"/>
      <c r="H119" s="33"/>
      <c r="I119" s="154"/>
      <c r="J119" s="33"/>
      <c r="K119" s="33"/>
      <c r="L119" s="34"/>
      <c r="M119" s="155"/>
      <c r="N119" s="156"/>
      <c r="O119" s="54"/>
      <c r="P119" s="54"/>
      <c r="Q119" s="54"/>
      <c r="R119" s="54"/>
      <c r="S119" s="54"/>
      <c r="T119" s="55"/>
      <c r="U119" s="33"/>
      <c r="V119" s="33"/>
      <c r="W119" s="33"/>
      <c r="X119" s="33"/>
      <c r="Y119" s="33"/>
      <c r="Z119" s="33"/>
      <c r="AA119" s="33"/>
      <c r="AB119" s="33"/>
      <c r="AC119" s="33"/>
      <c r="AD119" s="33"/>
      <c r="AE119" s="33"/>
      <c r="AT119" s="18" t="s">
        <v>147</v>
      </c>
      <c r="AU119" s="18" t="s">
        <v>81</v>
      </c>
    </row>
    <row r="120" spans="1:65" s="2" customFormat="1" ht="16.5" customHeight="1">
      <c r="A120" s="33"/>
      <c r="B120" s="138"/>
      <c r="C120" s="181" t="s">
        <v>233</v>
      </c>
      <c r="D120" s="181" t="s">
        <v>276</v>
      </c>
      <c r="E120" s="182" t="s">
        <v>820</v>
      </c>
      <c r="F120" s="183" t="s">
        <v>821</v>
      </c>
      <c r="G120" s="184" t="s">
        <v>624</v>
      </c>
      <c r="H120" s="185">
        <v>100</v>
      </c>
      <c r="I120" s="186"/>
      <c r="J120" s="187">
        <f>ROUND(I120*H120,2)</f>
        <v>0</v>
      </c>
      <c r="K120" s="183" t="s">
        <v>321</v>
      </c>
      <c r="L120" s="188"/>
      <c r="M120" s="189" t="s">
        <v>3</v>
      </c>
      <c r="N120" s="190"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189</v>
      </c>
      <c r="AT120" s="150" t="s">
        <v>276</v>
      </c>
      <c r="AU120" s="150" t="s">
        <v>81</v>
      </c>
      <c r="AY120" s="18" t="s">
        <v>138</v>
      </c>
      <c r="BE120" s="151">
        <f>IF(N120="základní",J120,0)</f>
        <v>0</v>
      </c>
      <c r="BF120" s="151">
        <f>IF(N120="snížená",J120,0)</f>
        <v>0</v>
      </c>
      <c r="BG120" s="151">
        <f>IF(N120="zákl. přenesená",J120,0)</f>
        <v>0</v>
      </c>
      <c r="BH120" s="151">
        <f>IF(N120="sníž. přenesená",J120,0)</f>
        <v>0</v>
      </c>
      <c r="BI120" s="151">
        <f>IF(N120="nulová",J120,0)</f>
        <v>0</v>
      </c>
      <c r="BJ120" s="18" t="s">
        <v>79</v>
      </c>
      <c r="BK120" s="151">
        <f>ROUND(I120*H120,2)</f>
        <v>0</v>
      </c>
      <c r="BL120" s="18" t="s">
        <v>145</v>
      </c>
      <c r="BM120" s="150" t="s">
        <v>822</v>
      </c>
    </row>
    <row r="121" spans="1:65" s="2" customFormat="1" ht="11.25">
      <c r="A121" s="33"/>
      <c r="B121" s="34"/>
      <c r="C121" s="33"/>
      <c r="D121" s="152" t="s">
        <v>147</v>
      </c>
      <c r="E121" s="33"/>
      <c r="F121" s="153" t="s">
        <v>821</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147</v>
      </c>
      <c r="AU121" s="18" t="s">
        <v>81</v>
      </c>
    </row>
    <row r="122" spans="1:65" s="2" customFormat="1" ht="16.5" customHeight="1">
      <c r="A122" s="33"/>
      <c r="B122" s="138"/>
      <c r="C122" s="181" t="s">
        <v>9</v>
      </c>
      <c r="D122" s="181" t="s">
        <v>276</v>
      </c>
      <c r="E122" s="182" t="s">
        <v>823</v>
      </c>
      <c r="F122" s="183" t="s">
        <v>824</v>
      </c>
      <c r="G122" s="184" t="s">
        <v>624</v>
      </c>
      <c r="H122" s="185">
        <v>150</v>
      </c>
      <c r="I122" s="186"/>
      <c r="J122" s="187">
        <f>ROUND(I122*H122,2)</f>
        <v>0</v>
      </c>
      <c r="K122" s="183" t="s">
        <v>321</v>
      </c>
      <c r="L122" s="188"/>
      <c r="M122" s="189" t="s">
        <v>3</v>
      </c>
      <c r="N122" s="190" t="s">
        <v>42</v>
      </c>
      <c r="O122" s="54"/>
      <c r="P122" s="148">
        <f>O122*H122</f>
        <v>0</v>
      </c>
      <c r="Q122" s="148">
        <v>0</v>
      </c>
      <c r="R122" s="148">
        <f>Q122*H122</f>
        <v>0</v>
      </c>
      <c r="S122" s="148">
        <v>0</v>
      </c>
      <c r="T122" s="149">
        <f>S122*H122</f>
        <v>0</v>
      </c>
      <c r="U122" s="33"/>
      <c r="V122" s="33"/>
      <c r="W122" s="33"/>
      <c r="X122" s="33"/>
      <c r="Y122" s="33"/>
      <c r="Z122" s="33"/>
      <c r="AA122" s="33"/>
      <c r="AB122" s="33"/>
      <c r="AC122" s="33"/>
      <c r="AD122" s="33"/>
      <c r="AE122" s="33"/>
      <c r="AR122" s="150" t="s">
        <v>189</v>
      </c>
      <c r="AT122" s="150" t="s">
        <v>276</v>
      </c>
      <c r="AU122" s="150" t="s">
        <v>81</v>
      </c>
      <c r="AY122" s="18" t="s">
        <v>138</v>
      </c>
      <c r="BE122" s="151">
        <f>IF(N122="základní",J122,0)</f>
        <v>0</v>
      </c>
      <c r="BF122" s="151">
        <f>IF(N122="snížená",J122,0)</f>
        <v>0</v>
      </c>
      <c r="BG122" s="151">
        <f>IF(N122="zákl. přenesená",J122,0)</f>
        <v>0</v>
      </c>
      <c r="BH122" s="151">
        <f>IF(N122="sníž. přenesená",J122,0)</f>
        <v>0</v>
      </c>
      <c r="BI122" s="151">
        <f>IF(N122="nulová",J122,0)</f>
        <v>0</v>
      </c>
      <c r="BJ122" s="18" t="s">
        <v>79</v>
      </c>
      <c r="BK122" s="151">
        <f>ROUND(I122*H122,2)</f>
        <v>0</v>
      </c>
      <c r="BL122" s="18" t="s">
        <v>145</v>
      </c>
      <c r="BM122" s="150" t="s">
        <v>825</v>
      </c>
    </row>
    <row r="123" spans="1:65" s="2" customFormat="1" ht="11.25">
      <c r="A123" s="33"/>
      <c r="B123" s="34"/>
      <c r="C123" s="33"/>
      <c r="D123" s="152" t="s">
        <v>147</v>
      </c>
      <c r="E123" s="33"/>
      <c r="F123" s="153" t="s">
        <v>824</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147</v>
      </c>
      <c r="AU123" s="18" t="s">
        <v>81</v>
      </c>
    </row>
    <row r="124" spans="1:65" s="2" customFormat="1" ht="16.5" customHeight="1">
      <c r="A124" s="33"/>
      <c r="B124" s="138"/>
      <c r="C124" s="181" t="s">
        <v>245</v>
      </c>
      <c r="D124" s="181" t="s">
        <v>276</v>
      </c>
      <c r="E124" s="182" t="s">
        <v>826</v>
      </c>
      <c r="F124" s="183" t="s">
        <v>827</v>
      </c>
      <c r="G124" s="184" t="s">
        <v>624</v>
      </c>
      <c r="H124" s="185">
        <v>200</v>
      </c>
      <c r="I124" s="186"/>
      <c r="J124" s="187">
        <f>ROUND(I124*H124,2)</f>
        <v>0</v>
      </c>
      <c r="K124" s="183" t="s">
        <v>321</v>
      </c>
      <c r="L124" s="188"/>
      <c r="M124" s="189" t="s">
        <v>3</v>
      </c>
      <c r="N124" s="190" t="s">
        <v>42</v>
      </c>
      <c r="O124" s="54"/>
      <c r="P124" s="148">
        <f>O124*H124</f>
        <v>0</v>
      </c>
      <c r="Q124" s="148">
        <v>0</v>
      </c>
      <c r="R124" s="148">
        <f>Q124*H124</f>
        <v>0</v>
      </c>
      <c r="S124" s="148">
        <v>0</v>
      </c>
      <c r="T124" s="149">
        <f>S124*H124</f>
        <v>0</v>
      </c>
      <c r="U124" s="33"/>
      <c r="V124" s="33"/>
      <c r="W124" s="33"/>
      <c r="X124" s="33"/>
      <c r="Y124" s="33"/>
      <c r="Z124" s="33"/>
      <c r="AA124" s="33"/>
      <c r="AB124" s="33"/>
      <c r="AC124" s="33"/>
      <c r="AD124" s="33"/>
      <c r="AE124" s="33"/>
      <c r="AR124" s="150" t="s">
        <v>189</v>
      </c>
      <c r="AT124" s="150" t="s">
        <v>276</v>
      </c>
      <c r="AU124" s="150" t="s">
        <v>81</v>
      </c>
      <c r="AY124" s="18" t="s">
        <v>138</v>
      </c>
      <c r="BE124" s="151">
        <f>IF(N124="základní",J124,0)</f>
        <v>0</v>
      </c>
      <c r="BF124" s="151">
        <f>IF(N124="snížená",J124,0)</f>
        <v>0</v>
      </c>
      <c r="BG124" s="151">
        <f>IF(N124="zákl. přenesená",J124,0)</f>
        <v>0</v>
      </c>
      <c r="BH124" s="151">
        <f>IF(N124="sníž. přenesená",J124,0)</f>
        <v>0</v>
      </c>
      <c r="BI124" s="151">
        <f>IF(N124="nulová",J124,0)</f>
        <v>0</v>
      </c>
      <c r="BJ124" s="18" t="s">
        <v>79</v>
      </c>
      <c r="BK124" s="151">
        <f>ROUND(I124*H124,2)</f>
        <v>0</v>
      </c>
      <c r="BL124" s="18" t="s">
        <v>145</v>
      </c>
      <c r="BM124" s="150" t="s">
        <v>828</v>
      </c>
    </row>
    <row r="125" spans="1:65" s="2" customFormat="1" ht="11.25">
      <c r="A125" s="33"/>
      <c r="B125" s="34"/>
      <c r="C125" s="33"/>
      <c r="D125" s="152" t="s">
        <v>147</v>
      </c>
      <c r="E125" s="33"/>
      <c r="F125" s="153" t="s">
        <v>827</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147</v>
      </c>
      <c r="AU125" s="18" t="s">
        <v>81</v>
      </c>
    </row>
    <row r="126" spans="1:65" s="2" customFormat="1" ht="16.5" customHeight="1">
      <c r="A126" s="33"/>
      <c r="B126" s="138"/>
      <c r="C126" s="139" t="s">
        <v>251</v>
      </c>
      <c r="D126" s="139" t="s">
        <v>140</v>
      </c>
      <c r="E126" s="140" t="s">
        <v>635</v>
      </c>
      <c r="F126" s="141" t="s">
        <v>636</v>
      </c>
      <c r="G126" s="142" t="s">
        <v>369</v>
      </c>
      <c r="H126" s="143">
        <v>147</v>
      </c>
      <c r="I126" s="144"/>
      <c r="J126" s="145">
        <f>ROUND(I126*H126,2)</f>
        <v>0</v>
      </c>
      <c r="K126" s="141" t="s">
        <v>144</v>
      </c>
      <c r="L126" s="34"/>
      <c r="M126" s="146" t="s">
        <v>3</v>
      </c>
      <c r="N126" s="147" t="s">
        <v>42</v>
      </c>
      <c r="O126" s="54"/>
      <c r="P126" s="148">
        <f>O126*H126</f>
        <v>0</v>
      </c>
      <c r="Q126" s="148">
        <v>5.0000000000000002E-5</v>
      </c>
      <c r="R126" s="148">
        <f>Q126*H126</f>
        <v>7.3500000000000006E-3</v>
      </c>
      <c r="S126" s="148">
        <v>0</v>
      </c>
      <c r="T126" s="149">
        <f>S126*H126</f>
        <v>0</v>
      </c>
      <c r="U126" s="33"/>
      <c r="V126" s="33"/>
      <c r="W126" s="33"/>
      <c r="X126" s="33"/>
      <c r="Y126" s="33"/>
      <c r="Z126" s="33"/>
      <c r="AA126" s="33"/>
      <c r="AB126" s="33"/>
      <c r="AC126" s="33"/>
      <c r="AD126" s="33"/>
      <c r="AE126" s="33"/>
      <c r="AR126" s="150" t="s">
        <v>145</v>
      </c>
      <c r="AT126" s="150" t="s">
        <v>140</v>
      </c>
      <c r="AU126" s="150" t="s">
        <v>81</v>
      </c>
      <c r="AY126" s="18" t="s">
        <v>138</v>
      </c>
      <c r="BE126" s="151">
        <f>IF(N126="základní",J126,0)</f>
        <v>0</v>
      </c>
      <c r="BF126" s="151">
        <f>IF(N126="snížená",J126,0)</f>
        <v>0</v>
      </c>
      <c r="BG126" s="151">
        <f>IF(N126="zákl. přenesená",J126,0)</f>
        <v>0</v>
      </c>
      <c r="BH126" s="151">
        <f>IF(N126="sníž. přenesená",J126,0)</f>
        <v>0</v>
      </c>
      <c r="BI126" s="151">
        <f>IF(N126="nulová",J126,0)</f>
        <v>0</v>
      </c>
      <c r="BJ126" s="18" t="s">
        <v>79</v>
      </c>
      <c r="BK126" s="151">
        <f>ROUND(I126*H126,2)</f>
        <v>0</v>
      </c>
      <c r="BL126" s="18" t="s">
        <v>145</v>
      </c>
      <c r="BM126" s="150" t="s">
        <v>829</v>
      </c>
    </row>
    <row r="127" spans="1:65" s="2" customFormat="1" ht="11.25">
      <c r="A127" s="33"/>
      <c r="B127" s="34"/>
      <c r="C127" s="33"/>
      <c r="D127" s="152" t="s">
        <v>147</v>
      </c>
      <c r="E127" s="33"/>
      <c r="F127" s="153" t="s">
        <v>636</v>
      </c>
      <c r="G127" s="33"/>
      <c r="H127" s="33"/>
      <c r="I127" s="154"/>
      <c r="J127" s="33"/>
      <c r="K127" s="33"/>
      <c r="L127" s="34"/>
      <c r="M127" s="155"/>
      <c r="N127" s="156"/>
      <c r="O127" s="54"/>
      <c r="P127" s="54"/>
      <c r="Q127" s="54"/>
      <c r="R127" s="54"/>
      <c r="S127" s="54"/>
      <c r="T127" s="55"/>
      <c r="U127" s="33"/>
      <c r="V127" s="33"/>
      <c r="W127" s="33"/>
      <c r="X127" s="33"/>
      <c r="Y127" s="33"/>
      <c r="Z127" s="33"/>
      <c r="AA127" s="33"/>
      <c r="AB127" s="33"/>
      <c r="AC127" s="33"/>
      <c r="AD127" s="33"/>
      <c r="AE127" s="33"/>
      <c r="AT127" s="18" t="s">
        <v>147</v>
      </c>
      <c r="AU127" s="18" t="s">
        <v>81</v>
      </c>
    </row>
    <row r="128" spans="1:65" s="2" customFormat="1" ht="48.75">
      <c r="A128" s="33"/>
      <c r="B128" s="34"/>
      <c r="C128" s="33"/>
      <c r="D128" s="152" t="s">
        <v>148</v>
      </c>
      <c r="E128" s="33"/>
      <c r="F128" s="157" t="s">
        <v>638</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81</v>
      </c>
    </row>
    <row r="129" spans="1:65" s="2" customFormat="1" ht="16.5" customHeight="1">
      <c r="A129" s="33"/>
      <c r="B129" s="138"/>
      <c r="C129" s="181" t="s">
        <v>257</v>
      </c>
      <c r="D129" s="181" t="s">
        <v>276</v>
      </c>
      <c r="E129" s="182" t="s">
        <v>639</v>
      </c>
      <c r="F129" s="183" t="s">
        <v>640</v>
      </c>
      <c r="G129" s="184" t="s">
        <v>624</v>
      </c>
      <c r="H129" s="185">
        <v>441</v>
      </c>
      <c r="I129" s="186"/>
      <c r="J129" s="187">
        <f>ROUND(I129*H129,2)</f>
        <v>0</v>
      </c>
      <c r="K129" s="183" t="s">
        <v>321</v>
      </c>
      <c r="L129" s="188"/>
      <c r="M129" s="189" t="s">
        <v>3</v>
      </c>
      <c r="N129" s="190" t="s">
        <v>42</v>
      </c>
      <c r="O129" s="54"/>
      <c r="P129" s="148">
        <f>O129*H129</f>
        <v>0</v>
      </c>
      <c r="Q129" s="148">
        <v>0</v>
      </c>
      <c r="R129" s="148">
        <f>Q129*H129</f>
        <v>0</v>
      </c>
      <c r="S129" s="148">
        <v>0</v>
      </c>
      <c r="T129" s="149">
        <f>S129*H129</f>
        <v>0</v>
      </c>
      <c r="U129" s="33"/>
      <c r="V129" s="33"/>
      <c r="W129" s="33"/>
      <c r="X129" s="33"/>
      <c r="Y129" s="33"/>
      <c r="Z129" s="33"/>
      <c r="AA129" s="33"/>
      <c r="AB129" s="33"/>
      <c r="AC129" s="33"/>
      <c r="AD129" s="33"/>
      <c r="AE129" s="33"/>
      <c r="AR129" s="150" t="s">
        <v>189</v>
      </c>
      <c r="AT129" s="150" t="s">
        <v>276</v>
      </c>
      <c r="AU129" s="150" t="s">
        <v>81</v>
      </c>
      <c r="AY129" s="18" t="s">
        <v>138</v>
      </c>
      <c r="BE129" s="151">
        <f>IF(N129="základní",J129,0)</f>
        <v>0</v>
      </c>
      <c r="BF129" s="151">
        <f>IF(N129="snížená",J129,0)</f>
        <v>0</v>
      </c>
      <c r="BG129" s="151">
        <f>IF(N129="zákl. přenesená",J129,0)</f>
        <v>0</v>
      </c>
      <c r="BH129" s="151">
        <f>IF(N129="sníž. přenesená",J129,0)</f>
        <v>0</v>
      </c>
      <c r="BI129" s="151">
        <f>IF(N129="nulová",J129,0)</f>
        <v>0</v>
      </c>
      <c r="BJ129" s="18" t="s">
        <v>79</v>
      </c>
      <c r="BK129" s="151">
        <f>ROUND(I129*H129,2)</f>
        <v>0</v>
      </c>
      <c r="BL129" s="18" t="s">
        <v>145</v>
      </c>
      <c r="BM129" s="150" t="s">
        <v>830</v>
      </c>
    </row>
    <row r="130" spans="1:65" s="2" customFormat="1" ht="11.25">
      <c r="A130" s="33"/>
      <c r="B130" s="34"/>
      <c r="C130" s="33"/>
      <c r="D130" s="152" t="s">
        <v>147</v>
      </c>
      <c r="E130" s="33"/>
      <c r="F130" s="153" t="s">
        <v>640</v>
      </c>
      <c r="G130" s="33"/>
      <c r="H130" s="33"/>
      <c r="I130" s="154"/>
      <c r="J130" s="33"/>
      <c r="K130" s="33"/>
      <c r="L130" s="34"/>
      <c r="M130" s="155"/>
      <c r="N130" s="156"/>
      <c r="O130" s="54"/>
      <c r="P130" s="54"/>
      <c r="Q130" s="54"/>
      <c r="R130" s="54"/>
      <c r="S130" s="54"/>
      <c r="T130" s="55"/>
      <c r="U130" s="33"/>
      <c r="V130" s="33"/>
      <c r="W130" s="33"/>
      <c r="X130" s="33"/>
      <c r="Y130" s="33"/>
      <c r="Z130" s="33"/>
      <c r="AA130" s="33"/>
      <c r="AB130" s="33"/>
      <c r="AC130" s="33"/>
      <c r="AD130" s="33"/>
      <c r="AE130" s="33"/>
      <c r="AT130" s="18" t="s">
        <v>147</v>
      </c>
      <c r="AU130" s="18" t="s">
        <v>81</v>
      </c>
    </row>
    <row r="131" spans="1:65" s="2" customFormat="1" ht="16.5" customHeight="1">
      <c r="A131" s="33"/>
      <c r="B131" s="138"/>
      <c r="C131" s="181" t="s">
        <v>264</v>
      </c>
      <c r="D131" s="181" t="s">
        <v>276</v>
      </c>
      <c r="E131" s="182" t="s">
        <v>642</v>
      </c>
      <c r="F131" s="183" t="s">
        <v>643</v>
      </c>
      <c r="G131" s="184" t="s">
        <v>624</v>
      </c>
      <c r="H131" s="185">
        <v>441</v>
      </c>
      <c r="I131" s="186"/>
      <c r="J131" s="187">
        <f>ROUND(I131*H131,2)</f>
        <v>0</v>
      </c>
      <c r="K131" s="183" t="s">
        <v>321</v>
      </c>
      <c r="L131" s="188"/>
      <c r="M131" s="189" t="s">
        <v>3</v>
      </c>
      <c r="N131" s="190" t="s">
        <v>42</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189</v>
      </c>
      <c r="AT131" s="150" t="s">
        <v>276</v>
      </c>
      <c r="AU131" s="150" t="s">
        <v>81</v>
      </c>
      <c r="AY131" s="18" t="s">
        <v>138</v>
      </c>
      <c r="BE131" s="151">
        <f>IF(N131="základní",J131,0)</f>
        <v>0</v>
      </c>
      <c r="BF131" s="151">
        <f>IF(N131="snížená",J131,0)</f>
        <v>0</v>
      </c>
      <c r="BG131" s="151">
        <f>IF(N131="zákl. přenesená",J131,0)</f>
        <v>0</v>
      </c>
      <c r="BH131" s="151">
        <f>IF(N131="sníž. přenesená",J131,0)</f>
        <v>0</v>
      </c>
      <c r="BI131" s="151">
        <f>IF(N131="nulová",J131,0)</f>
        <v>0</v>
      </c>
      <c r="BJ131" s="18" t="s">
        <v>79</v>
      </c>
      <c r="BK131" s="151">
        <f>ROUND(I131*H131,2)</f>
        <v>0</v>
      </c>
      <c r="BL131" s="18" t="s">
        <v>145</v>
      </c>
      <c r="BM131" s="150" t="s">
        <v>831</v>
      </c>
    </row>
    <row r="132" spans="1:65" s="2" customFormat="1" ht="11.25">
      <c r="A132" s="33"/>
      <c r="B132" s="34"/>
      <c r="C132" s="33"/>
      <c r="D132" s="152" t="s">
        <v>147</v>
      </c>
      <c r="E132" s="33"/>
      <c r="F132" s="153" t="s">
        <v>643</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147</v>
      </c>
      <c r="AU132" s="18" t="s">
        <v>81</v>
      </c>
    </row>
    <row r="133" spans="1:65" s="2" customFormat="1" ht="16.5" customHeight="1">
      <c r="A133" s="33"/>
      <c r="B133" s="138"/>
      <c r="C133" s="181" t="s">
        <v>271</v>
      </c>
      <c r="D133" s="181" t="s">
        <v>276</v>
      </c>
      <c r="E133" s="182" t="s">
        <v>645</v>
      </c>
      <c r="F133" s="183" t="s">
        <v>646</v>
      </c>
      <c r="G133" s="184" t="s">
        <v>276</v>
      </c>
      <c r="H133" s="185">
        <v>294</v>
      </c>
      <c r="I133" s="186"/>
      <c r="J133" s="187">
        <f>ROUND(I133*H133,2)</f>
        <v>0</v>
      </c>
      <c r="K133" s="183" t="s">
        <v>321</v>
      </c>
      <c r="L133" s="188"/>
      <c r="M133" s="189" t="s">
        <v>3</v>
      </c>
      <c r="N133" s="190" t="s">
        <v>42</v>
      </c>
      <c r="O133" s="54"/>
      <c r="P133" s="148">
        <f>O133*H133</f>
        <v>0</v>
      </c>
      <c r="Q133" s="148">
        <v>0</v>
      </c>
      <c r="R133" s="148">
        <f>Q133*H133</f>
        <v>0</v>
      </c>
      <c r="S133" s="148">
        <v>0</v>
      </c>
      <c r="T133" s="149">
        <f>S133*H133</f>
        <v>0</v>
      </c>
      <c r="U133" s="33"/>
      <c r="V133" s="33"/>
      <c r="W133" s="33"/>
      <c r="X133" s="33"/>
      <c r="Y133" s="33"/>
      <c r="Z133" s="33"/>
      <c r="AA133" s="33"/>
      <c r="AB133" s="33"/>
      <c r="AC133" s="33"/>
      <c r="AD133" s="33"/>
      <c r="AE133" s="33"/>
      <c r="AR133" s="150" t="s">
        <v>189</v>
      </c>
      <c r="AT133" s="150" t="s">
        <v>276</v>
      </c>
      <c r="AU133" s="150" t="s">
        <v>81</v>
      </c>
      <c r="AY133" s="18" t="s">
        <v>138</v>
      </c>
      <c r="BE133" s="151">
        <f>IF(N133="základní",J133,0)</f>
        <v>0</v>
      </c>
      <c r="BF133" s="151">
        <f>IF(N133="snížená",J133,0)</f>
        <v>0</v>
      </c>
      <c r="BG133" s="151">
        <f>IF(N133="zákl. přenesená",J133,0)</f>
        <v>0</v>
      </c>
      <c r="BH133" s="151">
        <f>IF(N133="sníž. přenesená",J133,0)</f>
        <v>0</v>
      </c>
      <c r="BI133" s="151">
        <f>IF(N133="nulová",J133,0)</f>
        <v>0</v>
      </c>
      <c r="BJ133" s="18" t="s">
        <v>79</v>
      </c>
      <c r="BK133" s="151">
        <f>ROUND(I133*H133,2)</f>
        <v>0</v>
      </c>
      <c r="BL133" s="18" t="s">
        <v>145</v>
      </c>
      <c r="BM133" s="150" t="s">
        <v>832</v>
      </c>
    </row>
    <row r="134" spans="1:65" s="2" customFormat="1" ht="11.25">
      <c r="A134" s="33"/>
      <c r="B134" s="34"/>
      <c r="C134" s="33"/>
      <c r="D134" s="152" t="s">
        <v>147</v>
      </c>
      <c r="E134" s="33"/>
      <c r="F134" s="153" t="s">
        <v>646</v>
      </c>
      <c r="G134" s="33"/>
      <c r="H134" s="33"/>
      <c r="I134" s="154"/>
      <c r="J134" s="33"/>
      <c r="K134" s="33"/>
      <c r="L134" s="34"/>
      <c r="M134" s="155"/>
      <c r="N134" s="156"/>
      <c r="O134" s="54"/>
      <c r="P134" s="54"/>
      <c r="Q134" s="54"/>
      <c r="R134" s="54"/>
      <c r="S134" s="54"/>
      <c r="T134" s="55"/>
      <c r="U134" s="33"/>
      <c r="V134" s="33"/>
      <c r="W134" s="33"/>
      <c r="X134" s="33"/>
      <c r="Y134" s="33"/>
      <c r="Z134" s="33"/>
      <c r="AA134" s="33"/>
      <c r="AB134" s="33"/>
      <c r="AC134" s="33"/>
      <c r="AD134" s="33"/>
      <c r="AE134" s="33"/>
      <c r="AT134" s="18" t="s">
        <v>147</v>
      </c>
      <c r="AU134" s="18" t="s">
        <v>81</v>
      </c>
    </row>
    <row r="135" spans="1:65" s="2" customFormat="1" ht="24">
      <c r="A135" s="33"/>
      <c r="B135" s="138"/>
      <c r="C135" s="139" t="s">
        <v>8</v>
      </c>
      <c r="D135" s="139" t="s">
        <v>140</v>
      </c>
      <c r="E135" s="140" t="s">
        <v>648</v>
      </c>
      <c r="F135" s="141" t="s">
        <v>649</v>
      </c>
      <c r="G135" s="142" t="s">
        <v>236</v>
      </c>
      <c r="H135" s="143">
        <v>3.1E-2</v>
      </c>
      <c r="I135" s="144"/>
      <c r="J135" s="145">
        <f>ROUND(I135*H135,2)</f>
        <v>0</v>
      </c>
      <c r="K135" s="141" t="s">
        <v>144</v>
      </c>
      <c r="L135" s="34"/>
      <c r="M135" s="146" t="s">
        <v>3</v>
      </c>
      <c r="N135" s="147" t="s">
        <v>42</v>
      </c>
      <c r="O135" s="54"/>
      <c r="P135" s="148">
        <f>O135*H135</f>
        <v>0</v>
      </c>
      <c r="Q135" s="148">
        <v>0</v>
      </c>
      <c r="R135" s="148">
        <f>Q135*H135</f>
        <v>0</v>
      </c>
      <c r="S135" s="148">
        <v>0</v>
      </c>
      <c r="T135" s="149">
        <f>S135*H135</f>
        <v>0</v>
      </c>
      <c r="U135" s="33"/>
      <c r="V135" s="33"/>
      <c r="W135" s="33"/>
      <c r="X135" s="33"/>
      <c r="Y135" s="33"/>
      <c r="Z135" s="33"/>
      <c r="AA135" s="33"/>
      <c r="AB135" s="33"/>
      <c r="AC135" s="33"/>
      <c r="AD135" s="33"/>
      <c r="AE135" s="33"/>
      <c r="AR135" s="150" t="s">
        <v>145</v>
      </c>
      <c r="AT135" s="150" t="s">
        <v>140</v>
      </c>
      <c r="AU135" s="150" t="s">
        <v>81</v>
      </c>
      <c r="AY135" s="18" t="s">
        <v>138</v>
      </c>
      <c r="BE135" s="151">
        <f>IF(N135="základní",J135,0)</f>
        <v>0</v>
      </c>
      <c r="BF135" s="151">
        <f>IF(N135="snížená",J135,0)</f>
        <v>0</v>
      </c>
      <c r="BG135" s="151">
        <f>IF(N135="zákl. přenesená",J135,0)</f>
        <v>0</v>
      </c>
      <c r="BH135" s="151">
        <f>IF(N135="sníž. přenesená",J135,0)</f>
        <v>0</v>
      </c>
      <c r="BI135" s="151">
        <f>IF(N135="nulová",J135,0)</f>
        <v>0</v>
      </c>
      <c r="BJ135" s="18" t="s">
        <v>79</v>
      </c>
      <c r="BK135" s="151">
        <f>ROUND(I135*H135,2)</f>
        <v>0</v>
      </c>
      <c r="BL135" s="18" t="s">
        <v>145</v>
      </c>
      <c r="BM135" s="150" t="s">
        <v>833</v>
      </c>
    </row>
    <row r="136" spans="1:65" s="2" customFormat="1" ht="11.25">
      <c r="A136" s="33"/>
      <c r="B136" s="34"/>
      <c r="C136" s="33"/>
      <c r="D136" s="152" t="s">
        <v>147</v>
      </c>
      <c r="E136" s="33"/>
      <c r="F136" s="153" t="s">
        <v>649</v>
      </c>
      <c r="G136" s="33"/>
      <c r="H136" s="33"/>
      <c r="I136" s="154"/>
      <c r="J136" s="33"/>
      <c r="K136" s="33"/>
      <c r="L136" s="34"/>
      <c r="M136" s="155"/>
      <c r="N136" s="156"/>
      <c r="O136" s="54"/>
      <c r="P136" s="54"/>
      <c r="Q136" s="54"/>
      <c r="R136" s="54"/>
      <c r="S136" s="54"/>
      <c r="T136" s="55"/>
      <c r="U136" s="33"/>
      <c r="V136" s="33"/>
      <c r="W136" s="33"/>
      <c r="X136" s="33"/>
      <c r="Y136" s="33"/>
      <c r="Z136" s="33"/>
      <c r="AA136" s="33"/>
      <c r="AB136" s="33"/>
      <c r="AC136" s="33"/>
      <c r="AD136" s="33"/>
      <c r="AE136" s="33"/>
      <c r="AT136" s="18" t="s">
        <v>147</v>
      </c>
      <c r="AU136" s="18" t="s">
        <v>81</v>
      </c>
    </row>
    <row r="137" spans="1:65" s="2" customFormat="1" ht="48.75">
      <c r="A137" s="33"/>
      <c r="B137" s="34"/>
      <c r="C137" s="33"/>
      <c r="D137" s="152" t="s">
        <v>148</v>
      </c>
      <c r="E137" s="33"/>
      <c r="F137" s="157" t="s">
        <v>651</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81</v>
      </c>
    </row>
    <row r="138" spans="1:65" s="2" customFormat="1" ht="16.5" customHeight="1">
      <c r="A138" s="33"/>
      <c r="B138" s="138"/>
      <c r="C138" s="181" t="s">
        <v>282</v>
      </c>
      <c r="D138" s="181" t="s">
        <v>276</v>
      </c>
      <c r="E138" s="182" t="s">
        <v>652</v>
      </c>
      <c r="F138" s="183" t="s">
        <v>653</v>
      </c>
      <c r="G138" s="184" t="s">
        <v>624</v>
      </c>
      <c r="H138" s="185">
        <v>1910</v>
      </c>
      <c r="I138" s="186"/>
      <c r="J138" s="187">
        <f>ROUND(I138*H138,2)</f>
        <v>0</v>
      </c>
      <c r="K138" s="183" t="s">
        <v>321</v>
      </c>
      <c r="L138" s="188"/>
      <c r="M138" s="189" t="s">
        <v>3</v>
      </c>
      <c r="N138" s="190" t="s">
        <v>42</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189</v>
      </c>
      <c r="AT138" s="150" t="s">
        <v>276</v>
      </c>
      <c r="AU138" s="150" t="s">
        <v>81</v>
      </c>
      <c r="AY138" s="18" t="s">
        <v>138</v>
      </c>
      <c r="BE138" s="151">
        <f>IF(N138="základní",J138,0)</f>
        <v>0</v>
      </c>
      <c r="BF138" s="151">
        <f>IF(N138="snížená",J138,0)</f>
        <v>0</v>
      </c>
      <c r="BG138" s="151">
        <f>IF(N138="zákl. přenesená",J138,0)</f>
        <v>0</v>
      </c>
      <c r="BH138" s="151">
        <f>IF(N138="sníž. přenesená",J138,0)</f>
        <v>0</v>
      </c>
      <c r="BI138" s="151">
        <f>IF(N138="nulová",J138,0)</f>
        <v>0</v>
      </c>
      <c r="BJ138" s="18" t="s">
        <v>79</v>
      </c>
      <c r="BK138" s="151">
        <f>ROUND(I138*H138,2)</f>
        <v>0</v>
      </c>
      <c r="BL138" s="18" t="s">
        <v>145</v>
      </c>
      <c r="BM138" s="150" t="s">
        <v>834</v>
      </c>
    </row>
    <row r="139" spans="1:65" s="2" customFormat="1" ht="11.25">
      <c r="A139" s="33"/>
      <c r="B139" s="34"/>
      <c r="C139" s="33"/>
      <c r="D139" s="152" t="s">
        <v>147</v>
      </c>
      <c r="E139" s="33"/>
      <c r="F139" s="153" t="s">
        <v>653</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147</v>
      </c>
      <c r="AU139" s="18" t="s">
        <v>81</v>
      </c>
    </row>
    <row r="140" spans="1:65" s="2" customFormat="1" ht="21.75" customHeight="1">
      <c r="A140" s="33"/>
      <c r="B140" s="138"/>
      <c r="C140" s="139" t="s">
        <v>288</v>
      </c>
      <c r="D140" s="139" t="s">
        <v>140</v>
      </c>
      <c r="E140" s="140" t="s">
        <v>655</v>
      </c>
      <c r="F140" s="141" t="s">
        <v>656</v>
      </c>
      <c r="G140" s="142" t="s">
        <v>369</v>
      </c>
      <c r="H140" s="143">
        <v>147</v>
      </c>
      <c r="I140" s="144"/>
      <c r="J140" s="145">
        <f>ROUND(I140*H140,2)</f>
        <v>0</v>
      </c>
      <c r="K140" s="141" t="s">
        <v>144</v>
      </c>
      <c r="L140" s="34"/>
      <c r="M140" s="146" t="s">
        <v>3</v>
      </c>
      <c r="N140" s="147" t="s">
        <v>42</v>
      </c>
      <c r="O140" s="54"/>
      <c r="P140" s="148">
        <f>O140*H140</f>
        <v>0</v>
      </c>
      <c r="Q140" s="148">
        <v>2.0799999999999998E-3</v>
      </c>
      <c r="R140" s="148">
        <f>Q140*H140</f>
        <v>0.30575999999999998</v>
      </c>
      <c r="S140" s="148">
        <v>0</v>
      </c>
      <c r="T140" s="149">
        <f>S140*H140</f>
        <v>0</v>
      </c>
      <c r="U140" s="33"/>
      <c r="V140" s="33"/>
      <c r="W140" s="33"/>
      <c r="X140" s="33"/>
      <c r="Y140" s="33"/>
      <c r="Z140" s="33"/>
      <c r="AA140" s="33"/>
      <c r="AB140" s="33"/>
      <c r="AC140" s="33"/>
      <c r="AD140" s="33"/>
      <c r="AE140" s="33"/>
      <c r="AR140" s="150" t="s">
        <v>145</v>
      </c>
      <c r="AT140" s="150" t="s">
        <v>140</v>
      </c>
      <c r="AU140" s="150" t="s">
        <v>81</v>
      </c>
      <c r="AY140" s="18" t="s">
        <v>138</v>
      </c>
      <c r="BE140" s="151">
        <f>IF(N140="základní",J140,0)</f>
        <v>0</v>
      </c>
      <c r="BF140" s="151">
        <f>IF(N140="snížená",J140,0)</f>
        <v>0</v>
      </c>
      <c r="BG140" s="151">
        <f>IF(N140="zákl. přenesená",J140,0)</f>
        <v>0</v>
      </c>
      <c r="BH140" s="151">
        <f>IF(N140="sníž. přenesená",J140,0)</f>
        <v>0</v>
      </c>
      <c r="BI140" s="151">
        <f>IF(N140="nulová",J140,0)</f>
        <v>0</v>
      </c>
      <c r="BJ140" s="18" t="s">
        <v>79</v>
      </c>
      <c r="BK140" s="151">
        <f>ROUND(I140*H140,2)</f>
        <v>0</v>
      </c>
      <c r="BL140" s="18" t="s">
        <v>145</v>
      </c>
      <c r="BM140" s="150" t="s">
        <v>835</v>
      </c>
    </row>
    <row r="141" spans="1:65" s="2" customFormat="1" ht="11.25">
      <c r="A141" s="33"/>
      <c r="B141" s="34"/>
      <c r="C141" s="33"/>
      <c r="D141" s="152" t="s">
        <v>147</v>
      </c>
      <c r="E141" s="33"/>
      <c r="F141" s="153" t="s">
        <v>656</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147</v>
      </c>
      <c r="AU141" s="18" t="s">
        <v>81</v>
      </c>
    </row>
    <row r="142" spans="1:65" s="2" customFormat="1" ht="117">
      <c r="A142" s="33"/>
      <c r="B142" s="34"/>
      <c r="C142" s="33"/>
      <c r="D142" s="152" t="s">
        <v>148</v>
      </c>
      <c r="E142" s="33"/>
      <c r="F142" s="157" t="s">
        <v>658</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81</v>
      </c>
    </row>
    <row r="143" spans="1:65" s="2" customFormat="1" ht="16.5" customHeight="1">
      <c r="A143" s="33"/>
      <c r="B143" s="138"/>
      <c r="C143" s="181" t="s">
        <v>292</v>
      </c>
      <c r="D143" s="181" t="s">
        <v>276</v>
      </c>
      <c r="E143" s="182" t="s">
        <v>659</v>
      </c>
      <c r="F143" s="183" t="s">
        <v>660</v>
      </c>
      <c r="G143" s="184" t="s">
        <v>276</v>
      </c>
      <c r="H143" s="185">
        <v>441</v>
      </c>
      <c r="I143" s="186"/>
      <c r="J143" s="187">
        <f>ROUND(I143*H143,2)</f>
        <v>0</v>
      </c>
      <c r="K143" s="183" t="s">
        <v>321</v>
      </c>
      <c r="L143" s="188"/>
      <c r="M143" s="189" t="s">
        <v>3</v>
      </c>
      <c r="N143" s="190" t="s">
        <v>42</v>
      </c>
      <c r="O143" s="54"/>
      <c r="P143" s="148">
        <f>O143*H143</f>
        <v>0</v>
      </c>
      <c r="Q143" s="148">
        <v>0</v>
      </c>
      <c r="R143" s="148">
        <f>Q143*H143</f>
        <v>0</v>
      </c>
      <c r="S143" s="148">
        <v>0</v>
      </c>
      <c r="T143" s="149">
        <f>S143*H143</f>
        <v>0</v>
      </c>
      <c r="U143" s="33"/>
      <c r="V143" s="33"/>
      <c r="W143" s="33"/>
      <c r="X143" s="33"/>
      <c r="Y143" s="33"/>
      <c r="Z143" s="33"/>
      <c r="AA143" s="33"/>
      <c r="AB143" s="33"/>
      <c r="AC143" s="33"/>
      <c r="AD143" s="33"/>
      <c r="AE143" s="33"/>
      <c r="AR143" s="150" t="s">
        <v>189</v>
      </c>
      <c r="AT143" s="150" t="s">
        <v>276</v>
      </c>
      <c r="AU143" s="150" t="s">
        <v>81</v>
      </c>
      <c r="AY143" s="18" t="s">
        <v>138</v>
      </c>
      <c r="BE143" s="151">
        <f>IF(N143="základní",J143,0)</f>
        <v>0</v>
      </c>
      <c r="BF143" s="151">
        <f>IF(N143="snížená",J143,0)</f>
        <v>0</v>
      </c>
      <c r="BG143" s="151">
        <f>IF(N143="zákl. přenesená",J143,0)</f>
        <v>0</v>
      </c>
      <c r="BH143" s="151">
        <f>IF(N143="sníž. přenesená",J143,0)</f>
        <v>0</v>
      </c>
      <c r="BI143" s="151">
        <f>IF(N143="nulová",J143,0)</f>
        <v>0</v>
      </c>
      <c r="BJ143" s="18" t="s">
        <v>79</v>
      </c>
      <c r="BK143" s="151">
        <f>ROUND(I143*H143,2)</f>
        <v>0</v>
      </c>
      <c r="BL143" s="18" t="s">
        <v>145</v>
      </c>
      <c r="BM143" s="150" t="s">
        <v>836</v>
      </c>
    </row>
    <row r="144" spans="1:65" s="2" customFormat="1" ht="11.25">
      <c r="A144" s="33"/>
      <c r="B144" s="34"/>
      <c r="C144" s="33"/>
      <c r="D144" s="152" t="s">
        <v>147</v>
      </c>
      <c r="E144" s="33"/>
      <c r="F144" s="153" t="s">
        <v>660</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147</v>
      </c>
      <c r="AU144" s="18" t="s">
        <v>81</v>
      </c>
    </row>
    <row r="145" spans="1:65" s="2" customFormat="1" ht="21.75" customHeight="1">
      <c r="A145" s="33"/>
      <c r="B145" s="138"/>
      <c r="C145" s="139" t="s">
        <v>298</v>
      </c>
      <c r="D145" s="139" t="s">
        <v>140</v>
      </c>
      <c r="E145" s="140" t="s">
        <v>662</v>
      </c>
      <c r="F145" s="141" t="s">
        <v>663</v>
      </c>
      <c r="G145" s="142" t="s">
        <v>143</v>
      </c>
      <c r="H145" s="143">
        <v>308.5</v>
      </c>
      <c r="I145" s="144"/>
      <c r="J145" s="145">
        <f>ROUND(I145*H145,2)</f>
        <v>0</v>
      </c>
      <c r="K145" s="141" t="s">
        <v>144</v>
      </c>
      <c r="L145" s="34"/>
      <c r="M145" s="146" t="s">
        <v>3</v>
      </c>
      <c r="N145" s="147" t="s">
        <v>42</v>
      </c>
      <c r="O145" s="54"/>
      <c r="P145" s="148">
        <f>O145*H145</f>
        <v>0</v>
      </c>
      <c r="Q145" s="148">
        <v>0</v>
      </c>
      <c r="R145" s="148">
        <f>Q145*H145</f>
        <v>0</v>
      </c>
      <c r="S145" s="148">
        <v>0</v>
      </c>
      <c r="T145" s="149">
        <f>S145*H145</f>
        <v>0</v>
      </c>
      <c r="U145" s="33"/>
      <c r="V145" s="33"/>
      <c r="W145" s="33"/>
      <c r="X145" s="33"/>
      <c r="Y145" s="33"/>
      <c r="Z145" s="33"/>
      <c r="AA145" s="33"/>
      <c r="AB145" s="33"/>
      <c r="AC145" s="33"/>
      <c r="AD145" s="33"/>
      <c r="AE145" s="33"/>
      <c r="AR145" s="150" t="s">
        <v>145</v>
      </c>
      <c r="AT145" s="150" t="s">
        <v>140</v>
      </c>
      <c r="AU145" s="150" t="s">
        <v>81</v>
      </c>
      <c r="AY145" s="18" t="s">
        <v>138</v>
      </c>
      <c r="BE145" s="151">
        <f>IF(N145="základní",J145,0)</f>
        <v>0</v>
      </c>
      <c r="BF145" s="151">
        <f>IF(N145="snížená",J145,0)</f>
        <v>0</v>
      </c>
      <c r="BG145" s="151">
        <f>IF(N145="zákl. přenesená",J145,0)</f>
        <v>0</v>
      </c>
      <c r="BH145" s="151">
        <f>IF(N145="sníž. přenesená",J145,0)</f>
        <v>0</v>
      </c>
      <c r="BI145" s="151">
        <f>IF(N145="nulová",J145,0)</f>
        <v>0</v>
      </c>
      <c r="BJ145" s="18" t="s">
        <v>79</v>
      </c>
      <c r="BK145" s="151">
        <f>ROUND(I145*H145,2)</f>
        <v>0</v>
      </c>
      <c r="BL145" s="18" t="s">
        <v>145</v>
      </c>
      <c r="BM145" s="150" t="s">
        <v>837</v>
      </c>
    </row>
    <row r="146" spans="1:65" s="2" customFormat="1" ht="11.25">
      <c r="A146" s="33"/>
      <c r="B146" s="34"/>
      <c r="C146" s="33"/>
      <c r="D146" s="152" t="s">
        <v>147</v>
      </c>
      <c r="E146" s="33"/>
      <c r="F146" s="153" t="s">
        <v>663</v>
      </c>
      <c r="G146" s="33"/>
      <c r="H146" s="33"/>
      <c r="I146" s="154"/>
      <c r="J146" s="33"/>
      <c r="K146" s="33"/>
      <c r="L146" s="34"/>
      <c r="M146" s="155"/>
      <c r="N146" s="156"/>
      <c r="O146" s="54"/>
      <c r="P146" s="54"/>
      <c r="Q146" s="54"/>
      <c r="R146" s="54"/>
      <c r="S146" s="54"/>
      <c r="T146" s="55"/>
      <c r="U146" s="33"/>
      <c r="V146" s="33"/>
      <c r="W146" s="33"/>
      <c r="X146" s="33"/>
      <c r="Y146" s="33"/>
      <c r="Z146" s="33"/>
      <c r="AA146" s="33"/>
      <c r="AB146" s="33"/>
      <c r="AC146" s="33"/>
      <c r="AD146" s="33"/>
      <c r="AE146" s="33"/>
      <c r="AT146" s="18" t="s">
        <v>147</v>
      </c>
      <c r="AU146" s="18" t="s">
        <v>81</v>
      </c>
    </row>
    <row r="147" spans="1:65" s="2" customFormat="1" ht="97.5">
      <c r="A147" s="33"/>
      <c r="B147" s="34"/>
      <c r="C147" s="33"/>
      <c r="D147" s="152" t="s">
        <v>148</v>
      </c>
      <c r="E147" s="33"/>
      <c r="F147" s="157" t="s">
        <v>665</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148</v>
      </c>
      <c r="AU147" s="18" t="s">
        <v>81</v>
      </c>
    </row>
    <row r="148" spans="1:65" s="2" customFormat="1" ht="16.5" customHeight="1">
      <c r="A148" s="33"/>
      <c r="B148" s="138"/>
      <c r="C148" s="181" t="s">
        <v>307</v>
      </c>
      <c r="D148" s="181" t="s">
        <v>276</v>
      </c>
      <c r="E148" s="182" t="s">
        <v>666</v>
      </c>
      <c r="F148" s="183" t="s">
        <v>667</v>
      </c>
      <c r="G148" s="184" t="s">
        <v>668</v>
      </c>
      <c r="H148" s="185">
        <v>46.274999999999999</v>
      </c>
      <c r="I148" s="186"/>
      <c r="J148" s="187">
        <f>ROUND(I148*H148,2)</f>
        <v>0</v>
      </c>
      <c r="K148" s="183" t="s">
        <v>321</v>
      </c>
      <c r="L148" s="188"/>
      <c r="M148" s="189" t="s">
        <v>3</v>
      </c>
      <c r="N148" s="190" t="s">
        <v>42</v>
      </c>
      <c r="O148" s="54"/>
      <c r="P148" s="148">
        <f>O148*H148</f>
        <v>0</v>
      </c>
      <c r="Q148" s="148">
        <v>0</v>
      </c>
      <c r="R148" s="148">
        <f>Q148*H148</f>
        <v>0</v>
      </c>
      <c r="S148" s="148">
        <v>0</v>
      </c>
      <c r="T148" s="149">
        <f>S148*H148</f>
        <v>0</v>
      </c>
      <c r="U148" s="33"/>
      <c r="V148" s="33"/>
      <c r="W148" s="33"/>
      <c r="X148" s="33"/>
      <c r="Y148" s="33"/>
      <c r="Z148" s="33"/>
      <c r="AA148" s="33"/>
      <c r="AB148" s="33"/>
      <c r="AC148" s="33"/>
      <c r="AD148" s="33"/>
      <c r="AE148" s="33"/>
      <c r="AR148" s="150" t="s">
        <v>189</v>
      </c>
      <c r="AT148" s="150" t="s">
        <v>276</v>
      </c>
      <c r="AU148" s="150" t="s">
        <v>81</v>
      </c>
      <c r="AY148" s="18" t="s">
        <v>138</v>
      </c>
      <c r="BE148" s="151">
        <f>IF(N148="základní",J148,0)</f>
        <v>0</v>
      </c>
      <c r="BF148" s="151">
        <f>IF(N148="snížená",J148,0)</f>
        <v>0</v>
      </c>
      <c r="BG148" s="151">
        <f>IF(N148="zákl. přenesená",J148,0)</f>
        <v>0</v>
      </c>
      <c r="BH148" s="151">
        <f>IF(N148="sníž. přenesená",J148,0)</f>
        <v>0</v>
      </c>
      <c r="BI148" s="151">
        <f>IF(N148="nulová",J148,0)</f>
        <v>0</v>
      </c>
      <c r="BJ148" s="18" t="s">
        <v>79</v>
      </c>
      <c r="BK148" s="151">
        <f>ROUND(I148*H148,2)</f>
        <v>0</v>
      </c>
      <c r="BL148" s="18" t="s">
        <v>145</v>
      </c>
      <c r="BM148" s="150" t="s">
        <v>838</v>
      </c>
    </row>
    <row r="149" spans="1:65" s="2" customFormat="1" ht="11.25">
      <c r="A149" s="33"/>
      <c r="B149" s="34"/>
      <c r="C149" s="33"/>
      <c r="D149" s="152" t="s">
        <v>147</v>
      </c>
      <c r="E149" s="33"/>
      <c r="F149" s="153" t="s">
        <v>667</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147</v>
      </c>
      <c r="AU149" s="18" t="s">
        <v>81</v>
      </c>
    </row>
    <row r="150" spans="1:65" s="2" customFormat="1" ht="21.75" customHeight="1">
      <c r="A150" s="33"/>
      <c r="B150" s="138"/>
      <c r="C150" s="139" t="s">
        <v>312</v>
      </c>
      <c r="D150" s="139" t="s">
        <v>140</v>
      </c>
      <c r="E150" s="140" t="s">
        <v>839</v>
      </c>
      <c r="F150" s="141" t="s">
        <v>840</v>
      </c>
      <c r="G150" s="142" t="s">
        <v>166</v>
      </c>
      <c r="H150" s="143">
        <v>810.8</v>
      </c>
      <c r="I150" s="144"/>
      <c r="J150" s="145">
        <f>ROUND(I150*H150,2)</f>
        <v>0</v>
      </c>
      <c r="K150" s="141" t="s">
        <v>144</v>
      </c>
      <c r="L150" s="34"/>
      <c r="M150" s="146" t="s">
        <v>3</v>
      </c>
      <c r="N150" s="147" t="s">
        <v>42</v>
      </c>
      <c r="O150" s="54"/>
      <c r="P150" s="148">
        <f>O150*H150</f>
        <v>0</v>
      </c>
      <c r="Q150" s="148">
        <v>0</v>
      </c>
      <c r="R150" s="148">
        <f>Q150*H150</f>
        <v>0</v>
      </c>
      <c r="S150" s="148">
        <v>0</v>
      </c>
      <c r="T150" s="149">
        <f>S150*H150</f>
        <v>0</v>
      </c>
      <c r="U150" s="33"/>
      <c r="V150" s="33"/>
      <c r="W150" s="33"/>
      <c r="X150" s="33"/>
      <c r="Y150" s="33"/>
      <c r="Z150" s="33"/>
      <c r="AA150" s="33"/>
      <c r="AB150" s="33"/>
      <c r="AC150" s="33"/>
      <c r="AD150" s="33"/>
      <c r="AE150" s="33"/>
      <c r="AR150" s="150" t="s">
        <v>145</v>
      </c>
      <c r="AT150" s="150" t="s">
        <v>140</v>
      </c>
      <c r="AU150" s="150" t="s">
        <v>81</v>
      </c>
      <c r="AY150" s="18" t="s">
        <v>138</v>
      </c>
      <c r="BE150" s="151">
        <f>IF(N150="základní",J150,0)</f>
        <v>0</v>
      </c>
      <c r="BF150" s="151">
        <f>IF(N150="snížená",J150,0)</f>
        <v>0</v>
      </c>
      <c r="BG150" s="151">
        <f>IF(N150="zákl. přenesená",J150,0)</f>
        <v>0</v>
      </c>
      <c r="BH150" s="151">
        <f>IF(N150="sníž. přenesená",J150,0)</f>
        <v>0</v>
      </c>
      <c r="BI150" s="151">
        <f>IF(N150="nulová",J150,0)</f>
        <v>0</v>
      </c>
      <c r="BJ150" s="18" t="s">
        <v>79</v>
      </c>
      <c r="BK150" s="151">
        <f>ROUND(I150*H150,2)</f>
        <v>0</v>
      </c>
      <c r="BL150" s="18" t="s">
        <v>145</v>
      </c>
      <c r="BM150" s="150" t="s">
        <v>841</v>
      </c>
    </row>
    <row r="151" spans="1:65" s="2" customFormat="1" ht="11.25">
      <c r="A151" s="33"/>
      <c r="B151" s="34"/>
      <c r="C151" s="33"/>
      <c r="D151" s="152" t="s">
        <v>147</v>
      </c>
      <c r="E151" s="33"/>
      <c r="F151" s="153" t="s">
        <v>840</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147</v>
      </c>
      <c r="AU151" s="18" t="s">
        <v>81</v>
      </c>
    </row>
    <row r="152" spans="1:65" s="2" customFormat="1" ht="29.25">
      <c r="A152" s="33"/>
      <c r="B152" s="34"/>
      <c r="C152" s="33"/>
      <c r="D152" s="152" t="s">
        <v>148</v>
      </c>
      <c r="E152" s="33"/>
      <c r="F152" s="157" t="s">
        <v>842</v>
      </c>
      <c r="G152" s="33"/>
      <c r="H152" s="33"/>
      <c r="I152" s="154"/>
      <c r="J152" s="33"/>
      <c r="K152" s="33"/>
      <c r="L152" s="34"/>
      <c r="M152" s="155"/>
      <c r="N152" s="156"/>
      <c r="O152" s="54"/>
      <c r="P152" s="54"/>
      <c r="Q152" s="54"/>
      <c r="R152" s="54"/>
      <c r="S152" s="54"/>
      <c r="T152" s="55"/>
      <c r="U152" s="33"/>
      <c r="V152" s="33"/>
      <c r="W152" s="33"/>
      <c r="X152" s="33"/>
      <c r="Y152" s="33"/>
      <c r="Z152" s="33"/>
      <c r="AA152" s="33"/>
      <c r="AB152" s="33"/>
      <c r="AC152" s="33"/>
      <c r="AD152" s="33"/>
      <c r="AE152" s="33"/>
      <c r="AT152" s="18" t="s">
        <v>148</v>
      </c>
      <c r="AU152" s="18" t="s">
        <v>81</v>
      </c>
    </row>
    <row r="153" spans="1:65" s="2" customFormat="1" ht="16.5" customHeight="1">
      <c r="A153" s="33"/>
      <c r="B153" s="138"/>
      <c r="C153" s="181" t="s">
        <v>318</v>
      </c>
      <c r="D153" s="181" t="s">
        <v>276</v>
      </c>
      <c r="E153" s="182" t="s">
        <v>843</v>
      </c>
      <c r="F153" s="183" t="s">
        <v>844</v>
      </c>
      <c r="G153" s="184" t="s">
        <v>166</v>
      </c>
      <c r="H153" s="185">
        <v>892.1</v>
      </c>
      <c r="I153" s="186"/>
      <c r="J153" s="187">
        <f>ROUND(I153*H153,2)</f>
        <v>0</v>
      </c>
      <c r="K153" s="183" t="s">
        <v>144</v>
      </c>
      <c r="L153" s="188"/>
      <c r="M153" s="189" t="s">
        <v>3</v>
      </c>
      <c r="N153" s="190" t="s">
        <v>42</v>
      </c>
      <c r="O153" s="54"/>
      <c r="P153" s="148">
        <f>O153*H153</f>
        <v>0</v>
      </c>
      <c r="Q153" s="148">
        <v>1.98E-3</v>
      </c>
      <c r="R153" s="148">
        <f>Q153*H153</f>
        <v>1.7663580000000001</v>
      </c>
      <c r="S153" s="148">
        <v>0</v>
      </c>
      <c r="T153" s="149">
        <f>S153*H153</f>
        <v>0</v>
      </c>
      <c r="U153" s="33"/>
      <c r="V153" s="33"/>
      <c r="W153" s="33"/>
      <c r="X153" s="33"/>
      <c r="Y153" s="33"/>
      <c r="Z153" s="33"/>
      <c r="AA153" s="33"/>
      <c r="AB153" s="33"/>
      <c r="AC153" s="33"/>
      <c r="AD153" s="33"/>
      <c r="AE153" s="33"/>
      <c r="AR153" s="150" t="s">
        <v>189</v>
      </c>
      <c r="AT153" s="150" t="s">
        <v>276</v>
      </c>
      <c r="AU153" s="150" t="s">
        <v>81</v>
      </c>
      <c r="AY153" s="18" t="s">
        <v>138</v>
      </c>
      <c r="BE153" s="151">
        <f>IF(N153="základní",J153,0)</f>
        <v>0</v>
      </c>
      <c r="BF153" s="151">
        <f>IF(N153="snížená",J153,0)</f>
        <v>0</v>
      </c>
      <c r="BG153" s="151">
        <f>IF(N153="zákl. přenesená",J153,0)</f>
        <v>0</v>
      </c>
      <c r="BH153" s="151">
        <f>IF(N153="sníž. přenesená",J153,0)</f>
        <v>0</v>
      </c>
      <c r="BI153" s="151">
        <f>IF(N153="nulová",J153,0)</f>
        <v>0</v>
      </c>
      <c r="BJ153" s="18" t="s">
        <v>79</v>
      </c>
      <c r="BK153" s="151">
        <f>ROUND(I153*H153,2)</f>
        <v>0</v>
      </c>
      <c r="BL153" s="18" t="s">
        <v>145</v>
      </c>
      <c r="BM153" s="150" t="s">
        <v>845</v>
      </c>
    </row>
    <row r="154" spans="1:65" s="2" customFormat="1" ht="11.25">
      <c r="A154" s="33"/>
      <c r="B154" s="34"/>
      <c r="C154" s="33"/>
      <c r="D154" s="152" t="s">
        <v>147</v>
      </c>
      <c r="E154" s="33"/>
      <c r="F154" s="153" t="s">
        <v>844</v>
      </c>
      <c r="G154" s="33"/>
      <c r="H154" s="33"/>
      <c r="I154" s="154"/>
      <c r="J154" s="33"/>
      <c r="K154" s="33"/>
      <c r="L154" s="34"/>
      <c r="M154" s="155"/>
      <c r="N154" s="156"/>
      <c r="O154" s="54"/>
      <c r="P154" s="54"/>
      <c r="Q154" s="54"/>
      <c r="R154" s="54"/>
      <c r="S154" s="54"/>
      <c r="T154" s="55"/>
      <c r="U154" s="33"/>
      <c r="V154" s="33"/>
      <c r="W154" s="33"/>
      <c r="X154" s="33"/>
      <c r="Y154" s="33"/>
      <c r="Z154" s="33"/>
      <c r="AA154" s="33"/>
      <c r="AB154" s="33"/>
      <c r="AC154" s="33"/>
      <c r="AD154" s="33"/>
      <c r="AE154" s="33"/>
      <c r="AT154" s="18" t="s">
        <v>147</v>
      </c>
      <c r="AU154" s="18" t="s">
        <v>81</v>
      </c>
    </row>
    <row r="155" spans="1:65" s="2" customFormat="1" ht="24">
      <c r="A155" s="33"/>
      <c r="B155" s="138"/>
      <c r="C155" s="139" t="s">
        <v>324</v>
      </c>
      <c r="D155" s="139" t="s">
        <v>140</v>
      </c>
      <c r="E155" s="140" t="s">
        <v>846</v>
      </c>
      <c r="F155" s="141" t="s">
        <v>847</v>
      </c>
      <c r="G155" s="142" t="s">
        <v>369</v>
      </c>
      <c r="H155" s="143">
        <v>270</v>
      </c>
      <c r="I155" s="144"/>
      <c r="J155" s="145">
        <f>ROUND(I155*H155,2)</f>
        <v>0</v>
      </c>
      <c r="K155" s="141" t="s">
        <v>144</v>
      </c>
      <c r="L155" s="34"/>
      <c r="M155" s="146" t="s">
        <v>3</v>
      </c>
      <c r="N155" s="147" t="s">
        <v>42</v>
      </c>
      <c r="O155" s="54"/>
      <c r="P155" s="148">
        <f>O155*H155</f>
        <v>0</v>
      </c>
      <c r="Q155" s="148">
        <v>0</v>
      </c>
      <c r="R155" s="148">
        <f>Q155*H155</f>
        <v>0</v>
      </c>
      <c r="S155" s="148">
        <v>0</v>
      </c>
      <c r="T155" s="149">
        <f>S155*H155</f>
        <v>0</v>
      </c>
      <c r="U155" s="33"/>
      <c r="V155" s="33"/>
      <c r="W155" s="33"/>
      <c r="X155" s="33"/>
      <c r="Y155" s="33"/>
      <c r="Z155" s="33"/>
      <c r="AA155" s="33"/>
      <c r="AB155" s="33"/>
      <c r="AC155" s="33"/>
      <c r="AD155" s="33"/>
      <c r="AE155" s="33"/>
      <c r="AR155" s="150" t="s">
        <v>145</v>
      </c>
      <c r="AT155" s="150" t="s">
        <v>140</v>
      </c>
      <c r="AU155" s="150" t="s">
        <v>81</v>
      </c>
      <c r="AY155" s="18" t="s">
        <v>138</v>
      </c>
      <c r="BE155" s="151">
        <f>IF(N155="základní",J155,0)</f>
        <v>0</v>
      </c>
      <c r="BF155" s="151">
        <f>IF(N155="snížená",J155,0)</f>
        <v>0</v>
      </c>
      <c r="BG155" s="151">
        <f>IF(N155="zákl. přenesená",J155,0)</f>
        <v>0</v>
      </c>
      <c r="BH155" s="151">
        <f>IF(N155="sníž. přenesená",J155,0)</f>
        <v>0</v>
      </c>
      <c r="BI155" s="151">
        <f>IF(N155="nulová",J155,0)</f>
        <v>0</v>
      </c>
      <c r="BJ155" s="18" t="s">
        <v>79</v>
      </c>
      <c r="BK155" s="151">
        <f>ROUND(I155*H155,2)</f>
        <v>0</v>
      </c>
      <c r="BL155" s="18" t="s">
        <v>145</v>
      </c>
      <c r="BM155" s="150" t="s">
        <v>848</v>
      </c>
    </row>
    <row r="156" spans="1:65" s="2" customFormat="1" ht="19.5">
      <c r="A156" s="33"/>
      <c r="B156" s="34"/>
      <c r="C156" s="33"/>
      <c r="D156" s="152" t="s">
        <v>147</v>
      </c>
      <c r="E156" s="33"/>
      <c r="F156" s="153" t="s">
        <v>847</v>
      </c>
      <c r="G156" s="33"/>
      <c r="H156" s="33"/>
      <c r="I156" s="154"/>
      <c r="J156" s="33"/>
      <c r="K156" s="33"/>
      <c r="L156" s="34"/>
      <c r="M156" s="155"/>
      <c r="N156" s="156"/>
      <c r="O156" s="54"/>
      <c r="P156" s="54"/>
      <c r="Q156" s="54"/>
      <c r="R156" s="54"/>
      <c r="S156" s="54"/>
      <c r="T156" s="55"/>
      <c r="U156" s="33"/>
      <c r="V156" s="33"/>
      <c r="W156" s="33"/>
      <c r="X156" s="33"/>
      <c r="Y156" s="33"/>
      <c r="Z156" s="33"/>
      <c r="AA156" s="33"/>
      <c r="AB156" s="33"/>
      <c r="AC156" s="33"/>
      <c r="AD156" s="33"/>
      <c r="AE156" s="33"/>
      <c r="AT156" s="18" t="s">
        <v>147</v>
      </c>
      <c r="AU156" s="18" t="s">
        <v>81</v>
      </c>
    </row>
    <row r="157" spans="1:65" s="2" customFormat="1" ht="243.75">
      <c r="A157" s="33"/>
      <c r="B157" s="34"/>
      <c r="C157" s="33"/>
      <c r="D157" s="152" t="s">
        <v>148</v>
      </c>
      <c r="E157" s="33"/>
      <c r="F157" s="157" t="s">
        <v>849</v>
      </c>
      <c r="G157" s="33"/>
      <c r="H157" s="33"/>
      <c r="I157" s="154"/>
      <c r="J157" s="33"/>
      <c r="K157" s="33"/>
      <c r="L157" s="34"/>
      <c r="M157" s="155"/>
      <c r="N157" s="156"/>
      <c r="O157" s="54"/>
      <c r="P157" s="54"/>
      <c r="Q157" s="54"/>
      <c r="R157" s="54"/>
      <c r="S157" s="54"/>
      <c r="T157" s="55"/>
      <c r="U157" s="33"/>
      <c r="V157" s="33"/>
      <c r="W157" s="33"/>
      <c r="X157" s="33"/>
      <c r="Y157" s="33"/>
      <c r="Z157" s="33"/>
      <c r="AA157" s="33"/>
      <c r="AB157" s="33"/>
      <c r="AC157" s="33"/>
      <c r="AD157" s="33"/>
      <c r="AE157" s="33"/>
      <c r="AT157" s="18" t="s">
        <v>148</v>
      </c>
      <c r="AU157" s="18" t="s">
        <v>81</v>
      </c>
    </row>
    <row r="158" spans="1:65" s="2" customFormat="1" ht="16.5" customHeight="1">
      <c r="A158" s="33"/>
      <c r="B158" s="138"/>
      <c r="C158" s="181" t="s">
        <v>329</v>
      </c>
      <c r="D158" s="181" t="s">
        <v>276</v>
      </c>
      <c r="E158" s="182" t="s">
        <v>639</v>
      </c>
      <c r="F158" s="183" t="s">
        <v>640</v>
      </c>
      <c r="G158" s="184" t="s">
        <v>624</v>
      </c>
      <c r="H158" s="185">
        <v>270</v>
      </c>
      <c r="I158" s="186"/>
      <c r="J158" s="187">
        <f>ROUND(I158*H158,2)</f>
        <v>0</v>
      </c>
      <c r="K158" s="183" t="s">
        <v>321</v>
      </c>
      <c r="L158" s="188"/>
      <c r="M158" s="189" t="s">
        <v>3</v>
      </c>
      <c r="N158" s="190" t="s">
        <v>42</v>
      </c>
      <c r="O158" s="54"/>
      <c r="P158" s="148">
        <f>O158*H158</f>
        <v>0</v>
      </c>
      <c r="Q158" s="148">
        <v>0</v>
      </c>
      <c r="R158" s="148">
        <f>Q158*H158</f>
        <v>0</v>
      </c>
      <c r="S158" s="148">
        <v>0</v>
      </c>
      <c r="T158" s="149">
        <f>S158*H158</f>
        <v>0</v>
      </c>
      <c r="U158" s="33"/>
      <c r="V158" s="33"/>
      <c r="W158" s="33"/>
      <c r="X158" s="33"/>
      <c r="Y158" s="33"/>
      <c r="Z158" s="33"/>
      <c r="AA158" s="33"/>
      <c r="AB158" s="33"/>
      <c r="AC158" s="33"/>
      <c r="AD158" s="33"/>
      <c r="AE158" s="33"/>
      <c r="AR158" s="150" t="s">
        <v>189</v>
      </c>
      <c r="AT158" s="150" t="s">
        <v>276</v>
      </c>
      <c r="AU158" s="150" t="s">
        <v>81</v>
      </c>
      <c r="AY158" s="18" t="s">
        <v>138</v>
      </c>
      <c r="BE158" s="151">
        <f>IF(N158="základní",J158,0)</f>
        <v>0</v>
      </c>
      <c r="BF158" s="151">
        <f>IF(N158="snížená",J158,0)</f>
        <v>0</v>
      </c>
      <c r="BG158" s="151">
        <f>IF(N158="zákl. přenesená",J158,0)</f>
        <v>0</v>
      </c>
      <c r="BH158" s="151">
        <f>IF(N158="sníž. přenesená",J158,0)</f>
        <v>0</v>
      </c>
      <c r="BI158" s="151">
        <f>IF(N158="nulová",J158,0)</f>
        <v>0</v>
      </c>
      <c r="BJ158" s="18" t="s">
        <v>79</v>
      </c>
      <c r="BK158" s="151">
        <f>ROUND(I158*H158,2)</f>
        <v>0</v>
      </c>
      <c r="BL158" s="18" t="s">
        <v>145</v>
      </c>
      <c r="BM158" s="150" t="s">
        <v>850</v>
      </c>
    </row>
    <row r="159" spans="1:65" s="2" customFormat="1" ht="11.25">
      <c r="A159" s="33"/>
      <c r="B159" s="34"/>
      <c r="C159" s="33"/>
      <c r="D159" s="152" t="s">
        <v>147</v>
      </c>
      <c r="E159" s="33"/>
      <c r="F159" s="153" t="s">
        <v>640</v>
      </c>
      <c r="G159" s="33"/>
      <c r="H159" s="33"/>
      <c r="I159" s="154"/>
      <c r="J159" s="33"/>
      <c r="K159" s="33"/>
      <c r="L159" s="34"/>
      <c r="M159" s="155"/>
      <c r="N159" s="156"/>
      <c r="O159" s="54"/>
      <c r="P159" s="54"/>
      <c r="Q159" s="54"/>
      <c r="R159" s="54"/>
      <c r="S159" s="54"/>
      <c r="T159" s="55"/>
      <c r="U159" s="33"/>
      <c r="V159" s="33"/>
      <c r="W159" s="33"/>
      <c r="X159" s="33"/>
      <c r="Y159" s="33"/>
      <c r="Z159" s="33"/>
      <c r="AA159" s="33"/>
      <c r="AB159" s="33"/>
      <c r="AC159" s="33"/>
      <c r="AD159" s="33"/>
      <c r="AE159" s="33"/>
      <c r="AT159" s="18" t="s">
        <v>147</v>
      </c>
      <c r="AU159" s="18" t="s">
        <v>81</v>
      </c>
    </row>
    <row r="160" spans="1:65" s="12" customFormat="1" ht="22.9" customHeight="1">
      <c r="B160" s="125"/>
      <c r="D160" s="126" t="s">
        <v>70</v>
      </c>
      <c r="E160" s="136" t="s">
        <v>851</v>
      </c>
      <c r="F160" s="136" t="s">
        <v>852</v>
      </c>
      <c r="I160" s="128"/>
      <c r="J160" s="137">
        <f>BK160</f>
        <v>0</v>
      </c>
      <c r="L160" s="125"/>
      <c r="M160" s="130"/>
      <c r="N160" s="131"/>
      <c r="O160" s="131"/>
      <c r="P160" s="132">
        <f>SUM(P161:P191)</f>
        <v>0</v>
      </c>
      <c r="Q160" s="131"/>
      <c r="R160" s="132">
        <f>SUM(R161:R191)</f>
        <v>0</v>
      </c>
      <c r="S160" s="131"/>
      <c r="T160" s="133">
        <f>SUM(T161:T191)</f>
        <v>0</v>
      </c>
      <c r="AR160" s="126" t="s">
        <v>79</v>
      </c>
      <c r="AT160" s="134" t="s">
        <v>70</v>
      </c>
      <c r="AU160" s="134" t="s">
        <v>79</v>
      </c>
      <c r="AY160" s="126" t="s">
        <v>138</v>
      </c>
      <c r="BK160" s="135">
        <f>SUM(BK161:BK191)</f>
        <v>0</v>
      </c>
    </row>
    <row r="161" spans="1:65" s="2" customFormat="1" ht="16.5" customHeight="1">
      <c r="A161" s="33"/>
      <c r="B161" s="138"/>
      <c r="C161" s="139" t="s">
        <v>334</v>
      </c>
      <c r="D161" s="139" t="s">
        <v>140</v>
      </c>
      <c r="E161" s="140" t="s">
        <v>705</v>
      </c>
      <c r="F161" s="141" t="s">
        <v>706</v>
      </c>
      <c r="G161" s="142" t="s">
        <v>174</v>
      </c>
      <c r="H161" s="143">
        <v>103.155</v>
      </c>
      <c r="I161" s="144"/>
      <c r="J161" s="145">
        <f>ROUND(I161*H161,2)</f>
        <v>0</v>
      </c>
      <c r="K161" s="141" t="s">
        <v>144</v>
      </c>
      <c r="L161" s="34"/>
      <c r="M161" s="146" t="s">
        <v>3</v>
      </c>
      <c r="N161" s="147" t="s">
        <v>42</v>
      </c>
      <c r="O161" s="54"/>
      <c r="P161" s="148">
        <f>O161*H161</f>
        <v>0</v>
      </c>
      <c r="Q161" s="148">
        <v>0</v>
      </c>
      <c r="R161" s="148">
        <f>Q161*H161</f>
        <v>0</v>
      </c>
      <c r="S161" s="148">
        <v>0</v>
      </c>
      <c r="T161" s="149">
        <f>S161*H161</f>
        <v>0</v>
      </c>
      <c r="U161" s="33"/>
      <c r="V161" s="33"/>
      <c r="W161" s="33"/>
      <c r="X161" s="33"/>
      <c r="Y161" s="33"/>
      <c r="Z161" s="33"/>
      <c r="AA161" s="33"/>
      <c r="AB161" s="33"/>
      <c r="AC161" s="33"/>
      <c r="AD161" s="33"/>
      <c r="AE161" s="33"/>
      <c r="AR161" s="150" t="s">
        <v>145</v>
      </c>
      <c r="AT161" s="150" t="s">
        <v>140</v>
      </c>
      <c r="AU161" s="150" t="s">
        <v>81</v>
      </c>
      <c r="AY161" s="18" t="s">
        <v>138</v>
      </c>
      <c r="BE161" s="151">
        <f>IF(N161="základní",J161,0)</f>
        <v>0</v>
      </c>
      <c r="BF161" s="151">
        <f>IF(N161="snížená",J161,0)</f>
        <v>0</v>
      </c>
      <c r="BG161" s="151">
        <f>IF(N161="zákl. přenesená",J161,0)</f>
        <v>0</v>
      </c>
      <c r="BH161" s="151">
        <f>IF(N161="sníž. přenesená",J161,0)</f>
        <v>0</v>
      </c>
      <c r="BI161" s="151">
        <f>IF(N161="nulová",J161,0)</f>
        <v>0</v>
      </c>
      <c r="BJ161" s="18" t="s">
        <v>79</v>
      </c>
      <c r="BK161" s="151">
        <f>ROUND(I161*H161,2)</f>
        <v>0</v>
      </c>
      <c r="BL161" s="18" t="s">
        <v>145</v>
      </c>
      <c r="BM161" s="150" t="s">
        <v>853</v>
      </c>
    </row>
    <row r="162" spans="1:65" s="2" customFormat="1" ht="11.25">
      <c r="A162" s="33"/>
      <c r="B162" s="34"/>
      <c r="C162" s="33"/>
      <c r="D162" s="152" t="s">
        <v>147</v>
      </c>
      <c r="E162" s="33"/>
      <c r="F162" s="153" t="s">
        <v>706</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147</v>
      </c>
      <c r="AU162" s="18" t="s">
        <v>81</v>
      </c>
    </row>
    <row r="163" spans="1:65" s="2" customFormat="1" ht="16.5" customHeight="1">
      <c r="A163" s="33"/>
      <c r="B163" s="138"/>
      <c r="C163" s="139" t="s">
        <v>340</v>
      </c>
      <c r="D163" s="139" t="s">
        <v>140</v>
      </c>
      <c r="E163" s="140" t="s">
        <v>708</v>
      </c>
      <c r="F163" s="141" t="s">
        <v>709</v>
      </c>
      <c r="G163" s="142" t="s">
        <v>174</v>
      </c>
      <c r="H163" s="143">
        <v>103.155</v>
      </c>
      <c r="I163" s="144"/>
      <c r="J163" s="145">
        <f>ROUND(I163*H163,2)</f>
        <v>0</v>
      </c>
      <c r="K163" s="141" t="s">
        <v>144</v>
      </c>
      <c r="L163" s="34"/>
      <c r="M163" s="146" t="s">
        <v>3</v>
      </c>
      <c r="N163" s="147" t="s">
        <v>42</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81</v>
      </c>
      <c r="AY163" s="18" t="s">
        <v>138</v>
      </c>
      <c r="BE163" s="151">
        <f>IF(N163="základní",J163,0)</f>
        <v>0</v>
      </c>
      <c r="BF163" s="151">
        <f>IF(N163="snížená",J163,0)</f>
        <v>0</v>
      </c>
      <c r="BG163" s="151">
        <f>IF(N163="zákl. přenesená",J163,0)</f>
        <v>0</v>
      </c>
      <c r="BH163" s="151">
        <f>IF(N163="sníž. přenesená",J163,0)</f>
        <v>0</v>
      </c>
      <c r="BI163" s="151">
        <f>IF(N163="nulová",J163,0)</f>
        <v>0</v>
      </c>
      <c r="BJ163" s="18" t="s">
        <v>79</v>
      </c>
      <c r="BK163" s="151">
        <f>ROUND(I163*H163,2)</f>
        <v>0</v>
      </c>
      <c r="BL163" s="18" t="s">
        <v>145</v>
      </c>
      <c r="BM163" s="150" t="s">
        <v>854</v>
      </c>
    </row>
    <row r="164" spans="1:65" s="2" customFormat="1" ht="11.25">
      <c r="A164" s="33"/>
      <c r="B164" s="34"/>
      <c r="C164" s="33"/>
      <c r="D164" s="152" t="s">
        <v>147</v>
      </c>
      <c r="E164" s="33"/>
      <c r="F164" s="153" t="s">
        <v>709</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147</v>
      </c>
      <c r="AU164" s="18" t="s">
        <v>81</v>
      </c>
    </row>
    <row r="165" spans="1:65" s="2" customFormat="1" ht="48.75">
      <c r="A165" s="33"/>
      <c r="B165" s="34"/>
      <c r="C165" s="33"/>
      <c r="D165" s="152" t="s">
        <v>148</v>
      </c>
      <c r="E165" s="33"/>
      <c r="F165" s="157" t="s">
        <v>711</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81</v>
      </c>
    </row>
    <row r="166" spans="1:65" s="2" customFormat="1" ht="16.5" customHeight="1">
      <c r="A166" s="33"/>
      <c r="B166" s="138"/>
      <c r="C166" s="139" t="s">
        <v>345</v>
      </c>
      <c r="D166" s="139" t="s">
        <v>140</v>
      </c>
      <c r="E166" s="140" t="s">
        <v>712</v>
      </c>
      <c r="F166" s="141" t="s">
        <v>713</v>
      </c>
      <c r="G166" s="142" t="s">
        <v>174</v>
      </c>
      <c r="H166" s="143">
        <v>103.155</v>
      </c>
      <c r="I166" s="144"/>
      <c r="J166" s="145">
        <f>ROUND(I166*H166,2)</f>
        <v>0</v>
      </c>
      <c r="K166" s="141" t="s">
        <v>144</v>
      </c>
      <c r="L166" s="34"/>
      <c r="M166" s="146" t="s">
        <v>3</v>
      </c>
      <c r="N166" s="147" t="s">
        <v>42</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81</v>
      </c>
      <c r="AY166" s="18" t="s">
        <v>138</v>
      </c>
      <c r="BE166" s="151">
        <f>IF(N166="základní",J166,0)</f>
        <v>0</v>
      </c>
      <c r="BF166" s="151">
        <f>IF(N166="snížená",J166,0)</f>
        <v>0</v>
      </c>
      <c r="BG166" s="151">
        <f>IF(N166="zákl. přenesená",J166,0)</f>
        <v>0</v>
      </c>
      <c r="BH166" s="151">
        <f>IF(N166="sníž. přenesená",J166,0)</f>
        <v>0</v>
      </c>
      <c r="BI166" s="151">
        <f>IF(N166="nulová",J166,0)</f>
        <v>0</v>
      </c>
      <c r="BJ166" s="18" t="s">
        <v>79</v>
      </c>
      <c r="BK166" s="151">
        <f>ROUND(I166*H166,2)</f>
        <v>0</v>
      </c>
      <c r="BL166" s="18" t="s">
        <v>145</v>
      </c>
      <c r="BM166" s="150" t="s">
        <v>855</v>
      </c>
    </row>
    <row r="167" spans="1:65" s="2" customFormat="1" ht="11.25">
      <c r="A167" s="33"/>
      <c r="B167" s="34"/>
      <c r="C167" s="33"/>
      <c r="D167" s="152" t="s">
        <v>147</v>
      </c>
      <c r="E167" s="33"/>
      <c r="F167" s="153" t="s">
        <v>713</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147</v>
      </c>
      <c r="AU167" s="18" t="s">
        <v>81</v>
      </c>
    </row>
    <row r="168" spans="1:65" s="2" customFormat="1" ht="48.75">
      <c r="A168" s="33"/>
      <c r="B168" s="34"/>
      <c r="C168" s="33"/>
      <c r="D168" s="152" t="s">
        <v>148</v>
      </c>
      <c r="E168" s="33"/>
      <c r="F168" s="157" t="s">
        <v>711</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81</v>
      </c>
    </row>
    <row r="169" spans="1:65" s="2" customFormat="1" ht="16.5" customHeight="1">
      <c r="A169" s="33"/>
      <c r="B169" s="138"/>
      <c r="C169" s="181" t="s">
        <v>350</v>
      </c>
      <c r="D169" s="181" t="s">
        <v>276</v>
      </c>
      <c r="E169" s="182" t="s">
        <v>715</v>
      </c>
      <c r="F169" s="183" t="s">
        <v>716</v>
      </c>
      <c r="G169" s="184" t="s">
        <v>668</v>
      </c>
      <c r="H169" s="185">
        <v>103.155</v>
      </c>
      <c r="I169" s="186"/>
      <c r="J169" s="187">
        <f>ROUND(I169*H169,2)</f>
        <v>0</v>
      </c>
      <c r="K169" s="183" t="s">
        <v>321</v>
      </c>
      <c r="L169" s="188"/>
      <c r="M169" s="189" t="s">
        <v>3</v>
      </c>
      <c r="N169" s="190"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189</v>
      </c>
      <c r="AT169" s="150" t="s">
        <v>276</v>
      </c>
      <c r="AU169" s="150" t="s">
        <v>81</v>
      </c>
      <c r="AY169" s="18" t="s">
        <v>138</v>
      </c>
      <c r="BE169" s="151">
        <f>IF(N169="základní",J169,0)</f>
        <v>0</v>
      </c>
      <c r="BF169" s="151">
        <f>IF(N169="snížená",J169,0)</f>
        <v>0</v>
      </c>
      <c r="BG169" s="151">
        <f>IF(N169="zákl. přenesená",J169,0)</f>
        <v>0</v>
      </c>
      <c r="BH169" s="151">
        <f>IF(N169="sníž. přenesená",J169,0)</f>
        <v>0</v>
      </c>
      <c r="BI169" s="151">
        <f>IF(N169="nulová",J169,0)</f>
        <v>0</v>
      </c>
      <c r="BJ169" s="18" t="s">
        <v>79</v>
      </c>
      <c r="BK169" s="151">
        <f>ROUND(I169*H169,2)</f>
        <v>0</v>
      </c>
      <c r="BL169" s="18" t="s">
        <v>145</v>
      </c>
      <c r="BM169" s="150" t="s">
        <v>856</v>
      </c>
    </row>
    <row r="170" spans="1:65" s="2" customFormat="1" ht="11.25">
      <c r="A170" s="33"/>
      <c r="B170" s="34"/>
      <c r="C170" s="33"/>
      <c r="D170" s="152" t="s">
        <v>147</v>
      </c>
      <c r="E170" s="33"/>
      <c r="F170" s="153" t="s">
        <v>716</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147</v>
      </c>
      <c r="AU170" s="18" t="s">
        <v>81</v>
      </c>
    </row>
    <row r="171" spans="1:65" s="2" customFormat="1" ht="16.5" customHeight="1">
      <c r="A171" s="33"/>
      <c r="B171" s="138"/>
      <c r="C171" s="139" t="s">
        <v>355</v>
      </c>
      <c r="D171" s="139" t="s">
        <v>140</v>
      </c>
      <c r="E171" s="140" t="s">
        <v>857</v>
      </c>
      <c r="F171" s="141" t="s">
        <v>858</v>
      </c>
      <c r="G171" s="142" t="s">
        <v>369</v>
      </c>
      <c r="H171" s="143">
        <v>1410</v>
      </c>
      <c r="I171" s="144"/>
      <c r="J171" s="145">
        <f>ROUND(I171*H171,2)</f>
        <v>0</v>
      </c>
      <c r="K171" s="141" t="s">
        <v>144</v>
      </c>
      <c r="L171" s="34"/>
      <c r="M171" s="146" t="s">
        <v>3</v>
      </c>
      <c r="N171" s="147" t="s">
        <v>42</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81</v>
      </c>
      <c r="AY171" s="18" t="s">
        <v>138</v>
      </c>
      <c r="BE171" s="151">
        <f>IF(N171="základní",J171,0)</f>
        <v>0</v>
      </c>
      <c r="BF171" s="151">
        <f>IF(N171="snížená",J171,0)</f>
        <v>0</v>
      </c>
      <c r="BG171" s="151">
        <f>IF(N171="zákl. přenesená",J171,0)</f>
        <v>0</v>
      </c>
      <c r="BH171" s="151">
        <f>IF(N171="sníž. přenesená",J171,0)</f>
        <v>0</v>
      </c>
      <c r="BI171" s="151">
        <f>IF(N171="nulová",J171,0)</f>
        <v>0</v>
      </c>
      <c r="BJ171" s="18" t="s">
        <v>79</v>
      </c>
      <c r="BK171" s="151">
        <f>ROUND(I171*H171,2)</f>
        <v>0</v>
      </c>
      <c r="BL171" s="18" t="s">
        <v>145</v>
      </c>
      <c r="BM171" s="150" t="s">
        <v>859</v>
      </c>
    </row>
    <row r="172" spans="1:65" s="2" customFormat="1" ht="11.25">
      <c r="A172" s="33"/>
      <c r="B172" s="34"/>
      <c r="C172" s="33"/>
      <c r="D172" s="152" t="s">
        <v>147</v>
      </c>
      <c r="E172" s="33"/>
      <c r="F172" s="153" t="s">
        <v>858</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147</v>
      </c>
      <c r="AU172" s="18" t="s">
        <v>81</v>
      </c>
    </row>
    <row r="173" spans="1:65" s="2" customFormat="1" ht="29.25">
      <c r="A173" s="33"/>
      <c r="B173" s="34"/>
      <c r="C173" s="33"/>
      <c r="D173" s="152" t="s">
        <v>148</v>
      </c>
      <c r="E173" s="33"/>
      <c r="F173" s="157" t="s">
        <v>860</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81</v>
      </c>
    </row>
    <row r="174" spans="1:65" s="2" customFormat="1" ht="24">
      <c r="A174" s="33"/>
      <c r="B174" s="138"/>
      <c r="C174" s="139" t="s">
        <v>360</v>
      </c>
      <c r="D174" s="139" t="s">
        <v>140</v>
      </c>
      <c r="E174" s="140" t="s">
        <v>648</v>
      </c>
      <c r="F174" s="141" t="s">
        <v>649</v>
      </c>
      <c r="G174" s="142" t="s">
        <v>236</v>
      </c>
      <c r="H174" s="143">
        <v>3.3000000000000002E-2</v>
      </c>
      <c r="I174" s="144"/>
      <c r="J174" s="145">
        <f>ROUND(I174*H174,2)</f>
        <v>0</v>
      </c>
      <c r="K174" s="141" t="s">
        <v>144</v>
      </c>
      <c r="L174" s="34"/>
      <c r="M174" s="146" t="s">
        <v>3</v>
      </c>
      <c r="N174" s="147" t="s">
        <v>42</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81</v>
      </c>
      <c r="AY174" s="18" t="s">
        <v>138</v>
      </c>
      <c r="BE174" s="151">
        <f>IF(N174="základní",J174,0)</f>
        <v>0</v>
      </c>
      <c r="BF174" s="151">
        <f>IF(N174="snížená",J174,0)</f>
        <v>0</v>
      </c>
      <c r="BG174" s="151">
        <f>IF(N174="zákl. přenesená",J174,0)</f>
        <v>0</v>
      </c>
      <c r="BH174" s="151">
        <f>IF(N174="sníž. přenesená",J174,0)</f>
        <v>0</v>
      </c>
      <c r="BI174" s="151">
        <f>IF(N174="nulová",J174,0)</f>
        <v>0</v>
      </c>
      <c r="BJ174" s="18" t="s">
        <v>79</v>
      </c>
      <c r="BK174" s="151">
        <f>ROUND(I174*H174,2)</f>
        <v>0</v>
      </c>
      <c r="BL174" s="18" t="s">
        <v>145</v>
      </c>
      <c r="BM174" s="150" t="s">
        <v>861</v>
      </c>
    </row>
    <row r="175" spans="1:65" s="2" customFormat="1" ht="11.25">
      <c r="A175" s="33"/>
      <c r="B175" s="34"/>
      <c r="C175" s="33"/>
      <c r="D175" s="152" t="s">
        <v>147</v>
      </c>
      <c r="E175" s="33"/>
      <c r="F175" s="153" t="s">
        <v>649</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147</v>
      </c>
      <c r="AU175" s="18" t="s">
        <v>81</v>
      </c>
    </row>
    <row r="176" spans="1:65" s="2" customFormat="1" ht="48.75">
      <c r="A176" s="33"/>
      <c r="B176" s="34"/>
      <c r="C176" s="33"/>
      <c r="D176" s="152" t="s">
        <v>148</v>
      </c>
      <c r="E176" s="33"/>
      <c r="F176" s="157" t="s">
        <v>651</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81</v>
      </c>
    </row>
    <row r="177" spans="1:65" s="2" customFormat="1" ht="16.5" customHeight="1">
      <c r="A177" s="33"/>
      <c r="B177" s="138"/>
      <c r="C177" s="181" t="s">
        <v>366</v>
      </c>
      <c r="D177" s="181" t="s">
        <v>276</v>
      </c>
      <c r="E177" s="182" t="s">
        <v>723</v>
      </c>
      <c r="F177" s="183" t="s">
        <v>724</v>
      </c>
      <c r="G177" s="184" t="s">
        <v>685</v>
      </c>
      <c r="H177" s="185">
        <v>32.880000000000003</v>
      </c>
      <c r="I177" s="186"/>
      <c r="J177" s="187">
        <f>ROUND(I177*H177,2)</f>
        <v>0</v>
      </c>
      <c r="K177" s="183" t="s">
        <v>321</v>
      </c>
      <c r="L177" s="188"/>
      <c r="M177" s="189" t="s">
        <v>3</v>
      </c>
      <c r="N177" s="190" t="s">
        <v>42</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189</v>
      </c>
      <c r="AT177" s="150" t="s">
        <v>276</v>
      </c>
      <c r="AU177" s="150" t="s">
        <v>81</v>
      </c>
      <c r="AY177" s="18" t="s">
        <v>138</v>
      </c>
      <c r="BE177" s="151">
        <f>IF(N177="základní",J177,0)</f>
        <v>0</v>
      </c>
      <c r="BF177" s="151">
        <f>IF(N177="snížená",J177,0)</f>
        <v>0</v>
      </c>
      <c r="BG177" s="151">
        <f>IF(N177="zákl. přenesená",J177,0)</f>
        <v>0</v>
      </c>
      <c r="BH177" s="151">
        <f>IF(N177="sníž. přenesená",J177,0)</f>
        <v>0</v>
      </c>
      <c r="BI177" s="151">
        <f>IF(N177="nulová",J177,0)</f>
        <v>0</v>
      </c>
      <c r="BJ177" s="18" t="s">
        <v>79</v>
      </c>
      <c r="BK177" s="151">
        <f>ROUND(I177*H177,2)</f>
        <v>0</v>
      </c>
      <c r="BL177" s="18" t="s">
        <v>145</v>
      </c>
      <c r="BM177" s="150" t="s">
        <v>862</v>
      </c>
    </row>
    <row r="178" spans="1:65" s="2" customFormat="1" ht="11.25">
      <c r="A178" s="33"/>
      <c r="B178" s="34"/>
      <c r="C178" s="33"/>
      <c r="D178" s="152" t="s">
        <v>147</v>
      </c>
      <c r="E178" s="33"/>
      <c r="F178" s="153" t="s">
        <v>724</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147</v>
      </c>
      <c r="AU178" s="18" t="s">
        <v>81</v>
      </c>
    </row>
    <row r="179" spans="1:65" s="2" customFormat="1" ht="16.5" customHeight="1">
      <c r="A179" s="33"/>
      <c r="B179" s="138"/>
      <c r="C179" s="139" t="s">
        <v>372</v>
      </c>
      <c r="D179" s="139" t="s">
        <v>140</v>
      </c>
      <c r="E179" s="140" t="s">
        <v>726</v>
      </c>
      <c r="F179" s="141" t="s">
        <v>727</v>
      </c>
      <c r="G179" s="142" t="s">
        <v>369</v>
      </c>
      <c r="H179" s="143">
        <v>2115.1999999999998</v>
      </c>
      <c r="I179" s="144"/>
      <c r="J179" s="145">
        <f>ROUND(I179*H179,2)</f>
        <v>0</v>
      </c>
      <c r="K179" s="141" t="s">
        <v>144</v>
      </c>
      <c r="L179" s="34"/>
      <c r="M179" s="146" t="s">
        <v>3</v>
      </c>
      <c r="N179" s="147" t="s">
        <v>42</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81</v>
      </c>
      <c r="AY179" s="18" t="s">
        <v>138</v>
      </c>
      <c r="BE179" s="151">
        <f>IF(N179="základní",J179,0)</f>
        <v>0</v>
      </c>
      <c r="BF179" s="151">
        <f>IF(N179="snížená",J179,0)</f>
        <v>0</v>
      </c>
      <c r="BG179" s="151">
        <f>IF(N179="zákl. přenesená",J179,0)</f>
        <v>0</v>
      </c>
      <c r="BH179" s="151">
        <f>IF(N179="sníž. přenesená",J179,0)</f>
        <v>0</v>
      </c>
      <c r="BI179" s="151">
        <f>IF(N179="nulová",J179,0)</f>
        <v>0</v>
      </c>
      <c r="BJ179" s="18" t="s">
        <v>79</v>
      </c>
      <c r="BK179" s="151">
        <f>ROUND(I179*H179,2)</f>
        <v>0</v>
      </c>
      <c r="BL179" s="18" t="s">
        <v>145</v>
      </c>
      <c r="BM179" s="150" t="s">
        <v>863</v>
      </c>
    </row>
    <row r="180" spans="1:65" s="2" customFormat="1" ht="11.25">
      <c r="A180" s="33"/>
      <c r="B180" s="34"/>
      <c r="C180" s="33"/>
      <c r="D180" s="152" t="s">
        <v>147</v>
      </c>
      <c r="E180" s="33"/>
      <c r="F180" s="153" t="s">
        <v>727</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147</v>
      </c>
      <c r="AU180" s="18" t="s">
        <v>81</v>
      </c>
    </row>
    <row r="181" spans="1:65" s="2" customFormat="1" ht="58.5">
      <c r="A181" s="33"/>
      <c r="B181" s="34"/>
      <c r="C181" s="33"/>
      <c r="D181" s="152" t="s">
        <v>148</v>
      </c>
      <c r="E181" s="33"/>
      <c r="F181" s="157" t="s">
        <v>729</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148</v>
      </c>
      <c r="AU181" s="18" t="s">
        <v>81</v>
      </c>
    </row>
    <row r="182" spans="1:65" s="2" customFormat="1" ht="16.5" customHeight="1">
      <c r="A182" s="33"/>
      <c r="B182" s="138"/>
      <c r="C182" s="181" t="s">
        <v>376</v>
      </c>
      <c r="D182" s="181" t="s">
        <v>276</v>
      </c>
      <c r="E182" s="182" t="s">
        <v>730</v>
      </c>
      <c r="F182" s="183" t="s">
        <v>731</v>
      </c>
      <c r="G182" s="184" t="s">
        <v>678</v>
      </c>
      <c r="H182" s="185">
        <v>10.576000000000001</v>
      </c>
      <c r="I182" s="186"/>
      <c r="J182" s="187">
        <f>ROUND(I182*H182,2)</f>
        <v>0</v>
      </c>
      <c r="K182" s="183" t="s">
        <v>321</v>
      </c>
      <c r="L182" s="188"/>
      <c r="M182" s="189" t="s">
        <v>3</v>
      </c>
      <c r="N182" s="190" t="s">
        <v>42</v>
      </c>
      <c r="O182" s="54"/>
      <c r="P182" s="148">
        <f>O182*H182</f>
        <v>0</v>
      </c>
      <c r="Q182" s="148">
        <v>0</v>
      </c>
      <c r="R182" s="148">
        <f>Q182*H182</f>
        <v>0</v>
      </c>
      <c r="S182" s="148">
        <v>0</v>
      </c>
      <c r="T182" s="149">
        <f>S182*H182</f>
        <v>0</v>
      </c>
      <c r="U182" s="33"/>
      <c r="V182" s="33"/>
      <c r="W182" s="33"/>
      <c r="X182" s="33"/>
      <c r="Y182" s="33"/>
      <c r="Z182" s="33"/>
      <c r="AA182" s="33"/>
      <c r="AB182" s="33"/>
      <c r="AC182" s="33"/>
      <c r="AD182" s="33"/>
      <c r="AE182" s="33"/>
      <c r="AR182" s="150" t="s">
        <v>189</v>
      </c>
      <c r="AT182" s="150" t="s">
        <v>276</v>
      </c>
      <c r="AU182" s="150" t="s">
        <v>81</v>
      </c>
      <c r="AY182" s="18" t="s">
        <v>138</v>
      </c>
      <c r="BE182" s="151">
        <f>IF(N182="základní",J182,0)</f>
        <v>0</v>
      </c>
      <c r="BF182" s="151">
        <f>IF(N182="snížená",J182,0)</f>
        <v>0</v>
      </c>
      <c r="BG182" s="151">
        <f>IF(N182="zákl. přenesená",J182,0)</f>
        <v>0</v>
      </c>
      <c r="BH182" s="151">
        <f>IF(N182="sníž. přenesená",J182,0)</f>
        <v>0</v>
      </c>
      <c r="BI182" s="151">
        <f>IF(N182="nulová",J182,0)</f>
        <v>0</v>
      </c>
      <c r="BJ182" s="18" t="s">
        <v>79</v>
      </c>
      <c r="BK182" s="151">
        <f>ROUND(I182*H182,2)</f>
        <v>0</v>
      </c>
      <c r="BL182" s="18" t="s">
        <v>145</v>
      </c>
      <c r="BM182" s="150" t="s">
        <v>864</v>
      </c>
    </row>
    <row r="183" spans="1:65" s="2" customFormat="1" ht="11.25">
      <c r="A183" s="33"/>
      <c r="B183" s="34"/>
      <c r="C183" s="33"/>
      <c r="D183" s="152" t="s">
        <v>147</v>
      </c>
      <c r="E183" s="33"/>
      <c r="F183" s="153" t="s">
        <v>731</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147</v>
      </c>
      <c r="AU183" s="18" t="s">
        <v>81</v>
      </c>
    </row>
    <row r="184" spans="1:65" s="2" customFormat="1" ht="16.5" customHeight="1">
      <c r="A184" s="33"/>
      <c r="B184" s="138"/>
      <c r="C184" s="139" t="s">
        <v>381</v>
      </c>
      <c r="D184" s="139" t="s">
        <v>140</v>
      </c>
      <c r="E184" s="140" t="s">
        <v>733</v>
      </c>
      <c r="F184" s="141" t="s">
        <v>734</v>
      </c>
      <c r="G184" s="142" t="s">
        <v>369</v>
      </c>
      <c r="H184" s="143">
        <v>147</v>
      </c>
      <c r="I184" s="144"/>
      <c r="J184" s="145">
        <f>ROUND(I184*H184,2)</f>
        <v>0</v>
      </c>
      <c r="K184" s="141" t="s">
        <v>144</v>
      </c>
      <c r="L184" s="34"/>
      <c r="M184" s="146" t="s">
        <v>3</v>
      </c>
      <c r="N184" s="147" t="s">
        <v>42</v>
      </c>
      <c r="O184" s="54"/>
      <c r="P184" s="148">
        <f>O184*H184</f>
        <v>0</v>
      </c>
      <c r="Q184" s="148">
        <v>0</v>
      </c>
      <c r="R184" s="148">
        <f>Q184*H184</f>
        <v>0</v>
      </c>
      <c r="S184" s="148">
        <v>0</v>
      </c>
      <c r="T184" s="149">
        <f>S184*H184</f>
        <v>0</v>
      </c>
      <c r="U184" s="33"/>
      <c r="V184" s="33"/>
      <c r="W184" s="33"/>
      <c r="X184" s="33"/>
      <c r="Y184" s="33"/>
      <c r="Z184" s="33"/>
      <c r="AA184" s="33"/>
      <c r="AB184" s="33"/>
      <c r="AC184" s="33"/>
      <c r="AD184" s="33"/>
      <c r="AE184" s="33"/>
      <c r="AR184" s="150" t="s">
        <v>145</v>
      </c>
      <c r="AT184" s="150" t="s">
        <v>140</v>
      </c>
      <c r="AU184" s="150" t="s">
        <v>81</v>
      </c>
      <c r="AY184" s="18" t="s">
        <v>138</v>
      </c>
      <c r="BE184" s="151">
        <f>IF(N184="základní",J184,0)</f>
        <v>0</v>
      </c>
      <c r="BF184" s="151">
        <f>IF(N184="snížená",J184,0)</f>
        <v>0</v>
      </c>
      <c r="BG184" s="151">
        <f>IF(N184="zákl. přenesená",J184,0)</f>
        <v>0</v>
      </c>
      <c r="BH184" s="151">
        <f>IF(N184="sníž. přenesená",J184,0)</f>
        <v>0</v>
      </c>
      <c r="BI184" s="151">
        <f>IF(N184="nulová",J184,0)</f>
        <v>0</v>
      </c>
      <c r="BJ184" s="18" t="s">
        <v>79</v>
      </c>
      <c r="BK184" s="151">
        <f>ROUND(I184*H184,2)</f>
        <v>0</v>
      </c>
      <c r="BL184" s="18" t="s">
        <v>145</v>
      </c>
      <c r="BM184" s="150" t="s">
        <v>865</v>
      </c>
    </row>
    <row r="185" spans="1:65" s="2" customFormat="1" ht="11.25">
      <c r="A185" s="33"/>
      <c r="B185" s="34"/>
      <c r="C185" s="33"/>
      <c r="D185" s="152" t="s">
        <v>147</v>
      </c>
      <c r="E185" s="33"/>
      <c r="F185" s="153" t="s">
        <v>734</v>
      </c>
      <c r="G185" s="33"/>
      <c r="H185" s="33"/>
      <c r="I185" s="154"/>
      <c r="J185" s="33"/>
      <c r="K185" s="33"/>
      <c r="L185" s="34"/>
      <c r="M185" s="155"/>
      <c r="N185" s="156"/>
      <c r="O185" s="54"/>
      <c r="P185" s="54"/>
      <c r="Q185" s="54"/>
      <c r="R185" s="54"/>
      <c r="S185" s="54"/>
      <c r="T185" s="55"/>
      <c r="U185" s="33"/>
      <c r="V185" s="33"/>
      <c r="W185" s="33"/>
      <c r="X185" s="33"/>
      <c r="Y185" s="33"/>
      <c r="Z185" s="33"/>
      <c r="AA185" s="33"/>
      <c r="AB185" s="33"/>
      <c r="AC185" s="33"/>
      <c r="AD185" s="33"/>
      <c r="AE185" s="33"/>
      <c r="AT185" s="18" t="s">
        <v>147</v>
      </c>
      <c r="AU185" s="18" t="s">
        <v>81</v>
      </c>
    </row>
    <row r="186" spans="1:65" s="2" customFormat="1" ht="146.25">
      <c r="A186" s="33"/>
      <c r="B186" s="34"/>
      <c r="C186" s="33"/>
      <c r="D186" s="152" t="s">
        <v>148</v>
      </c>
      <c r="E186" s="33"/>
      <c r="F186" s="157" t="s">
        <v>736</v>
      </c>
      <c r="G186" s="33"/>
      <c r="H186" s="33"/>
      <c r="I186" s="154"/>
      <c r="J186" s="33"/>
      <c r="K186" s="33"/>
      <c r="L186" s="34"/>
      <c r="M186" s="155"/>
      <c r="N186" s="156"/>
      <c r="O186" s="54"/>
      <c r="P186" s="54"/>
      <c r="Q186" s="54"/>
      <c r="R186" s="54"/>
      <c r="S186" s="54"/>
      <c r="T186" s="55"/>
      <c r="U186" s="33"/>
      <c r="V186" s="33"/>
      <c r="W186" s="33"/>
      <c r="X186" s="33"/>
      <c r="Y186" s="33"/>
      <c r="Z186" s="33"/>
      <c r="AA186" s="33"/>
      <c r="AB186" s="33"/>
      <c r="AC186" s="33"/>
      <c r="AD186" s="33"/>
      <c r="AE186" s="33"/>
      <c r="AT186" s="18" t="s">
        <v>148</v>
      </c>
      <c r="AU186" s="18" t="s">
        <v>81</v>
      </c>
    </row>
    <row r="187" spans="1:65" s="2" customFormat="1" ht="16.5" customHeight="1">
      <c r="A187" s="33"/>
      <c r="B187" s="138"/>
      <c r="C187" s="139" t="s">
        <v>385</v>
      </c>
      <c r="D187" s="139" t="s">
        <v>140</v>
      </c>
      <c r="E187" s="140" t="s">
        <v>737</v>
      </c>
      <c r="F187" s="141" t="s">
        <v>866</v>
      </c>
      <c r="G187" s="142" t="s">
        <v>739</v>
      </c>
      <c r="H187" s="143">
        <v>6.4</v>
      </c>
      <c r="I187" s="144"/>
      <c r="J187" s="145">
        <f>ROUND(I187*H187,2)</f>
        <v>0</v>
      </c>
      <c r="K187" s="141" t="s">
        <v>321</v>
      </c>
      <c r="L187" s="34"/>
      <c r="M187" s="146" t="s">
        <v>3</v>
      </c>
      <c r="N187" s="147" t="s">
        <v>42</v>
      </c>
      <c r="O187" s="54"/>
      <c r="P187" s="148">
        <f>O187*H187</f>
        <v>0</v>
      </c>
      <c r="Q187" s="148">
        <v>0</v>
      </c>
      <c r="R187" s="148">
        <f>Q187*H187</f>
        <v>0</v>
      </c>
      <c r="S187" s="148">
        <v>0</v>
      </c>
      <c r="T187" s="149">
        <f>S187*H187</f>
        <v>0</v>
      </c>
      <c r="U187" s="33"/>
      <c r="V187" s="33"/>
      <c r="W187" s="33"/>
      <c r="X187" s="33"/>
      <c r="Y187" s="33"/>
      <c r="Z187" s="33"/>
      <c r="AA187" s="33"/>
      <c r="AB187" s="33"/>
      <c r="AC187" s="33"/>
      <c r="AD187" s="33"/>
      <c r="AE187" s="33"/>
      <c r="AR187" s="150" t="s">
        <v>145</v>
      </c>
      <c r="AT187" s="150" t="s">
        <v>140</v>
      </c>
      <c r="AU187" s="150" t="s">
        <v>81</v>
      </c>
      <c r="AY187" s="18" t="s">
        <v>138</v>
      </c>
      <c r="BE187" s="151">
        <f>IF(N187="základní",J187,0)</f>
        <v>0</v>
      </c>
      <c r="BF187" s="151">
        <f>IF(N187="snížená",J187,0)</f>
        <v>0</v>
      </c>
      <c r="BG187" s="151">
        <f>IF(N187="zákl. přenesená",J187,0)</f>
        <v>0</v>
      </c>
      <c r="BH187" s="151">
        <f>IF(N187="sníž. přenesená",J187,0)</f>
        <v>0</v>
      </c>
      <c r="BI187" s="151">
        <f>IF(N187="nulová",J187,0)</f>
        <v>0</v>
      </c>
      <c r="BJ187" s="18" t="s">
        <v>79</v>
      </c>
      <c r="BK187" s="151">
        <f>ROUND(I187*H187,2)</f>
        <v>0</v>
      </c>
      <c r="BL187" s="18" t="s">
        <v>145</v>
      </c>
      <c r="BM187" s="150" t="s">
        <v>867</v>
      </c>
    </row>
    <row r="188" spans="1:65" s="2" customFormat="1" ht="11.25">
      <c r="A188" s="33"/>
      <c r="B188" s="34"/>
      <c r="C188" s="33"/>
      <c r="D188" s="152" t="s">
        <v>147</v>
      </c>
      <c r="E188" s="33"/>
      <c r="F188" s="153" t="s">
        <v>738</v>
      </c>
      <c r="G188" s="33"/>
      <c r="H188" s="33"/>
      <c r="I188" s="154"/>
      <c r="J188" s="33"/>
      <c r="K188" s="33"/>
      <c r="L188" s="34"/>
      <c r="M188" s="155"/>
      <c r="N188" s="156"/>
      <c r="O188" s="54"/>
      <c r="P188" s="54"/>
      <c r="Q188" s="54"/>
      <c r="R188" s="54"/>
      <c r="S188" s="54"/>
      <c r="T188" s="55"/>
      <c r="U188" s="33"/>
      <c r="V188" s="33"/>
      <c r="W188" s="33"/>
      <c r="X188" s="33"/>
      <c r="Y188" s="33"/>
      <c r="Z188" s="33"/>
      <c r="AA188" s="33"/>
      <c r="AB188" s="33"/>
      <c r="AC188" s="33"/>
      <c r="AD188" s="33"/>
      <c r="AE188" s="33"/>
      <c r="AT188" s="18" t="s">
        <v>147</v>
      </c>
      <c r="AU188" s="18" t="s">
        <v>81</v>
      </c>
    </row>
    <row r="189" spans="1:65" s="2" customFormat="1" ht="16.5" customHeight="1">
      <c r="A189" s="33"/>
      <c r="B189" s="138"/>
      <c r="C189" s="139" t="s">
        <v>389</v>
      </c>
      <c r="D189" s="139" t="s">
        <v>140</v>
      </c>
      <c r="E189" s="140" t="s">
        <v>868</v>
      </c>
      <c r="F189" s="141" t="s">
        <v>869</v>
      </c>
      <c r="G189" s="142" t="s">
        <v>143</v>
      </c>
      <c r="H189" s="143">
        <v>6348</v>
      </c>
      <c r="I189" s="144"/>
      <c r="J189" s="145">
        <f>ROUND(I189*H189,2)</f>
        <v>0</v>
      </c>
      <c r="K189" s="141" t="s">
        <v>144</v>
      </c>
      <c r="L189" s="34"/>
      <c r="M189" s="146" t="s">
        <v>3</v>
      </c>
      <c r="N189" s="147" t="s">
        <v>42</v>
      </c>
      <c r="O189" s="54"/>
      <c r="P189" s="148">
        <f>O189*H189</f>
        <v>0</v>
      </c>
      <c r="Q189" s="148">
        <v>0</v>
      </c>
      <c r="R189" s="148">
        <f>Q189*H189</f>
        <v>0</v>
      </c>
      <c r="S189" s="148">
        <v>0</v>
      </c>
      <c r="T189" s="149">
        <f>S189*H189</f>
        <v>0</v>
      </c>
      <c r="U189" s="33"/>
      <c r="V189" s="33"/>
      <c r="W189" s="33"/>
      <c r="X189" s="33"/>
      <c r="Y189" s="33"/>
      <c r="Z189" s="33"/>
      <c r="AA189" s="33"/>
      <c r="AB189" s="33"/>
      <c r="AC189" s="33"/>
      <c r="AD189" s="33"/>
      <c r="AE189" s="33"/>
      <c r="AR189" s="150" t="s">
        <v>145</v>
      </c>
      <c r="AT189" s="150" t="s">
        <v>140</v>
      </c>
      <c r="AU189" s="150" t="s">
        <v>81</v>
      </c>
      <c r="AY189" s="18" t="s">
        <v>138</v>
      </c>
      <c r="BE189" s="151">
        <f>IF(N189="základní",J189,0)</f>
        <v>0</v>
      </c>
      <c r="BF189" s="151">
        <f>IF(N189="snížená",J189,0)</f>
        <v>0</v>
      </c>
      <c r="BG189" s="151">
        <f>IF(N189="zákl. přenesená",J189,0)</f>
        <v>0</v>
      </c>
      <c r="BH189" s="151">
        <f>IF(N189="sníž. přenesená",J189,0)</f>
        <v>0</v>
      </c>
      <c r="BI189" s="151">
        <f>IF(N189="nulová",J189,0)</f>
        <v>0</v>
      </c>
      <c r="BJ189" s="18" t="s">
        <v>79</v>
      </c>
      <c r="BK189" s="151">
        <f>ROUND(I189*H189,2)</f>
        <v>0</v>
      </c>
      <c r="BL189" s="18" t="s">
        <v>145</v>
      </c>
      <c r="BM189" s="150" t="s">
        <v>870</v>
      </c>
    </row>
    <row r="190" spans="1:65" s="2" customFormat="1" ht="11.25">
      <c r="A190" s="33"/>
      <c r="B190" s="34"/>
      <c r="C190" s="33"/>
      <c r="D190" s="152" t="s">
        <v>147</v>
      </c>
      <c r="E190" s="33"/>
      <c r="F190" s="153" t="s">
        <v>869</v>
      </c>
      <c r="G190" s="33"/>
      <c r="H190" s="33"/>
      <c r="I190" s="154"/>
      <c r="J190" s="33"/>
      <c r="K190" s="33"/>
      <c r="L190" s="34"/>
      <c r="M190" s="155"/>
      <c r="N190" s="156"/>
      <c r="O190" s="54"/>
      <c r="P190" s="54"/>
      <c r="Q190" s="54"/>
      <c r="R190" s="54"/>
      <c r="S190" s="54"/>
      <c r="T190" s="55"/>
      <c r="U190" s="33"/>
      <c r="V190" s="33"/>
      <c r="W190" s="33"/>
      <c r="X190" s="33"/>
      <c r="Y190" s="33"/>
      <c r="Z190" s="33"/>
      <c r="AA190" s="33"/>
      <c r="AB190" s="33"/>
      <c r="AC190" s="33"/>
      <c r="AD190" s="33"/>
      <c r="AE190" s="33"/>
      <c r="AT190" s="18" t="s">
        <v>147</v>
      </c>
      <c r="AU190" s="18" t="s">
        <v>81</v>
      </c>
    </row>
    <row r="191" spans="1:65" s="2" customFormat="1" ht="87.75">
      <c r="A191" s="33"/>
      <c r="B191" s="34"/>
      <c r="C191" s="33"/>
      <c r="D191" s="152" t="s">
        <v>148</v>
      </c>
      <c r="E191" s="33"/>
      <c r="F191" s="157" t="s">
        <v>149</v>
      </c>
      <c r="G191" s="33"/>
      <c r="H191" s="33"/>
      <c r="I191" s="154"/>
      <c r="J191" s="33"/>
      <c r="K191" s="33"/>
      <c r="L191" s="34"/>
      <c r="M191" s="155"/>
      <c r="N191" s="156"/>
      <c r="O191" s="54"/>
      <c r="P191" s="54"/>
      <c r="Q191" s="54"/>
      <c r="R191" s="54"/>
      <c r="S191" s="54"/>
      <c r="T191" s="55"/>
      <c r="U191" s="33"/>
      <c r="V191" s="33"/>
      <c r="W191" s="33"/>
      <c r="X191" s="33"/>
      <c r="Y191" s="33"/>
      <c r="Z191" s="33"/>
      <c r="AA191" s="33"/>
      <c r="AB191" s="33"/>
      <c r="AC191" s="33"/>
      <c r="AD191" s="33"/>
      <c r="AE191" s="33"/>
      <c r="AT191" s="18" t="s">
        <v>148</v>
      </c>
      <c r="AU191" s="18" t="s">
        <v>81</v>
      </c>
    </row>
    <row r="192" spans="1:65" s="12" customFormat="1" ht="22.9" customHeight="1">
      <c r="B192" s="125"/>
      <c r="D192" s="126" t="s">
        <v>70</v>
      </c>
      <c r="E192" s="136" t="s">
        <v>871</v>
      </c>
      <c r="F192" s="136" t="s">
        <v>872</v>
      </c>
      <c r="I192" s="128"/>
      <c r="J192" s="137">
        <f>BK192</f>
        <v>0</v>
      </c>
      <c r="L192" s="125"/>
      <c r="M192" s="130"/>
      <c r="N192" s="131"/>
      <c r="O192" s="131"/>
      <c r="P192" s="132">
        <f>SUM(P193:P223)</f>
        <v>0</v>
      </c>
      <c r="Q192" s="131"/>
      <c r="R192" s="132">
        <f>SUM(R193:R223)</f>
        <v>0</v>
      </c>
      <c r="S192" s="131"/>
      <c r="T192" s="133">
        <f>SUM(T193:T223)</f>
        <v>0</v>
      </c>
      <c r="AR192" s="126" t="s">
        <v>79</v>
      </c>
      <c r="AT192" s="134" t="s">
        <v>70</v>
      </c>
      <c r="AU192" s="134" t="s">
        <v>79</v>
      </c>
      <c r="AY192" s="126" t="s">
        <v>138</v>
      </c>
      <c r="BK192" s="135">
        <f>SUM(BK193:BK223)</f>
        <v>0</v>
      </c>
    </row>
    <row r="193" spans="1:65" s="2" customFormat="1" ht="16.5" customHeight="1">
      <c r="A193" s="33"/>
      <c r="B193" s="138"/>
      <c r="C193" s="139" t="s">
        <v>393</v>
      </c>
      <c r="D193" s="139" t="s">
        <v>140</v>
      </c>
      <c r="E193" s="140" t="s">
        <v>705</v>
      </c>
      <c r="F193" s="141" t="s">
        <v>706</v>
      </c>
      <c r="G193" s="142" t="s">
        <v>174</v>
      </c>
      <c r="H193" s="143">
        <v>103.155</v>
      </c>
      <c r="I193" s="144"/>
      <c r="J193" s="145">
        <f>ROUND(I193*H193,2)</f>
        <v>0</v>
      </c>
      <c r="K193" s="141" t="s">
        <v>144</v>
      </c>
      <c r="L193" s="34"/>
      <c r="M193" s="146" t="s">
        <v>3</v>
      </c>
      <c r="N193" s="147" t="s">
        <v>42</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145</v>
      </c>
      <c r="AT193" s="150" t="s">
        <v>140</v>
      </c>
      <c r="AU193" s="150" t="s">
        <v>81</v>
      </c>
      <c r="AY193" s="18" t="s">
        <v>138</v>
      </c>
      <c r="BE193" s="151">
        <f>IF(N193="základní",J193,0)</f>
        <v>0</v>
      </c>
      <c r="BF193" s="151">
        <f>IF(N193="snížená",J193,0)</f>
        <v>0</v>
      </c>
      <c r="BG193" s="151">
        <f>IF(N193="zákl. přenesená",J193,0)</f>
        <v>0</v>
      </c>
      <c r="BH193" s="151">
        <f>IF(N193="sníž. přenesená",J193,0)</f>
        <v>0</v>
      </c>
      <c r="BI193" s="151">
        <f>IF(N193="nulová",J193,0)</f>
        <v>0</v>
      </c>
      <c r="BJ193" s="18" t="s">
        <v>79</v>
      </c>
      <c r="BK193" s="151">
        <f>ROUND(I193*H193,2)</f>
        <v>0</v>
      </c>
      <c r="BL193" s="18" t="s">
        <v>145</v>
      </c>
      <c r="BM193" s="150" t="s">
        <v>873</v>
      </c>
    </row>
    <row r="194" spans="1:65" s="2" customFormat="1" ht="11.25">
      <c r="A194" s="33"/>
      <c r="B194" s="34"/>
      <c r="C194" s="33"/>
      <c r="D194" s="152" t="s">
        <v>147</v>
      </c>
      <c r="E194" s="33"/>
      <c r="F194" s="153" t="s">
        <v>706</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147</v>
      </c>
      <c r="AU194" s="18" t="s">
        <v>81</v>
      </c>
    </row>
    <row r="195" spans="1:65" s="2" customFormat="1" ht="16.5" customHeight="1">
      <c r="A195" s="33"/>
      <c r="B195" s="138"/>
      <c r="C195" s="139" t="s">
        <v>397</v>
      </c>
      <c r="D195" s="139" t="s">
        <v>140</v>
      </c>
      <c r="E195" s="140" t="s">
        <v>708</v>
      </c>
      <c r="F195" s="141" t="s">
        <v>709</v>
      </c>
      <c r="G195" s="142" t="s">
        <v>174</v>
      </c>
      <c r="H195" s="143">
        <v>103.155</v>
      </c>
      <c r="I195" s="144"/>
      <c r="J195" s="145">
        <f>ROUND(I195*H195,2)</f>
        <v>0</v>
      </c>
      <c r="K195" s="141" t="s">
        <v>144</v>
      </c>
      <c r="L195" s="34"/>
      <c r="M195" s="146" t="s">
        <v>3</v>
      </c>
      <c r="N195" s="147" t="s">
        <v>42</v>
      </c>
      <c r="O195" s="54"/>
      <c r="P195" s="148">
        <f>O195*H195</f>
        <v>0</v>
      </c>
      <c r="Q195" s="148">
        <v>0</v>
      </c>
      <c r="R195" s="148">
        <f>Q195*H195</f>
        <v>0</v>
      </c>
      <c r="S195" s="148">
        <v>0</v>
      </c>
      <c r="T195" s="149">
        <f>S195*H195</f>
        <v>0</v>
      </c>
      <c r="U195" s="33"/>
      <c r="V195" s="33"/>
      <c r="W195" s="33"/>
      <c r="X195" s="33"/>
      <c r="Y195" s="33"/>
      <c r="Z195" s="33"/>
      <c r="AA195" s="33"/>
      <c r="AB195" s="33"/>
      <c r="AC195" s="33"/>
      <c r="AD195" s="33"/>
      <c r="AE195" s="33"/>
      <c r="AR195" s="150" t="s">
        <v>145</v>
      </c>
      <c r="AT195" s="150" t="s">
        <v>140</v>
      </c>
      <c r="AU195" s="150" t="s">
        <v>81</v>
      </c>
      <c r="AY195" s="18" t="s">
        <v>138</v>
      </c>
      <c r="BE195" s="151">
        <f>IF(N195="základní",J195,0)</f>
        <v>0</v>
      </c>
      <c r="BF195" s="151">
        <f>IF(N195="snížená",J195,0)</f>
        <v>0</v>
      </c>
      <c r="BG195" s="151">
        <f>IF(N195="zákl. přenesená",J195,0)</f>
        <v>0</v>
      </c>
      <c r="BH195" s="151">
        <f>IF(N195="sníž. přenesená",J195,0)</f>
        <v>0</v>
      </c>
      <c r="BI195" s="151">
        <f>IF(N195="nulová",J195,0)</f>
        <v>0</v>
      </c>
      <c r="BJ195" s="18" t="s">
        <v>79</v>
      </c>
      <c r="BK195" s="151">
        <f>ROUND(I195*H195,2)</f>
        <v>0</v>
      </c>
      <c r="BL195" s="18" t="s">
        <v>145</v>
      </c>
      <c r="BM195" s="150" t="s">
        <v>874</v>
      </c>
    </row>
    <row r="196" spans="1:65" s="2" customFormat="1" ht="11.25">
      <c r="A196" s="33"/>
      <c r="B196" s="34"/>
      <c r="C196" s="33"/>
      <c r="D196" s="152" t="s">
        <v>147</v>
      </c>
      <c r="E196" s="33"/>
      <c r="F196" s="153" t="s">
        <v>709</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147</v>
      </c>
      <c r="AU196" s="18" t="s">
        <v>81</v>
      </c>
    </row>
    <row r="197" spans="1:65" s="2" customFormat="1" ht="48.75">
      <c r="A197" s="33"/>
      <c r="B197" s="34"/>
      <c r="C197" s="33"/>
      <c r="D197" s="152" t="s">
        <v>148</v>
      </c>
      <c r="E197" s="33"/>
      <c r="F197" s="157" t="s">
        <v>711</v>
      </c>
      <c r="G197" s="33"/>
      <c r="H197" s="33"/>
      <c r="I197" s="154"/>
      <c r="J197" s="33"/>
      <c r="K197" s="33"/>
      <c r="L197" s="34"/>
      <c r="M197" s="155"/>
      <c r="N197" s="156"/>
      <c r="O197" s="54"/>
      <c r="P197" s="54"/>
      <c r="Q197" s="54"/>
      <c r="R197" s="54"/>
      <c r="S197" s="54"/>
      <c r="T197" s="55"/>
      <c r="U197" s="33"/>
      <c r="V197" s="33"/>
      <c r="W197" s="33"/>
      <c r="X197" s="33"/>
      <c r="Y197" s="33"/>
      <c r="Z197" s="33"/>
      <c r="AA197" s="33"/>
      <c r="AB197" s="33"/>
      <c r="AC197" s="33"/>
      <c r="AD197" s="33"/>
      <c r="AE197" s="33"/>
      <c r="AT197" s="18" t="s">
        <v>148</v>
      </c>
      <c r="AU197" s="18" t="s">
        <v>81</v>
      </c>
    </row>
    <row r="198" spans="1:65" s="2" customFormat="1" ht="16.5" customHeight="1">
      <c r="A198" s="33"/>
      <c r="B198" s="138"/>
      <c r="C198" s="139" t="s">
        <v>401</v>
      </c>
      <c r="D198" s="139" t="s">
        <v>140</v>
      </c>
      <c r="E198" s="140" t="s">
        <v>712</v>
      </c>
      <c r="F198" s="141" t="s">
        <v>713</v>
      </c>
      <c r="G198" s="142" t="s">
        <v>174</v>
      </c>
      <c r="H198" s="143">
        <v>103.155</v>
      </c>
      <c r="I198" s="144"/>
      <c r="J198" s="145">
        <f>ROUND(I198*H198,2)</f>
        <v>0</v>
      </c>
      <c r="K198" s="141" t="s">
        <v>144</v>
      </c>
      <c r="L198" s="34"/>
      <c r="M198" s="146" t="s">
        <v>3</v>
      </c>
      <c r="N198" s="147" t="s">
        <v>42</v>
      </c>
      <c r="O198" s="54"/>
      <c r="P198" s="148">
        <f>O198*H198</f>
        <v>0</v>
      </c>
      <c r="Q198" s="148">
        <v>0</v>
      </c>
      <c r="R198" s="148">
        <f>Q198*H198</f>
        <v>0</v>
      </c>
      <c r="S198" s="148">
        <v>0</v>
      </c>
      <c r="T198" s="149">
        <f>S198*H198</f>
        <v>0</v>
      </c>
      <c r="U198" s="33"/>
      <c r="V198" s="33"/>
      <c r="W198" s="33"/>
      <c r="X198" s="33"/>
      <c r="Y198" s="33"/>
      <c r="Z198" s="33"/>
      <c r="AA198" s="33"/>
      <c r="AB198" s="33"/>
      <c r="AC198" s="33"/>
      <c r="AD198" s="33"/>
      <c r="AE198" s="33"/>
      <c r="AR198" s="150" t="s">
        <v>145</v>
      </c>
      <c r="AT198" s="150" t="s">
        <v>140</v>
      </c>
      <c r="AU198" s="150" t="s">
        <v>81</v>
      </c>
      <c r="AY198" s="18" t="s">
        <v>138</v>
      </c>
      <c r="BE198" s="151">
        <f>IF(N198="základní",J198,0)</f>
        <v>0</v>
      </c>
      <c r="BF198" s="151">
        <f>IF(N198="snížená",J198,0)</f>
        <v>0</v>
      </c>
      <c r="BG198" s="151">
        <f>IF(N198="zákl. přenesená",J198,0)</f>
        <v>0</v>
      </c>
      <c r="BH198" s="151">
        <f>IF(N198="sníž. přenesená",J198,0)</f>
        <v>0</v>
      </c>
      <c r="BI198" s="151">
        <f>IF(N198="nulová",J198,0)</f>
        <v>0</v>
      </c>
      <c r="BJ198" s="18" t="s">
        <v>79</v>
      </c>
      <c r="BK198" s="151">
        <f>ROUND(I198*H198,2)</f>
        <v>0</v>
      </c>
      <c r="BL198" s="18" t="s">
        <v>145</v>
      </c>
      <c r="BM198" s="150" t="s">
        <v>875</v>
      </c>
    </row>
    <row r="199" spans="1:65" s="2" customFormat="1" ht="11.25">
      <c r="A199" s="33"/>
      <c r="B199" s="34"/>
      <c r="C199" s="33"/>
      <c r="D199" s="152" t="s">
        <v>147</v>
      </c>
      <c r="E199" s="33"/>
      <c r="F199" s="153" t="s">
        <v>713</v>
      </c>
      <c r="G199" s="33"/>
      <c r="H199" s="33"/>
      <c r="I199" s="154"/>
      <c r="J199" s="33"/>
      <c r="K199" s="33"/>
      <c r="L199" s="34"/>
      <c r="M199" s="155"/>
      <c r="N199" s="156"/>
      <c r="O199" s="54"/>
      <c r="P199" s="54"/>
      <c r="Q199" s="54"/>
      <c r="R199" s="54"/>
      <c r="S199" s="54"/>
      <c r="T199" s="55"/>
      <c r="U199" s="33"/>
      <c r="V199" s="33"/>
      <c r="W199" s="33"/>
      <c r="X199" s="33"/>
      <c r="Y199" s="33"/>
      <c r="Z199" s="33"/>
      <c r="AA199" s="33"/>
      <c r="AB199" s="33"/>
      <c r="AC199" s="33"/>
      <c r="AD199" s="33"/>
      <c r="AE199" s="33"/>
      <c r="AT199" s="18" t="s">
        <v>147</v>
      </c>
      <c r="AU199" s="18" t="s">
        <v>81</v>
      </c>
    </row>
    <row r="200" spans="1:65" s="2" customFormat="1" ht="48.75">
      <c r="A200" s="33"/>
      <c r="B200" s="34"/>
      <c r="C200" s="33"/>
      <c r="D200" s="152" t="s">
        <v>148</v>
      </c>
      <c r="E200" s="33"/>
      <c r="F200" s="157" t="s">
        <v>711</v>
      </c>
      <c r="G200" s="33"/>
      <c r="H200" s="33"/>
      <c r="I200" s="154"/>
      <c r="J200" s="33"/>
      <c r="K200" s="33"/>
      <c r="L200" s="34"/>
      <c r="M200" s="155"/>
      <c r="N200" s="156"/>
      <c r="O200" s="54"/>
      <c r="P200" s="54"/>
      <c r="Q200" s="54"/>
      <c r="R200" s="54"/>
      <c r="S200" s="54"/>
      <c r="T200" s="55"/>
      <c r="U200" s="33"/>
      <c r="V200" s="33"/>
      <c r="W200" s="33"/>
      <c r="X200" s="33"/>
      <c r="Y200" s="33"/>
      <c r="Z200" s="33"/>
      <c r="AA200" s="33"/>
      <c r="AB200" s="33"/>
      <c r="AC200" s="33"/>
      <c r="AD200" s="33"/>
      <c r="AE200" s="33"/>
      <c r="AT200" s="18" t="s">
        <v>148</v>
      </c>
      <c r="AU200" s="18" t="s">
        <v>81</v>
      </c>
    </row>
    <row r="201" spans="1:65" s="2" customFormat="1" ht="16.5" customHeight="1">
      <c r="A201" s="33"/>
      <c r="B201" s="138"/>
      <c r="C201" s="181" t="s">
        <v>407</v>
      </c>
      <c r="D201" s="181" t="s">
        <v>276</v>
      </c>
      <c r="E201" s="182" t="s">
        <v>715</v>
      </c>
      <c r="F201" s="183" t="s">
        <v>716</v>
      </c>
      <c r="G201" s="184" t="s">
        <v>668</v>
      </c>
      <c r="H201" s="185">
        <v>103.155</v>
      </c>
      <c r="I201" s="186"/>
      <c r="J201" s="187">
        <f>ROUND(I201*H201,2)</f>
        <v>0</v>
      </c>
      <c r="K201" s="183" t="s">
        <v>321</v>
      </c>
      <c r="L201" s="188"/>
      <c r="M201" s="189" t="s">
        <v>3</v>
      </c>
      <c r="N201" s="190" t="s">
        <v>42</v>
      </c>
      <c r="O201" s="54"/>
      <c r="P201" s="148">
        <f>O201*H201</f>
        <v>0</v>
      </c>
      <c r="Q201" s="148">
        <v>0</v>
      </c>
      <c r="R201" s="148">
        <f>Q201*H201</f>
        <v>0</v>
      </c>
      <c r="S201" s="148">
        <v>0</v>
      </c>
      <c r="T201" s="149">
        <f>S201*H201</f>
        <v>0</v>
      </c>
      <c r="U201" s="33"/>
      <c r="V201" s="33"/>
      <c r="W201" s="33"/>
      <c r="X201" s="33"/>
      <c r="Y201" s="33"/>
      <c r="Z201" s="33"/>
      <c r="AA201" s="33"/>
      <c r="AB201" s="33"/>
      <c r="AC201" s="33"/>
      <c r="AD201" s="33"/>
      <c r="AE201" s="33"/>
      <c r="AR201" s="150" t="s">
        <v>189</v>
      </c>
      <c r="AT201" s="150" t="s">
        <v>276</v>
      </c>
      <c r="AU201" s="150" t="s">
        <v>81</v>
      </c>
      <c r="AY201" s="18" t="s">
        <v>138</v>
      </c>
      <c r="BE201" s="151">
        <f>IF(N201="základní",J201,0)</f>
        <v>0</v>
      </c>
      <c r="BF201" s="151">
        <f>IF(N201="snížená",J201,0)</f>
        <v>0</v>
      </c>
      <c r="BG201" s="151">
        <f>IF(N201="zákl. přenesená",J201,0)</f>
        <v>0</v>
      </c>
      <c r="BH201" s="151">
        <f>IF(N201="sníž. přenesená",J201,0)</f>
        <v>0</v>
      </c>
      <c r="BI201" s="151">
        <f>IF(N201="nulová",J201,0)</f>
        <v>0</v>
      </c>
      <c r="BJ201" s="18" t="s">
        <v>79</v>
      </c>
      <c r="BK201" s="151">
        <f>ROUND(I201*H201,2)</f>
        <v>0</v>
      </c>
      <c r="BL201" s="18" t="s">
        <v>145</v>
      </c>
      <c r="BM201" s="150" t="s">
        <v>876</v>
      </c>
    </row>
    <row r="202" spans="1:65" s="2" customFormat="1" ht="11.25">
      <c r="A202" s="33"/>
      <c r="B202" s="34"/>
      <c r="C202" s="33"/>
      <c r="D202" s="152" t="s">
        <v>147</v>
      </c>
      <c r="E202" s="33"/>
      <c r="F202" s="153" t="s">
        <v>716</v>
      </c>
      <c r="G202" s="33"/>
      <c r="H202" s="33"/>
      <c r="I202" s="154"/>
      <c r="J202" s="33"/>
      <c r="K202" s="33"/>
      <c r="L202" s="34"/>
      <c r="M202" s="155"/>
      <c r="N202" s="156"/>
      <c r="O202" s="54"/>
      <c r="P202" s="54"/>
      <c r="Q202" s="54"/>
      <c r="R202" s="54"/>
      <c r="S202" s="54"/>
      <c r="T202" s="55"/>
      <c r="U202" s="33"/>
      <c r="V202" s="33"/>
      <c r="W202" s="33"/>
      <c r="X202" s="33"/>
      <c r="Y202" s="33"/>
      <c r="Z202" s="33"/>
      <c r="AA202" s="33"/>
      <c r="AB202" s="33"/>
      <c r="AC202" s="33"/>
      <c r="AD202" s="33"/>
      <c r="AE202" s="33"/>
      <c r="AT202" s="18" t="s">
        <v>147</v>
      </c>
      <c r="AU202" s="18" t="s">
        <v>81</v>
      </c>
    </row>
    <row r="203" spans="1:65" s="2" customFormat="1" ht="16.5" customHeight="1">
      <c r="A203" s="33"/>
      <c r="B203" s="138"/>
      <c r="C203" s="139" t="s">
        <v>412</v>
      </c>
      <c r="D203" s="139" t="s">
        <v>140</v>
      </c>
      <c r="E203" s="140" t="s">
        <v>857</v>
      </c>
      <c r="F203" s="141" t="s">
        <v>858</v>
      </c>
      <c r="G203" s="142" t="s">
        <v>369</v>
      </c>
      <c r="H203" s="143">
        <v>1410</v>
      </c>
      <c r="I203" s="144"/>
      <c r="J203" s="145">
        <f>ROUND(I203*H203,2)</f>
        <v>0</v>
      </c>
      <c r="K203" s="141" t="s">
        <v>144</v>
      </c>
      <c r="L203" s="34"/>
      <c r="M203" s="146" t="s">
        <v>3</v>
      </c>
      <c r="N203" s="147" t="s">
        <v>42</v>
      </c>
      <c r="O203" s="54"/>
      <c r="P203" s="148">
        <f>O203*H203</f>
        <v>0</v>
      </c>
      <c r="Q203" s="148">
        <v>0</v>
      </c>
      <c r="R203" s="148">
        <f>Q203*H203</f>
        <v>0</v>
      </c>
      <c r="S203" s="148">
        <v>0</v>
      </c>
      <c r="T203" s="149">
        <f>S203*H203</f>
        <v>0</v>
      </c>
      <c r="U203" s="33"/>
      <c r="V203" s="33"/>
      <c r="W203" s="33"/>
      <c r="X203" s="33"/>
      <c r="Y203" s="33"/>
      <c r="Z203" s="33"/>
      <c r="AA203" s="33"/>
      <c r="AB203" s="33"/>
      <c r="AC203" s="33"/>
      <c r="AD203" s="33"/>
      <c r="AE203" s="33"/>
      <c r="AR203" s="150" t="s">
        <v>145</v>
      </c>
      <c r="AT203" s="150" t="s">
        <v>140</v>
      </c>
      <c r="AU203" s="150" t="s">
        <v>81</v>
      </c>
      <c r="AY203" s="18" t="s">
        <v>138</v>
      </c>
      <c r="BE203" s="151">
        <f>IF(N203="základní",J203,0)</f>
        <v>0</v>
      </c>
      <c r="BF203" s="151">
        <f>IF(N203="snížená",J203,0)</f>
        <v>0</v>
      </c>
      <c r="BG203" s="151">
        <f>IF(N203="zákl. přenesená",J203,0)</f>
        <v>0</v>
      </c>
      <c r="BH203" s="151">
        <f>IF(N203="sníž. přenesená",J203,0)</f>
        <v>0</v>
      </c>
      <c r="BI203" s="151">
        <f>IF(N203="nulová",J203,0)</f>
        <v>0</v>
      </c>
      <c r="BJ203" s="18" t="s">
        <v>79</v>
      </c>
      <c r="BK203" s="151">
        <f>ROUND(I203*H203,2)</f>
        <v>0</v>
      </c>
      <c r="BL203" s="18" t="s">
        <v>145</v>
      </c>
      <c r="BM203" s="150" t="s">
        <v>877</v>
      </c>
    </row>
    <row r="204" spans="1:65" s="2" customFormat="1" ht="11.25">
      <c r="A204" s="33"/>
      <c r="B204" s="34"/>
      <c r="C204" s="33"/>
      <c r="D204" s="152" t="s">
        <v>147</v>
      </c>
      <c r="E204" s="33"/>
      <c r="F204" s="153" t="s">
        <v>858</v>
      </c>
      <c r="G204" s="33"/>
      <c r="H204" s="33"/>
      <c r="I204" s="154"/>
      <c r="J204" s="33"/>
      <c r="K204" s="33"/>
      <c r="L204" s="34"/>
      <c r="M204" s="155"/>
      <c r="N204" s="156"/>
      <c r="O204" s="54"/>
      <c r="P204" s="54"/>
      <c r="Q204" s="54"/>
      <c r="R204" s="54"/>
      <c r="S204" s="54"/>
      <c r="T204" s="55"/>
      <c r="U204" s="33"/>
      <c r="V204" s="33"/>
      <c r="W204" s="33"/>
      <c r="X204" s="33"/>
      <c r="Y204" s="33"/>
      <c r="Z204" s="33"/>
      <c r="AA204" s="33"/>
      <c r="AB204" s="33"/>
      <c r="AC204" s="33"/>
      <c r="AD204" s="33"/>
      <c r="AE204" s="33"/>
      <c r="AT204" s="18" t="s">
        <v>147</v>
      </c>
      <c r="AU204" s="18" t="s">
        <v>81</v>
      </c>
    </row>
    <row r="205" spans="1:65" s="2" customFormat="1" ht="29.25">
      <c r="A205" s="33"/>
      <c r="B205" s="34"/>
      <c r="C205" s="33"/>
      <c r="D205" s="152" t="s">
        <v>148</v>
      </c>
      <c r="E205" s="33"/>
      <c r="F205" s="157" t="s">
        <v>860</v>
      </c>
      <c r="G205" s="33"/>
      <c r="H205" s="33"/>
      <c r="I205" s="154"/>
      <c r="J205" s="33"/>
      <c r="K205" s="33"/>
      <c r="L205" s="34"/>
      <c r="M205" s="155"/>
      <c r="N205" s="156"/>
      <c r="O205" s="54"/>
      <c r="P205" s="54"/>
      <c r="Q205" s="54"/>
      <c r="R205" s="54"/>
      <c r="S205" s="54"/>
      <c r="T205" s="55"/>
      <c r="U205" s="33"/>
      <c r="V205" s="33"/>
      <c r="W205" s="33"/>
      <c r="X205" s="33"/>
      <c r="Y205" s="33"/>
      <c r="Z205" s="33"/>
      <c r="AA205" s="33"/>
      <c r="AB205" s="33"/>
      <c r="AC205" s="33"/>
      <c r="AD205" s="33"/>
      <c r="AE205" s="33"/>
      <c r="AT205" s="18" t="s">
        <v>148</v>
      </c>
      <c r="AU205" s="18" t="s">
        <v>81</v>
      </c>
    </row>
    <row r="206" spans="1:65" s="2" customFormat="1" ht="24">
      <c r="A206" s="33"/>
      <c r="B206" s="138"/>
      <c r="C206" s="139" t="s">
        <v>417</v>
      </c>
      <c r="D206" s="139" t="s">
        <v>140</v>
      </c>
      <c r="E206" s="140" t="s">
        <v>648</v>
      </c>
      <c r="F206" s="141" t="s">
        <v>649</v>
      </c>
      <c r="G206" s="142" t="s">
        <v>236</v>
      </c>
      <c r="H206" s="143">
        <v>3.3000000000000002E-2</v>
      </c>
      <c r="I206" s="144"/>
      <c r="J206" s="145">
        <f>ROUND(I206*H206,2)</f>
        <v>0</v>
      </c>
      <c r="K206" s="141" t="s">
        <v>144</v>
      </c>
      <c r="L206" s="34"/>
      <c r="M206" s="146" t="s">
        <v>3</v>
      </c>
      <c r="N206" s="147" t="s">
        <v>42</v>
      </c>
      <c r="O206" s="54"/>
      <c r="P206" s="148">
        <f>O206*H206</f>
        <v>0</v>
      </c>
      <c r="Q206" s="148">
        <v>0</v>
      </c>
      <c r="R206" s="148">
        <f>Q206*H206</f>
        <v>0</v>
      </c>
      <c r="S206" s="148">
        <v>0</v>
      </c>
      <c r="T206" s="149">
        <f>S206*H206</f>
        <v>0</v>
      </c>
      <c r="U206" s="33"/>
      <c r="V206" s="33"/>
      <c r="W206" s="33"/>
      <c r="X206" s="33"/>
      <c r="Y206" s="33"/>
      <c r="Z206" s="33"/>
      <c r="AA206" s="33"/>
      <c r="AB206" s="33"/>
      <c r="AC206" s="33"/>
      <c r="AD206" s="33"/>
      <c r="AE206" s="33"/>
      <c r="AR206" s="150" t="s">
        <v>145</v>
      </c>
      <c r="AT206" s="150" t="s">
        <v>140</v>
      </c>
      <c r="AU206" s="150" t="s">
        <v>81</v>
      </c>
      <c r="AY206" s="18" t="s">
        <v>138</v>
      </c>
      <c r="BE206" s="151">
        <f>IF(N206="základní",J206,0)</f>
        <v>0</v>
      </c>
      <c r="BF206" s="151">
        <f>IF(N206="snížená",J206,0)</f>
        <v>0</v>
      </c>
      <c r="BG206" s="151">
        <f>IF(N206="zákl. přenesená",J206,0)</f>
        <v>0</v>
      </c>
      <c r="BH206" s="151">
        <f>IF(N206="sníž. přenesená",J206,0)</f>
        <v>0</v>
      </c>
      <c r="BI206" s="151">
        <f>IF(N206="nulová",J206,0)</f>
        <v>0</v>
      </c>
      <c r="BJ206" s="18" t="s">
        <v>79</v>
      </c>
      <c r="BK206" s="151">
        <f>ROUND(I206*H206,2)</f>
        <v>0</v>
      </c>
      <c r="BL206" s="18" t="s">
        <v>145</v>
      </c>
      <c r="BM206" s="150" t="s">
        <v>878</v>
      </c>
    </row>
    <row r="207" spans="1:65" s="2" customFormat="1" ht="11.25">
      <c r="A207" s="33"/>
      <c r="B207" s="34"/>
      <c r="C207" s="33"/>
      <c r="D207" s="152" t="s">
        <v>147</v>
      </c>
      <c r="E207" s="33"/>
      <c r="F207" s="153" t="s">
        <v>649</v>
      </c>
      <c r="G207" s="33"/>
      <c r="H207" s="33"/>
      <c r="I207" s="154"/>
      <c r="J207" s="33"/>
      <c r="K207" s="33"/>
      <c r="L207" s="34"/>
      <c r="M207" s="155"/>
      <c r="N207" s="156"/>
      <c r="O207" s="54"/>
      <c r="P207" s="54"/>
      <c r="Q207" s="54"/>
      <c r="R207" s="54"/>
      <c r="S207" s="54"/>
      <c r="T207" s="55"/>
      <c r="U207" s="33"/>
      <c r="V207" s="33"/>
      <c r="W207" s="33"/>
      <c r="X207" s="33"/>
      <c r="Y207" s="33"/>
      <c r="Z207" s="33"/>
      <c r="AA207" s="33"/>
      <c r="AB207" s="33"/>
      <c r="AC207" s="33"/>
      <c r="AD207" s="33"/>
      <c r="AE207" s="33"/>
      <c r="AT207" s="18" t="s">
        <v>147</v>
      </c>
      <c r="AU207" s="18" t="s">
        <v>81</v>
      </c>
    </row>
    <row r="208" spans="1:65" s="2" customFormat="1" ht="48.75">
      <c r="A208" s="33"/>
      <c r="B208" s="34"/>
      <c r="C208" s="33"/>
      <c r="D208" s="152" t="s">
        <v>148</v>
      </c>
      <c r="E208" s="33"/>
      <c r="F208" s="157" t="s">
        <v>651</v>
      </c>
      <c r="G208" s="33"/>
      <c r="H208" s="33"/>
      <c r="I208" s="154"/>
      <c r="J208" s="33"/>
      <c r="K208" s="33"/>
      <c r="L208" s="34"/>
      <c r="M208" s="155"/>
      <c r="N208" s="156"/>
      <c r="O208" s="54"/>
      <c r="P208" s="54"/>
      <c r="Q208" s="54"/>
      <c r="R208" s="54"/>
      <c r="S208" s="54"/>
      <c r="T208" s="55"/>
      <c r="U208" s="33"/>
      <c r="V208" s="33"/>
      <c r="W208" s="33"/>
      <c r="X208" s="33"/>
      <c r="Y208" s="33"/>
      <c r="Z208" s="33"/>
      <c r="AA208" s="33"/>
      <c r="AB208" s="33"/>
      <c r="AC208" s="33"/>
      <c r="AD208" s="33"/>
      <c r="AE208" s="33"/>
      <c r="AT208" s="18" t="s">
        <v>148</v>
      </c>
      <c r="AU208" s="18" t="s">
        <v>81</v>
      </c>
    </row>
    <row r="209" spans="1:65" s="2" customFormat="1" ht="16.5" customHeight="1">
      <c r="A209" s="33"/>
      <c r="B209" s="138"/>
      <c r="C209" s="181" t="s">
        <v>423</v>
      </c>
      <c r="D209" s="181" t="s">
        <v>276</v>
      </c>
      <c r="E209" s="182" t="s">
        <v>723</v>
      </c>
      <c r="F209" s="183" t="s">
        <v>724</v>
      </c>
      <c r="G209" s="184" t="s">
        <v>685</v>
      </c>
      <c r="H209" s="185">
        <v>32.880000000000003</v>
      </c>
      <c r="I209" s="186"/>
      <c r="J209" s="187">
        <f>ROUND(I209*H209,2)</f>
        <v>0</v>
      </c>
      <c r="K209" s="183" t="s">
        <v>321</v>
      </c>
      <c r="L209" s="188"/>
      <c r="M209" s="189" t="s">
        <v>3</v>
      </c>
      <c r="N209" s="190" t="s">
        <v>42</v>
      </c>
      <c r="O209" s="54"/>
      <c r="P209" s="148">
        <f>O209*H209</f>
        <v>0</v>
      </c>
      <c r="Q209" s="148">
        <v>0</v>
      </c>
      <c r="R209" s="148">
        <f>Q209*H209</f>
        <v>0</v>
      </c>
      <c r="S209" s="148">
        <v>0</v>
      </c>
      <c r="T209" s="149">
        <f>S209*H209</f>
        <v>0</v>
      </c>
      <c r="U209" s="33"/>
      <c r="V209" s="33"/>
      <c r="W209" s="33"/>
      <c r="X209" s="33"/>
      <c r="Y209" s="33"/>
      <c r="Z209" s="33"/>
      <c r="AA209" s="33"/>
      <c r="AB209" s="33"/>
      <c r="AC209" s="33"/>
      <c r="AD209" s="33"/>
      <c r="AE209" s="33"/>
      <c r="AR209" s="150" t="s">
        <v>189</v>
      </c>
      <c r="AT209" s="150" t="s">
        <v>276</v>
      </c>
      <c r="AU209" s="150" t="s">
        <v>81</v>
      </c>
      <c r="AY209" s="18" t="s">
        <v>138</v>
      </c>
      <c r="BE209" s="151">
        <f>IF(N209="základní",J209,0)</f>
        <v>0</v>
      </c>
      <c r="BF209" s="151">
        <f>IF(N209="snížená",J209,0)</f>
        <v>0</v>
      </c>
      <c r="BG209" s="151">
        <f>IF(N209="zákl. přenesená",J209,0)</f>
        <v>0</v>
      </c>
      <c r="BH209" s="151">
        <f>IF(N209="sníž. přenesená",J209,0)</f>
        <v>0</v>
      </c>
      <c r="BI209" s="151">
        <f>IF(N209="nulová",J209,0)</f>
        <v>0</v>
      </c>
      <c r="BJ209" s="18" t="s">
        <v>79</v>
      </c>
      <c r="BK209" s="151">
        <f>ROUND(I209*H209,2)</f>
        <v>0</v>
      </c>
      <c r="BL209" s="18" t="s">
        <v>145</v>
      </c>
      <c r="BM209" s="150" t="s">
        <v>879</v>
      </c>
    </row>
    <row r="210" spans="1:65" s="2" customFormat="1" ht="11.25">
      <c r="A210" s="33"/>
      <c r="B210" s="34"/>
      <c r="C210" s="33"/>
      <c r="D210" s="152" t="s">
        <v>147</v>
      </c>
      <c r="E210" s="33"/>
      <c r="F210" s="153" t="s">
        <v>724</v>
      </c>
      <c r="G210" s="33"/>
      <c r="H210" s="33"/>
      <c r="I210" s="154"/>
      <c r="J210" s="33"/>
      <c r="K210" s="33"/>
      <c r="L210" s="34"/>
      <c r="M210" s="155"/>
      <c r="N210" s="156"/>
      <c r="O210" s="54"/>
      <c r="P210" s="54"/>
      <c r="Q210" s="54"/>
      <c r="R210" s="54"/>
      <c r="S210" s="54"/>
      <c r="T210" s="55"/>
      <c r="U210" s="33"/>
      <c r="V210" s="33"/>
      <c r="W210" s="33"/>
      <c r="X210" s="33"/>
      <c r="Y210" s="33"/>
      <c r="Z210" s="33"/>
      <c r="AA210" s="33"/>
      <c r="AB210" s="33"/>
      <c r="AC210" s="33"/>
      <c r="AD210" s="33"/>
      <c r="AE210" s="33"/>
      <c r="AT210" s="18" t="s">
        <v>147</v>
      </c>
      <c r="AU210" s="18" t="s">
        <v>81</v>
      </c>
    </row>
    <row r="211" spans="1:65" s="2" customFormat="1" ht="16.5" customHeight="1">
      <c r="A211" s="33"/>
      <c r="B211" s="138"/>
      <c r="C211" s="139" t="s">
        <v>427</v>
      </c>
      <c r="D211" s="139" t="s">
        <v>140</v>
      </c>
      <c r="E211" s="140" t="s">
        <v>726</v>
      </c>
      <c r="F211" s="141" t="s">
        <v>727</v>
      </c>
      <c r="G211" s="142" t="s">
        <v>369</v>
      </c>
      <c r="H211" s="143">
        <v>2115.1999999999998</v>
      </c>
      <c r="I211" s="144"/>
      <c r="J211" s="145">
        <f>ROUND(I211*H211,2)</f>
        <v>0</v>
      </c>
      <c r="K211" s="141" t="s">
        <v>144</v>
      </c>
      <c r="L211" s="34"/>
      <c r="M211" s="146" t="s">
        <v>3</v>
      </c>
      <c r="N211" s="147" t="s">
        <v>42</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145</v>
      </c>
      <c r="AT211" s="150" t="s">
        <v>140</v>
      </c>
      <c r="AU211" s="150" t="s">
        <v>81</v>
      </c>
      <c r="AY211" s="18" t="s">
        <v>138</v>
      </c>
      <c r="BE211" s="151">
        <f>IF(N211="základní",J211,0)</f>
        <v>0</v>
      </c>
      <c r="BF211" s="151">
        <f>IF(N211="snížená",J211,0)</f>
        <v>0</v>
      </c>
      <c r="BG211" s="151">
        <f>IF(N211="zákl. přenesená",J211,0)</f>
        <v>0</v>
      </c>
      <c r="BH211" s="151">
        <f>IF(N211="sníž. přenesená",J211,0)</f>
        <v>0</v>
      </c>
      <c r="BI211" s="151">
        <f>IF(N211="nulová",J211,0)</f>
        <v>0</v>
      </c>
      <c r="BJ211" s="18" t="s">
        <v>79</v>
      </c>
      <c r="BK211" s="151">
        <f>ROUND(I211*H211,2)</f>
        <v>0</v>
      </c>
      <c r="BL211" s="18" t="s">
        <v>145</v>
      </c>
      <c r="BM211" s="150" t="s">
        <v>880</v>
      </c>
    </row>
    <row r="212" spans="1:65" s="2" customFormat="1" ht="11.25">
      <c r="A212" s="33"/>
      <c r="B212" s="34"/>
      <c r="C212" s="33"/>
      <c r="D212" s="152" t="s">
        <v>147</v>
      </c>
      <c r="E212" s="33"/>
      <c r="F212" s="153" t="s">
        <v>727</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147</v>
      </c>
      <c r="AU212" s="18" t="s">
        <v>81</v>
      </c>
    </row>
    <row r="213" spans="1:65" s="2" customFormat="1" ht="58.5">
      <c r="A213" s="33"/>
      <c r="B213" s="34"/>
      <c r="C213" s="33"/>
      <c r="D213" s="152" t="s">
        <v>148</v>
      </c>
      <c r="E213" s="33"/>
      <c r="F213" s="157" t="s">
        <v>729</v>
      </c>
      <c r="G213" s="33"/>
      <c r="H213" s="33"/>
      <c r="I213" s="154"/>
      <c r="J213" s="33"/>
      <c r="K213" s="33"/>
      <c r="L213" s="34"/>
      <c r="M213" s="155"/>
      <c r="N213" s="156"/>
      <c r="O213" s="54"/>
      <c r="P213" s="54"/>
      <c r="Q213" s="54"/>
      <c r="R213" s="54"/>
      <c r="S213" s="54"/>
      <c r="T213" s="55"/>
      <c r="U213" s="33"/>
      <c r="V213" s="33"/>
      <c r="W213" s="33"/>
      <c r="X213" s="33"/>
      <c r="Y213" s="33"/>
      <c r="Z213" s="33"/>
      <c r="AA213" s="33"/>
      <c r="AB213" s="33"/>
      <c r="AC213" s="33"/>
      <c r="AD213" s="33"/>
      <c r="AE213" s="33"/>
      <c r="AT213" s="18" t="s">
        <v>148</v>
      </c>
      <c r="AU213" s="18" t="s">
        <v>81</v>
      </c>
    </row>
    <row r="214" spans="1:65" s="2" customFormat="1" ht="16.5" customHeight="1">
      <c r="A214" s="33"/>
      <c r="B214" s="138"/>
      <c r="C214" s="181" t="s">
        <v>433</v>
      </c>
      <c r="D214" s="181" t="s">
        <v>276</v>
      </c>
      <c r="E214" s="182" t="s">
        <v>730</v>
      </c>
      <c r="F214" s="183" t="s">
        <v>731</v>
      </c>
      <c r="G214" s="184" t="s">
        <v>678</v>
      </c>
      <c r="H214" s="185">
        <v>10.576000000000001</v>
      </c>
      <c r="I214" s="186"/>
      <c r="J214" s="187">
        <f>ROUND(I214*H214,2)</f>
        <v>0</v>
      </c>
      <c r="K214" s="183" t="s">
        <v>321</v>
      </c>
      <c r="L214" s="188"/>
      <c r="M214" s="189" t="s">
        <v>3</v>
      </c>
      <c r="N214" s="190" t="s">
        <v>42</v>
      </c>
      <c r="O214" s="54"/>
      <c r="P214" s="148">
        <f>O214*H214</f>
        <v>0</v>
      </c>
      <c r="Q214" s="148">
        <v>0</v>
      </c>
      <c r="R214" s="148">
        <f>Q214*H214</f>
        <v>0</v>
      </c>
      <c r="S214" s="148">
        <v>0</v>
      </c>
      <c r="T214" s="149">
        <f>S214*H214</f>
        <v>0</v>
      </c>
      <c r="U214" s="33"/>
      <c r="V214" s="33"/>
      <c r="W214" s="33"/>
      <c r="X214" s="33"/>
      <c r="Y214" s="33"/>
      <c r="Z214" s="33"/>
      <c r="AA214" s="33"/>
      <c r="AB214" s="33"/>
      <c r="AC214" s="33"/>
      <c r="AD214" s="33"/>
      <c r="AE214" s="33"/>
      <c r="AR214" s="150" t="s">
        <v>189</v>
      </c>
      <c r="AT214" s="150" t="s">
        <v>276</v>
      </c>
      <c r="AU214" s="150" t="s">
        <v>81</v>
      </c>
      <c r="AY214" s="18" t="s">
        <v>138</v>
      </c>
      <c r="BE214" s="151">
        <f>IF(N214="základní",J214,0)</f>
        <v>0</v>
      </c>
      <c r="BF214" s="151">
        <f>IF(N214="snížená",J214,0)</f>
        <v>0</v>
      </c>
      <c r="BG214" s="151">
        <f>IF(N214="zákl. přenesená",J214,0)</f>
        <v>0</v>
      </c>
      <c r="BH214" s="151">
        <f>IF(N214="sníž. přenesená",J214,0)</f>
        <v>0</v>
      </c>
      <c r="BI214" s="151">
        <f>IF(N214="nulová",J214,0)</f>
        <v>0</v>
      </c>
      <c r="BJ214" s="18" t="s">
        <v>79</v>
      </c>
      <c r="BK214" s="151">
        <f>ROUND(I214*H214,2)</f>
        <v>0</v>
      </c>
      <c r="BL214" s="18" t="s">
        <v>145</v>
      </c>
      <c r="BM214" s="150" t="s">
        <v>881</v>
      </c>
    </row>
    <row r="215" spans="1:65" s="2" customFormat="1" ht="11.25">
      <c r="A215" s="33"/>
      <c r="B215" s="34"/>
      <c r="C215" s="33"/>
      <c r="D215" s="152" t="s">
        <v>147</v>
      </c>
      <c r="E215" s="33"/>
      <c r="F215" s="153" t="s">
        <v>731</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147</v>
      </c>
      <c r="AU215" s="18" t="s">
        <v>81</v>
      </c>
    </row>
    <row r="216" spans="1:65" s="2" customFormat="1" ht="16.5" customHeight="1">
      <c r="A216" s="33"/>
      <c r="B216" s="138"/>
      <c r="C216" s="139" t="s">
        <v>439</v>
      </c>
      <c r="D216" s="139" t="s">
        <v>140</v>
      </c>
      <c r="E216" s="140" t="s">
        <v>733</v>
      </c>
      <c r="F216" s="141" t="s">
        <v>734</v>
      </c>
      <c r="G216" s="142" t="s">
        <v>369</v>
      </c>
      <c r="H216" s="143">
        <v>147</v>
      </c>
      <c r="I216" s="144"/>
      <c r="J216" s="145">
        <f>ROUND(I216*H216,2)</f>
        <v>0</v>
      </c>
      <c r="K216" s="141" t="s">
        <v>144</v>
      </c>
      <c r="L216" s="34"/>
      <c r="M216" s="146" t="s">
        <v>3</v>
      </c>
      <c r="N216" s="147" t="s">
        <v>42</v>
      </c>
      <c r="O216" s="54"/>
      <c r="P216" s="148">
        <f>O216*H216</f>
        <v>0</v>
      </c>
      <c r="Q216" s="148">
        <v>0</v>
      </c>
      <c r="R216" s="148">
        <f>Q216*H216</f>
        <v>0</v>
      </c>
      <c r="S216" s="148">
        <v>0</v>
      </c>
      <c r="T216" s="149">
        <f>S216*H216</f>
        <v>0</v>
      </c>
      <c r="U216" s="33"/>
      <c r="V216" s="33"/>
      <c r="W216" s="33"/>
      <c r="X216" s="33"/>
      <c r="Y216" s="33"/>
      <c r="Z216" s="33"/>
      <c r="AA216" s="33"/>
      <c r="AB216" s="33"/>
      <c r="AC216" s="33"/>
      <c r="AD216" s="33"/>
      <c r="AE216" s="33"/>
      <c r="AR216" s="150" t="s">
        <v>145</v>
      </c>
      <c r="AT216" s="150" t="s">
        <v>140</v>
      </c>
      <c r="AU216" s="150" t="s">
        <v>81</v>
      </c>
      <c r="AY216" s="18" t="s">
        <v>138</v>
      </c>
      <c r="BE216" s="151">
        <f>IF(N216="základní",J216,0)</f>
        <v>0</v>
      </c>
      <c r="BF216" s="151">
        <f>IF(N216="snížená",J216,0)</f>
        <v>0</v>
      </c>
      <c r="BG216" s="151">
        <f>IF(N216="zákl. přenesená",J216,0)</f>
        <v>0</v>
      </c>
      <c r="BH216" s="151">
        <f>IF(N216="sníž. přenesená",J216,0)</f>
        <v>0</v>
      </c>
      <c r="BI216" s="151">
        <f>IF(N216="nulová",J216,0)</f>
        <v>0</v>
      </c>
      <c r="BJ216" s="18" t="s">
        <v>79</v>
      </c>
      <c r="BK216" s="151">
        <f>ROUND(I216*H216,2)</f>
        <v>0</v>
      </c>
      <c r="BL216" s="18" t="s">
        <v>145</v>
      </c>
      <c r="BM216" s="150" t="s">
        <v>882</v>
      </c>
    </row>
    <row r="217" spans="1:65" s="2" customFormat="1" ht="11.25">
      <c r="A217" s="33"/>
      <c r="B217" s="34"/>
      <c r="C217" s="33"/>
      <c r="D217" s="152" t="s">
        <v>147</v>
      </c>
      <c r="E217" s="33"/>
      <c r="F217" s="153" t="s">
        <v>734</v>
      </c>
      <c r="G217" s="33"/>
      <c r="H217" s="33"/>
      <c r="I217" s="154"/>
      <c r="J217" s="33"/>
      <c r="K217" s="33"/>
      <c r="L217" s="34"/>
      <c r="M217" s="155"/>
      <c r="N217" s="156"/>
      <c r="O217" s="54"/>
      <c r="P217" s="54"/>
      <c r="Q217" s="54"/>
      <c r="R217" s="54"/>
      <c r="S217" s="54"/>
      <c r="T217" s="55"/>
      <c r="U217" s="33"/>
      <c r="V217" s="33"/>
      <c r="W217" s="33"/>
      <c r="X217" s="33"/>
      <c r="Y217" s="33"/>
      <c r="Z217" s="33"/>
      <c r="AA217" s="33"/>
      <c r="AB217" s="33"/>
      <c r="AC217" s="33"/>
      <c r="AD217" s="33"/>
      <c r="AE217" s="33"/>
      <c r="AT217" s="18" t="s">
        <v>147</v>
      </c>
      <c r="AU217" s="18" t="s">
        <v>81</v>
      </c>
    </row>
    <row r="218" spans="1:65" s="2" customFormat="1" ht="146.25">
      <c r="A218" s="33"/>
      <c r="B218" s="34"/>
      <c r="C218" s="33"/>
      <c r="D218" s="152" t="s">
        <v>148</v>
      </c>
      <c r="E218" s="33"/>
      <c r="F218" s="157" t="s">
        <v>736</v>
      </c>
      <c r="G218" s="33"/>
      <c r="H218" s="33"/>
      <c r="I218" s="154"/>
      <c r="J218" s="33"/>
      <c r="K218" s="33"/>
      <c r="L218" s="34"/>
      <c r="M218" s="155"/>
      <c r="N218" s="156"/>
      <c r="O218" s="54"/>
      <c r="P218" s="54"/>
      <c r="Q218" s="54"/>
      <c r="R218" s="54"/>
      <c r="S218" s="54"/>
      <c r="T218" s="55"/>
      <c r="U218" s="33"/>
      <c r="V218" s="33"/>
      <c r="W218" s="33"/>
      <c r="X218" s="33"/>
      <c r="Y218" s="33"/>
      <c r="Z218" s="33"/>
      <c r="AA218" s="33"/>
      <c r="AB218" s="33"/>
      <c r="AC218" s="33"/>
      <c r="AD218" s="33"/>
      <c r="AE218" s="33"/>
      <c r="AT218" s="18" t="s">
        <v>148</v>
      </c>
      <c r="AU218" s="18" t="s">
        <v>81</v>
      </c>
    </row>
    <row r="219" spans="1:65" s="2" customFormat="1" ht="16.5" customHeight="1">
      <c r="A219" s="33"/>
      <c r="B219" s="138"/>
      <c r="C219" s="139" t="s">
        <v>447</v>
      </c>
      <c r="D219" s="139" t="s">
        <v>140</v>
      </c>
      <c r="E219" s="140" t="s">
        <v>737</v>
      </c>
      <c r="F219" s="141" t="s">
        <v>866</v>
      </c>
      <c r="G219" s="142" t="s">
        <v>739</v>
      </c>
      <c r="H219" s="143">
        <v>6.4</v>
      </c>
      <c r="I219" s="144"/>
      <c r="J219" s="145">
        <f>ROUND(I219*H219,2)</f>
        <v>0</v>
      </c>
      <c r="K219" s="141" t="s">
        <v>321</v>
      </c>
      <c r="L219" s="34"/>
      <c r="M219" s="146" t="s">
        <v>3</v>
      </c>
      <c r="N219" s="147" t="s">
        <v>42</v>
      </c>
      <c r="O219" s="54"/>
      <c r="P219" s="148">
        <f>O219*H219</f>
        <v>0</v>
      </c>
      <c r="Q219" s="148">
        <v>0</v>
      </c>
      <c r="R219" s="148">
        <f>Q219*H219</f>
        <v>0</v>
      </c>
      <c r="S219" s="148">
        <v>0</v>
      </c>
      <c r="T219" s="149">
        <f>S219*H219</f>
        <v>0</v>
      </c>
      <c r="U219" s="33"/>
      <c r="V219" s="33"/>
      <c r="W219" s="33"/>
      <c r="X219" s="33"/>
      <c r="Y219" s="33"/>
      <c r="Z219" s="33"/>
      <c r="AA219" s="33"/>
      <c r="AB219" s="33"/>
      <c r="AC219" s="33"/>
      <c r="AD219" s="33"/>
      <c r="AE219" s="33"/>
      <c r="AR219" s="150" t="s">
        <v>145</v>
      </c>
      <c r="AT219" s="150" t="s">
        <v>140</v>
      </c>
      <c r="AU219" s="150" t="s">
        <v>81</v>
      </c>
      <c r="AY219" s="18" t="s">
        <v>138</v>
      </c>
      <c r="BE219" s="151">
        <f>IF(N219="základní",J219,0)</f>
        <v>0</v>
      </c>
      <c r="BF219" s="151">
        <f>IF(N219="snížená",J219,0)</f>
        <v>0</v>
      </c>
      <c r="BG219" s="151">
        <f>IF(N219="zákl. přenesená",J219,0)</f>
        <v>0</v>
      </c>
      <c r="BH219" s="151">
        <f>IF(N219="sníž. přenesená",J219,0)</f>
        <v>0</v>
      </c>
      <c r="BI219" s="151">
        <f>IF(N219="nulová",J219,0)</f>
        <v>0</v>
      </c>
      <c r="BJ219" s="18" t="s">
        <v>79</v>
      </c>
      <c r="BK219" s="151">
        <f>ROUND(I219*H219,2)</f>
        <v>0</v>
      </c>
      <c r="BL219" s="18" t="s">
        <v>145</v>
      </c>
      <c r="BM219" s="150" t="s">
        <v>883</v>
      </c>
    </row>
    <row r="220" spans="1:65" s="2" customFormat="1" ht="11.25">
      <c r="A220" s="33"/>
      <c r="B220" s="34"/>
      <c r="C220" s="33"/>
      <c r="D220" s="152" t="s">
        <v>147</v>
      </c>
      <c r="E220" s="33"/>
      <c r="F220" s="153" t="s">
        <v>738</v>
      </c>
      <c r="G220" s="33"/>
      <c r="H220" s="33"/>
      <c r="I220" s="154"/>
      <c r="J220" s="33"/>
      <c r="K220" s="33"/>
      <c r="L220" s="34"/>
      <c r="M220" s="155"/>
      <c r="N220" s="156"/>
      <c r="O220" s="54"/>
      <c r="P220" s="54"/>
      <c r="Q220" s="54"/>
      <c r="R220" s="54"/>
      <c r="S220" s="54"/>
      <c r="T220" s="55"/>
      <c r="U220" s="33"/>
      <c r="V220" s="33"/>
      <c r="W220" s="33"/>
      <c r="X220" s="33"/>
      <c r="Y220" s="33"/>
      <c r="Z220" s="33"/>
      <c r="AA220" s="33"/>
      <c r="AB220" s="33"/>
      <c r="AC220" s="33"/>
      <c r="AD220" s="33"/>
      <c r="AE220" s="33"/>
      <c r="AT220" s="18" t="s">
        <v>147</v>
      </c>
      <c r="AU220" s="18" t="s">
        <v>81</v>
      </c>
    </row>
    <row r="221" spans="1:65" s="2" customFormat="1" ht="16.5" customHeight="1">
      <c r="A221" s="33"/>
      <c r="B221" s="138"/>
      <c r="C221" s="139" t="s">
        <v>762</v>
      </c>
      <c r="D221" s="139" t="s">
        <v>140</v>
      </c>
      <c r="E221" s="140" t="s">
        <v>868</v>
      </c>
      <c r="F221" s="141" t="s">
        <v>869</v>
      </c>
      <c r="G221" s="142" t="s">
        <v>143</v>
      </c>
      <c r="H221" s="143">
        <v>6348</v>
      </c>
      <c r="I221" s="144"/>
      <c r="J221" s="145">
        <f>ROUND(I221*H221,2)</f>
        <v>0</v>
      </c>
      <c r="K221" s="141" t="s">
        <v>144</v>
      </c>
      <c r="L221" s="34"/>
      <c r="M221" s="146" t="s">
        <v>3</v>
      </c>
      <c r="N221" s="147" t="s">
        <v>42</v>
      </c>
      <c r="O221" s="54"/>
      <c r="P221" s="148">
        <f>O221*H221</f>
        <v>0</v>
      </c>
      <c r="Q221" s="148">
        <v>0</v>
      </c>
      <c r="R221" s="148">
        <f>Q221*H221</f>
        <v>0</v>
      </c>
      <c r="S221" s="148">
        <v>0</v>
      </c>
      <c r="T221" s="149">
        <f>S221*H221</f>
        <v>0</v>
      </c>
      <c r="U221" s="33"/>
      <c r="V221" s="33"/>
      <c r="W221" s="33"/>
      <c r="X221" s="33"/>
      <c r="Y221" s="33"/>
      <c r="Z221" s="33"/>
      <c r="AA221" s="33"/>
      <c r="AB221" s="33"/>
      <c r="AC221" s="33"/>
      <c r="AD221" s="33"/>
      <c r="AE221" s="33"/>
      <c r="AR221" s="150" t="s">
        <v>145</v>
      </c>
      <c r="AT221" s="150" t="s">
        <v>140</v>
      </c>
      <c r="AU221" s="150" t="s">
        <v>81</v>
      </c>
      <c r="AY221" s="18" t="s">
        <v>138</v>
      </c>
      <c r="BE221" s="151">
        <f>IF(N221="základní",J221,0)</f>
        <v>0</v>
      </c>
      <c r="BF221" s="151">
        <f>IF(N221="snížená",J221,0)</f>
        <v>0</v>
      </c>
      <c r="BG221" s="151">
        <f>IF(N221="zákl. přenesená",J221,0)</f>
        <v>0</v>
      </c>
      <c r="BH221" s="151">
        <f>IF(N221="sníž. přenesená",J221,0)</f>
        <v>0</v>
      </c>
      <c r="BI221" s="151">
        <f>IF(N221="nulová",J221,0)</f>
        <v>0</v>
      </c>
      <c r="BJ221" s="18" t="s">
        <v>79</v>
      </c>
      <c r="BK221" s="151">
        <f>ROUND(I221*H221,2)</f>
        <v>0</v>
      </c>
      <c r="BL221" s="18" t="s">
        <v>145</v>
      </c>
      <c r="BM221" s="150" t="s">
        <v>884</v>
      </c>
    </row>
    <row r="222" spans="1:65" s="2" customFormat="1" ht="11.25">
      <c r="A222" s="33"/>
      <c r="B222" s="34"/>
      <c r="C222" s="33"/>
      <c r="D222" s="152" t="s">
        <v>147</v>
      </c>
      <c r="E222" s="33"/>
      <c r="F222" s="153" t="s">
        <v>869</v>
      </c>
      <c r="G222" s="33"/>
      <c r="H222" s="33"/>
      <c r="I222" s="154"/>
      <c r="J222" s="33"/>
      <c r="K222" s="33"/>
      <c r="L222" s="34"/>
      <c r="M222" s="155"/>
      <c r="N222" s="156"/>
      <c r="O222" s="54"/>
      <c r="P222" s="54"/>
      <c r="Q222" s="54"/>
      <c r="R222" s="54"/>
      <c r="S222" s="54"/>
      <c r="T222" s="55"/>
      <c r="U222" s="33"/>
      <c r="V222" s="33"/>
      <c r="W222" s="33"/>
      <c r="X222" s="33"/>
      <c r="Y222" s="33"/>
      <c r="Z222" s="33"/>
      <c r="AA222" s="33"/>
      <c r="AB222" s="33"/>
      <c r="AC222" s="33"/>
      <c r="AD222" s="33"/>
      <c r="AE222" s="33"/>
      <c r="AT222" s="18" t="s">
        <v>147</v>
      </c>
      <c r="AU222" s="18" t="s">
        <v>81</v>
      </c>
    </row>
    <row r="223" spans="1:65" s="2" customFormat="1" ht="87.75">
      <c r="A223" s="33"/>
      <c r="B223" s="34"/>
      <c r="C223" s="33"/>
      <c r="D223" s="152" t="s">
        <v>148</v>
      </c>
      <c r="E223" s="33"/>
      <c r="F223" s="157" t="s">
        <v>149</v>
      </c>
      <c r="G223" s="33"/>
      <c r="H223" s="33"/>
      <c r="I223" s="154"/>
      <c r="J223" s="33"/>
      <c r="K223" s="33"/>
      <c r="L223" s="34"/>
      <c r="M223" s="155"/>
      <c r="N223" s="156"/>
      <c r="O223" s="54"/>
      <c r="P223" s="54"/>
      <c r="Q223" s="54"/>
      <c r="R223" s="54"/>
      <c r="S223" s="54"/>
      <c r="T223" s="55"/>
      <c r="U223" s="33"/>
      <c r="V223" s="33"/>
      <c r="W223" s="33"/>
      <c r="X223" s="33"/>
      <c r="Y223" s="33"/>
      <c r="Z223" s="33"/>
      <c r="AA223" s="33"/>
      <c r="AB223" s="33"/>
      <c r="AC223" s="33"/>
      <c r="AD223" s="33"/>
      <c r="AE223" s="33"/>
      <c r="AT223" s="18" t="s">
        <v>148</v>
      </c>
      <c r="AU223" s="18" t="s">
        <v>81</v>
      </c>
    </row>
    <row r="224" spans="1:65" s="12" customFormat="1" ht="22.9" customHeight="1">
      <c r="B224" s="125"/>
      <c r="D224" s="126" t="s">
        <v>70</v>
      </c>
      <c r="E224" s="136" t="s">
        <v>885</v>
      </c>
      <c r="F224" s="136" t="s">
        <v>886</v>
      </c>
      <c r="I224" s="128"/>
      <c r="J224" s="137">
        <f>BK224</f>
        <v>0</v>
      </c>
      <c r="L224" s="125"/>
      <c r="M224" s="130"/>
      <c r="N224" s="131"/>
      <c r="O224" s="131"/>
      <c r="P224" s="132">
        <f>SUM(P225:P255)</f>
        <v>0</v>
      </c>
      <c r="Q224" s="131"/>
      <c r="R224" s="132">
        <f>SUM(R225:R255)</f>
        <v>0</v>
      </c>
      <c r="S224" s="131"/>
      <c r="T224" s="133">
        <f>SUM(T225:T255)</f>
        <v>0</v>
      </c>
      <c r="AR224" s="126" t="s">
        <v>79</v>
      </c>
      <c r="AT224" s="134" t="s">
        <v>70</v>
      </c>
      <c r="AU224" s="134" t="s">
        <v>79</v>
      </c>
      <c r="AY224" s="126" t="s">
        <v>138</v>
      </c>
      <c r="BK224" s="135">
        <f>SUM(BK225:BK255)</f>
        <v>0</v>
      </c>
    </row>
    <row r="225" spans="1:65" s="2" customFormat="1" ht="16.5" customHeight="1">
      <c r="A225" s="33"/>
      <c r="B225" s="138"/>
      <c r="C225" s="139" t="s">
        <v>764</v>
      </c>
      <c r="D225" s="139" t="s">
        <v>140</v>
      </c>
      <c r="E225" s="140" t="s">
        <v>705</v>
      </c>
      <c r="F225" s="141" t="s">
        <v>706</v>
      </c>
      <c r="G225" s="142" t="s">
        <v>174</v>
      </c>
      <c r="H225" s="143">
        <v>103.155</v>
      </c>
      <c r="I225" s="144"/>
      <c r="J225" s="145">
        <f>ROUND(I225*H225,2)</f>
        <v>0</v>
      </c>
      <c r="K225" s="141" t="s">
        <v>144</v>
      </c>
      <c r="L225" s="34"/>
      <c r="M225" s="146" t="s">
        <v>3</v>
      </c>
      <c r="N225" s="147" t="s">
        <v>42</v>
      </c>
      <c r="O225" s="54"/>
      <c r="P225" s="148">
        <f>O225*H225</f>
        <v>0</v>
      </c>
      <c r="Q225" s="148">
        <v>0</v>
      </c>
      <c r="R225" s="148">
        <f>Q225*H225</f>
        <v>0</v>
      </c>
      <c r="S225" s="148">
        <v>0</v>
      </c>
      <c r="T225" s="149">
        <f>S225*H225</f>
        <v>0</v>
      </c>
      <c r="U225" s="33"/>
      <c r="V225" s="33"/>
      <c r="W225" s="33"/>
      <c r="X225" s="33"/>
      <c r="Y225" s="33"/>
      <c r="Z225" s="33"/>
      <c r="AA225" s="33"/>
      <c r="AB225" s="33"/>
      <c r="AC225" s="33"/>
      <c r="AD225" s="33"/>
      <c r="AE225" s="33"/>
      <c r="AR225" s="150" t="s">
        <v>145</v>
      </c>
      <c r="AT225" s="150" t="s">
        <v>140</v>
      </c>
      <c r="AU225" s="150" t="s">
        <v>81</v>
      </c>
      <c r="AY225" s="18" t="s">
        <v>138</v>
      </c>
      <c r="BE225" s="151">
        <f>IF(N225="základní",J225,0)</f>
        <v>0</v>
      </c>
      <c r="BF225" s="151">
        <f>IF(N225="snížená",J225,0)</f>
        <v>0</v>
      </c>
      <c r="BG225" s="151">
        <f>IF(N225="zákl. přenesená",J225,0)</f>
        <v>0</v>
      </c>
      <c r="BH225" s="151">
        <f>IF(N225="sníž. přenesená",J225,0)</f>
        <v>0</v>
      </c>
      <c r="BI225" s="151">
        <f>IF(N225="nulová",J225,0)</f>
        <v>0</v>
      </c>
      <c r="BJ225" s="18" t="s">
        <v>79</v>
      </c>
      <c r="BK225" s="151">
        <f>ROUND(I225*H225,2)</f>
        <v>0</v>
      </c>
      <c r="BL225" s="18" t="s">
        <v>145</v>
      </c>
      <c r="BM225" s="150" t="s">
        <v>887</v>
      </c>
    </row>
    <row r="226" spans="1:65" s="2" customFormat="1" ht="11.25">
      <c r="A226" s="33"/>
      <c r="B226" s="34"/>
      <c r="C226" s="33"/>
      <c r="D226" s="152" t="s">
        <v>147</v>
      </c>
      <c r="E226" s="33"/>
      <c r="F226" s="153" t="s">
        <v>706</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147</v>
      </c>
      <c r="AU226" s="18" t="s">
        <v>81</v>
      </c>
    </row>
    <row r="227" spans="1:65" s="2" customFormat="1" ht="16.5" customHeight="1">
      <c r="A227" s="33"/>
      <c r="B227" s="138"/>
      <c r="C227" s="139" t="s">
        <v>766</v>
      </c>
      <c r="D227" s="139" t="s">
        <v>140</v>
      </c>
      <c r="E227" s="140" t="s">
        <v>708</v>
      </c>
      <c r="F227" s="141" t="s">
        <v>709</v>
      </c>
      <c r="G227" s="142" t="s">
        <v>174</v>
      </c>
      <c r="H227" s="143">
        <v>103.155</v>
      </c>
      <c r="I227" s="144"/>
      <c r="J227" s="145">
        <f>ROUND(I227*H227,2)</f>
        <v>0</v>
      </c>
      <c r="K227" s="141" t="s">
        <v>144</v>
      </c>
      <c r="L227" s="34"/>
      <c r="M227" s="146" t="s">
        <v>3</v>
      </c>
      <c r="N227" s="147" t="s">
        <v>42</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145</v>
      </c>
      <c r="AT227" s="150" t="s">
        <v>140</v>
      </c>
      <c r="AU227" s="150" t="s">
        <v>81</v>
      </c>
      <c r="AY227" s="18" t="s">
        <v>138</v>
      </c>
      <c r="BE227" s="151">
        <f>IF(N227="základní",J227,0)</f>
        <v>0</v>
      </c>
      <c r="BF227" s="151">
        <f>IF(N227="snížená",J227,0)</f>
        <v>0</v>
      </c>
      <c r="BG227" s="151">
        <f>IF(N227="zákl. přenesená",J227,0)</f>
        <v>0</v>
      </c>
      <c r="BH227" s="151">
        <f>IF(N227="sníž. přenesená",J227,0)</f>
        <v>0</v>
      </c>
      <c r="BI227" s="151">
        <f>IF(N227="nulová",J227,0)</f>
        <v>0</v>
      </c>
      <c r="BJ227" s="18" t="s">
        <v>79</v>
      </c>
      <c r="BK227" s="151">
        <f>ROUND(I227*H227,2)</f>
        <v>0</v>
      </c>
      <c r="BL227" s="18" t="s">
        <v>145</v>
      </c>
      <c r="BM227" s="150" t="s">
        <v>888</v>
      </c>
    </row>
    <row r="228" spans="1:65" s="2" customFormat="1" ht="11.25">
      <c r="A228" s="33"/>
      <c r="B228" s="34"/>
      <c r="C228" s="33"/>
      <c r="D228" s="152" t="s">
        <v>147</v>
      </c>
      <c r="E228" s="33"/>
      <c r="F228" s="153" t="s">
        <v>709</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147</v>
      </c>
      <c r="AU228" s="18" t="s">
        <v>81</v>
      </c>
    </row>
    <row r="229" spans="1:65" s="2" customFormat="1" ht="48.75">
      <c r="A229" s="33"/>
      <c r="B229" s="34"/>
      <c r="C229" s="33"/>
      <c r="D229" s="152" t="s">
        <v>148</v>
      </c>
      <c r="E229" s="33"/>
      <c r="F229" s="157" t="s">
        <v>711</v>
      </c>
      <c r="G229" s="33"/>
      <c r="H229" s="33"/>
      <c r="I229" s="154"/>
      <c r="J229" s="33"/>
      <c r="K229" s="33"/>
      <c r="L229" s="34"/>
      <c r="M229" s="155"/>
      <c r="N229" s="156"/>
      <c r="O229" s="54"/>
      <c r="P229" s="54"/>
      <c r="Q229" s="54"/>
      <c r="R229" s="54"/>
      <c r="S229" s="54"/>
      <c r="T229" s="55"/>
      <c r="U229" s="33"/>
      <c r="V229" s="33"/>
      <c r="W229" s="33"/>
      <c r="X229" s="33"/>
      <c r="Y229" s="33"/>
      <c r="Z229" s="33"/>
      <c r="AA229" s="33"/>
      <c r="AB229" s="33"/>
      <c r="AC229" s="33"/>
      <c r="AD229" s="33"/>
      <c r="AE229" s="33"/>
      <c r="AT229" s="18" t="s">
        <v>148</v>
      </c>
      <c r="AU229" s="18" t="s">
        <v>81</v>
      </c>
    </row>
    <row r="230" spans="1:65" s="2" customFormat="1" ht="16.5" customHeight="1">
      <c r="A230" s="33"/>
      <c r="B230" s="138"/>
      <c r="C230" s="139" t="s">
        <v>768</v>
      </c>
      <c r="D230" s="139" t="s">
        <v>140</v>
      </c>
      <c r="E230" s="140" t="s">
        <v>712</v>
      </c>
      <c r="F230" s="141" t="s">
        <v>713</v>
      </c>
      <c r="G230" s="142" t="s">
        <v>174</v>
      </c>
      <c r="H230" s="143">
        <v>103.155</v>
      </c>
      <c r="I230" s="144"/>
      <c r="J230" s="145">
        <f>ROUND(I230*H230,2)</f>
        <v>0</v>
      </c>
      <c r="K230" s="141" t="s">
        <v>144</v>
      </c>
      <c r="L230" s="34"/>
      <c r="M230" s="146" t="s">
        <v>3</v>
      </c>
      <c r="N230" s="147" t="s">
        <v>42</v>
      </c>
      <c r="O230" s="54"/>
      <c r="P230" s="148">
        <f>O230*H230</f>
        <v>0</v>
      </c>
      <c r="Q230" s="148">
        <v>0</v>
      </c>
      <c r="R230" s="148">
        <f>Q230*H230</f>
        <v>0</v>
      </c>
      <c r="S230" s="148">
        <v>0</v>
      </c>
      <c r="T230" s="149">
        <f>S230*H230</f>
        <v>0</v>
      </c>
      <c r="U230" s="33"/>
      <c r="V230" s="33"/>
      <c r="W230" s="33"/>
      <c r="X230" s="33"/>
      <c r="Y230" s="33"/>
      <c r="Z230" s="33"/>
      <c r="AA230" s="33"/>
      <c r="AB230" s="33"/>
      <c r="AC230" s="33"/>
      <c r="AD230" s="33"/>
      <c r="AE230" s="33"/>
      <c r="AR230" s="150" t="s">
        <v>145</v>
      </c>
      <c r="AT230" s="150" t="s">
        <v>140</v>
      </c>
      <c r="AU230" s="150" t="s">
        <v>81</v>
      </c>
      <c r="AY230" s="18" t="s">
        <v>138</v>
      </c>
      <c r="BE230" s="151">
        <f>IF(N230="základní",J230,0)</f>
        <v>0</v>
      </c>
      <c r="BF230" s="151">
        <f>IF(N230="snížená",J230,0)</f>
        <v>0</v>
      </c>
      <c r="BG230" s="151">
        <f>IF(N230="zákl. přenesená",J230,0)</f>
        <v>0</v>
      </c>
      <c r="BH230" s="151">
        <f>IF(N230="sníž. přenesená",J230,0)</f>
        <v>0</v>
      </c>
      <c r="BI230" s="151">
        <f>IF(N230="nulová",J230,0)</f>
        <v>0</v>
      </c>
      <c r="BJ230" s="18" t="s">
        <v>79</v>
      </c>
      <c r="BK230" s="151">
        <f>ROUND(I230*H230,2)</f>
        <v>0</v>
      </c>
      <c r="BL230" s="18" t="s">
        <v>145</v>
      </c>
      <c r="BM230" s="150" t="s">
        <v>889</v>
      </c>
    </row>
    <row r="231" spans="1:65" s="2" customFormat="1" ht="11.25">
      <c r="A231" s="33"/>
      <c r="B231" s="34"/>
      <c r="C231" s="33"/>
      <c r="D231" s="152" t="s">
        <v>147</v>
      </c>
      <c r="E231" s="33"/>
      <c r="F231" s="153" t="s">
        <v>713</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147</v>
      </c>
      <c r="AU231" s="18" t="s">
        <v>81</v>
      </c>
    </row>
    <row r="232" spans="1:65" s="2" customFormat="1" ht="48.75">
      <c r="A232" s="33"/>
      <c r="B232" s="34"/>
      <c r="C232" s="33"/>
      <c r="D232" s="152" t="s">
        <v>148</v>
      </c>
      <c r="E232" s="33"/>
      <c r="F232" s="157" t="s">
        <v>711</v>
      </c>
      <c r="G232" s="33"/>
      <c r="H232" s="33"/>
      <c r="I232" s="154"/>
      <c r="J232" s="33"/>
      <c r="K232" s="33"/>
      <c r="L232" s="34"/>
      <c r="M232" s="155"/>
      <c r="N232" s="156"/>
      <c r="O232" s="54"/>
      <c r="P232" s="54"/>
      <c r="Q232" s="54"/>
      <c r="R232" s="54"/>
      <c r="S232" s="54"/>
      <c r="T232" s="55"/>
      <c r="U232" s="33"/>
      <c r="V232" s="33"/>
      <c r="W232" s="33"/>
      <c r="X232" s="33"/>
      <c r="Y232" s="33"/>
      <c r="Z232" s="33"/>
      <c r="AA232" s="33"/>
      <c r="AB232" s="33"/>
      <c r="AC232" s="33"/>
      <c r="AD232" s="33"/>
      <c r="AE232" s="33"/>
      <c r="AT232" s="18" t="s">
        <v>148</v>
      </c>
      <c r="AU232" s="18" t="s">
        <v>81</v>
      </c>
    </row>
    <row r="233" spans="1:65" s="2" customFormat="1" ht="16.5" customHeight="1">
      <c r="A233" s="33"/>
      <c r="B233" s="138"/>
      <c r="C233" s="181" t="s">
        <v>770</v>
      </c>
      <c r="D233" s="181" t="s">
        <v>276</v>
      </c>
      <c r="E233" s="182" t="s">
        <v>715</v>
      </c>
      <c r="F233" s="183" t="s">
        <v>716</v>
      </c>
      <c r="G233" s="184" t="s">
        <v>668</v>
      </c>
      <c r="H233" s="185">
        <v>103.155</v>
      </c>
      <c r="I233" s="186"/>
      <c r="J233" s="187">
        <f>ROUND(I233*H233,2)</f>
        <v>0</v>
      </c>
      <c r="K233" s="183" t="s">
        <v>321</v>
      </c>
      <c r="L233" s="188"/>
      <c r="M233" s="189" t="s">
        <v>3</v>
      </c>
      <c r="N233" s="190" t="s">
        <v>42</v>
      </c>
      <c r="O233" s="54"/>
      <c r="P233" s="148">
        <f>O233*H233</f>
        <v>0</v>
      </c>
      <c r="Q233" s="148">
        <v>0</v>
      </c>
      <c r="R233" s="148">
        <f>Q233*H233</f>
        <v>0</v>
      </c>
      <c r="S233" s="148">
        <v>0</v>
      </c>
      <c r="T233" s="149">
        <f>S233*H233</f>
        <v>0</v>
      </c>
      <c r="U233" s="33"/>
      <c r="V233" s="33"/>
      <c r="W233" s="33"/>
      <c r="X233" s="33"/>
      <c r="Y233" s="33"/>
      <c r="Z233" s="33"/>
      <c r="AA233" s="33"/>
      <c r="AB233" s="33"/>
      <c r="AC233" s="33"/>
      <c r="AD233" s="33"/>
      <c r="AE233" s="33"/>
      <c r="AR233" s="150" t="s">
        <v>189</v>
      </c>
      <c r="AT233" s="150" t="s">
        <v>276</v>
      </c>
      <c r="AU233" s="150" t="s">
        <v>81</v>
      </c>
      <c r="AY233" s="18" t="s">
        <v>138</v>
      </c>
      <c r="BE233" s="151">
        <f>IF(N233="základní",J233,0)</f>
        <v>0</v>
      </c>
      <c r="BF233" s="151">
        <f>IF(N233="snížená",J233,0)</f>
        <v>0</v>
      </c>
      <c r="BG233" s="151">
        <f>IF(N233="zákl. přenesená",J233,0)</f>
        <v>0</v>
      </c>
      <c r="BH233" s="151">
        <f>IF(N233="sníž. přenesená",J233,0)</f>
        <v>0</v>
      </c>
      <c r="BI233" s="151">
        <f>IF(N233="nulová",J233,0)</f>
        <v>0</v>
      </c>
      <c r="BJ233" s="18" t="s">
        <v>79</v>
      </c>
      <c r="BK233" s="151">
        <f>ROUND(I233*H233,2)</f>
        <v>0</v>
      </c>
      <c r="BL233" s="18" t="s">
        <v>145</v>
      </c>
      <c r="BM233" s="150" t="s">
        <v>890</v>
      </c>
    </row>
    <row r="234" spans="1:65" s="2" customFormat="1" ht="11.25">
      <c r="A234" s="33"/>
      <c r="B234" s="34"/>
      <c r="C234" s="33"/>
      <c r="D234" s="152" t="s">
        <v>147</v>
      </c>
      <c r="E234" s="33"/>
      <c r="F234" s="153" t="s">
        <v>716</v>
      </c>
      <c r="G234" s="33"/>
      <c r="H234" s="33"/>
      <c r="I234" s="154"/>
      <c r="J234" s="33"/>
      <c r="K234" s="33"/>
      <c r="L234" s="34"/>
      <c r="M234" s="155"/>
      <c r="N234" s="156"/>
      <c r="O234" s="54"/>
      <c r="P234" s="54"/>
      <c r="Q234" s="54"/>
      <c r="R234" s="54"/>
      <c r="S234" s="54"/>
      <c r="T234" s="55"/>
      <c r="U234" s="33"/>
      <c r="V234" s="33"/>
      <c r="W234" s="33"/>
      <c r="X234" s="33"/>
      <c r="Y234" s="33"/>
      <c r="Z234" s="33"/>
      <c r="AA234" s="33"/>
      <c r="AB234" s="33"/>
      <c r="AC234" s="33"/>
      <c r="AD234" s="33"/>
      <c r="AE234" s="33"/>
      <c r="AT234" s="18" t="s">
        <v>147</v>
      </c>
      <c r="AU234" s="18" t="s">
        <v>81</v>
      </c>
    </row>
    <row r="235" spans="1:65" s="2" customFormat="1" ht="16.5" customHeight="1">
      <c r="A235" s="33"/>
      <c r="B235" s="138"/>
      <c r="C235" s="139" t="s">
        <v>772</v>
      </c>
      <c r="D235" s="139" t="s">
        <v>140</v>
      </c>
      <c r="E235" s="140" t="s">
        <v>857</v>
      </c>
      <c r="F235" s="141" t="s">
        <v>858</v>
      </c>
      <c r="G235" s="142" t="s">
        <v>369</v>
      </c>
      <c r="H235" s="143">
        <v>1410</v>
      </c>
      <c r="I235" s="144"/>
      <c r="J235" s="145">
        <f>ROUND(I235*H235,2)</f>
        <v>0</v>
      </c>
      <c r="K235" s="141" t="s">
        <v>144</v>
      </c>
      <c r="L235" s="34"/>
      <c r="M235" s="146" t="s">
        <v>3</v>
      </c>
      <c r="N235" s="147" t="s">
        <v>42</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145</v>
      </c>
      <c r="AT235" s="150" t="s">
        <v>140</v>
      </c>
      <c r="AU235" s="150" t="s">
        <v>81</v>
      </c>
      <c r="AY235" s="18" t="s">
        <v>138</v>
      </c>
      <c r="BE235" s="151">
        <f>IF(N235="základní",J235,0)</f>
        <v>0</v>
      </c>
      <c r="BF235" s="151">
        <f>IF(N235="snížená",J235,0)</f>
        <v>0</v>
      </c>
      <c r="BG235" s="151">
        <f>IF(N235="zákl. přenesená",J235,0)</f>
        <v>0</v>
      </c>
      <c r="BH235" s="151">
        <f>IF(N235="sníž. přenesená",J235,0)</f>
        <v>0</v>
      </c>
      <c r="BI235" s="151">
        <f>IF(N235="nulová",J235,0)</f>
        <v>0</v>
      </c>
      <c r="BJ235" s="18" t="s">
        <v>79</v>
      </c>
      <c r="BK235" s="151">
        <f>ROUND(I235*H235,2)</f>
        <v>0</v>
      </c>
      <c r="BL235" s="18" t="s">
        <v>145</v>
      </c>
      <c r="BM235" s="150" t="s">
        <v>891</v>
      </c>
    </row>
    <row r="236" spans="1:65" s="2" customFormat="1" ht="11.25">
      <c r="A236" s="33"/>
      <c r="B236" s="34"/>
      <c r="C236" s="33"/>
      <c r="D236" s="152" t="s">
        <v>147</v>
      </c>
      <c r="E236" s="33"/>
      <c r="F236" s="153" t="s">
        <v>858</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147</v>
      </c>
      <c r="AU236" s="18" t="s">
        <v>81</v>
      </c>
    </row>
    <row r="237" spans="1:65" s="2" customFormat="1" ht="29.25">
      <c r="A237" s="33"/>
      <c r="B237" s="34"/>
      <c r="C237" s="33"/>
      <c r="D237" s="152" t="s">
        <v>148</v>
      </c>
      <c r="E237" s="33"/>
      <c r="F237" s="157" t="s">
        <v>860</v>
      </c>
      <c r="G237" s="33"/>
      <c r="H237" s="33"/>
      <c r="I237" s="154"/>
      <c r="J237" s="33"/>
      <c r="K237" s="33"/>
      <c r="L237" s="34"/>
      <c r="M237" s="155"/>
      <c r="N237" s="156"/>
      <c r="O237" s="54"/>
      <c r="P237" s="54"/>
      <c r="Q237" s="54"/>
      <c r="R237" s="54"/>
      <c r="S237" s="54"/>
      <c r="T237" s="55"/>
      <c r="U237" s="33"/>
      <c r="V237" s="33"/>
      <c r="W237" s="33"/>
      <c r="X237" s="33"/>
      <c r="Y237" s="33"/>
      <c r="Z237" s="33"/>
      <c r="AA237" s="33"/>
      <c r="AB237" s="33"/>
      <c r="AC237" s="33"/>
      <c r="AD237" s="33"/>
      <c r="AE237" s="33"/>
      <c r="AT237" s="18" t="s">
        <v>148</v>
      </c>
      <c r="AU237" s="18" t="s">
        <v>81</v>
      </c>
    </row>
    <row r="238" spans="1:65" s="2" customFormat="1" ht="24">
      <c r="A238" s="33"/>
      <c r="B238" s="138"/>
      <c r="C238" s="139" t="s">
        <v>892</v>
      </c>
      <c r="D238" s="139" t="s">
        <v>140</v>
      </c>
      <c r="E238" s="140" t="s">
        <v>648</v>
      </c>
      <c r="F238" s="141" t="s">
        <v>649</v>
      </c>
      <c r="G238" s="142" t="s">
        <v>236</v>
      </c>
      <c r="H238" s="143">
        <v>3.3000000000000002E-2</v>
      </c>
      <c r="I238" s="144"/>
      <c r="J238" s="145">
        <f>ROUND(I238*H238,2)</f>
        <v>0</v>
      </c>
      <c r="K238" s="141" t="s">
        <v>144</v>
      </c>
      <c r="L238" s="34"/>
      <c r="M238" s="146" t="s">
        <v>3</v>
      </c>
      <c r="N238" s="147" t="s">
        <v>42</v>
      </c>
      <c r="O238" s="54"/>
      <c r="P238" s="148">
        <f>O238*H238</f>
        <v>0</v>
      </c>
      <c r="Q238" s="148">
        <v>0</v>
      </c>
      <c r="R238" s="148">
        <f>Q238*H238</f>
        <v>0</v>
      </c>
      <c r="S238" s="148">
        <v>0</v>
      </c>
      <c r="T238" s="149">
        <f>S238*H238</f>
        <v>0</v>
      </c>
      <c r="U238" s="33"/>
      <c r="V238" s="33"/>
      <c r="W238" s="33"/>
      <c r="X238" s="33"/>
      <c r="Y238" s="33"/>
      <c r="Z238" s="33"/>
      <c r="AA238" s="33"/>
      <c r="AB238" s="33"/>
      <c r="AC238" s="33"/>
      <c r="AD238" s="33"/>
      <c r="AE238" s="33"/>
      <c r="AR238" s="150" t="s">
        <v>145</v>
      </c>
      <c r="AT238" s="150" t="s">
        <v>140</v>
      </c>
      <c r="AU238" s="150" t="s">
        <v>81</v>
      </c>
      <c r="AY238" s="18" t="s">
        <v>138</v>
      </c>
      <c r="BE238" s="151">
        <f>IF(N238="základní",J238,0)</f>
        <v>0</v>
      </c>
      <c r="BF238" s="151">
        <f>IF(N238="snížená",J238,0)</f>
        <v>0</v>
      </c>
      <c r="BG238" s="151">
        <f>IF(N238="zákl. přenesená",J238,0)</f>
        <v>0</v>
      </c>
      <c r="BH238" s="151">
        <f>IF(N238="sníž. přenesená",J238,0)</f>
        <v>0</v>
      </c>
      <c r="BI238" s="151">
        <f>IF(N238="nulová",J238,0)</f>
        <v>0</v>
      </c>
      <c r="BJ238" s="18" t="s">
        <v>79</v>
      </c>
      <c r="BK238" s="151">
        <f>ROUND(I238*H238,2)</f>
        <v>0</v>
      </c>
      <c r="BL238" s="18" t="s">
        <v>145</v>
      </c>
      <c r="BM238" s="150" t="s">
        <v>893</v>
      </c>
    </row>
    <row r="239" spans="1:65" s="2" customFormat="1" ht="11.25">
      <c r="A239" s="33"/>
      <c r="B239" s="34"/>
      <c r="C239" s="33"/>
      <c r="D239" s="152" t="s">
        <v>147</v>
      </c>
      <c r="E239" s="33"/>
      <c r="F239" s="153" t="s">
        <v>649</v>
      </c>
      <c r="G239" s="33"/>
      <c r="H239" s="33"/>
      <c r="I239" s="154"/>
      <c r="J239" s="33"/>
      <c r="K239" s="33"/>
      <c r="L239" s="34"/>
      <c r="M239" s="155"/>
      <c r="N239" s="156"/>
      <c r="O239" s="54"/>
      <c r="P239" s="54"/>
      <c r="Q239" s="54"/>
      <c r="R239" s="54"/>
      <c r="S239" s="54"/>
      <c r="T239" s="55"/>
      <c r="U239" s="33"/>
      <c r="V239" s="33"/>
      <c r="W239" s="33"/>
      <c r="X239" s="33"/>
      <c r="Y239" s="33"/>
      <c r="Z239" s="33"/>
      <c r="AA239" s="33"/>
      <c r="AB239" s="33"/>
      <c r="AC239" s="33"/>
      <c r="AD239" s="33"/>
      <c r="AE239" s="33"/>
      <c r="AT239" s="18" t="s">
        <v>147</v>
      </c>
      <c r="AU239" s="18" t="s">
        <v>81</v>
      </c>
    </row>
    <row r="240" spans="1:65" s="2" customFormat="1" ht="48.75">
      <c r="A240" s="33"/>
      <c r="B240" s="34"/>
      <c r="C240" s="33"/>
      <c r="D240" s="152" t="s">
        <v>148</v>
      </c>
      <c r="E240" s="33"/>
      <c r="F240" s="157" t="s">
        <v>651</v>
      </c>
      <c r="G240" s="33"/>
      <c r="H240" s="33"/>
      <c r="I240" s="154"/>
      <c r="J240" s="33"/>
      <c r="K240" s="33"/>
      <c r="L240" s="34"/>
      <c r="M240" s="155"/>
      <c r="N240" s="156"/>
      <c r="O240" s="54"/>
      <c r="P240" s="54"/>
      <c r="Q240" s="54"/>
      <c r="R240" s="54"/>
      <c r="S240" s="54"/>
      <c r="T240" s="55"/>
      <c r="U240" s="33"/>
      <c r="V240" s="33"/>
      <c r="W240" s="33"/>
      <c r="X240" s="33"/>
      <c r="Y240" s="33"/>
      <c r="Z240" s="33"/>
      <c r="AA240" s="33"/>
      <c r="AB240" s="33"/>
      <c r="AC240" s="33"/>
      <c r="AD240" s="33"/>
      <c r="AE240" s="33"/>
      <c r="AT240" s="18" t="s">
        <v>148</v>
      </c>
      <c r="AU240" s="18" t="s">
        <v>81</v>
      </c>
    </row>
    <row r="241" spans="1:65" s="2" customFormat="1" ht="16.5" customHeight="1">
      <c r="A241" s="33"/>
      <c r="B241" s="138"/>
      <c r="C241" s="181" t="s">
        <v>894</v>
      </c>
      <c r="D241" s="181" t="s">
        <v>276</v>
      </c>
      <c r="E241" s="182" t="s">
        <v>723</v>
      </c>
      <c r="F241" s="183" t="s">
        <v>724</v>
      </c>
      <c r="G241" s="184" t="s">
        <v>685</v>
      </c>
      <c r="H241" s="185">
        <v>32.880000000000003</v>
      </c>
      <c r="I241" s="186"/>
      <c r="J241" s="187">
        <f>ROUND(I241*H241,2)</f>
        <v>0</v>
      </c>
      <c r="K241" s="183" t="s">
        <v>321</v>
      </c>
      <c r="L241" s="188"/>
      <c r="M241" s="189" t="s">
        <v>3</v>
      </c>
      <c r="N241" s="190" t="s">
        <v>42</v>
      </c>
      <c r="O241" s="54"/>
      <c r="P241" s="148">
        <f>O241*H241</f>
        <v>0</v>
      </c>
      <c r="Q241" s="148">
        <v>0</v>
      </c>
      <c r="R241" s="148">
        <f>Q241*H241</f>
        <v>0</v>
      </c>
      <c r="S241" s="148">
        <v>0</v>
      </c>
      <c r="T241" s="149">
        <f>S241*H241</f>
        <v>0</v>
      </c>
      <c r="U241" s="33"/>
      <c r="V241" s="33"/>
      <c r="W241" s="33"/>
      <c r="X241" s="33"/>
      <c r="Y241" s="33"/>
      <c r="Z241" s="33"/>
      <c r="AA241" s="33"/>
      <c r="AB241" s="33"/>
      <c r="AC241" s="33"/>
      <c r="AD241" s="33"/>
      <c r="AE241" s="33"/>
      <c r="AR241" s="150" t="s">
        <v>189</v>
      </c>
      <c r="AT241" s="150" t="s">
        <v>276</v>
      </c>
      <c r="AU241" s="150" t="s">
        <v>81</v>
      </c>
      <c r="AY241" s="18" t="s">
        <v>138</v>
      </c>
      <c r="BE241" s="151">
        <f>IF(N241="základní",J241,0)</f>
        <v>0</v>
      </c>
      <c r="BF241" s="151">
        <f>IF(N241="snížená",J241,0)</f>
        <v>0</v>
      </c>
      <c r="BG241" s="151">
        <f>IF(N241="zákl. přenesená",J241,0)</f>
        <v>0</v>
      </c>
      <c r="BH241" s="151">
        <f>IF(N241="sníž. přenesená",J241,0)</f>
        <v>0</v>
      </c>
      <c r="BI241" s="151">
        <f>IF(N241="nulová",J241,0)</f>
        <v>0</v>
      </c>
      <c r="BJ241" s="18" t="s">
        <v>79</v>
      </c>
      <c r="BK241" s="151">
        <f>ROUND(I241*H241,2)</f>
        <v>0</v>
      </c>
      <c r="BL241" s="18" t="s">
        <v>145</v>
      </c>
      <c r="BM241" s="150" t="s">
        <v>895</v>
      </c>
    </row>
    <row r="242" spans="1:65" s="2" customFormat="1" ht="11.25">
      <c r="A242" s="33"/>
      <c r="B242" s="34"/>
      <c r="C242" s="33"/>
      <c r="D242" s="152" t="s">
        <v>147</v>
      </c>
      <c r="E242" s="33"/>
      <c r="F242" s="153" t="s">
        <v>724</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147</v>
      </c>
      <c r="AU242" s="18" t="s">
        <v>81</v>
      </c>
    </row>
    <row r="243" spans="1:65" s="2" customFormat="1" ht="16.5" customHeight="1">
      <c r="A243" s="33"/>
      <c r="B243" s="138"/>
      <c r="C243" s="139" t="s">
        <v>896</v>
      </c>
      <c r="D243" s="139" t="s">
        <v>140</v>
      </c>
      <c r="E243" s="140" t="s">
        <v>726</v>
      </c>
      <c r="F243" s="141" t="s">
        <v>727</v>
      </c>
      <c r="G243" s="142" t="s">
        <v>369</v>
      </c>
      <c r="H243" s="143">
        <v>2115.1999999999998</v>
      </c>
      <c r="I243" s="144"/>
      <c r="J243" s="145">
        <f>ROUND(I243*H243,2)</f>
        <v>0</v>
      </c>
      <c r="K243" s="141" t="s">
        <v>144</v>
      </c>
      <c r="L243" s="34"/>
      <c r="M243" s="146" t="s">
        <v>3</v>
      </c>
      <c r="N243" s="147" t="s">
        <v>42</v>
      </c>
      <c r="O243" s="54"/>
      <c r="P243" s="148">
        <f>O243*H243</f>
        <v>0</v>
      </c>
      <c r="Q243" s="148">
        <v>0</v>
      </c>
      <c r="R243" s="148">
        <f>Q243*H243</f>
        <v>0</v>
      </c>
      <c r="S243" s="148">
        <v>0</v>
      </c>
      <c r="T243" s="149">
        <f>S243*H243</f>
        <v>0</v>
      </c>
      <c r="U243" s="33"/>
      <c r="V243" s="33"/>
      <c r="W243" s="33"/>
      <c r="X243" s="33"/>
      <c r="Y243" s="33"/>
      <c r="Z243" s="33"/>
      <c r="AA243" s="33"/>
      <c r="AB243" s="33"/>
      <c r="AC243" s="33"/>
      <c r="AD243" s="33"/>
      <c r="AE243" s="33"/>
      <c r="AR243" s="150" t="s">
        <v>145</v>
      </c>
      <c r="AT243" s="150" t="s">
        <v>140</v>
      </c>
      <c r="AU243" s="150" t="s">
        <v>81</v>
      </c>
      <c r="AY243" s="18" t="s">
        <v>138</v>
      </c>
      <c r="BE243" s="151">
        <f>IF(N243="základní",J243,0)</f>
        <v>0</v>
      </c>
      <c r="BF243" s="151">
        <f>IF(N243="snížená",J243,0)</f>
        <v>0</v>
      </c>
      <c r="BG243" s="151">
        <f>IF(N243="zákl. přenesená",J243,0)</f>
        <v>0</v>
      </c>
      <c r="BH243" s="151">
        <f>IF(N243="sníž. přenesená",J243,0)</f>
        <v>0</v>
      </c>
      <c r="BI243" s="151">
        <f>IF(N243="nulová",J243,0)</f>
        <v>0</v>
      </c>
      <c r="BJ243" s="18" t="s">
        <v>79</v>
      </c>
      <c r="BK243" s="151">
        <f>ROUND(I243*H243,2)</f>
        <v>0</v>
      </c>
      <c r="BL243" s="18" t="s">
        <v>145</v>
      </c>
      <c r="BM243" s="150" t="s">
        <v>897</v>
      </c>
    </row>
    <row r="244" spans="1:65" s="2" customFormat="1" ht="11.25">
      <c r="A244" s="33"/>
      <c r="B244" s="34"/>
      <c r="C244" s="33"/>
      <c r="D244" s="152" t="s">
        <v>147</v>
      </c>
      <c r="E244" s="33"/>
      <c r="F244" s="153" t="s">
        <v>727</v>
      </c>
      <c r="G244" s="33"/>
      <c r="H244" s="33"/>
      <c r="I244" s="154"/>
      <c r="J244" s="33"/>
      <c r="K244" s="33"/>
      <c r="L244" s="34"/>
      <c r="M244" s="155"/>
      <c r="N244" s="156"/>
      <c r="O244" s="54"/>
      <c r="P244" s="54"/>
      <c r="Q244" s="54"/>
      <c r="R244" s="54"/>
      <c r="S244" s="54"/>
      <c r="T244" s="55"/>
      <c r="U244" s="33"/>
      <c r="V244" s="33"/>
      <c r="W244" s="33"/>
      <c r="X244" s="33"/>
      <c r="Y244" s="33"/>
      <c r="Z244" s="33"/>
      <c r="AA244" s="33"/>
      <c r="AB244" s="33"/>
      <c r="AC244" s="33"/>
      <c r="AD244" s="33"/>
      <c r="AE244" s="33"/>
      <c r="AT244" s="18" t="s">
        <v>147</v>
      </c>
      <c r="AU244" s="18" t="s">
        <v>81</v>
      </c>
    </row>
    <row r="245" spans="1:65" s="2" customFormat="1" ht="58.5">
      <c r="A245" s="33"/>
      <c r="B245" s="34"/>
      <c r="C245" s="33"/>
      <c r="D245" s="152" t="s">
        <v>148</v>
      </c>
      <c r="E245" s="33"/>
      <c r="F245" s="157" t="s">
        <v>729</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148</v>
      </c>
      <c r="AU245" s="18" t="s">
        <v>81</v>
      </c>
    </row>
    <row r="246" spans="1:65" s="2" customFormat="1" ht="16.5" customHeight="1">
      <c r="A246" s="33"/>
      <c r="B246" s="138"/>
      <c r="C246" s="181" t="s">
        <v>898</v>
      </c>
      <c r="D246" s="181" t="s">
        <v>276</v>
      </c>
      <c r="E246" s="182" t="s">
        <v>730</v>
      </c>
      <c r="F246" s="183" t="s">
        <v>731</v>
      </c>
      <c r="G246" s="184" t="s">
        <v>678</v>
      </c>
      <c r="H246" s="185">
        <v>10.576000000000001</v>
      </c>
      <c r="I246" s="186"/>
      <c r="J246" s="187">
        <f>ROUND(I246*H246,2)</f>
        <v>0</v>
      </c>
      <c r="K246" s="183" t="s">
        <v>321</v>
      </c>
      <c r="L246" s="188"/>
      <c r="M246" s="189" t="s">
        <v>3</v>
      </c>
      <c r="N246" s="190" t="s">
        <v>42</v>
      </c>
      <c r="O246" s="54"/>
      <c r="P246" s="148">
        <f>O246*H246</f>
        <v>0</v>
      </c>
      <c r="Q246" s="148">
        <v>0</v>
      </c>
      <c r="R246" s="148">
        <f>Q246*H246</f>
        <v>0</v>
      </c>
      <c r="S246" s="148">
        <v>0</v>
      </c>
      <c r="T246" s="149">
        <f>S246*H246</f>
        <v>0</v>
      </c>
      <c r="U246" s="33"/>
      <c r="V246" s="33"/>
      <c r="W246" s="33"/>
      <c r="X246" s="33"/>
      <c r="Y246" s="33"/>
      <c r="Z246" s="33"/>
      <c r="AA246" s="33"/>
      <c r="AB246" s="33"/>
      <c r="AC246" s="33"/>
      <c r="AD246" s="33"/>
      <c r="AE246" s="33"/>
      <c r="AR246" s="150" t="s">
        <v>189</v>
      </c>
      <c r="AT246" s="150" t="s">
        <v>276</v>
      </c>
      <c r="AU246" s="150" t="s">
        <v>81</v>
      </c>
      <c r="AY246" s="18" t="s">
        <v>138</v>
      </c>
      <c r="BE246" s="151">
        <f>IF(N246="základní",J246,0)</f>
        <v>0</v>
      </c>
      <c r="BF246" s="151">
        <f>IF(N246="snížená",J246,0)</f>
        <v>0</v>
      </c>
      <c r="BG246" s="151">
        <f>IF(N246="zákl. přenesená",J246,0)</f>
        <v>0</v>
      </c>
      <c r="BH246" s="151">
        <f>IF(N246="sníž. přenesená",J246,0)</f>
        <v>0</v>
      </c>
      <c r="BI246" s="151">
        <f>IF(N246="nulová",J246,0)</f>
        <v>0</v>
      </c>
      <c r="BJ246" s="18" t="s">
        <v>79</v>
      </c>
      <c r="BK246" s="151">
        <f>ROUND(I246*H246,2)</f>
        <v>0</v>
      </c>
      <c r="BL246" s="18" t="s">
        <v>145</v>
      </c>
      <c r="BM246" s="150" t="s">
        <v>899</v>
      </c>
    </row>
    <row r="247" spans="1:65" s="2" customFormat="1" ht="11.25">
      <c r="A247" s="33"/>
      <c r="B247" s="34"/>
      <c r="C247" s="33"/>
      <c r="D247" s="152" t="s">
        <v>147</v>
      </c>
      <c r="E247" s="33"/>
      <c r="F247" s="153" t="s">
        <v>731</v>
      </c>
      <c r="G247" s="33"/>
      <c r="H247" s="33"/>
      <c r="I247" s="154"/>
      <c r="J247" s="33"/>
      <c r="K247" s="33"/>
      <c r="L247" s="34"/>
      <c r="M247" s="155"/>
      <c r="N247" s="156"/>
      <c r="O247" s="54"/>
      <c r="P247" s="54"/>
      <c r="Q247" s="54"/>
      <c r="R247" s="54"/>
      <c r="S247" s="54"/>
      <c r="T247" s="55"/>
      <c r="U247" s="33"/>
      <c r="V247" s="33"/>
      <c r="W247" s="33"/>
      <c r="X247" s="33"/>
      <c r="Y247" s="33"/>
      <c r="Z247" s="33"/>
      <c r="AA247" s="33"/>
      <c r="AB247" s="33"/>
      <c r="AC247" s="33"/>
      <c r="AD247" s="33"/>
      <c r="AE247" s="33"/>
      <c r="AT247" s="18" t="s">
        <v>147</v>
      </c>
      <c r="AU247" s="18" t="s">
        <v>81</v>
      </c>
    </row>
    <row r="248" spans="1:65" s="2" customFormat="1" ht="16.5" customHeight="1">
      <c r="A248" s="33"/>
      <c r="B248" s="138"/>
      <c r="C248" s="139" t="s">
        <v>450</v>
      </c>
      <c r="D248" s="139" t="s">
        <v>140</v>
      </c>
      <c r="E248" s="140" t="s">
        <v>733</v>
      </c>
      <c r="F248" s="141" t="s">
        <v>734</v>
      </c>
      <c r="G248" s="142" t="s">
        <v>369</v>
      </c>
      <c r="H248" s="143">
        <v>147</v>
      </c>
      <c r="I248" s="144"/>
      <c r="J248" s="145">
        <f>ROUND(I248*H248,2)</f>
        <v>0</v>
      </c>
      <c r="K248" s="141" t="s">
        <v>144</v>
      </c>
      <c r="L248" s="34"/>
      <c r="M248" s="146" t="s">
        <v>3</v>
      </c>
      <c r="N248" s="147" t="s">
        <v>42</v>
      </c>
      <c r="O248" s="54"/>
      <c r="P248" s="148">
        <f>O248*H248</f>
        <v>0</v>
      </c>
      <c r="Q248" s="148">
        <v>0</v>
      </c>
      <c r="R248" s="148">
        <f>Q248*H248</f>
        <v>0</v>
      </c>
      <c r="S248" s="148">
        <v>0</v>
      </c>
      <c r="T248" s="149">
        <f>S248*H248</f>
        <v>0</v>
      </c>
      <c r="U248" s="33"/>
      <c r="V248" s="33"/>
      <c r="W248" s="33"/>
      <c r="X248" s="33"/>
      <c r="Y248" s="33"/>
      <c r="Z248" s="33"/>
      <c r="AA248" s="33"/>
      <c r="AB248" s="33"/>
      <c r="AC248" s="33"/>
      <c r="AD248" s="33"/>
      <c r="AE248" s="33"/>
      <c r="AR248" s="150" t="s">
        <v>145</v>
      </c>
      <c r="AT248" s="150" t="s">
        <v>140</v>
      </c>
      <c r="AU248" s="150" t="s">
        <v>81</v>
      </c>
      <c r="AY248" s="18" t="s">
        <v>138</v>
      </c>
      <c r="BE248" s="151">
        <f>IF(N248="základní",J248,0)</f>
        <v>0</v>
      </c>
      <c r="BF248" s="151">
        <f>IF(N248="snížená",J248,0)</f>
        <v>0</v>
      </c>
      <c r="BG248" s="151">
        <f>IF(N248="zákl. přenesená",J248,0)</f>
        <v>0</v>
      </c>
      <c r="BH248" s="151">
        <f>IF(N248="sníž. přenesená",J248,0)</f>
        <v>0</v>
      </c>
      <c r="BI248" s="151">
        <f>IF(N248="nulová",J248,0)</f>
        <v>0</v>
      </c>
      <c r="BJ248" s="18" t="s">
        <v>79</v>
      </c>
      <c r="BK248" s="151">
        <f>ROUND(I248*H248,2)</f>
        <v>0</v>
      </c>
      <c r="BL248" s="18" t="s">
        <v>145</v>
      </c>
      <c r="BM248" s="150" t="s">
        <v>900</v>
      </c>
    </row>
    <row r="249" spans="1:65" s="2" customFormat="1" ht="11.25">
      <c r="A249" s="33"/>
      <c r="B249" s="34"/>
      <c r="C249" s="33"/>
      <c r="D249" s="152" t="s">
        <v>147</v>
      </c>
      <c r="E249" s="33"/>
      <c r="F249" s="153" t="s">
        <v>734</v>
      </c>
      <c r="G249" s="33"/>
      <c r="H249" s="33"/>
      <c r="I249" s="154"/>
      <c r="J249" s="33"/>
      <c r="K249" s="33"/>
      <c r="L249" s="34"/>
      <c r="M249" s="155"/>
      <c r="N249" s="156"/>
      <c r="O249" s="54"/>
      <c r="P249" s="54"/>
      <c r="Q249" s="54"/>
      <c r="R249" s="54"/>
      <c r="S249" s="54"/>
      <c r="T249" s="55"/>
      <c r="U249" s="33"/>
      <c r="V249" s="33"/>
      <c r="W249" s="33"/>
      <c r="X249" s="33"/>
      <c r="Y249" s="33"/>
      <c r="Z249" s="33"/>
      <c r="AA249" s="33"/>
      <c r="AB249" s="33"/>
      <c r="AC249" s="33"/>
      <c r="AD249" s="33"/>
      <c r="AE249" s="33"/>
      <c r="AT249" s="18" t="s">
        <v>147</v>
      </c>
      <c r="AU249" s="18" t="s">
        <v>81</v>
      </c>
    </row>
    <row r="250" spans="1:65" s="2" customFormat="1" ht="146.25">
      <c r="A250" s="33"/>
      <c r="B250" s="34"/>
      <c r="C250" s="33"/>
      <c r="D250" s="152" t="s">
        <v>148</v>
      </c>
      <c r="E250" s="33"/>
      <c r="F250" s="157" t="s">
        <v>736</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81</v>
      </c>
    </row>
    <row r="251" spans="1:65" s="2" customFormat="1" ht="16.5" customHeight="1">
      <c r="A251" s="33"/>
      <c r="B251" s="138"/>
      <c r="C251" s="139" t="s">
        <v>901</v>
      </c>
      <c r="D251" s="139" t="s">
        <v>140</v>
      </c>
      <c r="E251" s="140" t="s">
        <v>737</v>
      </c>
      <c r="F251" s="141" t="s">
        <v>866</v>
      </c>
      <c r="G251" s="142" t="s">
        <v>739</v>
      </c>
      <c r="H251" s="143">
        <v>6.4</v>
      </c>
      <c r="I251" s="144"/>
      <c r="J251" s="145">
        <f>ROUND(I251*H251,2)</f>
        <v>0</v>
      </c>
      <c r="K251" s="141" t="s">
        <v>321</v>
      </c>
      <c r="L251" s="34"/>
      <c r="M251" s="146" t="s">
        <v>3</v>
      </c>
      <c r="N251" s="147" t="s">
        <v>42</v>
      </c>
      <c r="O251" s="54"/>
      <c r="P251" s="148">
        <f>O251*H251</f>
        <v>0</v>
      </c>
      <c r="Q251" s="148">
        <v>0</v>
      </c>
      <c r="R251" s="148">
        <f>Q251*H251</f>
        <v>0</v>
      </c>
      <c r="S251" s="148">
        <v>0</v>
      </c>
      <c r="T251" s="149">
        <f>S251*H251</f>
        <v>0</v>
      </c>
      <c r="U251" s="33"/>
      <c r="V251" s="33"/>
      <c r="W251" s="33"/>
      <c r="X251" s="33"/>
      <c r="Y251" s="33"/>
      <c r="Z251" s="33"/>
      <c r="AA251" s="33"/>
      <c r="AB251" s="33"/>
      <c r="AC251" s="33"/>
      <c r="AD251" s="33"/>
      <c r="AE251" s="33"/>
      <c r="AR251" s="150" t="s">
        <v>145</v>
      </c>
      <c r="AT251" s="150" t="s">
        <v>140</v>
      </c>
      <c r="AU251" s="150" t="s">
        <v>81</v>
      </c>
      <c r="AY251" s="18" t="s">
        <v>138</v>
      </c>
      <c r="BE251" s="151">
        <f>IF(N251="základní",J251,0)</f>
        <v>0</v>
      </c>
      <c r="BF251" s="151">
        <f>IF(N251="snížená",J251,0)</f>
        <v>0</v>
      </c>
      <c r="BG251" s="151">
        <f>IF(N251="zákl. přenesená",J251,0)</f>
        <v>0</v>
      </c>
      <c r="BH251" s="151">
        <f>IF(N251="sníž. přenesená",J251,0)</f>
        <v>0</v>
      </c>
      <c r="BI251" s="151">
        <f>IF(N251="nulová",J251,0)</f>
        <v>0</v>
      </c>
      <c r="BJ251" s="18" t="s">
        <v>79</v>
      </c>
      <c r="BK251" s="151">
        <f>ROUND(I251*H251,2)</f>
        <v>0</v>
      </c>
      <c r="BL251" s="18" t="s">
        <v>145</v>
      </c>
      <c r="BM251" s="150" t="s">
        <v>902</v>
      </c>
    </row>
    <row r="252" spans="1:65" s="2" customFormat="1" ht="11.25">
      <c r="A252" s="33"/>
      <c r="B252" s="34"/>
      <c r="C252" s="33"/>
      <c r="D252" s="152" t="s">
        <v>147</v>
      </c>
      <c r="E252" s="33"/>
      <c r="F252" s="153" t="s">
        <v>738</v>
      </c>
      <c r="G252" s="33"/>
      <c r="H252" s="33"/>
      <c r="I252" s="154"/>
      <c r="J252" s="33"/>
      <c r="K252" s="33"/>
      <c r="L252" s="34"/>
      <c r="M252" s="155"/>
      <c r="N252" s="156"/>
      <c r="O252" s="54"/>
      <c r="P252" s="54"/>
      <c r="Q252" s="54"/>
      <c r="R252" s="54"/>
      <c r="S252" s="54"/>
      <c r="T252" s="55"/>
      <c r="U252" s="33"/>
      <c r="V252" s="33"/>
      <c r="W252" s="33"/>
      <c r="X252" s="33"/>
      <c r="Y252" s="33"/>
      <c r="Z252" s="33"/>
      <c r="AA252" s="33"/>
      <c r="AB252" s="33"/>
      <c r="AC252" s="33"/>
      <c r="AD252" s="33"/>
      <c r="AE252" s="33"/>
      <c r="AT252" s="18" t="s">
        <v>147</v>
      </c>
      <c r="AU252" s="18" t="s">
        <v>81</v>
      </c>
    </row>
    <row r="253" spans="1:65" s="2" customFormat="1" ht="16.5" customHeight="1">
      <c r="A253" s="33"/>
      <c r="B253" s="138"/>
      <c r="C253" s="139" t="s">
        <v>903</v>
      </c>
      <c r="D253" s="139" t="s">
        <v>140</v>
      </c>
      <c r="E253" s="140" t="s">
        <v>868</v>
      </c>
      <c r="F253" s="141" t="s">
        <v>869</v>
      </c>
      <c r="G253" s="142" t="s">
        <v>143</v>
      </c>
      <c r="H253" s="143">
        <v>6348</v>
      </c>
      <c r="I253" s="144"/>
      <c r="J253" s="145">
        <f>ROUND(I253*H253,2)</f>
        <v>0</v>
      </c>
      <c r="K253" s="141" t="s">
        <v>144</v>
      </c>
      <c r="L253" s="34"/>
      <c r="M253" s="146" t="s">
        <v>3</v>
      </c>
      <c r="N253" s="147" t="s">
        <v>42</v>
      </c>
      <c r="O253" s="54"/>
      <c r="P253" s="148">
        <f>O253*H253</f>
        <v>0</v>
      </c>
      <c r="Q253" s="148">
        <v>0</v>
      </c>
      <c r="R253" s="148">
        <f>Q253*H253</f>
        <v>0</v>
      </c>
      <c r="S253" s="148">
        <v>0</v>
      </c>
      <c r="T253" s="149">
        <f>S253*H253</f>
        <v>0</v>
      </c>
      <c r="U253" s="33"/>
      <c r="V253" s="33"/>
      <c r="W253" s="33"/>
      <c r="X253" s="33"/>
      <c r="Y253" s="33"/>
      <c r="Z253" s="33"/>
      <c r="AA253" s="33"/>
      <c r="AB253" s="33"/>
      <c r="AC253" s="33"/>
      <c r="AD253" s="33"/>
      <c r="AE253" s="33"/>
      <c r="AR253" s="150" t="s">
        <v>145</v>
      </c>
      <c r="AT253" s="150" t="s">
        <v>140</v>
      </c>
      <c r="AU253" s="150" t="s">
        <v>81</v>
      </c>
      <c r="AY253" s="18" t="s">
        <v>138</v>
      </c>
      <c r="BE253" s="151">
        <f>IF(N253="základní",J253,0)</f>
        <v>0</v>
      </c>
      <c r="BF253" s="151">
        <f>IF(N253="snížená",J253,0)</f>
        <v>0</v>
      </c>
      <c r="BG253" s="151">
        <f>IF(N253="zákl. přenesená",J253,0)</f>
        <v>0</v>
      </c>
      <c r="BH253" s="151">
        <f>IF(N253="sníž. přenesená",J253,0)</f>
        <v>0</v>
      </c>
      <c r="BI253" s="151">
        <f>IF(N253="nulová",J253,0)</f>
        <v>0</v>
      </c>
      <c r="BJ253" s="18" t="s">
        <v>79</v>
      </c>
      <c r="BK253" s="151">
        <f>ROUND(I253*H253,2)</f>
        <v>0</v>
      </c>
      <c r="BL253" s="18" t="s">
        <v>145</v>
      </c>
      <c r="BM253" s="150" t="s">
        <v>904</v>
      </c>
    </row>
    <row r="254" spans="1:65" s="2" customFormat="1" ht="11.25">
      <c r="A254" s="33"/>
      <c r="B254" s="34"/>
      <c r="C254" s="33"/>
      <c r="D254" s="152" t="s">
        <v>147</v>
      </c>
      <c r="E254" s="33"/>
      <c r="F254" s="153" t="s">
        <v>869</v>
      </c>
      <c r="G254" s="33"/>
      <c r="H254" s="33"/>
      <c r="I254" s="154"/>
      <c r="J254" s="33"/>
      <c r="K254" s="33"/>
      <c r="L254" s="34"/>
      <c r="M254" s="155"/>
      <c r="N254" s="156"/>
      <c r="O254" s="54"/>
      <c r="P254" s="54"/>
      <c r="Q254" s="54"/>
      <c r="R254" s="54"/>
      <c r="S254" s="54"/>
      <c r="T254" s="55"/>
      <c r="U254" s="33"/>
      <c r="V254" s="33"/>
      <c r="W254" s="33"/>
      <c r="X254" s="33"/>
      <c r="Y254" s="33"/>
      <c r="Z254" s="33"/>
      <c r="AA254" s="33"/>
      <c r="AB254" s="33"/>
      <c r="AC254" s="33"/>
      <c r="AD254" s="33"/>
      <c r="AE254" s="33"/>
      <c r="AT254" s="18" t="s">
        <v>147</v>
      </c>
      <c r="AU254" s="18" t="s">
        <v>81</v>
      </c>
    </row>
    <row r="255" spans="1:65" s="2" customFormat="1" ht="87.75">
      <c r="A255" s="33"/>
      <c r="B255" s="34"/>
      <c r="C255" s="33"/>
      <c r="D255" s="152" t="s">
        <v>148</v>
      </c>
      <c r="E255" s="33"/>
      <c r="F255" s="157" t="s">
        <v>149</v>
      </c>
      <c r="G255" s="33"/>
      <c r="H255" s="33"/>
      <c r="I255" s="154"/>
      <c r="J255" s="33"/>
      <c r="K255" s="33"/>
      <c r="L255" s="34"/>
      <c r="M255" s="155"/>
      <c r="N255" s="156"/>
      <c r="O255" s="54"/>
      <c r="P255" s="54"/>
      <c r="Q255" s="54"/>
      <c r="R255" s="54"/>
      <c r="S255" s="54"/>
      <c r="T255" s="55"/>
      <c r="U255" s="33"/>
      <c r="V255" s="33"/>
      <c r="W255" s="33"/>
      <c r="X255" s="33"/>
      <c r="Y255" s="33"/>
      <c r="Z255" s="33"/>
      <c r="AA255" s="33"/>
      <c r="AB255" s="33"/>
      <c r="AC255" s="33"/>
      <c r="AD255" s="33"/>
      <c r="AE255" s="33"/>
      <c r="AT255" s="18" t="s">
        <v>148</v>
      </c>
      <c r="AU255" s="18" t="s">
        <v>81</v>
      </c>
    </row>
    <row r="256" spans="1:65" s="12" customFormat="1" ht="22.9" customHeight="1">
      <c r="B256" s="125"/>
      <c r="D256" s="126" t="s">
        <v>70</v>
      </c>
      <c r="E256" s="136" t="s">
        <v>905</v>
      </c>
      <c r="F256" s="136" t="s">
        <v>906</v>
      </c>
      <c r="I256" s="128"/>
      <c r="J256" s="137">
        <f>BK256</f>
        <v>0</v>
      </c>
      <c r="L256" s="125"/>
      <c r="M256" s="130"/>
      <c r="N256" s="131"/>
      <c r="O256" s="131"/>
      <c r="P256" s="132">
        <f>SUM(P257:P287)</f>
        <v>0</v>
      </c>
      <c r="Q256" s="131"/>
      <c r="R256" s="132">
        <f>SUM(R257:R287)</f>
        <v>0</v>
      </c>
      <c r="S256" s="131"/>
      <c r="T256" s="133">
        <f>SUM(T257:T287)</f>
        <v>0</v>
      </c>
      <c r="AR256" s="126" t="s">
        <v>79</v>
      </c>
      <c r="AT256" s="134" t="s">
        <v>70</v>
      </c>
      <c r="AU256" s="134" t="s">
        <v>79</v>
      </c>
      <c r="AY256" s="126" t="s">
        <v>138</v>
      </c>
      <c r="BK256" s="135">
        <f>SUM(BK257:BK287)</f>
        <v>0</v>
      </c>
    </row>
    <row r="257" spans="1:65" s="2" customFormat="1" ht="16.5" customHeight="1">
      <c r="A257" s="33"/>
      <c r="B257" s="138"/>
      <c r="C257" s="139" t="s">
        <v>907</v>
      </c>
      <c r="D257" s="139" t="s">
        <v>140</v>
      </c>
      <c r="E257" s="140" t="s">
        <v>705</v>
      </c>
      <c r="F257" s="141" t="s">
        <v>706</v>
      </c>
      <c r="G257" s="142" t="s">
        <v>174</v>
      </c>
      <c r="H257" s="143">
        <v>103.155</v>
      </c>
      <c r="I257" s="144"/>
      <c r="J257" s="145">
        <f>ROUND(I257*H257,2)</f>
        <v>0</v>
      </c>
      <c r="K257" s="141" t="s">
        <v>144</v>
      </c>
      <c r="L257" s="34"/>
      <c r="M257" s="146" t="s">
        <v>3</v>
      </c>
      <c r="N257" s="147" t="s">
        <v>42</v>
      </c>
      <c r="O257" s="54"/>
      <c r="P257" s="148">
        <f>O257*H257</f>
        <v>0</v>
      </c>
      <c r="Q257" s="148">
        <v>0</v>
      </c>
      <c r="R257" s="148">
        <f>Q257*H257</f>
        <v>0</v>
      </c>
      <c r="S257" s="148">
        <v>0</v>
      </c>
      <c r="T257" s="149">
        <f>S257*H257</f>
        <v>0</v>
      </c>
      <c r="U257" s="33"/>
      <c r="V257" s="33"/>
      <c r="W257" s="33"/>
      <c r="X257" s="33"/>
      <c r="Y257" s="33"/>
      <c r="Z257" s="33"/>
      <c r="AA257" s="33"/>
      <c r="AB257" s="33"/>
      <c r="AC257" s="33"/>
      <c r="AD257" s="33"/>
      <c r="AE257" s="33"/>
      <c r="AR257" s="150" t="s">
        <v>145</v>
      </c>
      <c r="AT257" s="150" t="s">
        <v>140</v>
      </c>
      <c r="AU257" s="150" t="s">
        <v>81</v>
      </c>
      <c r="AY257" s="18" t="s">
        <v>138</v>
      </c>
      <c r="BE257" s="151">
        <f>IF(N257="základní",J257,0)</f>
        <v>0</v>
      </c>
      <c r="BF257" s="151">
        <f>IF(N257="snížená",J257,0)</f>
        <v>0</v>
      </c>
      <c r="BG257" s="151">
        <f>IF(N257="zákl. přenesená",J257,0)</f>
        <v>0</v>
      </c>
      <c r="BH257" s="151">
        <f>IF(N257="sníž. přenesená",J257,0)</f>
        <v>0</v>
      </c>
      <c r="BI257" s="151">
        <f>IF(N257="nulová",J257,0)</f>
        <v>0</v>
      </c>
      <c r="BJ257" s="18" t="s">
        <v>79</v>
      </c>
      <c r="BK257" s="151">
        <f>ROUND(I257*H257,2)</f>
        <v>0</v>
      </c>
      <c r="BL257" s="18" t="s">
        <v>145</v>
      </c>
      <c r="BM257" s="150" t="s">
        <v>908</v>
      </c>
    </row>
    <row r="258" spans="1:65" s="2" customFormat="1" ht="11.25">
      <c r="A258" s="33"/>
      <c r="B258" s="34"/>
      <c r="C258" s="33"/>
      <c r="D258" s="152" t="s">
        <v>147</v>
      </c>
      <c r="E258" s="33"/>
      <c r="F258" s="153" t="s">
        <v>706</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147</v>
      </c>
      <c r="AU258" s="18" t="s">
        <v>81</v>
      </c>
    </row>
    <row r="259" spans="1:65" s="2" customFormat="1" ht="16.5" customHeight="1">
      <c r="A259" s="33"/>
      <c r="B259" s="138"/>
      <c r="C259" s="139" t="s">
        <v>909</v>
      </c>
      <c r="D259" s="139" t="s">
        <v>140</v>
      </c>
      <c r="E259" s="140" t="s">
        <v>708</v>
      </c>
      <c r="F259" s="141" t="s">
        <v>709</v>
      </c>
      <c r="G259" s="142" t="s">
        <v>174</v>
      </c>
      <c r="H259" s="143">
        <v>103.155</v>
      </c>
      <c r="I259" s="144"/>
      <c r="J259" s="145">
        <f>ROUND(I259*H259,2)</f>
        <v>0</v>
      </c>
      <c r="K259" s="141" t="s">
        <v>144</v>
      </c>
      <c r="L259" s="34"/>
      <c r="M259" s="146" t="s">
        <v>3</v>
      </c>
      <c r="N259" s="147" t="s">
        <v>42</v>
      </c>
      <c r="O259" s="54"/>
      <c r="P259" s="148">
        <f>O259*H259</f>
        <v>0</v>
      </c>
      <c r="Q259" s="148">
        <v>0</v>
      </c>
      <c r="R259" s="148">
        <f>Q259*H259</f>
        <v>0</v>
      </c>
      <c r="S259" s="148">
        <v>0</v>
      </c>
      <c r="T259" s="149">
        <f>S259*H259</f>
        <v>0</v>
      </c>
      <c r="U259" s="33"/>
      <c r="V259" s="33"/>
      <c r="W259" s="33"/>
      <c r="X259" s="33"/>
      <c r="Y259" s="33"/>
      <c r="Z259" s="33"/>
      <c r="AA259" s="33"/>
      <c r="AB259" s="33"/>
      <c r="AC259" s="33"/>
      <c r="AD259" s="33"/>
      <c r="AE259" s="33"/>
      <c r="AR259" s="150" t="s">
        <v>145</v>
      </c>
      <c r="AT259" s="150" t="s">
        <v>140</v>
      </c>
      <c r="AU259" s="150" t="s">
        <v>81</v>
      </c>
      <c r="AY259" s="18" t="s">
        <v>138</v>
      </c>
      <c r="BE259" s="151">
        <f>IF(N259="základní",J259,0)</f>
        <v>0</v>
      </c>
      <c r="BF259" s="151">
        <f>IF(N259="snížená",J259,0)</f>
        <v>0</v>
      </c>
      <c r="BG259" s="151">
        <f>IF(N259="zákl. přenesená",J259,0)</f>
        <v>0</v>
      </c>
      <c r="BH259" s="151">
        <f>IF(N259="sníž. přenesená",J259,0)</f>
        <v>0</v>
      </c>
      <c r="BI259" s="151">
        <f>IF(N259="nulová",J259,0)</f>
        <v>0</v>
      </c>
      <c r="BJ259" s="18" t="s">
        <v>79</v>
      </c>
      <c r="BK259" s="151">
        <f>ROUND(I259*H259,2)</f>
        <v>0</v>
      </c>
      <c r="BL259" s="18" t="s">
        <v>145</v>
      </c>
      <c r="BM259" s="150" t="s">
        <v>910</v>
      </c>
    </row>
    <row r="260" spans="1:65" s="2" customFormat="1" ht="11.25">
      <c r="A260" s="33"/>
      <c r="B260" s="34"/>
      <c r="C260" s="33"/>
      <c r="D260" s="152" t="s">
        <v>147</v>
      </c>
      <c r="E260" s="33"/>
      <c r="F260" s="153" t="s">
        <v>709</v>
      </c>
      <c r="G260" s="33"/>
      <c r="H260" s="33"/>
      <c r="I260" s="154"/>
      <c r="J260" s="33"/>
      <c r="K260" s="33"/>
      <c r="L260" s="34"/>
      <c r="M260" s="155"/>
      <c r="N260" s="156"/>
      <c r="O260" s="54"/>
      <c r="P260" s="54"/>
      <c r="Q260" s="54"/>
      <c r="R260" s="54"/>
      <c r="S260" s="54"/>
      <c r="T260" s="55"/>
      <c r="U260" s="33"/>
      <c r="V260" s="33"/>
      <c r="W260" s="33"/>
      <c r="X260" s="33"/>
      <c r="Y260" s="33"/>
      <c r="Z260" s="33"/>
      <c r="AA260" s="33"/>
      <c r="AB260" s="33"/>
      <c r="AC260" s="33"/>
      <c r="AD260" s="33"/>
      <c r="AE260" s="33"/>
      <c r="AT260" s="18" t="s">
        <v>147</v>
      </c>
      <c r="AU260" s="18" t="s">
        <v>81</v>
      </c>
    </row>
    <row r="261" spans="1:65" s="2" customFormat="1" ht="48.75">
      <c r="A261" s="33"/>
      <c r="B261" s="34"/>
      <c r="C261" s="33"/>
      <c r="D261" s="152" t="s">
        <v>148</v>
      </c>
      <c r="E261" s="33"/>
      <c r="F261" s="157" t="s">
        <v>711</v>
      </c>
      <c r="G261" s="33"/>
      <c r="H261" s="33"/>
      <c r="I261" s="154"/>
      <c r="J261" s="33"/>
      <c r="K261" s="33"/>
      <c r="L261" s="34"/>
      <c r="M261" s="155"/>
      <c r="N261" s="156"/>
      <c r="O261" s="54"/>
      <c r="P261" s="54"/>
      <c r="Q261" s="54"/>
      <c r="R261" s="54"/>
      <c r="S261" s="54"/>
      <c r="T261" s="55"/>
      <c r="U261" s="33"/>
      <c r="V261" s="33"/>
      <c r="W261" s="33"/>
      <c r="X261" s="33"/>
      <c r="Y261" s="33"/>
      <c r="Z261" s="33"/>
      <c r="AA261" s="33"/>
      <c r="AB261" s="33"/>
      <c r="AC261" s="33"/>
      <c r="AD261" s="33"/>
      <c r="AE261" s="33"/>
      <c r="AT261" s="18" t="s">
        <v>148</v>
      </c>
      <c r="AU261" s="18" t="s">
        <v>81</v>
      </c>
    </row>
    <row r="262" spans="1:65" s="2" customFormat="1" ht="16.5" customHeight="1">
      <c r="A262" s="33"/>
      <c r="B262" s="138"/>
      <c r="C262" s="139" t="s">
        <v>911</v>
      </c>
      <c r="D262" s="139" t="s">
        <v>140</v>
      </c>
      <c r="E262" s="140" t="s">
        <v>712</v>
      </c>
      <c r="F262" s="141" t="s">
        <v>713</v>
      </c>
      <c r="G262" s="142" t="s">
        <v>174</v>
      </c>
      <c r="H262" s="143">
        <v>103.155</v>
      </c>
      <c r="I262" s="144"/>
      <c r="J262" s="145">
        <f>ROUND(I262*H262,2)</f>
        <v>0</v>
      </c>
      <c r="K262" s="141" t="s">
        <v>144</v>
      </c>
      <c r="L262" s="34"/>
      <c r="M262" s="146" t="s">
        <v>3</v>
      </c>
      <c r="N262" s="147" t="s">
        <v>42</v>
      </c>
      <c r="O262" s="54"/>
      <c r="P262" s="148">
        <f>O262*H262</f>
        <v>0</v>
      </c>
      <c r="Q262" s="148">
        <v>0</v>
      </c>
      <c r="R262" s="148">
        <f>Q262*H262</f>
        <v>0</v>
      </c>
      <c r="S262" s="148">
        <v>0</v>
      </c>
      <c r="T262" s="149">
        <f>S262*H262</f>
        <v>0</v>
      </c>
      <c r="U262" s="33"/>
      <c r="V262" s="33"/>
      <c r="W262" s="33"/>
      <c r="X262" s="33"/>
      <c r="Y262" s="33"/>
      <c r="Z262" s="33"/>
      <c r="AA262" s="33"/>
      <c r="AB262" s="33"/>
      <c r="AC262" s="33"/>
      <c r="AD262" s="33"/>
      <c r="AE262" s="33"/>
      <c r="AR262" s="150" t="s">
        <v>145</v>
      </c>
      <c r="AT262" s="150" t="s">
        <v>140</v>
      </c>
      <c r="AU262" s="150" t="s">
        <v>81</v>
      </c>
      <c r="AY262" s="18" t="s">
        <v>138</v>
      </c>
      <c r="BE262" s="151">
        <f>IF(N262="základní",J262,0)</f>
        <v>0</v>
      </c>
      <c r="BF262" s="151">
        <f>IF(N262="snížená",J262,0)</f>
        <v>0</v>
      </c>
      <c r="BG262" s="151">
        <f>IF(N262="zákl. přenesená",J262,0)</f>
        <v>0</v>
      </c>
      <c r="BH262" s="151">
        <f>IF(N262="sníž. přenesená",J262,0)</f>
        <v>0</v>
      </c>
      <c r="BI262" s="151">
        <f>IF(N262="nulová",J262,0)</f>
        <v>0</v>
      </c>
      <c r="BJ262" s="18" t="s">
        <v>79</v>
      </c>
      <c r="BK262" s="151">
        <f>ROUND(I262*H262,2)</f>
        <v>0</v>
      </c>
      <c r="BL262" s="18" t="s">
        <v>145</v>
      </c>
      <c r="BM262" s="150" t="s">
        <v>912</v>
      </c>
    </row>
    <row r="263" spans="1:65" s="2" customFormat="1" ht="11.25">
      <c r="A263" s="33"/>
      <c r="B263" s="34"/>
      <c r="C263" s="33"/>
      <c r="D263" s="152" t="s">
        <v>147</v>
      </c>
      <c r="E263" s="33"/>
      <c r="F263" s="153" t="s">
        <v>713</v>
      </c>
      <c r="G263" s="33"/>
      <c r="H263" s="33"/>
      <c r="I263" s="154"/>
      <c r="J263" s="33"/>
      <c r="K263" s="33"/>
      <c r="L263" s="34"/>
      <c r="M263" s="155"/>
      <c r="N263" s="156"/>
      <c r="O263" s="54"/>
      <c r="P263" s="54"/>
      <c r="Q263" s="54"/>
      <c r="R263" s="54"/>
      <c r="S263" s="54"/>
      <c r="T263" s="55"/>
      <c r="U263" s="33"/>
      <c r="V263" s="33"/>
      <c r="W263" s="33"/>
      <c r="X263" s="33"/>
      <c r="Y263" s="33"/>
      <c r="Z263" s="33"/>
      <c r="AA263" s="33"/>
      <c r="AB263" s="33"/>
      <c r="AC263" s="33"/>
      <c r="AD263" s="33"/>
      <c r="AE263" s="33"/>
      <c r="AT263" s="18" t="s">
        <v>147</v>
      </c>
      <c r="AU263" s="18" t="s">
        <v>81</v>
      </c>
    </row>
    <row r="264" spans="1:65" s="2" customFormat="1" ht="48.75">
      <c r="A264" s="33"/>
      <c r="B264" s="34"/>
      <c r="C264" s="33"/>
      <c r="D264" s="152" t="s">
        <v>148</v>
      </c>
      <c r="E264" s="33"/>
      <c r="F264" s="157" t="s">
        <v>711</v>
      </c>
      <c r="G264" s="33"/>
      <c r="H264" s="33"/>
      <c r="I264" s="154"/>
      <c r="J264" s="33"/>
      <c r="K264" s="33"/>
      <c r="L264" s="34"/>
      <c r="M264" s="155"/>
      <c r="N264" s="156"/>
      <c r="O264" s="54"/>
      <c r="P264" s="54"/>
      <c r="Q264" s="54"/>
      <c r="R264" s="54"/>
      <c r="S264" s="54"/>
      <c r="T264" s="55"/>
      <c r="U264" s="33"/>
      <c r="V264" s="33"/>
      <c r="W264" s="33"/>
      <c r="X264" s="33"/>
      <c r="Y264" s="33"/>
      <c r="Z264" s="33"/>
      <c r="AA264" s="33"/>
      <c r="AB264" s="33"/>
      <c r="AC264" s="33"/>
      <c r="AD264" s="33"/>
      <c r="AE264" s="33"/>
      <c r="AT264" s="18" t="s">
        <v>148</v>
      </c>
      <c r="AU264" s="18" t="s">
        <v>81</v>
      </c>
    </row>
    <row r="265" spans="1:65" s="2" customFormat="1" ht="16.5" customHeight="1">
      <c r="A265" s="33"/>
      <c r="B265" s="138"/>
      <c r="C265" s="181" t="s">
        <v>913</v>
      </c>
      <c r="D265" s="181" t="s">
        <v>276</v>
      </c>
      <c r="E265" s="182" t="s">
        <v>715</v>
      </c>
      <c r="F265" s="183" t="s">
        <v>716</v>
      </c>
      <c r="G265" s="184" t="s">
        <v>668</v>
      </c>
      <c r="H265" s="185">
        <v>103.155</v>
      </c>
      <c r="I265" s="186"/>
      <c r="J265" s="187">
        <f>ROUND(I265*H265,2)</f>
        <v>0</v>
      </c>
      <c r="K265" s="183" t="s">
        <v>321</v>
      </c>
      <c r="L265" s="188"/>
      <c r="M265" s="189" t="s">
        <v>3</v>
      </c>
      <c r="N265" s="190" t="s">
        <v>42</v>
      </c>
      <c r="O265" s="54"/>
      <c r="P265" s="148">
        <f>O265*H265</f>
        <v>0</v>
      </c>
      <c r="Q265" s="148">
        <v>0</v>
      </c>
      <c r="R265" s="148">
        <f>Q265*H265</f>
        <v>0</v>
      </c>
      <c r="S265" s="148">
        <v>0</v>
      </c>
      <c r="T265" s="149">
        <f>S265*H265</f>
        <v>0</v>
      </c>
      <c r="U265" s="33"/>
      <c r="V265" s="33"/>
      <c r="W265" s="33"/>
      <c r="X265" s="33"/>
      <c r="Y265" s="33"/>
      <c r="Z265" s="33"/>
      <c r="AA265" s="33"/>
      <c r="AB265" s="33"/>
      <c r="AC265" s="33"/>
      <c r="AD265" s="33"/>
      <c r="AE265" s="33"/>
      <c r="AR265" s="150" t="s">
        <v>189</v>
      </c>
      <c r="AT265" s="150" t="s">
        <v>276</v>
      </c>
      <c r="AU265" s="150" t="s">
        <v>81</v>
      </c>
      <c r="AY265" s="18" t="s">
        <v>138</v>
      </c>
      <c r="BE265" s="151">
        <f>IF(N265="základní",J265,0)</f>
        <v>0</v>
      </c>
      <c r="BF265" s="151">
        <f>IF(N265="snížená",J265,0)</f>
        <v>0</v>
      </c>
      <c r="BG265" s="151">
        <f>IF(N265="zákl. přenesená",J265,0)</f>
        <v>0</v>
      </c>
      <c r="BH265" s="151">
        <f>IF(N265="sníž. přenesená",J265,0)</f>
        <v>0</v>
      </c>
      <c r="BI265" s="151">
        <f>IF(N265="nulová",J265,0)</f>
        <v>0</v>
      </c>
      <c r="BJ265" s="18" t="s">
        <v>79</v>
      </c>
      <c r="BK265" s="151">
        <f>ROUND(I265*H265,2)</f>
        <v>0</v>
      </c>
      <c r="BL265" s="18" t="s">
        <v>145</v>
      </c>
      <c r="BM265" s="150" t="s">
        <v>914</v>
      </c>
    </row>
    <row r="266" spans="1:65" s="2" customFormat="1" ht="11.25">
      <c r="A266" s="33"/>
      <c r="B266" s="34"/>
      <c r="C266" s="33"/>
      <c r="D266" s="152" t="s">
        <v>147</v>
      </c>
      <c r="E266" s="33"/>
      <c r="F266" s="153" t="s">
        <v>716</v>
      </c>
      <c r="G266" s="33"/>
      <c r="H266" s="33"/>
      <c r="I266" s="154"/>
      <c r="J266" s="33"/>
      <c r="K266" s="33"/>
      <c r="L266" s="34"/>
      <c r="M266" s="155"/>
      <c r="N266" s="156"/>
      <c r="O266" s="54"/>
      <c r="P266" s="54"/>
      <c r="Q266" s="54"/>
      <c r="R266" s="54"/>
      <c r="S266" s="54"/>
      <c r="T266" s="55"/>
      <c r="U266" s="33"/>
      <c r="V266" s="33"/>
      <c r="W266" s="33"/>
      <c r="X266" s="33"/>
      <c r="Y266" s="33"/>
      <c r="Z266" s="33"/>
      <c r="AA266" s="33"/>
      <c r="AB266" s="33"/>
      <c r="AC266" s="33"/>
      <c r="AD266" s="33"/>
      <c r="AE266" s="33"/>
      <c r="AT266" s="18" t="s">
        <v>147</v>
      </c>
      <c r="AU266" s="18" t="s">
        <v>81</v>
      </c>
    </row>
    <row r="267" spans="1:65" s="2" customFormat="1" ht="16.5" customHeight="1">
      <c r="A267" s="33"/>
      <c r="B267" s="138"/>
      <c r="C267" s="139" t="s">
        <v>915</v>
      </c>
      <c r="D267" s="139" t="s">
        <v>140</v>
      </c>
      <c r="E267" s="140" t="s">
        <v>857</v>
      </c>
      <c r="F267" s="141" t="s">
        <v>858</v>
      </c>
      <c r="G267" s="142" t="s">
        <v>369</v>
      </c>
      <c r="H267" s="143">
        <v>1410</v>
      </c>
      <c r="I267" s="144"/>
      <c r="J267" s="145">
        <f>ROUND(I267*H267,2)</f>
        <v>0</v>
      </c>
      <c r="K267" s="141" t="s">
        <v>144</v>
      </c>
      <c r="L267" s="34"/>
      <c r="M267" s="146" t="s">
        <v>3</v>
      </c>
      <c r="N267" s="147" t="s">
        <v>42</v>
      </c>
      <c r="O267" s="54"/>
      <c r="P267" s="148">
        <f>O267*H267</f>
        <v>0</v>
      </c>
      <c r="Q267" s="148">
        <v>0</v>
      </c>
      <c r="R267" s="148">
        <f>Q267*H267</f>
        <v>0</v>
      </c>
      <c r="S267" s="148">
        <v>0</v>
      </c>
      <c r="T267" s="149">
        <f>S267*H267</f>
        <v>0</v>
      </c>
      <c r="U267" s="33"/>
      <c r="V267" s="33"/>
      <c r="W267" s="33"/>
      <c r="X267" s="33"/>
      <c r="Y267" s="33"/>
      <c r="Z267" s="33"/>
      <c r="AA267" s="33"/>
      <c r="AB267" s="33"/>
      <c r="AC267" s="33"/>
      <c r="AD267" s="33"/>
      <c r="AE267" s="33"/>
      <c r="AR267" s="150" t="s">
        <v>145</v>
      </c>
      <c r="AT267" s="150" t="s">
        <v>140</v>
      </c>
      <c r="AU267" s="150" t="s">
        <v>81</v>
      </c>
      <c r="AY267" s="18" t="s">
        <v>138</v>
      </c>
      <c r="BE267" s="151">
        <f>IF(N267="základní",J267,0)</f>
        <v>0</v>
      </c>
      <c r="BF267" s="151">
        <f>IF(N267="snížená",J267,0)</f>
        <v>0</v>
      </c>
      <c r="BG267" s="151">
        <f>IF(N267="zákl. přenesená",J267,0)</f>
        <v>0</v>
      </c>
      <c r="BH267" s="151">
        <f>IF(N267="sníž. přenesená",J267,0)</f>
        <v>0</v>
      </c>
      <c r="BI267" s="151">
        <f>IF(N267="nulová",J267,0)</f>
        <v>0</v>
      </c>
      <c r="BJ267" s="18" t="s">
        <v>79</v>
      </c>
      <c r="BK267" s="151">
        <f>ROUND(I267*H267,2)</f>
        <v>0</v>
      </c>
      <c r="BL267" s="18" t="s">
        <v>145</v>
      </c>
      <c r="BM267" s="150" t="s">
        <v>916</v>
      </c>
    </row>
    <row r="268" spans="1:65" s="2" customFormat="1" ht="11.25">
      <c r="A268" s="33"/>
      <c r="B268" s="34"/>
      <c r="C268" s="33"/>
      <c r="D268" s="152" t="s">
        <v>147</v>
      </c>
      <c r="E268" s="33"/>
      <c r="F268" s="153" t="s">
        <v>858</v>
      </c>
      <c r="G268" s="33"/>
      <c r="H268" s="33"/>
      <c r="I268" s="154"/>
      <c r="J268" s="33"/>
      <c r="K268" s="33"/>
      <c r="L268" s="34"/>
      <c r="M268" s="155"/>
      <c r="N268" s="156"/>
      <c r="O268" s="54"/>
      <c r="P268" s="54"/>
      <c r="Q268" s="54"/>
      <c r="R268" s="54"/>
      <c r="S268" s="54"/>
      <c r="T268" s="55"/>
      <c r="U268" s="33"/>
      <c r="V268" s="33"/>
      <c r="W268" s="33"/>
      <c r="X268" s="33"/>
      <c r="Y268" s="33"/>
      <c r="Z268" s="33"/>
      <c r="AA268" s="33"/>
      <c r="AB268" s="33"/>
      <c r="AC268" s="33"/>
      <c r="AD268" s="33"/>
      <c r="AE268" s="33"/>
      <c r="AT268" s="18" t="s">
        <v>147</v>
      </c>
      <c r="AU268" s="18" t="s">
        <v>81</v>
      </c>
    </row>
    <row r="269" spans="1:65" s="2" customFormat="1" ht="29.25">
      <c r="A269" s="33"/>
      <c r="B269" s="34"/>
      <c r="C269" s="33"/>
      <c r="D269" s="152" t="s">
        <v>148</v>
      </c>
      <c r="E269" s="33"/>
      <c r="F269" s="157" t="s">
        <v>860</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81</v>
      </c>
    </row>
    <row r="270" spans="1:65" s="2" customFormat="1" ht="24">
      <c r="A270" s="33"/>
      <c r="B270" s="138"/>
      <c r="C270" s="139" t="s">
        <v>917</v>
      </c>
      <c r="D270" s="139" t="s">
        <v>140</v>
      </c>
      <c r="E270" s="140" t="s">
        <v>648</v>
      </c>
      <c r="F270" s="141" t="s">
        <v>649</v>
      </c>
      <c r="G270" s="142" t="s">
        <v>236</v>
      </c>
      <c r="H270" s="143">
        <v>3.3000000000000002E-2</v>
      </c>
      <c r="I270" s="144"/>
      <c r="J270" s="145">
        <f>ROUND(I270*H270,2)</f>
        <v>0</v>
      </c>
      <c r="K270" s="141" t="s">
        <v>144</v>
      </c>
      <c r="L270" s="34"/>
      <c r="M270" s="146" t="s">
        <v>3</v>
      </c>
      <c r="N270" s="147" t="s">
        <v>42</v>
      </c>
      <c r="O270" s="54"/>
      <c r="P270" s="148">
        <f>O270*H270</f>
        <v>0</v>
      </c>
      <c r="Q270" s="148">
        <v>0</v>
      </c>
      <c r="R270" s="148">
        <f>Q270*H270</f>
        <v>0</v>
      </c>
      <c r="S270" s="148">
        <v>0</v>
      </c>
      <c r="T270" s="149">
        <f>S270*H270</f>
        <v>0</v>
      </c>
      <c r="U270" s="33"/>
      <c r="V270" s="33"/>
      <c r="W270" s="33"/>
      <c r="X270" s="33"/>
      <c r="Y270" s="33"/>
      <c r="Z270" s="33"/>
      <c r="AA270" s="33"/>
      <c r="AB270" s="33"/>
      <c r="AC270" s="33"/>
      <c r="AD270" s="33"/>
      <c r="AE270" s="33"/>
      <c r="AR270" s="150" t="s">
        <v>145</v>
      </c>
      <c r="AT270" s="150" t="s">
        <v>140</v>
      </c>
      <c r="AU270" s="150" t="s">
        <v>81</v>
      </c>
      <c r="AY270" s="18" t="s">
        <v>138</v>
      </c>
      <c r="BE270" s="151">
        <f>IF(N270="základní",J270,0)</f>
        <v>0</v>
      </c>
      <c r="BF270" s="151">
        <f>IF(N270="snížená",J270,0)</f>
        <v>0</v>
      </c>
      <c r="BG270" s="151">
        <f>IF(N270="zákl. přenesená",J270,0)</f>
        <v>0</v>
      </c>
      <c r="BH270" s="151">
        <f>IF(N270="sníž. přenesená",J270,0)</f>
        <v>0</v>
      </c>
      <c r="BI270" s="151">
        <f>IF(N270="nulová",J270,0)</f>
        <v>0</v>
      </c>
      <c r="BJ270" s="18" t="s">
        <v>79</v>
      </c>
      <c r="BK270" s="151">
        <f>ROUND(I270*H270,2)</f>
        <v>0</v>
      </c>
      <c r="BL270" s="18" t="s">
        <v>145</v>
      </c>
      <c r="BM270" s="150" t="s">
        <v>918</v>
      </c>
    </row>
    <row r="271" spans="1:65" s="2" customFormat="1" ht="11.25">
      <c r="A271" s="33"/>
      <c r="B271" s="34"/>
      <c r="C271" s="33"/>
      <c r="D271" s="152" t="s">
        <v>147</v>
      </c>
      <c r="E271" s="33"/>
      <c r="F271" s="153" t="s">
        <v>649</v>
      </c>
      <c r="G271" s="33"/>
      <c r="H271" s="33"/>
      <c r="I271" s="154"/>
      <c r="J271" s="33"/>
      <c r="K271" s="33"/>
      <c r="L271" s="34"/>
      <c r="M271" s="155"/>
      <c r="N271" s="156"/>
      <c r="O271" s="54"/>
      <c r="P271" s="54"/>
      <c r="Q271" s="54"/>
      <c r="R271" s="54"/>
      <c r="S271" s="54"/>
      <c r="T271" s="55"/>
      <c r="U271" s="33"/>
      <c r="V271" s="33"/>
      <c r="W271" s="33"/>
      <c r="X271" s="33"/>
      <c r="Y271" s="33"/>
      <c r="Z271" s="33"/>
      <c r="AA271" s="33"/>
      <c r="AB271" s="33"/>
      <c r="AC271" s="33"/>
      <c r="AD271" s="33"/>
      <c r="AE271" s="33"/>
      <c r="AT271" s="18" t="s">
        <v>147</v>
      </c>
      <c r="AU271" s="18" t="s">
        <v>81</v>
      </c>
    </row>
    <row r="272" spans="1:65" s="2" customFormat="1" ht="48.75">
      <c r="A272" s="33"/>
      <c r="B272" s="34"/>
      <c r="C272" s="33"/>
      <c r="D272" s="152" t="s">
        <v>148</v>
      </c>
      <c r="E272" s="33"/>
      <c r="F272" s="157" t="s">
        <v>651</v>
      </c>
      <c r="G272" s="33"/>
      <c r="H272" s="33"/>
      <c r="I272" s="154"/>
      <c r="J272" s="33"/>
      <c r="K272" s="33"/>
      <c r="L272" s="34"/>
      <c r="M272" s="155"/>
      <c r="N272" s="156"/>
      <c r="O272" s="54"/>
      <c r="P272" s="54"/>
      <c r="Q272" s="54"/>
      <c r="R272" s="54"/>
      <c r="S272" s="54"/>
      <c r="T272" s="55"/>
      <c r="U272" s="33"/>
      <c r="V272" s="33"/>
      <c r="W272" s="33"/>
      <c r="X272" s="33"/>
      <c r="Y272" s="33"/>
      <c r="Z272" s="33"/>
      <c r="AA272" s="33"/>
      <c r="AB272" s="33"/>
      <c r="AC272" s="33"/>
      <c r="AD272" s="33"/>
      <c r="AE272" s="33"/>
      <c r="AT272" s="18" t="s">
        <v>148</v>
      </c>
      <c r="AU272" s="18" t="s">
        <v>81</v>
      </c>
    </row>
    <row r="273" spans="1:65" s="2" customFormat="1" ht="16.5" customHeight="1">
      <c r="A273" s="33"/>
      <c r="B273" s="138"/>
      <c r="C273" s="181" t="s">
        <v>919</v>
      </c>
      <c r="D273" s="181" t="s">
        <v>276</v>
      </c>
      <c r="E273" s="182" t="s">
        <v>723</v>
      </c>
      <c r="F273" s="183" t="s">
        <v>724</v>
      </c>
      <c r="G273" s="184" t="s">
        <v>685</v>
      </c>
      <c r="H273" s="185">
        <v>32.880000000000003</v>
      </c>
      <c r="I273" s="186"/>
      <c r="J273" s="187">
        <f>ROUND(I273*H273,2)</f>
        <v>0</v>
      </c>
      <c r="K273" s="183" t="s">
        <v>321</v>
      </c>
      <c r="L273" s="188"/>
      <c r="M273" s="189" t="s">
        <v>3</v>
      </c>
      <c r="N273" s="190" t="s">
        <v>42</v>
      </c>
      <c r="O273" s="54"/>
      <c r="P273" s="148">
        <f>O273*H273</f>
        <v>0</v>
      </c>
      <c r="Q273" s="148">
        <v>0</v>
      </c>
      <c r="R273" s="148">
        <f>Q273*H273</f>
        <v>0</v>
      </c>
      <c r="S273" s="148">
        <v>0</v>
      </c>
      <c r="T273" s="149">
        <f>S273*H273</f>
        <v>0</v>
      </c>
      <c r="U273" s="33"/>
      <c r="V273" s="33"/>
      <c r="W273" s="33"/>
      <c r="X273" s="33"/>
      <c r="Y273" s="33"/>
      <c r="Z273" s="33"/>
      <c r="AA273" s="33"/>
      <c r="AB273" s="33"/>
      <c r="AC273" s="33"/>
      <c r="AD273" s="33"/>
      <c r="AE273" s="33"/>
      <c r="AR273" s="150" t="s">
        <v>189</v>
      </c>
      <c r="AT273" s="150" t="s">
        <v>276</v>
      </c>
      <c r="AU273" s="150" t="s">
        <v>81</v>
      </c>
      <c r="AY273" s="18" t="s">
        <v>138</v>
      </c>
      <c r="BE273" s="151">
        <f>IF(N273="základní",J273,0)</f>
        <v>0</v>
      </c>
      <c r="BF273" s="151">
        <f>IF(N273="snížená",J273,0)</f>
        <v>0</v>
      </c>
      <c r="BG273" s="151">
        <f>IF(N273="zákl. přenesená",J273,0)</f>
        <v>0</v>
      </c>
      <c r="BH273" s="151">
        <f>IF(N273="sníž. přenesená",J273,0)</f>
        <v>0</v>
      </c>
      <c r="BI273" s="151">
        <f>IF(N273="nulová",J273,0)</f>
        <v>0</v>
      </c>
      <c r="BJ273" s="18" t="s">
        <v>79</v>
      </c>
      <c r="BK273" s="151">
        <f>ROUND(I273*H273,2)</f>
        <v>0</v>
      </c>
      <c r="BL273" s="18" t="s">
        <v>145</v>
      </c>
      <c r="BM273" s="150" t="s">
        <v>920</v>
      </c>
    </row>
    <row r="274" spans="1:65" s="2" customFormat="1" ht="11.25">
      <c r="A274" s="33"/>
      <c r="B274" s="34"/>
      <c r="C274" s="33"/>
      <c r="D274" s="152" t="s">
        <v>147</v>
      </c>
      <c r="E274" s="33"/>
      <c r="F274" s="153" t="s">
        <v>724</v>
      </c>
      <c r="G274" s="33"/>
      <c r="H274" s="33"/>
      <c r="I274" s="154"/>
      <c r="J274" s="33"/>
      <c r="K274" s="33"/>
      <c r="L274" s="34"/>
      <c r="M274" s="155"/>
      <c r="N274" s="156"/>
      <c r="O274" s="54"/>
      <c r="P274" s="54"/>
      <c r="Q274" s="54"/>
      <c r="R274" s="54"/>
      <c r="S274" s="54"/>
      <c r="T274" s="55"/>
      <c r="U274" s="33"/>
      <c r="V274" s="33"/>
      <c r="W274" s="33"/>
      <c r="X274" s="33"/>
      <c r="Y274" s="33"/>
      <c r="Z274" s="33"/>
      <c r="AA274" s="33"/>
      <c r="AB274" s="33"/>
      <c r="AC274" s="33"/>
      <c r="AD274" s="33"/>
      <c r="AE274" s="33"/>
      <c r="AT274" s="18" t="s">
        <v>147</v>
      </c>
      <c r="AU274" s="18" t="s">
        <v>81</v>
      </c>
    </row>
    <row r="275" spans="1:65" s="2" customFormat="1" ht="16.5" customHeight="1">
      <c r="A275" s="33"/>
      <c r="B275" s="138"/>
      <c r="C275" s="139" t="s">
        <v>921</v>
      </c>
      <c r="D275" s="139" t="s">
        <v>140</v>
      </c>
      <c r="E275" s="140" t="s">
        <v>726</v>
      </c>
      <c r="F275" s="141" t="s">
        <v>727</v>
      </c>
      <c r="G275" s="142" t="s">
        <v>369</v>
      </c>
      <c r="H275" s="143">
        <v>2115.1999999999998</v>
      </c>
      <c r="I275" s="144"/>
      <c r="J275" s="145">
        <f>ROUND(I275*H275,2)</f>
        <v>0</v>
      </c>
      <c r="K275" s="141" t="s">
        <v>144</v>
      </c>
      <c r="L275" s="34"/>
      <c r="M275" s="146" t="s">
        <v>3</v>
      </c>
      <c r="N275" s="147" t="s">
        <v>42</v>
      </c>
      <c r="O275" s="54"/>
      <c r="P275" s="148">
        <f>O275*H275</f>
        <v>0</v>
      </c>
      <c r="Q275" s="148">
        <v>0</v>
      </c>
      <c r="R275" s="148">
        <f>Q275*H275</f>
        <v>0</v>
      </c>
      <c r="S275" s="148">
        <v>0</v>
      </c>
      <c r="T275" s="149">
        <f>S275*H275</f>
        <v>0</v>
      </c>
      <c r="U275" s="33"/>
      <c r="V275" s="33"/>
      <c r="W275" s="33"/>
      <c r="X275" s="33"/>
      <c r="Y275" s="33"/>
      <c r="Z275" s="33"/>
      <c r="AA275" s="33"/>
      <c r="AB275" s="33"/>
      <c r="AC275" s="33"/>
      <c r="AD275" s="33"/>
      <c r="AE275" s="33"/>
      <c r="AR275" s="150" t="s">
        <v>145</v>
      </c>
      <c r="AT275" s="150" t="s">
        <v>140</v>
      </c>
      <c r="AU275" s="150" t="s">
        <v>81</v>
      </c>
      <c r="AY275" s="18" t="s">
        <v>138</v>
      </c>
      <c r="BE275" s="151">
        <f>IF(N275="základní",J275,0)</f>
        <v>0</v>
      </c>
      <c r="BF275" s="151">
        <f>IF(N275="snížená",J275,0)</f>
        <v>0</v>
      </c>
      <c r="BG275" s="151">
        <f>IF(N275="zákl. přenesená",J275,0)</f>
        <v>0</v>
      </c>
      <c r="BH275" s="151">
        <f>IF(N275="sníž. přenesená",J275,0)</f>
        <v>0</v>
      </c>
      <c r="BI275" s="151">
        <f>IF(N275="nulová",J275,0)</f>
        <v>0</v>
      </c>
      <c r="BJ275" s="18" t="s">
        <v>79</v>
      </c>
      <c r="BK275" s="151">
        <f>ROUND(I275*H275,2)</f>
        <v>0</v>
      </c>
      <c r="BL275" s="18" t="s">
        <v>145</v>
      </c>
      <c r="BM275" s="150" t="s">
        <v>922</v>
      </c>
    </row>
    <row r="276" spans="1:65" s="2" customFormat="1" ht="11.25">
      <c r="A276" s="33"/>
      <c r="B276" s="34"/>
      <c r="C276" s="33"/>
      <c r="D276" s="152" t="s">
        <v>147</v>
      </c>
      <c r="E276" s="33"/>
      <c r="F276" s="153" t="s">
        <v>727</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147</v>
      </c>
      <c r="AU276" s="18" t="s">
        <v>81</v>
      </c>
    </row>
    <row r="277" spans="1:65" s="2" customFormat="1" ht="58.5">
      <c r="A277" s="33"/>
      <c r="B277" s="34"/>
      <c r="C277" s="33"/>
      <c r="D277" s="152" t="s">
        <v>148</v>
      </c>
      <c r="E277" s="33"/>
      <c r="F277" s="157" t="s">
        <v>729</v>
      </c>
      <c r="G277" s="33"/>
      <c r="H277" s="33"/>
      <c r="I277" s="154"/>
      <c r="J277" s="33"/>
      <c r="K277" s="33"/>
      <c r="L277" s="34"/>
      <c r="M277" s="155"/>
      <c r="N277" s="156"/>
      <c r="O277" s="54"/>
      <c r="P277" s="54"/>
      <c r="Q277" s="54"/>
      <c r="R277" s="54"/>
      <c r="S277" s="54"/>
      <c r="T277" s="55"/>
      <c r="U277" s="33"/>
      <c r="V277" s="33"/>
      <c r="W277" s="33"/>
      <c r="X277" s="33"/>
      <c r="Y277" s="33"/>
      <c r="Z277" s="33"/>
      <c r="AA277" s="33"/>
      <c r="AB277" s="33"/>
      <c r="AC277" s="33"/>
      <c r="AD277" s="33"/>
      <c r="AE277" s="33"/>
      <c r="AT277" s="18" t="s">
        <v>148</v>
      </c>
      <c r="AU277" s="18" t="s">
        <v>81</v>
      </c>
    </row>
    <row r="278" spans="1:65" s="2" customFormat="1" ht="16.5" customHeight="1">
      <c r="A278" s="33"/>
      <c r="B278" s="138"/>
      <c r="C278" s="181" t="s">
        <v>923</v>
      </c>
      <c r="D278" s="181" t="s">
        <v>276</v>
      </c>
      <c r="E278" s="182" t="s">
        <v>730</v>
      </c>
      <c r="F278" s="183" t="s">
        <v>731</v>
      </c>
      <c r="G278" s="184" t="s">
        <v>678</v>
      </c>
      <c r="H278" s="185">
        <v>10.576000000000001</v>
      </c>
      <c r="I278" s="186"/>
      <c r="J278" s="187">
        <f>ROUND(I278*H278,2)</f>
        <v>0</v>
      </c>
      <c r="K278" s="183" t="s">
        <v>321</v>
      </c>
      <c r="L278" s="188"/>
      <c r="M278" s="189" t="s">
        <v>3</v>
      </c>
      <c r="N278" s="190" t="s">
        <v>42</v>
      </c>
      <c r="O278" s="54"/>
      <c r="P278" s="148">
        <f>O278*H278</f>
        <v>0</v>
      </c>
      <c r="Q278" s="148">
        <v>0</v>
      </c>
      <c r="R278" s="148">
        <f>Q278*H278</f>
        <v>0</v>
      </c>
      <c r="S278" s="148">
        <v>0</v>
      </c>
      <c r="T278" s="149">
        <f>S278*H278</f>
        <v>0</v>
      </c>
      <c r="U278" s="33"/>
      <c r="V278" s="33"/>
      <c r="W278" s="33"/>
      <c r="X278" s="33"/>
      <c r="Y278" s="33"/>
      <c r="Z278" s="33"/>
      <c r="AA278" s="33"/>
      <c r="AB278" s="33"/>
      <c r="AC278" s="33"/>
      <c r="AD278" s="33"/>
      <c r="AE278" s="33"/>
      <c r="AR278" s="150" t="s">
        <v>189</v>
      </c>
      <c r="AT278" s="150" t="s">
        <v>276</v>
      </c>
      <c r="AU278" s="150" t="s">
        <v>81</v>
      </c>
      <c r="AY278" s="18" t="s">
        <v>138</v>
      </c>
      <c r="BE278" s="151">
        <f>IF(N278="základní",J278,0)</f>
        <v>0</v>
      </c>
      <c r="BF278" s="151">
        <f>IF(N278="snížená",J278,0)</f>
        <v>0</v>
      </c>
      <c r="BG278" s="151">
        <f>IF(N278="zákl. přenesená",J278,0)</f>
        <v>0</v>
      </c>
      <c r="BH278" s="151">
        <f>IF(N278="sníž. přenesená",J278,0)</f>
        <v>0</v>
      </c>
      <c r="BI278" s="151">
        <f>IF(N278="nulová",J278,0)</f>
        <v>0</v>
      </c>
      <c r="BJ278" s="18" t="s">
        <v>79</v>
      </c>
      <c r="BK278" s="151">
        <f>ROUND(I278*H278,2)</f>
        <v>0</v>
      </c>
      <c r="BL278" s="18" t="s">
        <v>145</v>
      </c>
      <c r="BM278" s="150" t="s">
        <v>924</v>
      </c>
    </row>
    <row r="279" spans="1:65" s="2" customFormat="1" ht="11.25">
      <c r="A279" s="33"/>
      <c r="B279" s="34"/>
      <c r="C279" s="33"/>
      <c r="D279" s="152" t="s">
        <v>147</v>
      </c>
      <c r="E279" s="33"/>
      <c r="F279" s="153" t="s">
        <v>731</v>
      </c>
      <c r="G279" s="33"/>
      <c r="H279" s="33"/>
      <c r="I279" s="154"/>
      <c r="J279" s="33"/>
      <c r="K279" s="33"/>
      <c r="L279" s="34"/>
      <c r="M279" s="155"/>
      <c r="N279" s="156"/>
      <c r="O279" s="54"/>
      <c r="P279" s="54"/>
      <c r="Q279" s="54"/>
      <c r="R279" s="54"/>
      <c r="S279" s="54"/>
      <c r="T279" s="55"/>
      <c r="U279" s="33"/>
      <c r="V279" s="33"/>
      <c r="W279" s="33"/>
      <c r="X279" s="33"/>
      <c r="Y279" s="33"/>
      <c r="Z279" s="33"/>
      <c r="AA279" s="33"/>
      <c r="AB279" s="33"/>
      <c r="AC279" s="33"/>
      <c r="AD279" s="33"/>
      <c r="AE279" s="33"/>
      <c r="AT279" s="18" t="s">
        <v>147</v>
      </c>
      <c r="AU279" s="18" t="s">
        <v>81</v>
      </c>
    </row>
    <row r="280" spans="1:65" s="2" customFormat="1" ht="16.5" customHeight="1">
      <c r="A280" s="33"/>
      <c r="B280" s="138"/>
      <c r="C280" s="139" t="s">
        <v>925</v>
      </c>
      <c r="D280" s="139" t="s">
        <v>140</v>
      </c>
      <c r="E280" s="140" t="s">
        <v>733</v>
      </c>
      <c r="F280" s="141" t="s">
        <v>734</v>
      </c>
      <c r="G280" s="142" t="s">
        <v>369</v>
      </c>
      <c r="H280" s="143">
        <v>147</v>
      </c>
      <c r="I280" s="144"/>
      <c r="J280" s="145">
        <f>ROUND(I280*H280,2)</f>
        <v>0</v>
      </c>
      <c r="K280" s="141" t="s">
        <v>144</v>
      </c>
      <c r="L280" s="34"/>
      <c r="M280" s="146" t="s">
        <v>3</v>
      </c>
      <c r="N280" s="147" t="s">
        <v>42</v>
      </c>
      <c r="O280" s="54"/>
      <c r="P280" s="148">
        <f>O280*H280</f>
        <v>0</v>
      </c>
      <c r="Q280" s="148">
        <v>0</v>
      </c>
      <c r="R280" s="148">
        <f>Q280*H280</f>
        <v>0</v>
      </c>
      <c r="S280" s="148">
        <v>0</v>
      </c>
      <c r="T280" s="149">
        <f>S280*H280</f>
        <v>0</v>
      </c>
      <c r="U280" s="33"/>
      <c r="V280" s="33"/>
      <c r="W280" s="33"/>
      <c r="X280" s="33"/>
      <c r="Y280" s="33"/>
      <c r="Z280" s="33"/>
      <c r="AA280" s="33"/>
      <c r="AB280" s="33"/>
      <c r="AC280" s="33"/>
      <c r="AD280" s="33"/>
      <c r="AE280" s="33"/>
      <c r="AR280" s="150" t="s">
        <v>145</v>
      </c>
      <c r="AT280" s="150" t="s">
        <v>140</v>
      </c>
      <c r="AU280" s="150" t="s">
        <v>81</v>
      </c>
      <c r="AY280" s="18" t="s">
        <v>138</v>
      </c>
      <c r="BE280" s="151">
        <f>IF(N280="základní",J280,0)</f>
        <v>0</v>
      </c>
      <c r="BF280" s="151">
        <f>IF(N280="snížená",J280,0)</f>
        <v>0</v>
      </c>
      <c r="BG280" s="151">
        <f>IF(N280="zákl. přenesená",J280,0)</f>
        <v>0</v>
      </c>
      <c r="BH280" s="151">
        <f>IF(N280="sníž. přenesená",J280,0)</f>
        <v>0</v>
      </c>
      <c r="BI280" s="151">
        <f>IF(N280="nulová",J280,0)</f>
        <v>0</v>
      </c>
      <c r="BJ280" s="18" t="s">
        <v>79</v>
      </c>
      <c r="BK280" s="151">
        <f>ROUND(I280*H280,2)</f>
        <v>0</v>
      </c>
      <c r="BL280" s="18" t="s">
        <v>145</v>
      </c>
      <c r="BM280" s="150" t="s">
        <v>926</v>
      </c>
    </row>
    <row r="281" spans="1:65" s="2" customFormat="1" ht="11.25">
      <c r="A281" s="33"/>
      <c r="B281" s="34"/>
      <c r="C281" s="33"/>
      <c r="D281" s="152" t="s">
        <v>147</v>
      </c>
      <c r="E281" s="33"/>
      <c r="F281" s="153" t="s">
        <v>734</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147</v>
      </c>
      <c r="AU281" s="18" t="s">
        <v>81</v>
      </c>
    </row>
    <row r="282" spans="1:65" s="2" customFormat="1" ht="146.25">
      <c r="A282" s="33"/>
      <c r="B282" s="34"/>
      <c r="C282" s="33"/>
      <c r="D282" s="152" t="s">
        <v>148</v>
      </c>
      <c r="E282" s="33"/>
      <c r="F282" s="157" t="s">
        <v>736</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81</v>
      </c>
    </row>
    <row r="283" spans="1:65" s="2" customFormat="1" ht="16.5" customHeight="1">
      <c r="A283" s="33"/>
      <c r="B283" s="138"/>
      <c r="C283" s="139" t="s">
        <v>927</v>
      </c>
      <c r="D283" s="139" t="s">
        <v>140</v>
      </c>
      <c r="E283" s="140" t="s">
        <v>737</v>
      </c>
      <c r="F283" s="141" t="s">
        <v>866</v>
      </c>
      <c r="G283" s="142" t="s">
        <v>739</v>
      </c>
      <c r="H283" s="143">
        <v>6.4</v>
      </c>
      <c r="I283" s="144"/>
      <c r="J283" s="145">
        <f>ROUND(I283*H283,2)</f>
        <v>0</v>
      </c>
      <c r="K283" s="141" t="s">
        <v>321</v>
      </c>
      <c r="L283" s="34"/>
      <c r="M283" s="146" t="s">
        <v>3</v>
      </c>
      <c r="N283" s="147" t="s">
        <v>42</v>
      </c>
      <c r="O283" s="54"/>
      <c r="P283" s="148">
        <f>O283*H283</f>
        <v>0</v>
      </c>
      <c r="Q283" s="148">
        <v>0</v>
      </c>
      <c r="R283" s="148">
        <f>Q283*H283</f>
        <v>0</v>
      </c>
      <c r="S283" s="148">
        <v>0</v>
      </c>
      <c r="T283" s="149">
        <f>S283*H283</f>
        <v>0</v>
      </c>
      <c r="U283" s="33"/>
      <c r="V283" s="33"/>
      <c r="W283" s="33"/>
      <c r="X283" s="33"/>
      <c r="Y283" s="33"/>
      <c r="Z283" s="33"/>
      <c r="AA283" s="33"/>
      <c r="AB283" s="33"/>
      <c r="AC283" s="33"/>
      <c r="AD283" s="33"/>
      <c r="AE283" s="33"/>
      <c r="AR283" s="150" t="s">
        <v>145</v>
      </c>
      <c r="AT283" s="150" t="s">
        <v>140</v>
      </c>
      <c r="AU283" s="150" t="s">
        <v>81</v>
      </c>
      <c r="AY283" s="18" t="s">
        <v>138</v>
      </c>
      <c r="BE283" s="151">
        <f>IF(N283="základní",J283,0)</f>
        <v>0</v>
      </c>
      <c r="BF283" s="151">
        <f>IF(N283="snížená",J283,0)</f>
        <v>0</v>
      </c>
      <c r="BG283" s="151">
        <f>IF(N283="zákl. přenesená",J283,0)</f>
        <v>0</v>
      </c>
      <c r="BH283" s="151">
        <f>IF(N283="sníž. přenesená",J283,0)</f>
        <v>0</v>
      </c>
      <c r="BI283" s="151">
        <f>IF(N283="nulová",J283,0)</f>
        <v>0</v>
      </c>
      <c r="BJ283" s="18" t="s">
        <v>79</v>
      </c>
      <c r="BK283" s="151">
        <f>ROUND(I283*H283,2)</f>
        <v>0</v>
      </c>
      <c r="BL283" s="18" t="s">
        <v>145</v>
      </c>
      <c r="BM283" s="150" t="s">
        <v>928</v>
      </c>
    </row>
    <row r="284" spans="1:65" s="2" customFormat="1" ht="11.25">
      <c r="A284" s="33"/>
      <c r="B284" s="34"/>
      <c r="C284" s="33"/>
      <c r="D284" s="152" t="s">
        <v>147</v>
      </c>
      <c r="E284" s="33"/>
      <c r="F284" s="153" t="s">
        <v>738</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147</v>
      </c>
      <c r="AU284" s="18" t="s">
        <v>81</v>
      </c>
    </row>
    <row r="285" spans="1:65" s="2" customFormat="1" ht="16.5" customHeight="1">
      <c r="A285" s="33"/>
      <c r="B285" s="138"/>
      <c r="C285" s="139" t="s">
        <v>929</v>
      </c>
      <c r="D285" s="139" t="s">
        <v>140</v>
      </c>
      <c r="E285" s="140" t="s">
        <v>868</v>
      </c>
      <c r="F285" s="141" t="s">
        <v>869</v>
      </c>
      <c r="G285" s="142" t="s">
        <v>143</v>
      </c>
      <c r="H285" s="143">
        <v>6348</v>
      </c>
      <c r="I285" s="144"/>
      <c r="J285" s="145">
        <f>ROUND(I285*H285,2)</f>
        <v>0</v>
      </c>
      <c r="K285" s="141" t="s">
        <v>144</v>
      </c>
      <c r="L285" s="34"/>
      <c r="M285" s="146" t="s">
        <v>3</v>
      </c>
      <c r="N285" s="147" t="s">
        <v>42</v>
      </c>
      <c r="O285" s="54"/>
      <c r="P285" s="148">
        <f>O285*H285</f>
        <v>0</v>
      </c>
      <c r="Q285" s="148">
        <v>0</v>
      </c>
      <c r="R285" s="148">
        <f>Q285*H285</f>
        <v>0</v>
      </c>
      <c r="S285" s="148">
        <v>0</v>
      </c>
      <c r="T285" s="149">
        <f>S285*H285</f>
        <v>0</v>
      </c>
      <c r="U285" s="33"/>
      <c r="V285" s="33"/>
      <c r="W285" s="33"/>
      <c r="X285" s="33"/>
      <c r="Y285" s="33"/>
      <c r="Z285" s="33"/>
      <c r="AA285" s="33"/>
      <c r="AB285" s="33"/>
      <c r="AC285" s="33"/>
      <c r="AD285" s="33"/>
      <c r="AE285" s="33"/>
      <c r="AR285" s="150" t="s">
        <v>145</v>
      </c>
      <c r="AT285" s="150" t="s">
        <v>140</v>
      </c>
      <c r="AU285" s="150" t="s">
        <v>81</v>
      </c>
      <c r="AY285" s="18" t="s">
        <v>138</v>
      </c>
      <c r="BE285" s="151">
        <f>IF(N285="základní",J285,0)</f>
        <v>0</v>
      </c>
      <c r="BF285" s="151">
        <f>IF(N285="snížená",J285,0)</f>
        <v>0</v>
      </c>
      <c r="BG285" s="151">
        <f>IF(N285="zákl. přenesená",J285,0)</f>
        <v>0</v>
      </c>
      <c r="BH285" s="151">
        <f>IF(N285="sníž. přenesená",J285,0)</f>
        <v>0</v>
      </c>
      <c r="BI285" s="151">
        <f>IF(N285="nulová",J285,0)</f>
        <v>0</v>
      </c>
      <c r="BJ285" s="18" t="s">
        <v>79</v>
      </c>
      <c r="BK285" s="151">
        <f>ROUND(I285*H285,2)</f>
        <v>0</v>
      </c>
      <c r="BL285" s="18" t="s">
        <v>145</v>
      </c>
      <c r="BM285" s="150" t="s">
        <v>930</v>
      </c>
    </row>
    <row r="286" spans="1:65" s="2" customFormat="1" ht="11.25">
      <c r="A286" s="33"/>
      <c r="B286" s="34"/>
      <c r="C286" s="33"/>
      <c r="D286" s="152" t="s">
        <v>147</v>
      </c>
      <c r="E286" s="33"/>
      <c r="F286" s="153" t="s">
        <v>869</v>
      </c>
      <c r="G286" s="33"/>
      <c r="H286" s="33"/>
      <c r="I286" s="154"/>
      <c r="J286" s="33"/>
      <c r="K286" s="33"/>
      <c r="L286" s="34"/>
      <c r="M286" s="155"/>
      <c r="N286" s="156"/>
      <c r="O286" s="54"/>
      <c r="P286" s="54"/>
      <c r="Q286" s="54"/>
      <c r="R286" s="54"/>
      <c r="S286" s="54"/>
      <c r="T286" s="55"/>
      <c r="U286" s="33"/>
      <c r="V286" s="33"/>
      <c r="W286" s="33"/>
      <c r="X286" s="33"/>
      <c r="Y286" s="33"/>
      <c r="Z286" s="33"/>
      <c r="AA286" s="33"/>
      <c r="AB286" s="33"/>
      <c r="AC286" s="33"/>
      <c r="AD286" s="33"/>
      <c r="AE286" s="33"/>
      <c r="AT286" s="18" t="s">
        <v>147</v>
      </c>
      <c r="AU286" s="18" t="s">
        <v>81</v>
      </c>
    </row>
    <row r="287" spans="1:65" s="2" customFormat="1" ht="87.75">
      <c r="A287" s="33"/>
      <c r="B287" s="34"/>
      <c r="C287" s="33"/>
      <c r="D287" s="152" t="s">
        <v>148</v>
      </c>
      <c r="E287" s="33"/>
      <c r="F287" s="157" t="s">
        <v>149</v>
      </c>
      <c r="G287" s="33"/>
      <c r="H287" s="33"/>
      <c r="I287" s="154"/>
      <c r="J287" s="33"/>
      <c r="K287" s="33"/>
      <c r="L287" s="34"/>
      <c r="M287" s="155"/>
      <c r="N287" s="156"/>
      <c r="O287" s="54"/>
      <c r="P287" s="54"/>
      <c r="Q287" s="54"/>
      <c r="R287" s="54"/>
      <c r="S287" s="54"/>
      <c r="T287" s="55"/>
      <c r="U287" s="33"/>
      <c r="V287" s="33"/>
      <c r="W287" s="33"/>
      <c r="X287" s="33"/>
      <c r="Y287" s="33"/>
      <c r="Z287" s="33"/>
      <c r="AA287" s="33"/>
      <c r="AB287" s="33"/>
      <c r="AC287" s="33"/>
      <c r="AD287" s="33"/>
      <c r="AE287" s="33"/>
      <c r="AT287" s="18" t="s">
        <v>148</v>
      </c>
      <c r="AU287" s="18" t="s">
        <v>81</v>
      </c>
    </row>
    <row r="288" spans="1:65" s="12" customFormat="1" ht="22.9" customHeight="1">
      <c r="B288" s="125"/>
      <c r="D288" s="126" t="s">
        <v>70</v>
      </c>
      <c r="E288" s="136" t="s">
        <v>931</v>
      </c>
      <c r="F288" s="136" t="s">
        <v>932</v>
      </c>
      <c r="I288" s="128"/>
      <c r="J288" s="137">
        <f>BK288</f>
        <v>0</v>
      </c>
      <c r="L288" s="125"/>
      <c r="M288" s="130"/>
      <c r="N288" s="131"/>
      <c r="O288" s="131"/>
      <c r="P288" s="132">
        <f>SUM(P289:P319)</f>
        <v>0</v>
      </c>
      <c r="Q288" s="131"/>
      <c r="R288" s="132">
        <f>SUM(R289:R319)</f>
        <v>0</v>
      </c>
      <c r="S288" s="131"/>
      <c r="T288" s="133">
        <f>SUM(T289:T319)</f>
        <v>0</v>
      </c>
      <c r="AR288" s="126" t="s">
        <v>79</v>
      </c>
      <c r="AT288" s="134" t="s">
        <v>70</v>
      </c>
      <c r="AU288" s="134" t="s">
        <v>79</v>
      </c>
      <c r="AY288" s="126" t="s">
        <v>138</v>
      </c>
      <c r="BK288" s="135">
        <f>SUM(BK289:BK319)</f>
        <v>0</v>
      </c>
    </row>
    <row r="289" spans="1:65" s="2" customFormat="1" ht="16.5" customHeight="1">
      <c r="A289" s="33"/>
      <c r="B289" s="138"/>
      <c r="C289" s="139" t="s">
        <v>933</v>
      </c>
      <c r="D289" s="139" t="s">
        <v>140</v>
      </c>
      <c r="E289" s="140" t="s">
        <v>705</v>
      </c>
      <c r="F289" s="141" t="s">
        <v>706</v>
      </c>
      <c r="G289" s="142" t="s">
        <v>174</v>
      </c>
      <c r="H289" s="143">
        <v>103.155</v>
      </c>
      <c r="I289" s="144"/>
      <c r="J289" s="145">
        <f>ROUND(I289*H289,2)</f>
        <v>0</v>
      </c>
      <c r="K289" s="141" t="s">
        <v>144</v>
      </c>
      <c r="L289" s="34"/>
      <c r="M289" s="146" t="s">
        <v>3</v>
      </c>
      <c r="N289" s="147" t="s">
        <v>42</v>
      </c>
      <c r="O289" s="54"/>
      <c r="P289" s="148">
        <f>O289*H289</f>
        <v>0</v>
      </c>
      <c r="Q289" s="148">
        <v>0</v>
      </c>
      <c r="R289" s="148">
        <f>Q289*H289</f>
        <v>0</v>
      </c>
      <c r="S289" s="148">
        <v>0</v>
      </c>
      <c r="T289" s="149">
        <f>S289*H289</f>
        <v>0</v>
      </c>
      <c r="U289" s="33"/>
      <c r="V289" s="33"/>
      <c r="W289" s="33"/>
      <c r="X289" s="33"/>
      <c r="Y289" s="33"/>
      <c r="Z289" s="33"/>
      <c r="AA289" s="33"/>
      <c r="AB289" s="33"/>
      <c r="AC289" s="33"/>
      <c r="AD289" s="33"/>
      <c r="AE289" s="33"/>
      <c r="AR289" s="150" t="s">
        <v>145</v>
      </c>
      <c r="AT289" s="150" t="s">
        <v>140</v>
      </c>
      <c r="AU289" s="150" t="s">
        <v>81</v>
      </c>
      <c r="AY289" s="18" t="s">
        <v>138</v>
      </c>
      <c r="BE289" s="151">
        <f>IF(N289="základní",J289,0)</f>
        <v>0</v>
      </c>
      <c r="BF289" s="151">
        <f>IF(N289="snížená",J289,0)</f>
        <v>0</v>
      </c>
      <c r="BG289" s="151">
        <f>IF(N289="zákl. přenesená",J289,0)</f>
        <v>0</v>
      </c>
      <c r="BH289" s="151">
        <f>IF(N289="sníž. přenesená",J289,0)</f>
        <v>0</v>
      </c>
      <c r="BI289" s="151">
        <f>IF(N289="nulová",J289,0)</f>
        <v>0</v>
      </c>
      <c r="BJ289" s="18" t="s">
        <v>79</v>
      </c>
      <c r="BK289" s="151">
        <f>ROUND(I289*H289,2)</f>
        <v>0</v>
      </c>
      <c r="BL289" s="18" t="s">
        <v>145</v>
      </c>
      <c r="BM289" s="150" t="s">
        <v>934</v>
      </c>
    </row>
    <row r="290" spans="1:65" s="2" customFormat="1" ht="11.25">
      <c r="A290" s="33"/>
      <c r="B290" s="34"/>
      <c r="C290" s="33"/>
      <c r="D290" s="152" t="s">
        <v>147</v>
      </c>
      <c r="E290" s="33"/>
      <c r="F290" s="153" t="s">
        <v>706</v>
      </c>
      <c r="G290" s="33"/>
      <c r="H290" s="33"/>
      <c r="I290" s="154"/>
      <c r="J290" s="33"/>
      <c r="K290" s="33"/>
      <c r="L290" s="34"/>
      <c r="M290" s="155"/>
      <c r="N290" s="156"/>
      <c r="O290" s="54"/>
      <c r="P290" s="54"/>
      <c r="Q290" s="54"/>
      <c r="R290" s="54"/>
      <c r="S290" s="54"/>
      <c r="T290" s="55"/>
      <c r="U290" s="33"/>
      <c r="V290" s="33"/>
      <c r="W290" s="33"/>
      <c r="X290" s="33"/>
      <c r="Y290" s="33"/>
      <c r="Z290" s="33"/>
      <c r="AA290" s="33"/>
      <c r="AB290" s="33"/>
      <c r="AC290" s="33"/>
      <c r="AD290" s="33"/>
      <c r="AE290" s="33"/>
      <c r="AT290" s="18" t="s">
        <v>147</v>
      </c>
      <c r="AU290" s="18" t="s">
        <v>81</v>
      </c>
    </row>
    <row r="291" spans="1:65" s="2" customFormat="1" ht="16.5" customHeight="1">
      <c r="A291" s="33"/>
      <c r="B291" s="138"/>
      <c r="C291" s="139" t="s">
        <v>935</v>
      </c>
      <c r="D291" s="139" t="s">
        <v>140</v>
      </c>
      <c r="E291" s="140" t="s">
        <v>708</v>
      </c>
      <c r="F291" s="141" t="s">
        <v>709</v>
      </c>
      <c r="G291" s="142" t="s">
        <v>174</v>
      </c>
      <c r="H291" s="143">
        <v>103.155</v>
      </c>
      <c r="I291" s="144"/>
      <c r="J291" s="145">
        <f>ROUND(I291*H291,2)</f>
        <v>0</v>
      </c>
      <c r="K291" s="141" t="s">
        <v>144</v>
      </c>
      <c r="L291" s="34"/>
      <c r="M291" s="146" t="s">
        <v>3</v>
      </c>
      <c r="N291" s="147" t="s">
        <v>42</v>
      </c>
      <c r="O291" s="54"/>
      <c r="P291" s="148">
        <f>O291*H291</f>
        <v>0</v>
      </c>
      <c r="Q291" s="148">
        <v>0</v>
      </c>
      <c r="R291" s="148">
        <f>Q291*H291</f>
        <v>0</v>
      </c>
      <c r="S291" s="148">
        <v>0</v>
      </c>
      <c r="T291" s="149">
        <f>S291*H291</f>
        <v>0</v>
      </c>
      <c r="U291" s="33"/>
      <c r="V291" s="33"/>
      <c r="W291" s="33"/>
      <c r="X291" s="33"/>
      <c r="Y291" s="33"/>
      <c r="Z291" s="33"/>
      <c r="AA291" s="33"/>
      <c r="AB291" s="33"/>
      <c r="AC291" s="33"/>
      <c r="AD291" s="33"/>
      <c r="AE291" s="33"/>
      <c r="AR291" s="150" t="s">
        <v>145</v>
      </c>
      <c r="AT291" s="150" t="s">
        <v>140</v>
      </c>
      <c r="AU291" s="150" t="s">
        <v>81</v>
      </c>
      <c r="AY291" s="18" t="s">
        <v>138</v>
      </c>
      <c r="BE291" s="151">
        <f>IF(N291="základní",J291,0)</f>
        <v>0</v>
      </c>
      <c r="BF291" s="151">
        <f>IF(N291="snížená",J291,0)</f>
        <v>0</v>
      </c>
      <c r="BG291" s="151">
        <f>IF(N291="zákl. přenesená",J291,0)</f>
        <v>0</v>
      </c>
      <c r="BH291" s="151">
        <f>IF(N291="sníž. přenesená",J291,0)</f>
        <v>0</v>
      </c>
      <c r="BI291" s="151">
        <f>IF(N291="nulová",J291,0)</f>
        <v>0</v>
      </c>
      <c r="BJ291" s="18" t="s">
        <v>79</v>
      </c>
      <c r="BK291" s="151">
        <f>ROUND(I291*H291,2)</f>
        <v>0</v>
      </c>
      <c r="BL291" s="18" t="s">
        <v>145</v>
      </c>
      <c r="BM291" s="150" t="s">
        <v>936</v>
      </c>
    </row>
    <row r="292" spans="1:65" s="2" customFormat="1" ht="11.25">
      <c r="A292" s="33"/>
      <c r="B292" s="34"/>
      <c r="C292" s="33"/>
      <c r="D292" s="152" t="s">
        <v>147</v>
      </c>
      <c r="E292" s="33"/>
      <c r="F292" s="153" t="s">
        <v>709</v>
      </c>
      <c r="G292" s="33"/>
      <c r="H292" s="33"/>
      <c r="I292" s="154"/>
      <c r="J292" s="33"/>
      <c r="K292" s="33"/>
      <c r="L292" s="34"/>
      <c r="M292" s="155"/>
      <c r="N292" s="156"/>
      <c r="O292" s="54"/>
      <c r="P292" s="54"/>
      <c r="Q292" s="54"/>
      <c r="R292" s="54"/>
      <c r="S292" s="54"/>
      <c r="T292" s="55"/>
      <c r="U292" s="33"/>
      <c r="V292" s="33"/>
      <c r="W292" s="33"/>
      <c r="X292" s="33"/>
      <c r="Y292" s="33"/>
      <c r="Z292" s="33"/>
      <c r="AA292" s="33"/>
      <c r="AB292" s="33"/>
      <c r="AC292" s="33"/>
      <c r="AD292" s="33"/>
      <c r="AE292" s="33"/>
      <c r="AT292" s="18" t="s">
        <v>147</v>
      </c>
      <c r="AU292" s="18" t="s">
        <v>81</v>
      </c>
    </row>
    <row r="293" spans="1:65" s="2" customFormat="1" ht="48.75">
      <c r="A293" s="33"/>
      <c r="B293" s="34"/>
      <c r="C293" s="33"/>
      <c r="D293" s="152" t="s">
        <v>148</v>
      </c>
      <c r="E293" s="33"/>
      <c r="F293" s="157" t="s">
        <v>711</v>
      </c>
      <c r="G293" s="33"/>
      <c r="H293" s="33"/>
      <c r="I293" s="154"/>
      <c r="J293" s="33"/>
      <c r="K293" s="33"/>
      <c r="L293" s="34"/>
      <c r="M293" s="155"/>
      <c r="N293" s="156"/>
      <c r="O293" s="54"/>
      <c r="P293" s="54"/>
      <c r="Q293" s="54"/>
      <c r="R293" s="54"/>
      <c r="S293" s="54"/>
      <c r="T293" s="55"/>
      <c r="U293" s="33"/>
      <c r="V293" s="33"/>
      <c r="W293" s="33"/>
      <c r="X293" s="33"/>
      <c r="Y293" s="33"/>
      <c r="Z293" s="33"/>
      <c r="AA293" s="33"/>
      <c r="AB293" s="33"/>
      <c r="AC293" s="33"/>
      <c r="AD293" s="33"/>
      <c r="AE293" s="33"/>
      <c r="AT293" s="18" t="s">
        <v>148</v>
      </c>
      <c r="AU293" s="18" t="s">
        <v>81</v>
      </c>
    </row>
    <row r="294" spans="1:65" s="2" customFormat="1" ht="16.5" customHeight="1">
      <c r="A294" s="33"/>
      <c r="B294" s="138"/>
      <c r="C294" s="139" t="s">
        <v>937</v>
      </c>
      <c r="D294" s="139" t="s">
        <v>140</v>
      </c>
      <c r="E294" s="140" t="s">
        <v>712</v>
      </c>
      <c r="F294" s="141" t="s">
        <v>713</v>
      </c>
      <c r="G294" s="142" t="s">
        <v>174</v>
      </c>
      <c r="H294" s="143">
        <v>103.155</v>
      </c>
      <c r="I294" s="144"/>
      <c r="J294" s="145">
        <f>ROUND(I294*H294,2)</f>
        <v>0</v>
      </c>
      <c r="K294" s="141" t="s">
        <v>144</v>
      </c>
      <c r="L294" s="34"/>
      <c r="M294" s="146" t="s">
        <v>3</v>
      </c>
      <c r="N294" s="147" t="s">
        <v>42</v>
      </c>
      <c r="O294" s="54"/>
      <c r="P294" s="148">
        <f>O294*H294</f>
        <v>0</v>
      </c>
      <c r="Q294" s="148">
        <v>0</v>
      </c>
      <c r="R294" s="148">
        <f>Q294*H294</f>
        <v>0</v>
      </c>
      <c r="S294" s="148">
        <v>0</v>
      </c>
      <c r="T294" s="149">
        <f>S294*H294</f>
        <v>0</v>
      </c>
      <c r="U294" s="33"/>
      <c r="V294" s="33"/>
      <c r="W294" s="33"/>
      <c r="X294" s="33"/>
      <c r="Y294" s="33"/>
      <c r="Z294" s="33"/>
      <c r="AA294" s="33"/>
      <c r="AB294" s="33"/>
      <c r="AC294" s="33"/>
      <c r="AD294" s="33"/>
      <c r="AE294" s="33"/>
      <c r="AR294" s="150" t="s">
        <v>145</v>
      </c>
      <c r="AT294" s="150" t="s">
        <v>140</v>
      </c>
      <c r="AU294" s="150" t="s">
        <v>81</v>
      </c>
      <c r="AY294" s="18" t="s">
        <v>138</v>
      </c>
      <c r="BE294" s="151">
        <f>IF(N294="základní",J294,0)</f>
        <v>0</v>
      </c>
      <c r="BF294" s="151">
        <f>IF(N294="snížená",J294,0)</f>
        <v>0</v>
      </c>
      <c r="BG294" s="151">
        <f>IF(N294="zákl. přenesená",J294,0)</f>
        <v>0</v>
      </c>
      <c r="BH294" s="151">
        <f>IF(N294="sníž. přenesená",J294,0)</f>
        <v>0</v>
      </c>
      <c r="BI294" s="151">
        <f>IF(N294="nulová",J294,0)</f>
        <v>0</v>
      </c>
      <c r="BJ294" s="18" t="s">
        <v>79</v>
      </c>
      <c r="BK294" s="151">
        <f>ROUND(I294*H294,2)</f>
        <v>0</v>
      </c>
      <c r="BL294" s="18" t="s">
        <v>145</v>
      </c>
      <c r="BM294" s="150" t="s">
        <v>938</v>
      </c>
    </row>
    <row r="295" spans="1:65" s="2" customFormat="1" ht="11.25">
      <c r="A295" s="33"/>
      <c r="B295" s="34"/>
      <c r="C295" s="33"/>
      <c r="D295" s="152" t="s">
        <v>147</v>
      </c>
      <c r="E295" s="33"/>
      <c r="F295" s="153" t="s">
        <v>713</v>
      </c>
      <c r="G295" s="33"/>
      <c r="H295" s="33"/>
      <c r="I295" s="154"/>
      <c r="J295" s="33"/>
      <c r="K295" s="33"/>
      <c r="L295" s="34"/>
      <c r="M295" s="155"/>
      <c r="N295" s="156"/>
      <c r="O295" s="54"/>
      <c r="P295" s="54"/>
      <c r="Q295" s="54"/>
      <c r="R295" s="54"/>
      <c r="S295" s="54"/>
      <c r="T295" s="55"/>
      <c r="U295" s="33"/>
      <c r="V295" s="33"/>
      <c r="W295" s="33"/>
      <c r="X295" s="33"/>
      <c r="Y295" s="33"/>
      <c r="Z295" s="33"/>
      <c r="AA295" s="33"/>
      <c r="AB295" s="33"/>
      <c r="AC295" s="33"/>
      <c r="AD295" s="33"/>
      <c r="AE295" s="33"/>
      <c r="AT295" s="18" t="s">
        <v>147</v>
      </c>
      <c r="AU295" s="18" t="s">
        <v>81</v>
      </c>
    </row>
    <row r="296" spans="1:65" s="2" customFormat="1" ht="48.75">
      <c r="A296" s="33"/>
      <c r="B296" s="34"/>
      <c r="C296" s="33"/>
      <c r="D296" s="152" t="s">
        <v>148</v>
      </c>
      <c r="E296" s="33"/>
      <c r="F296" s="157" t="s">
        <v>711</v>
      </c>
      <c r="G296" s="33"/>
      <c r="H296" s="33"/>
      <c r="I296" s="154"/>
      <c r="J296" s="33"/>
      <c r="K296" s="33"/>
      <c r="L296" s="34"/>
      <c r="M296" s="155"/>
      <c r="N296" s="156"/>
      <c r="O296" s="54"/>
      <c r="P296" s="54"/>
      <c r="Q296" s="54"/>
      <c r="R296" s="54"/>
      <c r="S296" s="54"/>
      <c r="T296" s="55"/>
      <c r="U296" s="33"/>
      <c r="V296" s="33"/>
      <c r="W296" s="33"/>
      <c r="X296" s="33"/>
      <c r="Y296" s="33"/>
      <c r="Z296" s="33"/>
      <c r="AA296" s="33"/>
      <c r="AB296" s="33"/>
      <c r="AC296" s="33"/>
      <c r="AD296" s="33"/>
      <c r="AE296" s="33"/>
      <c r="AT296" s="18" t="s">
        <v>148</v>
      </c>
      <c r="AU296" s="18" t="s">
        <v>81</v>
      </c>
    </row>
    <row r="297" spans="1:65" s="2" customFormat="1" ht="16.5" customHeight="1">
      <c r="A297" s="33"/>
      <c r="B297" s="138"/>
      <c r="C297" s="181" t="s">
        <v>939</v>
      </c>
      <c r="D297" s="181" t="s">
        <v>276</v>
      </c>
      <c r="E297" s="182" t="s">
        <v>715</v>
      </c>
      <c r="F297" s="183" t="s">
        <v>716</v>
      </c>
      <c r="G297" s="184" t="s">
        <v>668</v>
      </c>
      <c r="H297" s="185">
        <v>103.155</v>
      </c>
      <c r="I297" s="186"/>
      <c r="J297" s="187">
        <f>ROUND(I297*H297,2)</f>
        <v>0</v>
      </c>
      <c r="K297" s="183" t="s">
        <v>321</v>
      </c>
      <c r="L297" s="188"/>
      <c r="M297" s="189" t="s">
        <v>3</v>
      </c>
      <c r="N297" s="190" t="s">
        <v>42</v>
      </c>
      <c r="O297" s="54"/>
      <c r="P297" s="148">
        <f>O297*H297</f>
        <v>0</v>
      </c>
      <c r="Q297" s="148">
        <v>0</v>
      </c>
      <c r="R297" s="148">
        <f>Q297*H297</f>
        <v>0</v>
      </c>
      <c r="S297" s="148">
        <v>0</v>
      </c>
      <c r="T297" s="149">
        <f>S297*H297</f>
        <v>0</v>
      </c>
      <c r="U297" s="33"/>
      <c r="V297" s="33"/>
      <c r="W297" s="33"/>
      <c r="X297" s="33"/>
      <c r="Y297" s="33"/>
      <c r="Z297" s="33"/>
      <c r="AA297" s="33"/>
      <c r="AB297" s="33"/>
      <c r="AC297" s="33"/>
      <c r="AD297" s="33"/>
      <c r="AE297" s="33"/>
      <c r="AR297" s="150" t="s">
        <v>189</v>
      </c>
      <c r="AT297" s="150" t="s">
        <v>276</v>
      </c>
      <c r="AU297" s="150" t="s">
        <v>81</v>
      </c>
      <c r="AY297" s="18" t="s">
        <v>138</v>
      </c>
      <c r="BE297" s="151">
        <f>IF(N297="základní",J297,0)</f>
        <v>0</v>
      </c>
      <c r="BF297" s="151">
        <f>IF(N297="snížená",J297,0)</f>
        <v>0</v>
      </c>
      <c r="BG297" s="151">
        <f>IF(N297="zákl. přenesená",J297,0)</f>
        <v>0</v>
      </c>
      <c r="BH297" s="151">
        <f>IF(N297="sníž. přenesená",J297,0)</f>
        <v>0</v>
      </c>
      <c r="BI297" s="151">
        <f>IF(N297="nulová",J297,0)</f>
        <v>0</v>
      </c>
      <c r="BJ297" s="18" t="s">
        <v>79</v>
      </c>
      <c r="BK297" s="151">
        <f>ROUND(I297*H297,2)</f>
        <v>0</v>
      </c>
      <c r="BL297" s="18" t="s">
        <v>145</v>
      </c>
      <c r="BM297" s="150" t="s">
        <v>940</v>
      </c>
    </row>
    <row r="298" spans="1:65" s="2" customFormat="1" ht="11.25">
      <c r="A298" s="33"/>
      <c r="B298" s="34"/>
      <c r="C298" s="33"/>
      <c r="D298" s="152" t="s">
        <v>147</v>
      </c>
      <c r="E298" s="33"/>
      <c r="F298" s="153" t="s">
        <v>716</v>
      </c>
      <c r="G298" s="33"/>
      <c r="H298" s="33"/>
      <c r="I298" s="154"/>
      <c r="J298" s="33"/>
      <c r="K298" s="33"/>
      <c r="L298" s="34"/>
      <c r="M298" s="155"/>
      <c r="N298" s="156"/>
      <c r="O298" s="54"/>
      <c r="P298" s="54"/>
      <c r="Q298" s="54"/>
      <c r="R298" s="54"/>
      <c r="S298" s="54"/>
      <c r="T298" s="55"/>
      <c r="U298" s="33"/>
      <c r="V298" s="33"/>
      <c r="W298" s="33"/>
      <c r="X298" s="33"/>
      <c r="Y298" s="33"/>
      <c r="Z298" s="33"/>
      <c r="AA298" s="33"/>
      <c r="AB298" s="33"/>
      <c r="AC298" s="33"/>
      <c r="AD298" s="33"/>
      <c r="AE298" s="33"/>
      <c r="AT298" s="18" t="s">
        <v>147</v>
      </c>
      <c r="AU298" s="18" t="s">
        <v>81</v>
      </c>
    </row>
    <row r="299" spans="1:65" s="2" customFormat="1" ht="16.5" customHeight="1">
      <c r="A299" s="33"/>
      <c r="B299" s="138"/>
      <c r="C299" s="139" t="s">
        <v>941</v>
      </c>
      <c r="D299" s="139" t="s">
        <v>140</v>
      </c>
      <c r="E299" s="140" t="s">
        <v>857</v>
      </c>
      <c r="F299" s="141" t="s">
        <v>858</v>
      </c>
      <c r="G299" s="142" t="s">
        <v>369</v>
      </c>
      <c r="H299" s="143">
        <v>1410</v>
      </c>
      <c r="I299" s="144"/>
      <c r="J299" s="145">
        <f>ROUND(I299*H299,2)</f>
        <v>0</v>
      </c>
      <c r="K299" s="141" t="s">
        <v>144</v>
      </c>
      <c r="L299" s="34"/>
      <c r="M299" s="146" t="s">
        <v>3</v>
      </c>
      <c r="N299" s="147" t="s">
        <v>42</v>
      </c>
      <c r="O299" s="54"/>
      <c r="P299" s="148">
        <f>O299*H299</f>
        <v>0</v>
      </c>
      <c r="Q299" s="148">
        <v>0</v>
      </c>
      <c r="R299" s="148">
        <f>Q299*H299</f>
        <v>0</v>
      </c>
      <c r="S299" s="148">
        <v>0</v>
      </c>
      <c r="T299" s="149">
        <f>S299*H299</f>
        <v>0</v>
      </c>
      <c r="U299" s="33"/>
      <c r="V299" s="33"/>
      <c r="W299" s="33"/>
      <c r="X299" s="33"/>
      <c r="Y299" s="33"/>
      <c r="Z299" s="33"/>
      <c r="AA299" s="33"/>
      <c r="AB299" s="33"/>
      <c r="AC299" s="33"/>
      <c r="AD299" s="33"/>
      <c r="AE299" s="33"/>
      <c r="AR299" s="150" t="s">
        <v>145</v>
      </c>
      <c r="AT299" s="150" t="s">
        <v>140</v>
      </c>
      <c r="AU299" s="150" t="s">
        <v>81</v>
      </c>
      <c r="AY299" s="18" t="s">
        <v>138</v>
      </c>
      <c r="BE299" s="151">
        <f>IF(N299="základní",J299,0)</f>
        <v>0</v>
      </c>
      <c r="BF299" s="151">
        <f>IF(N299="snížená",J299,0)</f>
        <v>0</v>
      </c>
      <c r="BG299" s="151">
        <f>IF(N299="zákl. přenesená",J299,0)</f>
        <v>0</v>
      </c>
      <c r="BH299" s="151">
        <f>IF(N299="sníž. přenesená",J299,0)</f>
        <v>0</v>
      </c>
      <c r="BI299" s="151">
        <f>IF(N299="nulová",J299,0)</f>
        <v>0</v>
      </c>
      <c r="BJ299" s="18" t="s">
        <v>79</v>
      </c>
      <c r="BK299" s="151">
        <f>ROUND(I299*H299,2)</f>
        <v>0</v>
      </c>
      <c r="BL299" s="18" t="s">
        <v>145</v>
      </c>
      <c r="BM299" s="150" t="s">
        <v>942</v>
      </c>
    </row>
    <row r="300" spans="1:65" s="2" customFormat="1" ht="11.25">
      <c r="A300" s="33"/>
      <c r="B300" s="34"/>
      <c r="C300" s="33"/>
      <c r="D300" s="152" t="s">
        <v>147</v>
      </c>
      <c r="E300" s="33"/>
      <c r="F300" s="153" t="s">
        <v>858</v>
      </c>
      <c r="G300" s="33"/>
      <c r="H300" s="33"/>
      <c r="I300" s="154"/>
      <c r="J300" s="33"/>
      <c r="K300" s="33"/>
      <c r="L300" s="34"/>
      <c r="M300" s="155"/>
      <c r="N300" s="156"/>
      <c r="O300" s="54"/>
      <c r="P300" s="54"/>
      <c r="Q300" s="54"/>
      <c r="R300" s="54"/>
      <c r="S300" s="54"/>
      <c r="T300" s="55"/>
      <c r="U300" s="33"/>
      <c r="V300" s="33"/>
      <c r="W300" s="33"/>
      <c r="X300" s="33"/>
      <c r="Y300" s="33"/>
      <c r="Z300" s="33"/>
      <c r="AA300" s="33"/>
      <c r="AB300" s="33"/>
      <c r="AC300" s="33"/>
      <c r="AD300" s="33"/>
      <c r="AE300" s="33"/>
      <c r="AT300" s="18" t="s">
        <v>147</v>
      </c>
      <c r="AU300" s="18" t="s">
        <v>81</v>
      </c>
    </row>
    <row r="301" spans="1:65" s="2" customFormat="1" ht="29.25">
      <c r="A301" s="33"/>
      <c r="B301" s="34"/>
      <c r="C301" s="33"/>
      <c r="D301" s="152" t="s">
        <v>148</v>
      </c>
      <c r="E301" s="33"/>
      <c r="F301" s="157" t="s">
        <v>860</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81</v>
      </c>
    </row>
    <row r="302" spans="1:65" s="2" customFormat="1" ht="24">
      <c r="A302" s="33"/>
      <c r="B302" s="138"/>
      <c r="C302" s="139" t="s">
        <v>943</v>
      </c>
      <c r="D302" s="139" t="s">
        <v>140</v>
      </c>
      <c r="E302" s="140" t="s">
        <v>648</v>
      </c>
      <c r="F302" s="141" t="s">
        <v>649</v>
      </c>
      <c r="G302" s="142" t="s">
        <v>236</v>
      </c>
      <c r="H302" s="143">
        <v>3.3000000000000002E-2</v>
      </c>
      <c r="I302" s="144"/>
      <c r="J302" s="145">
        <f>ROUND(I302*H302,2)</f>
        <v>0</v>
      </c>
      <c r="K302" s="141" t="s">
        <v>144</v>
      </c>
      <c r="L302" s="34"/>
      <c r="M302" s="146" t="s">
        <v>3</v>
      </c>
      <c r="N302" s="147" t="s">
        <v>42</v>
      </c>
      <c r="O302" s="54"/>
      <c r="P302" s="148">
        <f>O302*H302</f>
        <v>0</v>
      </c>
      <c r="Q302" s="148">
        <v>0</v>
      </c>
      <c r="R302" s="148">
        <f>Q302*H302</f>
        <v>0</v>
      </c>
      <c r="S302" s="148">
        <v>0</v>
      </c>
      <c r="T302" s="149">
        <f>S302*H302</f>
        <v>0</v>
      </c>
      <c r="U302" s="33"/>
      <c r="V302" s="33"/>
      <c r="W302" s="33"/>
      <c r="X302" s="33"/>
      <c r="Y302" s="33"/>
      <c r="Z302" s="33"/>
      <c r="AA302" s="33"/>
      <c r="AB302" s="33"/>
      <c r="AC302" s="33"/>
      <c r="AD302" s="33"/>
      <c r="AE302" s="33"/>
      <c r="AR302" s="150" t="s">
        <v>145</v>
      </c>
      <c r="AT302" s="150" t="s">
        <v>140</v>
      </c>
      <c r="AU302" s="150" t="s">
        <v>81</v>
      </c>
      <c r="AY302" s="18" t="s">
        <v>138</v>
      </c>
      <c r="BE302" s="151">
        <f>IF(N302="základní",J302,0)</f>
        <v>0</v>
      </c>
      <c r="BF302" s="151">
        <f>IF(N302="snížená",J302,0)</f>
        <v>0</v>
      </c>
      <c r="BG302" s="151">
        <f>IF(N302="zákl. přenesená",J302,0)</f>
        <v>0</v>
      </c>
      <c r="BH302" s="151">
        <f>IF(N302="sníž. přenesená",J302,0)</f>
        <v>0</v>
      </c>
      <c r="BI302" s="151">
        <f>IF(N302="nulová",J302,0)</f>
        <v>0</v>
      </c>
      <c r="BJ302" s="18" t="s">
        <v>79</v>
      </c>
      <c r="BK302" s="151">
        <f>ROUND(I302*H302,2)</f>
        <v>0</v>
      </c>
      <c r="BL302" s="18" t="s">
        <v>145</v>
      </c>
      <c r="BM302" s="150" t="s">
        <v>944</v>
      </c>
    </row>
    <row r="303" spans="1:65" s="2" customFormat="1" ht="11.25">
      <c r="A303" s="33"/>
      <c r="B303" s="34"/>
      <c r="C303" s="33"/>
      <c r="D303" s="152" t="s">
        <v>147</v>
      </c>
      <c r="E303" s="33"/>
      <c r="F303" s="153" t="s">
        <v>649</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147</v>
      </c>
      <c r="AU303" s="18" t="s">
        <v>81</v>
      </c>
    </row>
    <row r="304" spans="1:65" s="2" customFormat="1" ht="48.75">
      <c r="A304" s="33"/>
      <c r="B304" s="34"/>
      <c r="C304" s="33"/>
      <c r="D304" s="152" t="s">
        <v>148</v>
      </c>
      <c r="E304" s="33"/>
      <c r="F304" s="157" t="s">
        <v>651</v>
      </c>
      <c r="G304" s="33"/>
      <c r="H304" s="33"/>
      <c r="I304" s="154"/>
      <c r="J304" s="33"/>
      <c r="K304" s="33"/>
      <c r="L304" s="34"/>
      <c r="M304" s="155"/>
      <c r="N304" s="156"/>
      <c r="O304" s="54"/>
      <c r="P304" s="54"/>
      <c r="Q304" s="54"/>
      <c r="R304" s="54"/>
      <c r="S304" s="54"/>
      <c r="T304" s="55"/>
      <c r="U304" s="33"/>
      <c r="V304" s="33"/>
      <c r="W304" s="33"/>
      <c r="X304" s="33"/>
      <c r="Y304" s="33"/>
      <c r="Z304" s="33"/>
      <c r="AA304" s="33"/>
      <c r="AB304" s="33"/>
      <c r="AC304" s="33"/>
      <c r="AD304" s="33"/>
      <c r="AE304" s="33"/>
      <c r="AT304" s="18" t="s">
        <v>148</v>
      </c>
      <c r="AU304" s="18" t="s">
        <v>81</v>
      </c>
    </row>
    <row r="305" spans="1:65" s="2" customFormat="1" ht="16.5" customHeight="1">
      <c r="A305" s="33"/>
      <c r="B305" s="138"/>
      <c r="C305" s="181" t="s">
        <v>945</v>
      </c>
      <c r="D305" s="181" t="s">
        <v>276</v>
      </c>
      <c r="E305" s="182" t="s">
        <v>723</v>
      </c>
      <c r="F305" s="183" t="s">
        <v>724</v>
      </c>
      <c r="G305" s="184" t="s">
        <v>685</v>
      </c>
      <c r="H305" s="185">
        <v>32.880000000000003</v>
      </c>
      <c r="I305" s="186"/>
      <c r="J305" s="187">
        <f>ROUND(I305*H305,2)</f>
        <v>0</v>
      </c>
      <c r="K305" s="183" t="s">
        <v>321</v>
      </c>
      <c r="L305" s="188"/>
      <c r="M305" s="189" t="s">
        <v>3</v>
      </c>
      <c r="N305" s="190" t="s">
        <v>42</v>
      </c>
      <c r="O305" s="54"/>
      <c r="P305" s="148">
        <f>O305*H305</f>
        <v>0</v>
      </c>
      <c r="Q305" s="148">
        <v>0</v>
      </c>
      <c r="R305" s="148">
        <f>Q305*H305</f>
        <v>0</v>
      </c>
      <c r="S305" s="148">
        <v>0</v>
      </c>
      <c r="T305" s="149">
        <f>S305*H305</f>
        <v>0</v>
      </c>
      <c r="U305" s="33"/>
      <c r="V305" s="33"/>
      <c r="W305" s="33"/>
      <c r="X305" s="33"/>
      <c r="Y305" s="33"/>
      <c r="Z305" s="33"/>
      <c r="AA305" s="33"/>
      <c r="AB305" s="33"/>
      <c r="AC305" s="33"/>
      <c r="AD305" s="33"/>
      <c r="AE305" s="33"/>
      <c r="AR305" s="150" t="s">
        <v>189</v>
      </c>
      <c r="AT305" s="150" t="s">
        <v>276</v>
      </c>
      <c r="AU305" s="150" t="s">
        <v>81</v>
      </c>
      <c r="AY305" s="18" t="s">
        <v>138</v>
      </c>
      <c r="BE305" s="151">
        <f>IF(N305="základní",J305,0)</f>
        <v>0</v>
      </c>
      <c r="BF305" s="151">
        <f>IF(N305="snížená",J305,0)</f>
        <v>0</v>
      </c>
      <c r="BG305" s="151">
        <f>IF(N305="zákl. přenesená",J305,0)</f>
        <v>0</v>
      </c>
      <c r="BH305" s="151">
        <f>IF(N305="sníž. přenesená",J305,0)</f>
        <v>0</v>
      </c>
      <c r="BI305" s="151">
        <f>IF(N305="nulová",J305,0)</f>
        <v>0</v>
      </c>
      <c r="BJ305" s="18" t="s">
        <v>79</v>
      </c>
      <c r="BK305" s="151">
        <f>ROUND(I305*H305,2)</f>
        <v>0</v>
      </c>
      <c r="BL305" s="18" t="s">
        <v>145</v>
      </c>
      <c r="BM305" s="150" t="s">
        <v>946</v>
      </c>
    </row>
    <row r="306" spans="1:65" s="2" customFormat="1" ht="11.25">
      <c r="A306" s="33"/>
      <c r="B306" s="34"/>
      <c r="C306" s="33"/>
      <c r="D306" s="152" t="s">
        <v>147</v>
      </c>
      <c r="E306" s="33"/>
      <c r="F306" s="153" t="s">
        <v>724</v>
      </c>
      <c r="G306" s="33"/>
      <c r="H306" s="33"/>
      <c r="I306" s="154"/>
      <c r="J306" s="33"/>
      <c r="K306" s="33"/>
      <c r="L306" s="34"/>
      <c r="M306" s="155"/>
      <c r="N306" s="156"/>
      <c r="O306" s="54"/>
      <c r="P306" s="54"/>
      <c r="Q306" s="54"/>
      <c r="R306" s="54"/>
      <c r="S306" s="54"/>
      <c r="T306" s="55"/>
      <c r="U306" s="33"/>
      <c r="V306" s="33"/>
      <c r="W306" s="33"/>
      <c r="X306" s="33"/>
      <c r="Y306" s="33"/>
      <c r="Z306" s="33"/>
      <c r="AA306" s="33"/>
      <c r="AB306" s="33"/>
      <c r="AC306" s="33"/>
      <c r="AD306" s="33"/>
      <c r="AE306" s="33"/>
      <c r="AT306" s="18" t="s">
        <v>147</v>
      </c>
      <c r="AU306" s="18" t="s">
        <v>81</v>
      </c>
    </row>
    <row r="307" spans="1:65" s="2" customFormat="1" ht="16.5" customHeight="1">
      <c r="A307" s="33"/>
      <c r="B307" s="138"/>
      <c r="C307" s="139" t="s">
        <v>947</v>
      </c>
      <c r="D307" s="139" t="s">
        <v>140</v>
      </c>
      <c r="E307" s="140" t="s">
        <v>726</v>
      </c>
      <c r="F307" s="141" t="s">
        <v>727</v>
      </c>
      <c r="G307" s="142" t="s">
        <v>369</v>
      </c>
      <c r="H307" s="143">
        <v>2115.1999999999998</v>
      </c>
      <c r="I307" s="144"/>
      <c r="J307" s="145">
        <f>ROUND(I307*H307,2)</f>
        <v>0</v>
      </c>
      <c r="K307" s="141" t="s">
        <v>144</v>
      </c>
      <c r="L307" s="34"/>
      <c r="M307" s="146" t="s">
        <v>3</v>
      </c>
      <c r="N307" s="147" t="s">
        <v>42</v>
      </c>
      <c r="O307" s="54"/>
      <c r="P307" s="148">
        <f>O307*H307</f>
        <v>0</v>
      </c>
      <c r="Q307" s="148">
        <v>0</v>
      </c>
      <c r="R307" s="148">
        <f>Q307*H307</f>
        <v>0</v>
      </c>
      <c r="S307" s="148">
        <v>0</v>
      </c>
      <c r="T307" s="149">
        <f>S307*H307</f>
        <v>0</v>
      </c>
      <c r="U307" s="33"/>
      <c r="V307" s="33"/>
      <c r="W307" s="33"/>
      <c r="X307" s="33"/>
      <c r="Y307" s="33"/>
      <c r="Z307" s="33"/>
      <c r="AA307" s="33"/>
      <c r="AB307" s="33"/>
      <c r="AC307" s="33"/>
      <c r="AD307" s="33"/>
      <c r="AE307" s="33"/>
      <c r="AR307" s="150" t="s">
        <v>145</v>
      </c>
      <c r="AT307" s="150" t="s">
        <v>140</v>
      </c>
      <c r="AU307" s="150" t="s">
        <v>81</v>
      </c>
      <c r="AY307" s="18" t="s">
        <v>138</v>
      </c>
      <c r="BE307" s="151">
        <f>IF(N307="základní",J307,0)</f>
        <v>0</v>
      </c>
      <c r="BF307" s="151">
        <f>IF(N307="snížená",J307,0)</f>
        <v>0</v>
      </c>
      <c r="BG307" s="151">
        <f>IF(N307="zákl. přenesená",J307,0)</f>
        <v>0</v>
      </c>
      <c r="BH307" s="151">
        <f>IF(N307="sníž. přenesená",J307,0)</f>
        <v>0</v>
      </c>
      <c r="BI307" s="151">
        <f>IF(N307="nulová",J307,0)</f>
        <v>0</v>
      </c>
      <c r="BJ307" s="18" t="s">
        <v>79</v>
      </c>
      <c r="BK307" s="151">
        <f>ROUND(I307*H307,2)</f>
        <v>0</v>
      </c>
      <c r="BL307" s="18" t="s">
        <v>145</v>
      </c>
      <c r="BM307" s="150" t="s">
        <v>948</v>
      </c>
    </row>
    <row r="308" spans="1:65" s="2" customFormat="1" ht="11.25">
      <c r="A308" s="33"/>
      <c r="B308" s="34"/>
      <c r="C308" s="33"/>
      <c r="D308" s="152" t="s">
        <v>147</v>
      </c>
      <c r="E308" s="33"/>
      <c r="F308" s="153" t="s">
        <v>727</v>
      </c>
      <c r="G308" s="33"/>
      <c r="H308" s="33"/>
      <c r="I308" s="154"/>
      <c r="J308" s="33"/>
      <c r="K308" s="33"/>
      <c r="L308" s="34"/>
      <c r="M308" s="155"/>
      <c r="N308" s="156"/>
      <c r="O308" s="54"/>
      <c r="P308" s="54"/>
      <c r="Q308" s="54"/>
      <c r="R308" s="54"/>
      <c r="S308" s="54"/>
      <c r="T308" s="55"/>
      <c r="U308" s="33"/>
      <c r="V308" s="33"/>
      <c r="W308" s="33"/>
      <c r="X308" s="33"/>
      <c r="Y308" s="33"/>
      <c r="Z308" s="33"/>
      <c r="AA308" s="33"/>
      <c r="AB308" s="33"/>
      <c r="AC308" s="33"/>
      <c r="AD308" s="33"/>
      <c r="AE308" s="33"/>
      <c r="AT308" s="18" t="s">
        <v>147</v>
      </c>
      <c r="AU308" s="18" t="s">
        <v>81</v>
      </c>
    </row>
    <row r="309" spans="1:65" s="2" customFormat="1" ht="58.5">
      <c r="A309" s="33"/>
      <c r="B309" s="34"/>
      <c r="C309" s="33"/>
      <c r="D309" s="152" t="s">
        <v>148</v>
      </c>
      <c r="E309" s="33"/>
      <c r="F309" s="157" t="s">
        <v>729</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148</v>
      </c>
      <c r="AU309" s="18" t="s">
        <v>81</v>
      </c>
    </row>
    <row r="310" spans="1:65" s="2" customFormat="1" ht="16.5" customHeight="1">
      <c r="A310" s="33"/>
      <c r="B310" s="138"/>
      <c r="C310" s="181" t="s">
        <v>949</v>
      </c>
      <c r="D310" s="181" t="s">
        <v>276</v>
      </c>
      <c r="E310" s="182" t="s">
        <v>730</v>
      </c>
      <c r="F310" s="183" t="s">
        <v>731</v>
      </c>
      <c r="G310" s="184" t="s">
        <v>678</v>
      </c>
      <c r="H310" s="185">
        <v>10.576000000000001</v>
      </c>
      <c r="I310" s="186"/>
      <c r="J310" s="187">
        <f>ROUND(I310*H310,2)</f>
        <v>0</v>
      </c>
      <c r="K310" s="183" t="s">
        <v>321</v>
      </c>
      <c r="L310" s="188"/>
      <c r="M310" s="189" t="s">
        <v>3</v>
      </c>
      <c r="N310" s="190" t="s">
        <v>42</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189</v>
      </c>
      <c r="AT310" s="150" t="s">
        <v>276</v>
      </c>
      <c r="AU310" s="150" t="s">
        <v>81</v>
      </c>
      <c r="AY310" s="18" t="s">
        <v>138</v>
      </c>
      <c r="BE310" s="151">
        <f>IF(N310="základní",J310,0)</f>
        <v>0</v>
      </c>
      <c r="BF310" s="151">
        <f>IF(N310="snížená",J310,0)</f>
        <v>0</v>
      </c>
      <c r="BG310" s="151">
        <f>IF(N310="zákl. přenesená",J310,0)</f>
        <v>0</v>
      </c>
      <c r="BH310" s="151">
        <f>IF(N310="sníž. přenesená",J310,0)</f>
        <v>0</v>
      </c>
      <c r="BI310" s="151">
        <f>IF(N310="nulová",J310,0)</f>
        <v>0</v>
      </c>
      <c r="BJ310" s="18" t="s">
        <v>79</v>
      </c>
      <c r="BK310" s="151">
        <f>ROUND(I310*H310,2)</f>
        <v>0</v>
      </c>
      <c r="BL310" s="18" t="s">
        <v>145</v>
      </c>
      <c r="BM310" s="150" t="s">
        <v>950</v>
      </c>
    </row>
    <row r="311" spans="1:65" s="2" customFormat="1" ht="11.25">
      <c r="A311" s="33"/>
      <c r="B311" s="34"/>
      <c r="C311" s="33"/>
      <c r="D311" s="152" t="s">
        <v>147</v>
      </c>
      <c r="E311" s="33"/>
      <c r="F311" s="153" t="s">
        <v>731</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147</v>
      </c>
      <c r="AU311" s="18" t="s">
        <v>81</v>
      </c>
    </row>
    <row r="312" spans="1:65" s="2" customFormat="1" ht="16.5" customHeight="1">
      <c r="A312" s="33"/>
      <c r="B312" s="138"/>
      <c r="C312" s="139" t="s">
        <v>951</v>
      </c>
      <c r="D312" s="139" t="s">
        <v>140</v>
      </c>
      <c r="E312" s="140" t="s">
        <v>733</v>
      </c>
      <c r="F312" s="141" t="s">
        <v>734</v>
      </c>
      <c r="G312" s="142" t="s">
        <v>369</v>
      </c>
      <c r="H312" s="143">
        <v>147</v>
      </c>
      <c r="I312" s="144"/>
      <c r="J312" s="145">
        <f>ROUND(I312*H312,2)</f>
        <v>0</v>
      </c>
      <c r="K312" s="141" t="s">
        <v>144</v>
      </c>
      <c r="L312" s="34"/>
      <c r="M312" s="146" t="s">
        <v>3</v>
      </c>
      <c r="N312" s="147" t="s">
        <v>42</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145</v>
      </c>
      <c r="AT312" s="150" t="s">
        <v>140</v>
      </c>
      <c r="AU312" s="150" t="s">
        <v>81</v>
      </c>
      <c r="AY312" s="18" t="s">
        <v>138</v>
      </c>
      <c r="BE312" s="151">
        <f>IF(N312="základní",J312,0)</f>
        <v>0</v>
      </c>
      <c r="BF312" s="151">
        <f>IF(N312="snížená",J312,0)</f>
        <v>0</v>
      </c>
      <c r="BG312" s="151">
        <f>IF(N312="zákl. přenesená",J312,0)</f>
        <v>0</v>
      </c>
      <c r="BH312" s="151">
        <f>IF(N312="sníž. přenesená",J312,0)</f>
        <v>0</v>
      </c>
      <c r="BI312" s="151">
        <f>IF(N312="nulová",J312,0)</f>
        <v>0</v>
      </c>
      <c r="BJ312" s="18" t="s">
        <v>79</v>
      </c>
      <c r="BK312" s="151">
        <f>ROUND(I312*H312,2)</f>
        <v>0</v>
      </c>
      <c r="BL312" s="18" t="s">
        <v>145</v>
      </c>
      <c r="BM312" s="150" t="s">
        <v>952</v>
      </c>
    </row>
    <row r="313" spans="1:65" s="2" customFormat="1" ht="11.25">
      <c r="A313" s="33"/>
      <c r="B313" s="34"/>
      <c r="C313" s="33"/>
      <c r="D313" s="152" t="s">
        <v>147</v>
      </c>
      <c r="E313" s="33"/>
      <c r="F313" s="153" t="s">
        <v>734</v>
      </c>
      <c r="G313" s="33"/>
      <c r="H313" s="33"/>
      <c r="I313" s="154"/>
      <c r="J313" s="33"/>
      <c r="K313" s="33"/>
      <c r="L313" s="34"/>
      <c r="M313" s="155"/>
      <c r="N313" s="156"/>
      <c r="O313" s="54"/>
      <c r="P313" s="54"/>
      <c r="Q313" s="54"/>
      <c r="R313" s="54"/>
      <c r="S313" s="54"/>
      <c r="T313" s="55"/>
      <c r="U313" s="33"/>
      <c r="V313" s="33"/>
      <c r="W313" s="33"/>
      <c r="X313" s="33"/>
      <c r="Y313" s="33"/>
      <c r="Z313" s="33"/>
      <c r="AA313" s="33"/>
      <c r="AB313" s="33"/>
      <c r="AC313" s="33"/>
      <c r="AD313" s="33"/>
      <c r="AE313" s="33"/>
      <c r="AT313" s="18" t="s">
        <v>147</v>
      </c>
      <c r="AU313" s="18" t="s">
        <v>81</v>
      </c>
    </row>
    <row r="314" spans="1:65" s="2" customFormat="1" ht="146.25">
      <c r="A314" s="33"/>
      <c r="B314" s="34"/>
      <c r="C314" s="33"/>
      <c r="D314" s="152" t="s">
        <v>148</v>
      </c>
      <c r="E314" s="33"/>
      <c r="F314" s="157" t="s">
        <v>736</v>
      </c>
      <c r="G314" s="33"/>
      <c r="H314" s="33"/>
      <c r="I314" s="154"/>
      <c r="J314" s="33"/>
      <c r="K314" s="33"/>
      <c r="L314" s="34"/>
      <c r="M314" s="155"/>
      <c r="N314" s="156"/>
      <c r="O314" s="54"/>
      <c r="P314" s="54"/>
      <c r="Q314" s="54"/>
      <c r="R314" s="54"/>
      <c r="S314" s="54"/>
      <c r="T314" s="55"/>
      <c r="U314" s="33"/>
      <c r="V314" s="33"/>
      <c r="W314" s="33"/>
      <c r="X314" s="33"/>
      <c r="Y314" s="33"/>
      <c r="Z314" s="33"/>
      <c r="AA314" s="33"/>
      <c r="AB314" s="33"/>
      <c r="AC314" s="33"/>
      <c r="AD314" s="33"/>
      <c r="AE314" s="33"/>
      <c r="AT314" s="18" t="s">
        <v>148</v>
      </c>
      <c r="AU314" s="18" t="s">
        <v>81</v>
      </c>
    </row>
    <row r="315" spans="1:65" s="2" customFormat="1" ht="16.5" customHeight="1">
      <c r="A315" s="33"/>
      <c r="B315" s="138"/>
      <c r="C315" s="139" t="s">
        <v>953</v>
      </c>
      <c r="D315" s="139" t="s">
        <v>140</v>
      </c>
      <c r="E315" s="140" t="s">
        <v>737</v>
      </c>
      <c r="F315" s="141" t="s">
        <v>866</v>
      </c>
      <c r="G315" s="142" t="s">
        <v>739</v>
      </c>
      <c r="H315" s="143">
        <v>6.4</v>
      </c>
      <c r="I315" s="144"/>
      <c r="J315" s="145">
        <f>ROUND(I315*H315,2)</f>
        <v>0</v>
      </c>
      <c r="K315" s="141" t="s">
        <v>321</v>
      </c>
      <c r="L315" s="34"/>
      <c r="M315" s="146" t="s">
        <v>3</v>
      </c>
      <c r="N315" s="147" t="s">
        <v>42</v>
      </c>
      <c r="O315" s="54"/>
      <c r="P315" s="148">
        <f>O315*H315</f>
        <v>0</v>
      </c>
      <c r="Q315" s="148">
        <v>0</v>
      </c>
      <c r="R315" s="148">
        <f>Q315*H315</f>
        <v>0</v>
      </c>
      <c r="S315" s="148">
        <v>0</v>
      </c>
      <c r="T315" s="149">
        <f>S315*H315</f>
        <v>0</v>
      </c>
      <c r="U315" s="33"/>
      <c r="V315" s="33"/>
      <c r="W315" s="33"/>
      <c r="X315" s="33"/>
      <c r="Y315" s="33"/>
      <c r="Z315" s="33"/>
      <c r="AA315" s="33"/>
      <c r="AB315" s="33"/>
      <c r="AC315" s="33"/>
      <c r="AD315" s="33"/>
      <c r="AE315" s="33"/>
      <c r="AR315" s="150" t="s">
        <v>145</v>
      </c>
      <c r="AT315" s="150" t="s">
        <v>140</v>
      </c>
      <c r="AU315" s="150" t="s">
        <v>81</v>
      </c>
      <c r="AY315" s="18" t="s">
        <v>138</v>
      </c>
      <c r="BE315" s="151">
        <f>IF(N315="základní",J315,0)</f>
        <v>0</v>
      </c>
      <c r="BF315" s="151">
        <f>IF(N315="snížená",J315,0)</f>
        <v>0</v>
      </c>
      <c r="BG315" s="151">
        <f>IF(N315="zákl. přenesená",J315,0)</f>
        <v>0</v>
      </c>
      <c r="BH315" s="151">
        <f>IF(N315="sníž. přenesená",J315,0)</f>
        <v>0</v>
      </c>
      <c r="BI315" s="151">
        <f>IF(N315="nulová",J315,0)</f>
        <v>0</v>
      </c>
      <c r="BJ315" s="18" t="s">
        <v>79</v>
      </c>
      <c r="BK315" s="151">
        <f>ROUND(I315*H315,2)</f>
        <v>0</v>
      </c>
      <c r="BL315" s="18" t="s">
        <v>145</v>
      </c>
      <c r="BM315" s="150" t="s">
        <v>954</v>
      </c>
    </row>
    <row r="316" spans="1:65" s="2" customFormat="1" ht="11.25">
      <c r="A316" s="33"/>
      <c r="B316" s="34"/>
      <c r="C316" s="33"/>
      <c r="D316" s="152" t="s">
        <v>147</v>
      </c>
      <c r="E316" s="33"/>
      <c r="F316" s="153" t="s">
        <v>738</v>
      </c>
      <c r="G316" s="33"/>
      <c r="H316" s="33"/>
      <c r="I316" s="154"/>
      <c r="J316" s="33"/>
      <c r="K316" s="33"/>
      <c r="L316" s="34"/>
      <c r="M316" s="155"/>
      <c r="N316" s="156"/>
      <c r="O316" s="54"/>
      <c r="P316" s="54"/>
      <c r="Q316" s="54"/>
      <c r="R316" s="54"/>
      <c r="S316" s="54"/>
      <c r="T316" s="55"/>
      <c r="U316" s="33"/>
      <c r="V316" s="33"/>
      <c r="W316" s="33"/>
      <c r="X316" s="33"/>
      <c r="Y316" s="33"/>
      <c r="Z316" s="33"/>
      <c r="AA316" s="33"/>
      <c r="AB316" s="33"/>
      <c r="AC316" s="33"/>
      <c r="AD316" s="33"/>
      <c r="AE316" s="33"/>
      <c r="AT316" s="18" t="s">
        <v>147</v>
      </c>
      <c r="AU316" s="18" t="s">
        <v>81</v>
      </c>
    </row>
    <row r="317" spans="1:65" s="2" customFormat="1" ht="16.5" customHeight="1">
      <c r="A317" s="33"/>
      <c r="B317" s="138"/>
      <c r="C317" s="139" t="s">
        <v>955</v>
      </c>
      <c r="D317" s="139" t="s">
        <v>140</v>
      </c>
      <c r="E317" s="140" t="s">
        <v>868</v>
      </c>
      <c r="F317" s="141" t="s">
        <v>869</v>
      </c>
      <c r="G317" s="142" t="s">
        <v>143</v>
      </c>
      <c r="H317" s="143">
        <v>6348</v>
      </c>
      <c r="I317" s="144"/>
      <c r="J317" s="145">
        <f>ROUND(I317*H317,2)</f>
        <v>0</v>
      </c>
      <c r="K317" s="141" t="s">
        <v>144</v>
      </c>
      <c r="L317" s="34"/>
      <c r="M317" s="146" t="s">
        <v>3</v>
      </c>
      <c r="N317" s="147" t="s">
        <v>42</v>
      </c>
      <c r="O317" s="54"/>
      <c r="P317" s="148">
        <f>O317*H317</f>
        <v>0</v>
      </c>
      <c r="Q317" s="148">
        <v>0</v>
      </c>
      <c r="R317" s="148">
        <f>Q317*H317</f>
        <v>0</v>
      </c>
      <c r="S317" s="148">
        <v>0</v>
      </c>
      <c r="T317" s="149">
        <f>S317*H317</f>
        <v>0</v>
      </c>
      <c r="U317" s="33"/>
      <c r="V317" s="33"/>
      <c r="W317" s="33"/>
      <c r="X317" s="33"/>
      <c r="Y317" s="33"/>
      <c r="Z317" s="33"/>
      <c r="AA317" s="33"/>
      <c r="AB317" s="33"/>
      <c r="AC317" s="33"/>
      <c r="AD317" s="33"/>
      <c r="AE317" s="33"/>
      <c r="AR317" s="150" t="s">
        <v>145</v>
      </c>
      <c r="AT317" s="150" t="s">
        <v>140</v>
      </c>
      <c r="AU317" s="150" t="s">
        <v>81</v>
      </c>
      <c r="AY317" s="18" t="s">
        <v>138</v>
      </c>
      <c r="BE317" s="151">
        <f>IF(N317="základní",J317,0)</f>
        <v>0</v>
      </c>
      <c r="BF317" s="151">
        <f>IF(N317="snížená",J317,0)</f>
        <v>0</v>
      </c>
      <c r="BG317" s="151">
        <f>IF(N317="zákl. přenesená",J317,0)</f>
        <v>0</v>
      </c>
      <c r="BH317" s="151">
        <f>IF(N317="sníž. přenesená",J317,0)</f>
        <v>0</v>
      </c>
      <c r="BI317" s="151">
        <f>IF(N317="nulová",J317,0)</f>
        <v>0</v>
      </c>
      <c r="BJ317" s="18" t="s">
        <v>79</v>
      </c>
      <c r="BK317" s="151">
        <f>ROUND(I317*H317,2)</f>
        <v>0</v>
      </c>
      <c r="BL317" s="18" t="s">
        <v>145</v>
      </c>
      <c r="BM317" s="150" t="s">
        <v>956</v>
      </c>
    </row>
    <row r="318" spans="1:65" s="2" customFormat="1" ht="11.25">
      <c r="A318" s="33"/>
      <c r="B318" s="34"/>
      <c r="C318" s="33"/>
      <c r="D318" s="152" t="s">
        <v>147</v>
      </c>
      <c r="E318" s="33"/>
      <c r="F318" s="153" t="s">
        <v>869</v>
      </c>
      <c r="G318" s="33"/>
      <c r="H318" s="33"/>
      <c r="I318" s="154"/>
      <c r="J318" s="33"/>
      <c r="K318" s="33"/>
      <c r="L318" s="34"/>
      <c r="M318" s="155"/>
      <c r="N318" s="156"/>
      <c r="O318" s="54"/>
      <c r="P318" s="54"/>
      <c r="Q318" s="54"/>
      <c r="R318" s="54"/>
      <c r="S318" s="54"/>
      <c r="T318" s="55"/>
      <c r="U318" s="33"/>
      <c r="V318" s="33"/>
      <c r="W318" s="33"/>
      <c r="X318" s="33"/>
      <c r="Y318" s="33"/>
      <c r="Z318" s="33"/>
      <c r="AA318" s="33"/>
      <c r="AB318" s="33"/>
      <c r="AC318" s="33"/>
      <c r="AD318" s="33"/>
      <c r="AE318" s="33"/>
      <c r="AT318" s="18" t="s">
        <v>147</v>
      </c>
      <c r="AU318" s="18" t="s">
        <v>81</v>
      </c>
    </row>
    <row r="319" spans="1:65" s="2" customFormat="1" ht="87.75">
      <c r="A319" s="33"/>
      <c r="B319" s="34"/>
      <c r="C319" s="33"/>
      <c r="D319" s="152" t="s">
        <v>148</v>
      </c>
      <c r="E319" s="33"/>
      <c r="F319" s="157" t="s">
        <v>149</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148</v>
      </c>
      <c r="AU319" s="18" t="s">
        <v>81</v>
      </c>
    </row>
    <row r="320" spans="1:65" s="12" customFormat="1" ht="22.9" customHeight="1">
      <c r="B320" s="125"/>
      <c r="D320" s="126" t="s">
        <v>70</v>
      </c>
      <c r="E320" s="136" t="s">
        <v>437</v>
      </c>
      <c r="F320" s="136" t="s">
        <v>438</v>
      </c>
      <c r="I320" s="128"/>
      <c r="J320" s="137">
        <f>BK320</f>
        <v>0</v>
      </c>
      <c r="L320" s="125"/>
      <c r="M320" s="130"/>
      <c r="N320" s="131"/>
      <c r="O320" s="131"/>
      <c r="P320" s="132">
        <f>SUM(P321:P322)</f>
        <v>0</v>
      </c>
      <c r="Q320" s="131"/>
      <c r="R320" s="132">
        <f>SUM(R321:R322)</f>
        <v>0</v>
      </c>
      <c r="S320" s="131"/>
      <c r="T320" s="133">
        <f>SUM(T321:T322)</f>
        <v>0</v>
      </c>
      <c r="AR320" s="126" t="s">
        <v>79</v>
      </c>
      <c r="AT320" s="134" t="s">
        <v>70</v>
      </c>
      <c r="AU320" s="134" t="s">
        <v>79</v>
      </c>
      <c r="AY320" s="126" t="s">
        <v>138</v>
      </c>
      <c r="BK320" s="135">
        <f>SUM(BK321:BK322)</f>
        <v>0</v>
      </c>
    </row>
    <row r="321" spans="1:65" s="2" customFormat="1" ht="16.5" customHeight="1">
      <c r="A321" s="33"/>
      <c r="B321" s="138"/>
      <c r="C321" s="139" t="s">
        <v>957</v>
      </c>
      <c r="D321" s="139" t="s">
        <v>140</v>
      </c>
      <c r="E321" s="140" t="s">
        <v>773</v>
      </c>
      <c r="F321" s="141" t="s">
        <v>774</v>
      </c>
      <c r="G321" s="142" t="s">
        <v>236</v>
      </c>
      <c r="H321" s="143">
        <v>40.646000000000001</v>
      </c>
      <c r="I321" s="144"/>
      <c r="J321" s="145">
        <f>ROUND(I321*H321,2)</f>
        <v>0</v>
      </c>
      <c r="K321" s="141" t="s">
        <v>144</v>
      </c>
      <c r="L321" s="34"/>
      <c r="M321" s="146" t="s">
        <v>3</v>
      </c>
      <c r="N321" s="147" t="s">
        <v>42</v>
      </c>
      <c r="O321" s="54"/>
      <c r="P321" s="148">
        <f>O321*H321</f>
        <v>0</v>
      </c>
      <c r="Q321" s="148">
        <v>0</v>
      </c>
      <c r="R321" s="148">
        <f>Q321*H321</f>
        <v>0</v>
      </c>
      <c r="S321" s="148">
        <v>0</v>
      </c>
      <c r="T321" s="149">
        <f>S321*H321</f>
        <v>0</v>
      </c>
      <c r="U321" s="33"/>
      <c r="V321" s="33"/>
      <c r="W321" s="33"/>
      <c r="X321" s="33"/>
      <c r="Y321" s="33"/>
      <c r="Z321" s="33"/>
      <c r="AA321" s="33"/>
      <c r="AB321" s="33"/>
      <c r="AC321" s="33"/>
      <c r="AD321" s="33"/>
      <c r="AE321" s="33"/>
      <c r="AR321" s="150" t="s">
        <v>145</v>
      </c>
      <c r="AT321" s="150" t="s">
        <v>140</v>
      </c>
      <c r="AU321" s="150" t="s">
        <v>81</v>
      </c>
      <c r="AY321" s="18" t="s">
        <v>138</v>
      </c>
      <c r="BE321" s="151">
        <f>IF(N321="základní",J321,0)</f>
        <v>0</v>
      </c>
      <c r="BF321" s="151">
        <f>IF(N321="snížená",J321,0)</f>
        <v>0</v>
      </c>
      <c r="BG321" s="151">
        <f>IF(N321="zákl. přenesená",J321,0)</f>
        <v>0</v>
      </c>
      <c r="BH321" s="151">
        <f>IF(N321="sníž. přenesená",J321,0)</f>
        <v>0</v>
      </c>
      <c r="BI321" s="151">
        <f>IF(N321="nulová",J321,0)</f>
        <v>0</v>
      </c>
      <c r="BJ321" s="18" t="s">
        <v>79</v>
      </c>
      <c r="BK321" s="151">
        <f>ROUND(I321*H321,2)</f>
        <v>0</v>
      </c>
      <c r="BL321" s="18" t="s">
        <v>145</v>
      </c>
      <c r="BM321" s="150" t="s">
        <v>958</v>
      </c>
    </row>
    <row r="322" spans="1:65" s="2" customFormat="1" ht="11.25">
      <c r="A322" s="33"/>
      <c r="B322" s="34"/>
      <c r="C322" s="33"/>
      <c r="D322" s="152" t="s">
        <v>147</v>
      </c>
      <c r="E322" s="33"/>
      <c r="F322" s="153" t="s">
        <v>774</v>
      </c>
      <c r="G322" s="33"/>
      <c r="H322" s="33"/>
      <c r="I322" s="154"/>
      <c r="J322" s="33"/>
      <c r="K322" s="33"/>
      <c r="L322" s="34"/>
      <c r="M322" s="194"/>
      <c r="N322" s="195"/>
      <c r="O322" s="196"/>
      <c r="P322" s="196"/>
      <c r="Q322" s="196"/>
      <c r="R322" s="196"/>
      <c r="S322" s="196"/>
      <c r="T322" s="197"/>
      <c r="U322" s="33"/>
      <c r="V322" s="33"/>
      <c r="W322" s="33"/>
      <c r="X322" s="33"/>
      <c r="Y322" s="33"/>
      <c r="Z322" s="33"/>
      <c r="AA322" s="33"/>
      <c r="AB322" s="33"/>
      <c r="AC322" s="33"/>
      <c r="AD322" s="33"/>
      <c r="AE322" s="33"/>
      <c r="AT322" s="18" t="s">
        <v>147</v>
      </c>
      <c r="AU322" s="18" t="s">
        <v>81</v>
      </c>
    </row>
    <row r="323" spans="1:65" s="2" customFormat="1" ht="6.95" customHeight="1">
      <c r="A323" s="33"/>
      <c r="B323" s="43"/>
      <c r="C323" s="44"/>
      <c r="D323" s="44"/>
      <c r="E323" s="44"/>
      <c r="F323" s="44"/>
      <c r="G323" s="44"/>
      <c r="H323" s="44"/>
      <c r="I323" s="44"/>
      <c r="J323" s="44"/>
      <c r="K323" s="44"/>
      <c r="L323" s="34"/>
      <c r="M323" s="33"/>
      <c r="O323" s="33"/>
      <c r="P323" s="33"/>
      <c r="Q323" s="33"/>
      <c r="R323" s="33"/>
      <c r="S323" s="33"/>
      <c r="T323" s="33"/>
      <c r="U323" s="33"/>
      <c r="V323" s="33"/>
      <c r="W323" s="33"/>
      <c r="X323" s="33"/>
      <c r="Y323" s="33"/>
      <c r="Z323" s="33"/>
      <c r="AA323" s="33"/>
      <c r="AB323" s="33"/>
      <c r="AC323" s="33"/>
      <c r="AD323" s="33"/>
      <c r="AE323" s="33"/>
    </row>
  </sheetData>
  <autoFilter ref="C86:K322" xr:uid="{00000000-0009-0000-0000-000006000000}"/>
  <mergeCells count="9">
    <mergeCell ref="E50:H50"/>
    <mergeCell ref="E77:H77"/>
    <mergeCell ref="E79:H79"/>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93"/>
  <sheetViews>
    <sheetView showGridLines="0" showZeros="0" workbookViewId="0">
      <selection activeCell="I77" sqref="I77"/>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100</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959</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94</v>
      </c>
      <c r="G11" s="33"/>
      <c r="H11" s="33"/>
      <c r="I11" s="28" t="s">
        <v>21</v>
      </c>
      <c r="J11" s="26" t="s">
        <v>609</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ROUND(J81,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ROUND((SUM(BE81:BE92)),  2)</f>
        <v>0</v>
      </c>
      <c r="G33" s="33"/>
      <c r="H33" s="33"/>
      <c r="I33" s="97">
        <v>0.21</v>
      </c>
      <c r="J33" s="96">
        <f>ROUND(((SUM(BE81:BE92))*I33),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ROUND((SUM(BF81:BF92)),  2)</f>
        <v>0</v>
      </c>
      <c r="G34" s="33"/>
      <c r="H34" s="33"/>
      <c r="I34" s="97">
        <v>0.15</v>
      </c>
      <c r="J34" s="96">
        <f>ROUND(((SUM(BF81:BF92))*I34),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ROUND((SUM(BG81:BG92)),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ROUND((SUM(BH81:BH92)),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ROUND((SUM(BI81:BI92)),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802 - Kácení a výsadba...</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15.2"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J81</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112</v>
      </c>
      <c r="E60" s="109"/>
      <c r="F60" s="109"/>
      <c r="G60" s="109"/>
      <c r="H60" s="109"/>
      <c r="I60" s="109"/>
      <c r="J60" s="110">
        <f>J82</f>
        <v>0</v>
      </c>
      <c r="L60" s="107"/>
    </row>
    <row r="61" spans="1:47" s="10" customFormat="1" ht="19.899999999999999" customHeight="1">
      <c r="B61" s="111"/>
      <c r="D61" s="112" t="s">
        <v>113</v>
      </c>
      <c r="E61" s="113"/>
      <c r="F61" s="113"/>
      <c r="G61" s="113"/>
      <c r="H61" s="113"/>
      <c r="I61" s="113"/>
      <c r="J61" s="114">
        <f>J83</f>
        <v>0</v>
      </c>
      <c r="L61" s="111"/>
    </row>
    <row r="62" spans="1:47" s="2" customFormat="1" ht="21.75" customHeight="1">
      <c r="A62" s="33"/>
      <c r="B62" s="34"/>
      <c r="C62" s="33"/>
      <c r="D62" s="33"/>
      <c r="E62" s="33"/>
      <c r="F62" s="33"/>
      <c r="G62" s="33"/>
      <c r="H62" s="33"/>
      <c r="I62" s="33"/>
      <c r="J62" s="33"/>
      <c r="K62" s="33"/>
      <c r="L62" s="90"/>
      <c r="S62" s="33"/>
      <c r="T62" s="33"/>
      <c r="U62" s="33"/>
      <c r="V62" s="33"/>
      <c r="W62" s="33"/>
      <c r="X62" s="33"/>
      <c r="Y62" s="33"/>
      <c r="Z62" s="33"/>
      <c r="AA62" s="33"/>
      <c r="AB62" s="33"/>
      <c r="AC62" s="33"/>
      <c r="AD62" s="33"/>
      <c r="AE62" s="33"/>
    </row>
    <row r="63" spans="1:47" s="2" customFormat="1" ht="6.95" customHeight="1">
      <c r="A63" s="33"/>
      <c r="B63" s="43"/>
      <c r="C63" s="44"/>
      <c r="D63" s="44"/>
      <c r="E63" s="44"/>
      <c r="F63" s="44"/>
      <c r="G63" s="44"/>
      <c r="H63" s="44"/>
      <c r="I63" s="44"/>
      <c r="J63" s="44"/>
      <c r="K63" s="44"/>
      <c r="L63" s="90"/>
      <c r="S63" s="33"/>
      <c r="T63" s="33"/>
      <c r="U63" s="33"/>
      <c r="V63" s="33"/>
      <c r="W63" s="33"/>
      <c r="X63" s="33"/>
      <c r="Y63" s="33"/>
      <c r="Z63" s="33"/>
      <c r="AA63" s="33"/>
      <c r="AB63" s="33"/>
      <c r="AC63" s="33"/>
      <c r="AD63" s="33"/>
      <c r="AE63" s="33"/>
    </row>
    <row r="67" spans="1:31" s="2" customFormat="1" ht="6.95" customHeight="1">
      <c r="A67" s="33"/>
      <c r="B67" s="45"/>
      <c r="C67" s="46"/>
      <c r="D67" s="46"/>
      <c r="E67" s="46"/>
      <c r="F67" s="46"/>
      <c r="G67" s="46"/>
      <c r="H67" s="46"/>
      <c r="I67" s="46"/>
      <c r="J67" s="46"/>
      <c r="K67" s="46"/>
      <c r="L67" s="90"/>
      <c r="S67" s="33"/>
      <c r="T67" s="33"/>
      <c r="U67" s="33"/>
      <c r="V67" s="33"/>
      <c r="W67" s="33"/>
      <c r="X67" s="33"/>
      <c r="Y67" s="33"/>
      <c r="Z67" s="33"/>
      <c r="AA67" s="33"/>
      <c r="AB67" s="33"/>
      <c r="AC67" s="33"/>
      <c r="AD67" s="33"/>
      <c r="AE67" s="33"/>
    </row>
    <row r="68" spans="1:31" s="2" customFormat="1" ht="24.95" customHeight="1">
      <c r="A68" s="33"/>
      <c r="B68" s="34"/>
      <c r="C68" s="22" t="s">
        <v>123</v>
      </c>
      <c r="D68" s="33"/>
      <c r="E68" s="33"/>
      <c r="F68" s="33"/>
      <c r="G68" s="33"/>
      <c r="H68" s="33"/>
      <c r="I68" s="33"/>
      <c r="J68" s="33"/>
      <c r="K68" s="33"/>
      <c r="L68" s="90"/>
      <c r="S68" s="33"/>
      <c r="T68" s="33"/>
      <c r="U68" s="33"/>
      <c r="V68" s="33"/>
      <c r="W68" s="33"/>
      <c r="X68" s="33"/>
      <c r="Y68" s="33"/>
      <c r="Z68" s="33"/>
      <c r="AA68" s="33"/>
      <c r="AB68" s="33"/>
      <c r="AC68" s="33"/>
      <c r="AD68" s="33"/>
      <c r="AE68" s="33"/>
    </row>
    <row r="69" spans="1:31" s="2" customFormat="1" ht="6.95" customHeight="1">
      <c r="A69" s="33"/>
      <c r="B69" s="34"/>
      <c r="C69" s="33"/>
      <c r="D69" s="33"/>
      <c r="E69" s="33"/>
      <c r="F69" s="33"/>
      <c r="G69" s="33"/>
      <c r="H69" s="33"/>
      <c r="I69" s="33"/>
      <c r="J69" s="33"/>
      <c r="K69" s="33"/>
      <c r="L69" s="90"/>
      <c r="S69" s="33"/>
      <c r="T69" s="33"/>
      <c r="U69" s="33"/>
      <c r="V69" s="33"/>
      <c r="W69" s="33"/>
      <c r="X69" s="33"/>
      <c r="Y69" s="33"/>
      <c r="Z69" s="33"/>
      <c r="AA69" s="33"/>
      <c r="AB69" s="33"/>
      <c r="AC69" s="33"/>
      <c r="AD69" s="33"/>
      <c r="AE69" s="33"/>
    </row>
    <row r="70" spans="1:31" s="2" customFormat="1" ht="12" customHeight="1">
      <c r="A70" s="33"/>
      <c r="B70" s="34"/>
      <c r="C70" s="28" t="s">
        <v>17</v>
      </c>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16.5" customHeight="1">
      <c r="A71" s="33"/>
      <c r="B71" s="34"/>
      <c r="C71" s="33"/>
      <c r="D71" s="33"/>
      <c r="E71" s="317" t="str">
        <f>E7</f>
        <v>Nebuzely C4 a C5</v>
      </c>
      <c r="F71" s="318"/>
      <c r="G71" s="318"/>
      <c r="H71" s="318"/>
      <c r="I71" s="33"/>
      <c r="J71" s="33"/>
      <c r="K71" s="33"/>
      <c r="L71" s="90"/>
      <c r="S71" s="33"/>
      <c r="T71" s="33"/>
      <c r="U71" s="33"/>
      <c r="V71" s="33"/>
      <c r="W71" s="33"/>
      <c r="X71" s="33"/>
      <c r="Y71" s="33"/>
      <c r="Z71" s="33"/>
      <c r="AA71" s="33"/>
      <c r="AB71" s="33"/>
      <c r="AC71" s="33"/>
      <c r="AD71" s="33"/>
      <c r="AE71" s="33"/>
    </row>
    <row r="72" spans="1:31" s="2" customFormat="1" ht="12" customHeight="1">
      <c r="A72" s="33"/>
      <c r="B72" s="34"/>
      <c r="C72" s="28" t="s">
        <v>105</v>
      </c>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16.5" customHeight="1">
      <c r="A73" s="33"/>
      <c r="B73" s="34"/>
      <c r="C73" s="33"/>
      <c r="D73" s="33"/>
      <c r="E73" s="279" t="str">
        <f>E9</f>
        <v>SO 802 - Kácení a výsadba...</v>
      </c>
      <c r="F73" s="319"/>
      <c r="G73" s="319"/>
      <c r="H73" s="319"/>
      <c r="I73" s="33"/>
      <c r="J73" s="33"/>
      <c r="K73" s="33"/>
      <c r="L73" s="90"/>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2" customHeight="1">
      <c r="A75" s="33"/>
      <c r="B75" s="34"/>
      <c r="C75" s="28" t="s">
        <v>23</v>
      </c>
      <c r="D75" s="33"/>
      <c r="E75" s="33"/>
      <c r="F75" s="26" t="str">
        <f>F12</f>
        <v>Nebužely, okr. Mělník</v>
      </c>
      <c r="G75" s="33"/>
      <c r="H75" s="33"/>
      <c r="I75" s="28" t="s">
        <v>25</v>
      </c>
      <c r="J75" s="51" t="str">
        <f>IF(J12="","",J12)</f>
        <v>listopad 2016</v>
      </c>
      <c r="K75" s="33"/>
      <c r="L75" s="90"/>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5.2" customHeight="1">
      <c r="A77" s="33"/>
      <c r="B77" s="34"/>
      <c r="C77" s="28" t="s">
        <v>26</v>
      </c>
      <c r="D77" s="33"/>
      <c r="E77" s="33"/>
      <c r="F77" s="26" t="str">
        <f>E15</f>
        <v>ČR SPÚ - KPÚ pro Středočeský kraj - pobočka Mělník</v>
      </c>
      <c r="G77" s="33"/>
      <c r="H77" s="33"/>
      <c r="I77" s="28"/>
      <c r="J77" s="31"/>
      <c r="K77" s="33"/>
      <c r="L77" s="90"/>
      <c r="S77" s="33"/>
      <c r="T77" s="33"/>
      <c r="U77" s="33"/>
      <c r="V77" s="33"/>
      <c r="W77" s="33"/>
      <c r="X77" s="33"/>
      <c r="Y77" s="33"/>
      <c r="Z77" s="33"/>
      <c r="AA77" s="33"/>
      <c r="AB77" s="33"/>
      <c r="AC77" s="33"/>
      <c r="AD77" s="33"/>
      <c r="AE77" s="33"/>
    </row>
    <row r="78" spans="1:31" s="2" customFormat="1" ht="25.7" customHeight="1">
      <c r="A78" s="33"/>
      <c r="B78" s="34"/>
      <c r="C78" s="28" t="s">
        <v>32</v>
      </c>
      <c r="D78" s="33"/>
      <c r="E78" s="33"/>
      <c r="F78" s="26" t="str">
        <f>IF(E18="","",E18)</f>
        <v>Vyplň údaj</v>
      </c>
      <c r="G78" s="33"/>
      <c r="H78" s="33"/>
      <c r="I78" s="28"/>
      <c r="J78" s="31"/>
      <c r="K78" s="33"/>
      <c r="L78" s="90"/>
      <c r="S78" s="33"/>
      <c r="T78" s="33"/>
      <c r="U78" s="33"/>
      <c r="V78" s="33"/>
      <c r="W78" s="33"/>
      <c r="X78" s="33"/>
      <c r="Y78" s="33"/>
      <c r="Z78" s="33"/>
      <c r="AA78" s="33"/>
      <c r="AB78" s="33"/>
      <c r="AC78" s="33"/>
      <c r="AD78" s="33"/>
      <c r="AE78" s="33"/>
    </row>
    <row r="79" spans="1:31" s="2" customFormat="1" ht="10.35" customHeight="1">
      <c r="A79" s="33"/>
      <c r="B79" s="34"/>
      <c r="C79" s="33"/>
      <c r="D79" s="33"/>
      <c r="E79" s="33"/>
      <c r="F79" s="33"/>
      <c r="G79" s="33"/>
      <c r="H79" s="33"/>
      <c r="I79" s="33"/>
      <c r="J79" s="33"/>
      <c r="K79" s="33"/>
      <c r="L79" s="90"/>
      <c r="S79" s="33"/>
      <c r="T79" s="33"/>
      <c r="U79" s="33"/>
      <c r="V79" s="33"/>
      <c r="W79" s="33"/>
      <c r="X79" s="33"/>
      <c r="Y79" s="33"/>
      <c r="Z79" s="33"/>
      <c r="AA79" s="33"/>
      <c r="AB79" s="33"/>
      <c r="AC79" s="33"/>
      <c r="AD79" s="33"/>
      <c r="AE79" s="33"/>
    </row>
    <row r="80" spans="1:31" s="11" customFormat="1" ht="29.25" customHeight="1">
      <c r="A80" s="115"/>
      <c r="B80" s="116"/>
      <c r="C80" s="117" t="s">
        <v>124</v>
      </c>
      <c r="D80" s="118" t="s">
        <v>56</v>
      </c>
      <c r="E80" s="118" t="s">
        <v>52</v>
      </c>
      <c r="F80" s="118" t="s">
        <v>53</v>
      </c>
      <c r="G80" s="118" t="s">
        <v>125</v>
      </c>
      <c r="H80" s="118" t="s">
        <v>126</v>
      </c>
      <c r="I80" s="118" t="s">
        <v>127</v>
      </c>
      <c r="J80" s="118" t="s">
        <v>110</v>
      </c>
      <c r="K80" s="119" t="s">
        <v>128</v>
      </c>
      <c r="L80" s="120"/>
      <c r="M80" s="58" t="s">
        <v>3</v>
      </c>
      <c r="N80" s="59" t="s">
        <v>41</v>
      </c>
      <c r="O80" s="59" t="s">
        <v>129</v>
      </c>
      <c r="P80" s="59" t="s">
        <v>130</v>
      </c>
      <c r="Q80" s="59" t="s">
        <v>131</v>
      </c>
      <c r="R80" s="59" t="s">
        <v>132</v>
      </c>
      <c r="S80" s="59" t="s">
        <v>133</v>
      </c>
      <c r="T80" s="60" t="s">
        <v>134</v>
      </c>
      <c r="U80" s="115"/>
      <c r="V80" s="115"/>
      <c r="W80" s="115"/>
      <c r="X80" s="115"/>
      <c r="Y80" s="115"/>
      <c r="Z80" s="115"/>
      <c r="AA80" s="115"/>
      <c r="AB80" s="115"/>
      <c r="AC80" s="115"/>
      <c r="AD80" s="115"/>
      <c r="AE80" s="115"/>
    </row>
    <row r="81" spans="1:65" s="2" customFormat="1" ht="22.9" customHeight="1">
      <c r="A81" s="33"/>
      <c r="B81" s="34"/>
      <c r="C81" s="65" t="s">
        <v>135</v>
      </c>
      <c r="D81" s="33"/>
      <c r="E81" s="33"/>
      <c r="F81" s="33"/>
      <c r="G81" s="33"/>
      <c r="H81" s="33"/>
      <c r="I81" s="33"/>
      <c r="J81" s="121">
        <f>BK81</f>
        <v>0</v>
      </c>
      <c r="K81" s="33"/>
      <c r="L81" s="34"/>
      <c r="M81" s="61"/>
      <c r="N81" s="52"/>
      <c r="O81" s="62"/>
      <c r="P81" s="122">
        <f>P82</f>
        <v>0</v>
      </c>
      <c r="Q81" s="62"/>
      <c r="R81" s="122">
        <f>R82</f>
        <v>9.0000000000000011E-3</v>
      </c>
      <c r="S81" s="62"/>
      <c r="T81" s="123">
        <f>T82</f>
        <v>0</v>
      </c>
      <c r="U81" s="33"/>
      <c r="V81" s="33"/>
      <c r="W81" s="33"/>
      <c r="X81" s="33"/>
      <c r="Y81" s="33"/>
      <c r="Z81" s="33"/>
      <c r="AA81" s="33"/>
      <c r="AB81" s="33"/>
      <c r="AC81" s="33"/>
      <c r="AD81" s="33"/>
      <c r="AE81" s="33"/>
      <c r="AT81" s="18" t="s">
        <v>70</v>
      </c>
      <c r="AU81" s="18" t="s">
        <v>111</v>
      </c>
      <c r="BK81" s="124">
        <f>BK82</f>
        <v>0</v>
      </c>
    </row>
    <row r="82" spans="1:65" s="12" customFormat="1" ht="25.9" customHeight="1">
      <c r="B82" s="125"/>
      <c r="D82" s="126" t="s">
        <v>70</v>
      </c>
      <c r="E82" s="127" t="s">
        <v>136</v>
      </c>
      <c r="F82" s="127" t="s">
        <v>137</v>
      </c>
      <c r="I82" s="128"/>
      <c r="J82" s="129">
        <f>BK82</f>
        <v>0</v>
      </c>
      <c r="L82" s="125"/>
      <c r="M82" s="130"/>
      <c r="N82" s="131"/>
      <c r="O82" s="131"/>
      <c r="P82" s="132">
        <f>P83</f>
        <v>0</v>
      </c>
      <c r="Q82" s="131"/>
      <c r="R82" s="132">
        <f>R83</f>
        <v>9.0000000000000011E-3</v>
      </c>
      <c r="S82" s="131"/>
      <c r="T82" s="133">
        <f>T83</f>
        <v>0</v>
      </c>
      <c r="AR82" s="126" t="s">
        <v>79</v>
      </c>
      <c r="AT82" s="134" t="s">
        <v>70</v>
      </c>
      <c r="AU82" s="134" t="s">
        <v>71</v>
      </c>
      <c r="AY82" s="126" t="s">
        <v>138</v>
      </c>
      <c r="BK82" s="135">
        <f>BK83</f>
        <v>0</v>
      </c>
    </row>
    <row r="83" spans="1:65" s="12" customFormat="1" ht="22.9" customHeight="1">
      <c r="B83" s="125"/>
      <c r="D83" s="126" t="s">
        <v>70</v>
      </c>
      <c r="E83" s="136" t="s">
        <v>79</v>
      </c>
      <c r="F83" s="136" t="s">
        <v>139</v>
      </c>
      <c r="I83" s="128"/>
      <c r="J83" s="137">
        <f>BK83</f>
        <v>0</v>
      </c>
      <c r="L83" s="125"/>
      <c r="M83" s="130"/>
      <c r="N83" s="131"/>
      <c r="O83" s="131"/>
      <c r="P83" s="132">
        <f>SUM(P84:P92)</f>
        <v>0</v>
      </c>
      <c r="Q83" s="131"/>
      <c r="R83" s="132">
        <f>SUM(R84:R92)</f>
        <v>9.0000000000000011E-3</v>
      </c>
      <c r="S83" s="131"/>
      <c r="T83" s="133">
        <f>SUM(T84:T92)</f>
        <v>0</v>
      </c>
      <c r="AR83" s="126" t="s">
        <v>79</v>
      </c>
      <c r="AT83" s="134" t="s">
        <v>70</v>
      </c>
      <c r="AU83" s="134" t="s">
        <v>79</v>
      </c>
      <c r="AY83" s="126" t="s">
        <v>138</v>
      </c>
      <c r="BK83" s="135">
        <f>SUM(BK84:BK92)</f>
        <v>0</v>
      </c>
    </row>
    <row r="84" spans="1:65" s="2" customFormat="1" ht="24">
      <c r="A84" s="33"/>
      <c r="B84" s="138"/>
      <c r="C84" s="139" t="s">
        <v>79</v>
      </c>
      <c r="D84" s="139" t="s">
        <v>140</v>
      </c>
      <c r="E84" s="140" t="s">
        <v>960</v>
      </c>
      <c r="F84" s="141" t="s">
        <v>961</v>
      </c>
      <c r="G84" s="142" t="s">
        <v>143</v>
      </c>
      <c r="H84" s="143">
        <v>50</v>
      </c>
      <c r="I84" s="144"/>
      <c r="J84" s="145">
        <f>ROUND(I84*H84,2)</f>
        <v>0</v>
      </c>
      <c r="K84" s="141" t="s">
        <v>144</v>
      </c>
      <c r="L84" s="34"/>
      <c r="M84" s="146" t="s">
        <v>3</v>
      </c>
      <c r="N84" s="147" t="s">
        <v>42</v>
      </c>
      <c r="O84" s="54"/>
      <c r="P84" s="148">
        <f>O84*H84</f>
        <v>0</v>
      </c>
      <c r="Q84" s="148">
        <v>0</v>
      </c>
      <c r="R84" s="148">
        <f>Q84*H84</f>
        <v>0</v>
      </c>
      <c r="S84" s="148">
        <v>0</v>
      </c>
      <c r="T84" s="149">
        <f>S84*H84</f>
        <v>0</v>
      </c>
      <c r="U84" s="33"/>
      <c r="V84" s="33"/>
      <c r="W84" s="33"/>
      <c r="X84" s="33"/>
      <c r="Y84" s="33"/>
      <c r="Z84" s="33"/>
      <c r="AA84" s="33"/>
      <c r="AB84" s="33"/>
      <c r="AC84" s="33"/>
      <c r="AD84" s="33"/>
      <c r="AE84" s="33"/>
      <c r="AR84" s="150" t="s">
        <v>145</v>
      </c>
      <c r="AT84" s="150" t="s">
        <v>140</v>
      </c>
      <c r="AU84" s="150" t="s">
        <v>81</v>
      </c>
      <c r="AY84" s="18" t="s">
        <v>138</v>
      </c>
      <c r="BE84" s="151">
        <f>IF(N84="základní",J84,0)</f>
        <v>0</v>
      </c>
      <c r="BF84" s="151">
        <f>IF(N84="snížená",J84,0)</f>
        <v>0</v>
      </c>
      <c r="BG84" s="151">
        <f>IF(N84="zákl. přenesená",J84,0)</f>
        <v>0</v>
      </c>
      <c r="BH84" s="151">
        <f>IF(N84="sníž. přenesená",J84,0)</f>
        <v>0</v>
      </c>
      <c r="BI84" s="151">
        <f>IF(N84="nulová",J84,0)</f>
        <v>0</v>
      </c>
      <c r="BJ84" s="18" t="s">
        <v>79</v>
      </c>
      <c r="BK84" s="151">
        <f>ROUND(I84*H84,2)</f>
        <v>0</v>
      </c>
      <c r="BL84" s="18" t="s">
        <v>145</v>
      </c>
      <c r="BM84" s="150" t="s">
        <v>962</v>
      </c>
    </row>
    <row r="85" spans="1:65" s="2" customFormat="1" ht="11.25">
      <c r="A85" s="33"/>
      <c r="B85" s="34"/>
      <c r="C85" s="33"/>
      <c r="D85" s="152" t="s">
        <v>147</v>
      </c>
      <c r="E85" s="33"/>
      <c r="F85" s="153" t="s">
        <v>961</v>
      </c>
      <c r="G85" s="33"/>
      <c r="H85" s="33"/>
      <c r="I85" s="154"/>
      <c r="J85" s="33"/>
      <c r="K85" s="33"/>
      <c r="L85" s="34"/>
      <c r="M85" s="155"/>
      <c r="N85" s="156"/>
      <c r="O85" s="54"/>
      <c r="P85" s="54"/>
      <c r="Q85" s="54"/>
      <c r="R85" s="54"/>
      <c r="S85" s="54"/>
      <c r="T85" s="55"/>
      <c r="U85" s="33"/>
      <c r="V85" s="33"/>
      <c r="W85" s="33"/>
      <c r="X85" s="33"/>
      <c r="Y85" s="33"/>
      <c r="Z85" s="33"/>
      <c r="AA85" s="33"/>
      <c r="AB85" s="33"/>
      <c r="AC85" s="33"/>
      <c r="AD85" s="33"/>
      <c r="AE85" s="33"/>
      <c r="AT85" s="18" t="s">
        <v>147</v>
      </c>
      <c r="AU85" s="18" t="s">
        <v>81</v>
      </c>
    </row>
    <row r="86" spans="1:65" s="2" customFormat="1" ht="136.5">
      <c r="A86" s="33"/>
      <c r="B86" s="34"/>
      <c r="C86" s="33"/>
      <c r="D86" s="152" t="s">
        <v>148</v>
      </c>
      <c r="E86" s="33"/>
      <c r="F86" s="157" t="s">
        <v>963</v>
      </c>
      <c r="G86" s="33"/>
      <c r="H86" s="33"/>
      <c r="I86" s="154"/>
      <c r="J86" s="33"/>
      <c r="K86" s="33"/>
      <c r="L86" s="34"/>
      <c r="M86" s="155"/>
      <c r="N86" s="156"/>
      <c r="O86" s="54"/>
      <c r="P86" s="54"/>
      <c r="Q86" s="54"/>
      <c r="R86" s="54"/>
      <c r="S86" s="54"/>
      <c r="T86" s="55"/>
      <c r="U86" s="33"/>
      <c r="V86" s="33"/>
      <c r="W86" s="33"/>
      <c r="X86" s="33"/>
      <c r="Y86" s="33"/>
      <c r="Z86" s="33"/>
      <c r="AA86" s="33"/>
      <c r="AB86" s="33"/>
      <c r="AC86" s="33"/>
      <c r="AD86" s="33"/>
      <c r="AE86" s="33"/>
      <c r="AT86" s="18" t="s">
        <v>148</v>
      </c>
      <c r="AU86" s="18" t="s">
        <v>81</v>
      </c>
    </row>
    <row r="87" spans="1:65" s="2" customFormat="1" ht="21.75" customHeight="1">
      <c r="A87" s="33"/>
      <c r="B87" s="138"/>
      <c r="C87" s="139" t="s">
        <v>81</v>
      </c>
      <c r="D87" s="139" t="s">
        <v>140</v>
      </c>
      <c r="E87" s="140" t="s">
        <v>964</v>
      </c>
      <c r="F87" s="141" t="s">
        <v>965</v>
      </c>
      <c r="G87" s="142" t="s">
        <v>143</v>
      </c>
      <c r="H87" s="143">
        <v>50</v>
      </c>
      <c r="I87" s="144"/>
      <c r="J87" s="145">
        <f>ROUND(I87*H87,2)</f>
        <v>0</v>
      </c>
      <c r="K87" s="141" t="s">
        <v>144</v>
      </c>
      <c r="L87" s="34"/>
      <c r="M87" s="146" t="s">
        <v>3</v>
      </c>
      <c r="N87" s="147" t="s">
        <v>42</v>
      </c>
      <c r="O87" s="54"/>
      <c r="P87" s="148">
        <f>O87*H87</f>
        <v>0</v>
      </c>
      <c r="Q87" s="148">
        <v>1.8000000000000001E-4</v>
      </c>
      <c r="R87" s="148">
        <f>Q87*H87</f>
        <v>9.0000000000000011E-3</v>
      </c>
      <c r="S87" s="148">
        <v>0</v>
      </c>
      <c r="T87" s="149">
        <f>S87*H87</f>
        <v>0</v>
      </c>
      <c r="U87" s="33"/>
      <c r="V87" s="33"/>
      <c r="W87" s="33"/>
      <c r="X87" s="33"/>
      <c r="Y87" s="33"/>
      <c r="Z87" s="33"/>
      <c r="AA87" s="33"/>
      <c r="AB87" s="33"/>
      <c r="AC87" s="33"/>
      <c r="AD87" s="33"/>
      <c r="AE87" s="33"/>
      <c r="AR87" s="150" t="s">
        <v>145</v>
      </c>
      <c r="AT87" s="150" t="s">
        <v>140</v>
      </c>
      <c r="AU87" s="150" t="s">
        <v>81</v>
      </c>
      <c r="AY87" s="18" t="s">
        <v>138</v>
      </c>
      <c r="BE87" s="151">
        <f>IF(N87="základní",J87,0)</f>
        <v>0</v>
      </c>
      <c r="BF87" s="151">
        <f>IF(N87="snížená",J87,0)</f>
        <v>0</v>
      </c>
      <c r="BG87" s="151">
        <f>IF(N87="zákl. přenesená",J87,0)</f>
        <v>0</v>
      </c>
      <c r="BH87" s="151">
        <f>IF(N87="sníž. přenesená",J87,0)</f>
        <v>0</v>
      </c>
      <c r="BI87" s="151">
        <f>IF(N87="nulová",J87,0)</f>
        <v>0</v>
      </c>
      <c r="BJ87" s="18" t="s">
        <v>79</v>
      </c>
      <c r="BK87" s="151">
        <f>ROUND(I87*H87,2)</f>
        <v>0</v>
      </c>
      <c r="BL87" s="18" t="s">
        <v>145</v>
      </c>
      <c r="BM87" s="150" t="s">
        <v>966</v>
      </c>
    </row>
    <row r="88" spans="1:65" s="2" customFormat="1" ht="11.25">
      <c r="A88" s="33"/>
      <c r="B88" s="34"/>
      <c r="C88" s="33"/>
      <c r="D88" s="152" t="s">
        <v>147</v>
      </c>
      <c r="E88" s="33"/>
      <c r="F88" s="153" t="s">
        <v>965</v>
      </c>
      <c r="G88" s="33"/>
      <c r="H88" s="33"/>
      <c r="I88" s="154"/>
      <c r="J88" s="33"/>
      <c r="K88" s="33"/>
      <c r="L88" s="34"/>
      <c r="M88" s="155"/>
      <c r="N88" s="156"/>
      <c r="O88" s="54"/>
      <c r="P88" s="54"/>
      <c r="Q88" s="54"/>
      <c r="R88" s="54"/>
      <c r="S88" s="54"/>
      <c r="T88" s="55"/>
      <c r="U88" s="33"/>
      <c r="V88" s="33"/>
      <c r="W88" s="33"/>
      <c r="X88" s="33"/>
      <c r="Y88" s="33"/>
      <c r="Z88" s="33"/>
      <c r="AA88" s="33"/>
      <c r="AB88" s="33"/>
      <c r="AC88" s="33"/>
      <c r="AD88" s="33"/>
      <c r="AE88" s="33"/>
      <c r="AT88" s="18" t="s">
        <v>147</v>
      </c>
      <c r="AU88" s="18" t="s">
        <v>81</v>
      </c>
    </row>
    <row r="89" spans="1:65" s="2" customFormat="1" ht="78">
      <c r="A89" s="33"/>
      <c r="B89" s="34"/>
      <c r="C89" s="33"/>
      <c r="D89" s="152" t="s">
        <v>148</v>
      </c>
      <c r="E89" s="33"/>
      <c r="F89" s="157" t="s">
        <v>967</v>
      </c>
      <c r="G89" s="33"/>
      <c r="H89" s="33"/>
      <c r="I89" s="154"/>
      <c r="J89" s="33"/>
      <c r="K89" s="33"/>
      <c r="L89" s="34"/>
      <c r="M89" s="155"/>
      <c r="N89" s="156"/>
      <c r="O89" s="54"/>
      <c r="P89" s="54"/>
      <c r="Q89" s="54"/>
      <c r="R89" s="54"/>
      <c r="S89" s="54"/>
      <c r="T89" s="55"/>
      <c r="U89" s="33"/>
      <c r="V89" s="33"/>
      <c r="W89" s="33"/>
      <c r="X89" s="33"/>
      <c r="Y89" s="33"/>
      <c r="Z89" s="33"/>
      <c r="AA89" s="33"/>
      <c r="AB89" s="33"/>
      <c r="AC89" s="33"/>
      <c r="AD89" s="33"/>
      <c r="AE89" s="33"/>
      <c r="AT89" s="18" t="s">
        <v>148</v>
      </c>
      <c r="AU89" s="18" t="s">
        <v>81</v>
      </c>
    </row>
    <row r="90" spans="1:65" s="2" customFormat="1" ht="33" customHeight="1">
      <c r="A90" s="33"/>
      <c r="B90" s="138"/>
      <c r="C90" s="139" t="s">
        <v>158</v>
      </c>
      <c r="D90" s="139" t="s">
        <v>140</v>
      </c>
      <c r="E90" s="140" t="s">
        <v>968</v>
      </c>
      <c r="F90" s="141" t="s">
        <v>969</v>
      </c>
      <c r="G90" s="142" t="s">
        <v>143</v>
      </c>
      <c r="H90" s="143">
        <v>50</v>
      </c>
      <c r="I90" s="144"/>
      <c r="J90" s="145">
        <f>ROUND(I90*H90,2)</f>
        <v>0</v>
      </c>
      <c r="K90" s="141" t="s">
        <v>144</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970</v>
      </c>
    </row>
    <row r="91" spans="1:65" s="2" customFormat="1" ht="19.5">
      <c r="A91" s="33"/>
      <c r="B91" s="34"/>
      <c r="C91" s="33"/>
      <c r="D91" s="152" t="s">
        <v>147</v>
      </c>
      <c r="E91" s="33"/>
      <c r="F91" s="153" t="s">
        <v>969</v>
      </c>
      <c r="G91" s="33"/>
      <c r="H91" s="33"/>
      <c r="I91" s="154"/>
      <c r="J91" s="33"/>
      <c r="K91" s="33"/>
      <c r="L91" s="34"/>
      <c r="M91" s="155"/>
      <c r="N91" s="156"/>
      <c r="O91" s="54"/>
      <c r="P91" s="54"/>
      <c r="Q91" s="54"/>
      <c r="R91" s="54"/>
      <c r="S91" s="54"/>
      <c r="T91" s="55"/>
      <c r="U91" s="33"/>
      <c r="V91" s="33"/>
      <c r="W91" s="33"/>
      <c r="X91" s="33"/>
      <c r="Y91" s="33"/>
      <c r="Z91" s="33"/>
      <c r="AA91" s="33"/>
      <c r="AB91" s="33"/>
      <c r="AC91" s="33"/>
      <c r="AD91" s="33"/>
      <c r="AE91" s="33"/>
      <c r="AT91" s="18" t="s">
        <v>147</v>
      </c>
      <c r="AU91" s="18" t="s">
        <v>81</v>
      </c>
    </row>
    <row r="92" spans="1:65" s="2" customFormat="1" ht="78">
      <c r="A92" s="33"/>
      <c r="B92" s="34"/>
      <c r="C92" s="33"/>
      <c r="D92" s="152" t="s">
        <v>148</v>
      </c>
      <c r="E92" s="33"/>
      <c r="F92" s="157" t="s">
        <v>971</v>
      </c>
      <c r="G92" s="33"/>
      <c r="H92" s="33"/>
      <c r="I92" s="154"/>
      <c r="J92" s="33"/>
      <c r="K92" s="33"/>
      <c r="L92" s="34"/>
      <c r="M92" s="194"/>
      <c r="N92" s="195"/>
      <c r="O92" s="196"/>
      <c r="P92" s="196"/>
      <c r="Q92" s="196"/>
      <c r="R92" s="196"/>
      <c r="S92" s="196"/>
      <c r="T92" s="197"/>
      <c r="U92" s="33"/>
      <c r="V92" s="33"/>
      <c r="W92" s="33"/>
      <c r="X92" s="33"/>
      <c r="Y92" s="33"/>
      <c r="Z92" s="33"/>
      <c r="AA92" s="33"/>
      <c r="AB92" s="33"/>
      <c r="AC92" s="33"/>
      <c r="AD92" s="33"/>
      <c r="AE92" s="33"/>
      <c r="AT92" s="18" t="s">
        <v>148</v>
      </c>
      <c r="AU92" s="18" t="s">
        <v>81</v>
      </c>
    </row>
    <row r="93" spans="1:65" s="2" customFormat="1" ht="6.95" customHeight="1">
      <c r="A93" s="33"/>
      <c r="B93" s="43"/>
      <c r="C93" s="44"/>
      <c r="D93" s="44"/>
      <c r="E93" s="44"/>
      <c r="F93" s="44"/>
      <c r="G93" s="44"/>
      <c r="H93" s="44"/>
      <c r="I93" s="44"/>
      <c r="J93" s="44"/>
      <c r="K93" s="44"/>
      <c r="L93" s="34"/>
      <c r="M93" s="33"/>
      <c r="O93" s="33"/>
      <c r="P93" s="33"/>
      <c r="Q93" s="33"/>
      <c r="R93" s="33"/>
      <c r="S93" s="33"/>
      <c r="T93" s="33"/>
      <c r="U93" s="33"/>
      <c r="V93" s="33"/>
      <c r="W93" s="33"/>
      <c r="X93" s="33"/>
      <c r="Y93" s="33"/>
      <c r="Z93" s="33"/>
      <c r="AA93" s="33"/>
      <c r="AB93" s="33"/>
      <c r="AC93" s="33"/>
      <c r="AD93" s="33"/>
      <c r="AE93" s="33"/>
    </row>
  </sheetData>
  <autoFilter ref="C80:K92" xr:uid="{00000000-0009-0000-0000-000007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10"/>
  <sheetViews>
    <sheetView showGridLines="0" showZeros="0" workbookViewId="0">
      <selection activeCell="F93" sqref="F93"/>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6" t="s">
        <v>6</v>
      </c>
      <c r="M2" s="301"/>
      <c r="N2" s="301"/>
      <c r="O2" s="301"/>
      <c r="P2" s="301"/>
      <c r="Q2" s="301"/>
      <c r="R2" s="301"/>
      <c r="S2" s="301"/>
      <c r="T2" s="301"/>
      <c r="U2" s="301"/>
      <c r="V2" s="301"/>
      <c r="AT2" s="18" t="s">
        <v>103</v>
      </c>
    </row>
    <row r="3" spans="1:46" s="1" customFormat="1" ht="6.95" customHeight="1">
      <c r="B3" s="19"/>
      <c r="C3" s="20"/>
      <c r="D3" s="20"/>
      <c r="E3" s="20"/>
      <c r="F3" s="20"/>
      <c r="G3" s="20"/>
      <c r="H3" s="20"/>
      <c r="I3" s="20"/>
      <c r="J3" s="20"/>
      <c r="K3" s="20"/>
      <c r="L3" s="21"/>
      <c r="AT3" s="18" t="s">
        <v>81</v>
      </c>
    </row>
    <row r="4" spans="1:46" s="1" customFormat="1" ht="24.95" customHeight="1">
      <c r="B4" s="21"/>
      <c r="D4" s="22" t="s">
        <v>104</v>
      </c>
      <c r="L4" s="21"/>
      <c r="M4" s="89" t="s">
        <v>11</v>
      </c>
      <c r="AT4" s="18" t="s">
        <v>4</v>
      </c>
    </row>
    <row r="5" spans="1:46" s="1" customFormat="1" ht="6.95" customHeight="1">
      <c r="B5" s="21"/>
      <c r="L5" s="21"/>
    </row>
    <row r="6" spans="1:46" s="1" customFormat="1" ht="12" customHeight="1">
      <c r="B6" s="21"/>
      <c r="D6" s="28" t="s">
        <v>17</v>
      </c>
      <c r="L6" s="21"/>
    </row>
    <row r="7" spans="1:46" s="1" customFormat="1" ht="16.5" customHeight="1">
      <c r="B7" s="21"/>
      <c r="E7" s="317" t="str">
        <f>'Rekapitulace stavby'!K6</f>
        <v>Nebuzely C4 a C5</v>
      </c>
      <c r="F7" s="318"/>
      <c r="G7" s="318"/>
      <c r="H7" s="318"/>
      <c r="L7" s="21"/>
    </row>
    <row r="8" spans="1:46" s="2" customFormat="1" ht="12" customHeight="1">
      <c r="A8" s="33"/>
      <c r="B8" s="34"/>
      <c r="C8" s="33"/>
      <c r="D8" s="28" t="s">
        <v>105</v>
      </c>
      <c r="E8" s="33"/>
      <c r="F8" s="33"/>
      <c r="G8" s="33"/>
      <c r="H8" s="33"/>
      <c r="I8" s="33"/>
      <c r="J8" s="33"/>
      <c r="K8" s="33"/>
      <c r="L8" s="90"/>
      <c r="S8" s="33"/>
      <c r="T8" s="33"/>
      <c r="U8" s="33"/>
      <c r="V8" s="33"/>
      <c r="W8" s="33"/>
      <c r="X8" s="33"/>
      <c r="Y8" s="33"/>
      <c r="Z8" s="33"/>
      <c r="AA8" s="33"/>
      <c r="AB8" s="33"/>
      <c r="AC8" s="33"/>
      <c r="AD8" s="33"/>
      <c r="AE8" s="33"/>
    </row>
    <row r="9" spans="1:46" s="2" customFormat="1" ht="16.5" customHeight="1">
      <c r="A9" s="33"/>
      <c r="B9" s="34"/>
      <c r="C9" s="33"/>
      <c r="D9" s="33"/>
      <c r="E9" s="279" t="s">
        <v>972</v>
      </c>
      <c r="F9" s="319"/>
      <c r="G9" s="319"/>
      <c r="H9" s="319"/>
      <c r="I9" s="33"/>
      <c r="J9" s="33"/>
      <c r="K9" s="33"/>
      <c r="L9" s="90"/>
      <c r="S9" s="33"/>
      <c r="T9" s="33"/>
      <c r="U9" s="33"/>
      <c r="V9" s="33"/>
      <c r="W9" s="33"/>
      <c r="X9" s="33"/>
      <c r="Y9" s="33"/>
      <c r="Z9" s="33"/>
      <c r="AA9" s="33"/>
      <c r="AB9" s="33"/>
      <c r="AC9" s="33"/>
      <c r="AD9" s="33"/>
      <c r="AE9" s="33"/>
    </row>
    <row r="10" spans="1:46"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46" s="2" customFormat="1" ht="12" customHeight="1">
      <c r="A11" s="33"/>
      <c r="B11" s="34"/>
      <c r="C11" s="33"/>
      <c r="D11" s="28" t="s">
        <v>19</v>
      </c>
      <c r="E11" s="33"/>
      <c r="F11" s="26" t="s">
        <v>20</v>
      </c>
      <c r="G11" s="33"/>
      <c r="H11" s="33"/>
      <c r="I11" s="28" t="s">
        <v>21</v>
      </c>
      <c r="J11" s="26" t="s">
        <v>22</v>
      </c>
      <c r="K11" s="33"/>
      <c r="L11" s="90"/>
      <c r="S11" s="33"/>
      <c r="T11" s="33"/>
      <c r="U11" s="33"/>
      <c r="V11" s="33"/>
      <c r="W11" s="33"/>
      <c r="X11" s="33"/>
      <c r="Y11" s="33"/>
      <c r="Z11" s="33"/>
      <c r="AA11" s="33"/>
      <c r="AB11" s="33"/>
      <c r="AC11" s="33"/>
      <c r="AD11" s="33"/>
      <c r="AE11" s="33"/>
    </row>
    <row r="12" spans="1:46" s="2" customFormat="1" ht="12" customHeight="1">
      <c r="A12" s="33"/>
      <c r="B12" s="34"/>
      <c r="C12" s="33"/>
      <c r="D12" s="28" t="s">
        <v>23</v>
      </c>
      <c r="E12" s="33"/>
      <c r="F12" s="26" t="s">
        <v>561</v>
      </c>
      <c r="G12" s="33"/>
      <c r="H12" s="33"/>
      <c r="I12" s="28" t="s">
        <v>25</v>
      </c>
      <c r="J12" s="51" t="str">
        <f>'Rekapitulace stavby'!AN8</f>
        <v>listopad 2016</v>
      </c>
      <c r="K12" s="33"/>
      <c r="L12" s="90"/>
      <c r="S12" s="33"/>
      <c r="T12" s="33"/>
      <c r="U12" s="33"/>
      <c r="V12" s="33"/>
      <c r="W12" s="33"/>
      <c r="X12" s="33"/>
      <c r="Y12" s="33"/>
      <c r="Z12" s="33"/>
      <c r="AA12" s="33"/>
      <c r="AB12" s="33"/>
      <c r="AC12" s="33"/>
      <c r="AD12" s="33"/>
      <c r="AE12" s="33"/>
    </row>
    <row r="13" spans="1:46"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46" s="2" customFormat="1" ht="12" customHeight="1">
      <c r="A14" s="33"/>
      <c r="B14" s="34"/>
      <c r="C14" s="33"/>
      <c r="D14" s="28" t="s">
        <v>26</v>
      </c>
      <c r="E14" s="33"/>
      <c r="F14" s="33"/>
      <c r="G14" s="33"/>
      <c r="H14" s="33"/>
      <c r="I14" s="28" t="s">
        <v>27</v>
      </c>
      <c r="J14" s="26" t="s">
        <v>28</v>
      </c>
      <c r="K14" s="33"/>
      <c r="L14" s="90"/>
      <c r="S14" s="33"/>
      <c r="T14" s="33"/>
      <c r="U14" s="33"/>
      <c r="V14" s="33"/>
      <c r="W14" s="33"/>
      <c r="X14" s="33"/>
      <c r="Y14" s="33"/>
      <c r="Z14" s="33"/>
      <c r="AA14" s="33"/>
      <c r="AB14" s="33"/>
      <c r="AC14" s="33"/>
      <c r="AD14" s="33"/>
      <c r="AE14" s="33"/>
    </row>
    <row r="15" spans="1:46" s="2" customFormat="1" ht="18" customHeight="1">
      <c r="A15" s="33"/>
      <c r="B15" s="34"/>
      <c r="C15" s="33"/>
      <c r="D15" s="33"/>
      <c r="E15" s="26" t="s">
        <v>29</v>
      </c>
      <c r="F15" s="33"/>
      <c r="G15" s="33"/>
      <c r="H15" s="33"/>
      <c r="I15" s="28" t="s">
        <v>30</v>
      </c>
      <c r="J15" s="26" t="s">
        <v>31</v>
      </c>
      <c r="K15" s="33"/>
      <c r="L15" s="90"/>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32</v>
      </c>
      <c r="E17" s="33"/>
      <c r="F17" s="33"/>
      <c r="G17" s="33"/>
      <c r="H17" s="33"/>
      <c r="I17" s="28" t="s">
        <v>27</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0" t="str">
        <f>'Rekapitulace stavby'!E14</f>
        <v>Vyplň údaj</v>
      </c>
      <c r="F18" s="300"/>
      <c r="G18" s="300"/>
      <c r="H18" s="300"/>
      <c r="I18" s="28" t="s">
        <v>30</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c r="E20" s="33"/>
      <c r="F20" s="33"/>
      <c r="G20" s="33"/>
      <c r="H20" s="33"/>
      <c r="I20" s="28"/>
      <c r="J20" s="26"/>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c r="F21" s="33"/>
      <c r="G21" s="33"/>
      <c r="H21" s="33"/>
      <c r="I21" s="28"/>
      <c r="J21" s="26"/>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c r="E23" s="33"/>
      <c r="F23" s="33"/>
      <c r="G23" s="33"/>
      <c r="H23" s="33"/>
      <c r="I23" s="28"/>
      <c r="J23" s="26"/>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c r="F24" s="33"/>
      <c r="G24" s="33"/>
      <c r="H24" s="33"/>
      <c r="I24" s="28"/>
      <c r="J24" s="26"/>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47.25" customHeight="1">
      <c r="A27" s="91"/>
      <c r="B27" s="92"/>
      <c r="C27" s="91"/>
      <c r="D27" s="91"/>
      <c r="E27" s="305" t="s">
        <v>107</v>
      </c>
      <c r="F27" s="305"/>
      <c r="G27" s="305"/>
      <c r="H27" s="305"/>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ROUND(J83, 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ROUND((SUM(BE83:BE98)),  2)</f>
        <v>0</v>
      </c>
      <c r="G33" s="33"/>
      <c r="H33" s="33"/>
      <c r="I33" s="97">
        <v>0.21</v>
      </c>
      <c r="J33" s="96">
        <f>ROUND(((SUM(BE83:BE98))*I33),  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ROUND((SUM(BF83:BF98)),  2)</f>
        <v>0</v>
      </c>
      <c r="G34" s="33"/>
      <c r="H34" s="33"/>
      <c r="I34" s="97">
        <v>0.15</v>
      </c>
      <c r="J34" s="96">
        <f>ROUND(((SUM(BF83:BF98))*I34),  2)</f>
        <v>0</v>
      </c>
      <c r="K34" s="33"/>
      <c r="L34" s="90"/>
      <c r="S34" s="33"/>
      <c r="T34" s="33"/>
      <c r="U34" s="33"/>
      <c r="V34" s="33"/>
      <c r="W34" s="33"/>
      <c r="X34" s="33"/>
      <c r="Y34" s="33"/>
      <c r="Z34" s="33"/>
      <c r="AA34" s="33"/>
      <c r="AB34" s="33"/>
      <c r="AC34" s="33"/>
      <c r="AD34" s="33"/>
      <c r="AE34" s="33"/>
    </row>
    <row r="35" spans="1:31" s="2" customFormat="1" ht="14.45" hidden="1" customHeight="1">
      <c r="A35" s="33"/>
      <c r="B35" s="34"/>
      <c r="C35" s="33"/>
      <c r="D35" s="33"/>
      <c r="E35" s="28" t="s">
        <v>44</v>
      </c>
      <c r="F35" s="96">
        <f>ROUND((SUM(BG83:BG98)),  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hidden="1" customHeight="1">
      <c r="A36" s="33"/>
      <c r="B36" s="34"/>
      <c r="C36" s="33"/>
      <c r="D36" s="33"/>
      <c r="E36" s="28" t="s">
        <v>45</v>
      </c>
      <c r="F36" s="96">
        <f>ROUND((SUM(BH83:BH98)),  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hidden="1" customHeight="1">
      <c r="A37" s="33"/>
      <c r="B37" s="34"/>
      <c r="C37" s="33"/>
      <c r="D37" s="33"/>
      <c r="E37" s="28" t="s">
        <v>46</v>
      </c>
      <c r="F37" s="96">
        <f>ROUND((SUM(BI83:BI98)),  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108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7" t="str">
        <f>E7</f>
        <v>Nebuzely C4 a C5</v>
      </c>
      <c r="F48" s="318"/>
      <c r="G48" s="318"/>
      <c r="H48" s="318"/>
      <c r="I48" s="33"/>
      <c r="J48" s="33"/>
      <c r="K48" s="33"/>
      <c r="L48" s="90"/>
      <c r="S48" s="33"/>
      <c r="T48" s="33"/>
      <c r="U48" s="33"/>
      <c r="V48" s="33"/>
      <c r="W48" s="33"/>
      <c r="X48" s="33"/>
      <c r="Y48" s="33"/>
      <c r="Z48" s="33"/>
      <c r="AA48" s="33"/>
      <c r="AB48" s="33"/>
      <c r="AC48" s="33"/>
      <c r="AD48" s="33"/>
      <c r="AE48" s="33"/>
    </row>
    <row r="49" spans="1:47" s="2" customFormat="1" ht="12" customHeight="1">
      <c r="A49" s="33"/>
      <c r="B49" s="34"/>
      <c r="C49" s="28" t="s">
        <v>105</v>
      </c>
      <c r="D49" s="33"/>
      <c r="E49" s="33"/>
      <c r="F49" s="33"/>
      <c r="G49" s="33"/>
      <c r="H49" s="33"/>
      <c r="I49" s="33"/>
      <c r="J49" s="33"/>
      <c r="K49" s="33"/>
      <c r="L49" s="90"/>
      <c r="S49" s="33"/>
      <c r="T49" s="33"/>
      <c r="U49" s="33"/>
      <c r="V49" s="33"/>
      <c r="W49" s="33"/>
      <c r="X49" s="33"/>
      <c r="Y49" s="33"/>
      <c r="Z49" s="33"/>
      <c r="AA49" s="33"/>
      <c r="AB49" s="33"/>
      <c r="AC49" s="33"/>
      <c r="AD49" s="33"/>
      <c r="AE49" s="33"/>
    </row>
    <row r="50" spans="1:47" s="2" customFormat="1" ht="16.5" customHeight="1">
      <c r="A50" s="33"/>
      <c r="B50" s="34"/>
      <c r="C50" s="33"/>
      <c r="D50" s="33"/>
      <c r="E50" s="279" t="str">
        <f>E9</f>
        <v>SO 900 - Vedlejší rozpočt...</v>
      </c>
      <c r="F50" s="319"/>
      <c r="G50" s="319"/>
      <c r="H50" s="319"/>
      <c r="I50" s="33"/>
      <c r="J50" s="33"/>
      <c r="K50" s="33"/>
      <c r="L50" s="90"/>
      <c r="S50" s="33"/>
      <c r="T50" s="33"/>
      <c r="U50" s="33"/>
      <c r="V50" s="33"/>
      <c r="W50" s="33"/>
      <c r="X50" s="33"/>
      <c r="Y50" s="33"/>
      <c r="Z50" s="33"/>
      <c r="AA50" s="33"/>
      <c r="AB50" s="33"/>
      <c r="AC50" s="33"/>
      <c r="AD50" s="33"/>
      <c r="AE50" s="33"/>
    </row>
    <row r="51" spans="1:47"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47" s="2" customFormat="1" ht="12" customHeight="1">
      <c r="A52" s="33"/>
      <c r="B52" s="34"/>
      <c r="C52" s="28" t="s">
        <v>23</v>
      </c>
      <c r="D52" s="33"/>
      <c r="E52" s="33"/>
      <c r="F52" s="26" t="str">
        <f>F12</f>
        <v>Nebužely, okr. Mělník</v>
      </c>
      <c r="G52" s="33"/>
      <c r="H52" s="33"/>
      <c r="I52" s="28" t="s">
        <v>25</v>
      </c>
      <c r="J52" s="51" t="str">
        <f>IF(J12="","",J12)</f>
        <v>listopad 2016</v>
      </c>
      <c r="K52" s="33"/>
      <c r="L52" s="90"/>
      <c r="S52" s="33"/>
      <c r="T52" s="33"/>
      <c r="U52" s="33"/>
      <c r="V52" s="33"/>
      <c r="W52" s="33"/>
      <c r="X52" s="33"/>
      <c r="Y52" s="33"/>
      <c r="Z52" s="33"/>
      <c r="AA52" s="33"/>
      <c r="AB52" s="33"/>
      <c r="AC52" s="33"/>
      <c r="AD52" s="33"/>
      <c r="AE52" s="33"/>
    </row>
    <row r="53" spans="1:47"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47" s="2" customFormat="1" ht="25.7" customHeight="1">
      <c r="A54" s="33"/>
      <c r="B54" s="34"/>
      <c r="C54" s="28" t="s">
        <v>26</v>
      </c>
      <c r="D54" s="33"/>
      <c r="E54" s="33"/>
      <c r="F54" s="26" t="str">
        <f>E15</f>
        <v>ČR SPÚ - KPÚ pro Středočeský kraj - pobočka Mělník</v>
      </c>
      <c r="G54" s="33"/>
      <c r="H54" s="33"/>
      <c r="I54" s="28"/>
      <c r="J54" s="31"/>
      <c r="K54" s="33"/>
      <c r="L54" s="90"/>
      <c r="S54" s="33"/>
      <c r="T54" s="33"/>
      <c r="U54" s="33"/>
      <c r="V54" s="33"/>
      <c r="W54" s="33"/>
      <c r="X54" s="33"/>
      <c r="Y54" s="33"/>
      <c r="Z54" s="33"/>
      <c r="AA54" s="33"/>
      <c r="AB54" s="33"/>
      <c r="AC54" s="33"/>
      <c r="AD54" s="33"/>
      <c r="AE54" s="33"/>
    </row>
    <row r="55" spans="1:47" s="2" customFormat="1" ht="25.7" customHeight="1">
      <c r="A55" s="33"/>
      <c r="B55" s="34"/>
      <c r="C55" s="28" t="s">
        <v>32</v>
      </c>
      <c r="D55" s="33"/>
      <c r="E55" s="33"/>
      <c r="F55" s="26" t="str">
        <f>IF(E18="","",E18)</f>
        <v>Vyplň údaj</v>
      </c>
      <c r="G55" s="33"/>
      <c r="H55" s="33"/>
      <c r="I55" s="28"/>
      <c r="J55" s="31"/>
      <c r="K55" s="33"/>
      <c r="L55" s="90"/>
      <c r="S55" s="33"/>
      <c r="T55" s="33"/>
      <c r="U55" s="33"/>
      <c r="V55" s="33"/>
      <c r="W55" s="33"/>
      <c r="X55" s="33"/>
      <c r="Y55" s="33"/>
      <c r="Z55" s="33"/>
      <c r="AA55" s="33"/>
      <c r="AB55" s="33"/>
      <c r="AC55" s="33"/>
      <c r="AD55" s="33"/>
      <c r="AE55" s="33"/>
    </row>
    <row r="56" spans="1:47"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47" s="2" customFormat="1" ht="29.25" customHeight="1">
      <c r="A57" s="33"/>
      <c r="B57" s="34"/>
      <c r="C57" s="104" t="s">
        <v>109</v>
      </c>
      <c r="D57" s="98"/>
      <c r="E57" s="98"/>
      <c r="F57" s="98"/>
      <c r="G57" s="98"/>
      <c r="H57" s="98"/>
      <c r="I57" s="98"/>
      <c r="J57" s="105" t="s">
        <v>110</v>
      </c>
      <c r="K57" s="98"/>
      <c r="L57" s="90"/>
      <c r="S57" s="33"/>
      <c r="T57" s="33"/>
      <c r="U57" s="33"/>
      <c r="V57" s="33"/>
      <c r="W57" s="33"/>
      <c r="X57" s="33"/>
      <c r="Y57" s="33"/>
      <c r="Z57" s="33"/>
      <c r="AA57" s="33"/>
      <c r="AB57" s="33"/>
      <c r="AC57" s="33"/>
      <c r="AD57" s="33"/>
      <c r="AE57" s="33"/>
    </row>
    <row r="58" spans="1:47"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J83</f>
        <v>0</v>
      </c>
      <c r="K59" s="33"/>
      <c r="L59" s="90"/>
      <c r="S59" s="33"/>
      <c r="T59" s="33"/>
      <c r="U59" s="33"/>
      <c r="V59" s="33"/>
      <c r="W59" s="33"/>
      <c r="X59" s="33"/>
      <c r="Y59" s="33"/>
      <c r="Z59" s="33"/>
      <c r="AA59" s="33"/>
      <c r="AB59" s="33"/>
      <c r="AC59" s="33"/>
      <c r="AD59" s="33"/>
      <c r="AE59" s="33"/>
      <c r="AU59" s="18" t="s">
        <v>111</v>
      </c>
    </row>
    <row r="60" spans="1:47" s="9" customFormat="1" ht="24.95" customHeight="1">
      <c r="B60" s="107"/>
      <c r="D60" s="108" t="s">
        <v>973</v>
      </c>
      <c r="E60" s="109"/>
      <c r="F60" s="109"/>
      <c r="G60" s="109"/>
      <c r="H60" s="109"/>
      <c r="I60" s="109"/>
      <c r="J60" s="110">
        <f>J84</f>
        <v>0</v>
      </c>
      <c r="L60" s="107"/>
    </row>
    <row r="61" spans="1:47" s="10" customFormat="1" ht="19.899999999999999" customHeight="1">
      <c r="B61" s="111"/>
      <c r="D61" s="112" t="s">
        <v>974</v>
      </c>
      <c r="E61" s="113"/>
      <c r="F61" s="113"/>
      <c r="G61" s="113"/>
      <c r="H61" s="113"/>
      <c r="I61" s="113"/>
      <c r="J61" s="114">
        <f>J85</f>
        <v>0</v>
      </c>
      <c r="L61" s="111"/>
    </row>
    <row r="62" spans="1:47" s="10" customFormat="1" ht="19.899999999999999" customHeight="1">
      <c r="B62" s="111"/>
      <c r="D62" s="112" t="s">
        <v>975</v>
      </c>
      <c r="E62" s="113"/>
      <c r="F62" s="113"/>
      <c r="G62" s="113"/>
      <c r="H62" s="113"/>
      <c r="I62" s="113"/>
      <c r="J62" s="114">
        <f>J92</f>
        <v>0</v>
      </c>
      <c r="L62" s="111"/>
    </row>
    <row r="63" spans="1:47" s="10" customFormat="1" ht="19.899999999999999" customHeight="1">
      <c r="B63" s="111"/>
      <c r="D63" s="112" t="s">
        <v>976</v>
      </c>
      <c r="E63" s="113"/>
      <c r="F63" s="113"/>
      <c r="G63" s="113"/>
      <c r="H63" s="113"/>
      <c r="I63" s="113"/>
      <c r="J63" s="114">
        <f>J96</f>
        <v>0</v>
      </c>
      <c r="L63" s="111"/>
    </row>
    <row r="64" spans="1:47" s="2" customFormat="1" ht="21.75" customHeight="1">
      <c r="A64" s="33"/>
      <c r="B64" s="34"/>
      <c r="C64" s="33"/>
      <c r="D64" s="33"/>
      <c r="E64" s="33"/>
      <c r="F64" s="33"/>
      <c r="G64" s="33"/>
      <c r="H64" s="33"/>
      <c r="I64" s="33"/>
      <c r="J64" s="33"/>
      <c r="K64" s="33"/>
      <c r="L64" s="90"/>
      <c r="S64" s="33"/>
      <c r="T64" s="33"/>
      <c r="U64" s="33"/>
      <c r="V64" s="33"/>
      <c r="W64" s="33"/>
      <c r="X64" s="33"/>
      <c r="Y64" s="33"/>
      <c r="Z64" s="33"/>
      <c r="AA64" s="33"/>
      <c r="AB64" s="33"/>
      <c r="AC64" s="33"/>
      <c r="AD64" s="33"/>
      <c r="AE64" s="33"/>
    </row>
    <row r="65" spans="1:31" s="2" customFormat="1" ht="6.95" customHeight="1">
      <c r="A65" s="33"/>
      <c r="B65" s="43"/>
      <c r="C65" s="44"/>
      <c r="D65" s="44"/>
      <c r="E65" s="44"/>
      <c r="F65" s="44"/>
      <c r="G65" s="44"/>
      <c r="H65" s="44"/>
      <c r="I65" s="44"/>
      <c r="J65" s="44"/>
      <c r="K65" s="44"/>
      <c r="L65" s="90"/>
      <c r="S65" s="33"/>
      <c r="T65" s="33"/>
      <c r="U65" s="33"/>
      <c r="V65" s="33"/>
      <c r="W65" s="33"/>
      <c r="X65" s="33"/>
      <c r="Y65" s="33"/>
      <c r="Z65" s="33"/>
      <c r="AA65" s="33"/>
      <c r="AB65" s="33"/>
      <c r="AC65" s="33"/>
      <c r="AD65" s="33"/>
      <c r="AE65" s="33"/>
    </row>
    <row r="69" spans="1:31" s="2" customFormat="1" ht="6.95" customHeight="1">
      <c r="A69" s="33"/>
      <c r="B69" s="45"/>
      <c r="C69" s="46"/>
      <c r="D69" s="46"/>
      <c r="E69" s="46"/>
      <c r="F69" s="46"/>
      <c r="G69" s="46"/>
      <c r="H69" s="46"/>
      <c r="I69" s="46"/>
      <c r="J69" s="46"/>
      <c r="K69" s="46"/>
      <c r="L69" s="90"/>
      <c r="S69" s="33"/>
      <c r="T69" s="33"/>
      <c r="U69" s="33"/>
      <c r="V69" s="33"/>
      <c r="W69" s="33"/>
      <c r="X69" s="33"/>
      <c r="Y69" s="33"/>
      <c r="Z69" s="33"/>
      <c r="AA69" s="33"/>
      <c r="AB69" s="33"/>
      <c r="AC69" s="33"/>
      <c r="AD69" s="33"/>
      <c r="AE69" s="33"/>
    </row>
    <row r="70" spans="1:31" s="2" customFormat="1" ht="24.95" customHeight="1">
      <c r="A70" s="33"/>
      <c r="B70" s="34"/>
      <c r="C70" s="22" t="s">
        <v>123</v>
      </c>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2" customHeight="1">
      <c r="A72" s="33"/>
      <c r="B72" s="34"/>
      <c r="C72" s="28" t="s">
        <v>17</v>
      </c>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16.5" customHeight="1">
      <c r="A73" s="33"/>
      <c r="B73" s="34"/>
      <c r="C73" s="33"/>
      <c r="D73" s="33"/>
      <c r="E73" s="317" t="str">
        <f>E7</f>
        <v>Nebuzely C4 a C5</v>
      </c>
      <c r="F73" s="318"/>
      <c r="G73" s="318"/>
      <c r="H73" s="318"/>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105</v>
      </c>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6.5" customHeight="1">
      <c r="A75" s="33"/>
      <c r="B75" s="34"/>
      <c r="C75" s="33"/>
      <c r="D75" s="33"/>
      <c r="E75" s="279" t="str">
        <f>E9</f>
        <v>SO 900 - Vedlejší rozpočt...</v>
      </c>
      <c r="F75" s="319"/>
      <c r="G75" s="319"/>
      <c r="H75" s="319"/>
      <c r="I75" s="33"/>
      <c r="J75" s="33"/>
      <c r="K75" s="33"/>
      <c r="L75" s="90"/>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2" customHeight="1">
      <c r="A77" s="33"/>
      <c r="B77" s="34"/>
      <c r="C77" s="28" t="s">
        <v>23</v>
      </c>
      <c r="D77" s="33"/>
      <c r="E77" s="33"/>
      <c r="F77" s="26" t="str">
        <f>F12</f>
        <v>Nebužely, okr. Mělník</v>
      </c>
      <c r="G77" s="33"/>
      <c r="H77" s="33"/>
      <c r="I77" s="28" t="s">
        <v>25</v>
      </c>
      <c r="J77" s="51" t="str">
        <f>IF(J12="","",J12)</f>
        <v>listopad 2016</v>
      </c>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25.7" customHeight="1">
      <c r="A79" s="33"/>
      <c r="B79" s="34"/>
      <c r="C79" s="28" t="s">
        <v>26</v>
      </c>
      <c r="D79" s="33"/>
      <c r="E79" s="33"/>
      <c r="F79" s="26" t="str">
        <f>E15</f>
        <v>ČR SPÚ - KPÚ pro Středočeský kraj - pobočka Mělník</v>
      </c>
      <c r="G79" s="33"/>
      <c r="H79" s="33"/>
      <c r="I79" s="28"/>
      <c r="J79" s="31"/>
      <c r="K79" s="33"/>
      <c r="L79" s="90"/>
      <c r="S79" s="33"/>
      <c r="T79" s="33"/>
      <c r="U79" s="33"/>
      <c r="V79" s="33"/>
      <c r="W79" s="33"/>
      <c r="X79" s="33"/>
      <c r="Y79" s="33"/>
      <c r="Z79" s="33"/>
      <c r="AA79" s="33"/>
      <c r="AB79" s="33"/>
      <c r="AC79" s="33"/>
      <c r="AD79" s="33"/>
      <c r="AE79" s="33"/>
    </row>
    <row r="80" spans="1:31" s="2" customFormat="1" ht="25.7" customHeight="1">
      <c r="A80" s="33"/>
      <c r="B80" s="34"/>
      <c r="C80" s="28" t="s">
        <v>32</v>
      </c>
      <c r="D80" s="33"/>
      <c r="E80" s="33"/>
      <c r="F80" s="26" t="str">
        <f>IF(E18="","",E18)</f>
        <v>Vyplň údaj</v>
      </c>
      <c r="G80" s="33"/>
      <c r="H80" s="33"/>
      <c r="I80" s="28"/>
      <c r="J80" s="31"/>
      <c r="K80" s="33"/>
      <c r="L80" s="90"/>
      <c r="S80" s="33"/>
      <c r="T80" s="33"/>
      <c r="U80" s="33"/>
      <c r="V80" s="33"/>
      <c r="W80" s="33"/>
      <c r="X80" s="33"/>
      <c r="Y80" s="33"/>
      <c r="Z80" s="33"/>
      <c r="AA80" s="33"/>
      <c r="AB80" s="33"/>
      <c r="AC80" s="33"/>
      <c r="AD80" s="33"/>
      <c r="AE80" s="33"/>
    </row>
    <row r="81" spans="1:65" s="2" customFormat="1" ht="10.35" customHeight="1">
      <c r="A81" s="33"/>
      <c r="B81" s="34"/>
      <c r="C81" s="33"/>
      <c r="D81" s="33"/>
      <c r="E81" s="33"/>
      <c r="F81" s="33"/>
      <c r="G81" s="33"/>
      <c r="H81" s="33"/>
      <c r="I81" s="33"/>
      <c r="J81" s="33"/>
      <c r="K81" s="33"/>
      <c r="L81" s="90"/>
      <c r="S81" s="33"/>
      <c r="T81" s="33"/>
      <c r="U81" s="33"/>
      <c r="V81" s="33"/>
      <c r="W81" s="33"/>
      <c r="X81" s="33"/>
      <c r="Y81" s="33"/>
      <c r="Z81" s="33"/>
      <c r="AA81" s="33"/>
      <c r="AB81" s="33"/>
      <c r="AC81" s="33"/>
      <c r="AD81" s="33"/>
      <c r="AE81" s="33"/>
    </row>
    <row r="82" spans="1:65" s="11" customFormat="1" ht="29.25" customHeight="1">
      <c r="A82" s="115"/>
      <c r="B82" s="116"/>
      <c r="C82" s="117" t="s">
        <v>124</v>
      </c>
      <c r="D82" s="118" t="s">
        <v>56</v>
      </c>
      <c r="E82" s="118" t="s">
        <v>52</v>
      </c>
      <c r="F82" s="118" t="s">
        <v>53</v>
      </c>
      <c r="G82" s="118" t="s">
        <v>125</v>
      </c>
      <c r="H82" s="118" t="s">
        <v>126</v>
      </c>
      <c r="I82" s="118" t="s">
        <v>127</v>
      </c>
      <c r="J82" s="118" t="s">
        <v>110</v>
      </c>
      <c r="K82" s="119" t="s">
        <v>128</v>
      </c>
      <c r="L82" s="120"/>
      <c r="M82" s="58" t="s">
        <v>3</v>
      </c>
      <c r="N82" s="59" t="s">
        <v>41</v>
      </c>
      <c r="O82" s="59" t="s">
        <v>129</v>
      </c>
      <c r="P82" s="59" t="s">
        <v>130</v>
      </c>
      <c r="Q82" s="59" t="s">
        <v>131</v>
      </c>
      <c r="R82" s="59" t="s">
        <v>132</v>
      </c>
      <c r="S82" s="59" t="s">
        <v>133</v>
      </c>
      <c r="T82" s="60" t="s">
        <v>134</v>
      </c>
      <c r="U82" s="115"/>
      <c r="V82" s="115"/>
      <c r="W82" s="115"/>
      <c r="X82" s="115"/>
      <c r="Y82" s="115"/>
      <c r="Z82" s="115"/>
      <c r="AA82" s="115"/>
      <c r="AB82" s="115"/>
      <c r="AC82" s="115"/>
      <c r="AD82" s="115"/>
      <c r="AE82" s="115"/>
    </row>
    <row r="83" spans="1:65" s="2" customFormat="1" ht="22.9" customHeight="1">
      <c r="A83" s="33"/>
      <c r="B83" s="34"/>
      <c r="C83" s="65" t="s">
        <v>135</v>
      </c>
      <c r="D83" s="33"/>
      <c r="E83" s="33"/>
      <c r="F83" s="33"/>
      <c r="G83" s="33"/>
      <c r="H83" s="33"/>
      <c r="I83" s="33"/>
      <c r="J83" s="121">
        <f>BK83</f>
        <v>0</v>
      </c>
      <c r="K83" s="33"/>
      <c r="L83" s="34"/>
      <c r="M83" s="61"/>
      <c r="N83" s="52"/>
      <c r="O83" s="62"/>
      <c r="P83" s="122">
        <f>P84</f>
        <v>0</v>
      </c>
      <c r="Q83" s="62"/>
      <c r="R83" s="122">
        <f>R84</f>
        <v>0</v>
      </c>
      <c r="S83" s="62"/>
      <c r="T83" s="123">
        <f>T84</f>
        <v>0</v>
      </c>
      <c r="U83" s="33"/>
      <c r="V83" s="33"/>
      <c r="W83" s="33"/>
      <c r="X83" s="33"/>
      <c r="Y83" s="33"/>
      <c r="Z83" s="33"/>
      <c r="AA83" s="33"/>
      <c r="AB83" s="33"/>
      <c r="AC83" s="33"/>
      <c r="AD83" s="33"/>
      <c r="AE83" s="33"/>
      <c r="AT83" s="18" t="s">
        <v>70</v>
      </c>
      <c r="AU83" s="18" t="s">
        <v>111</v>
      </c>
      <c r="BK83" s="124">
        <f>BK84</f>
        <v>0</v>
      </c>
    </row>
    <row r="84" spans="1:65" s="12" customFormat="1" ht="25.9" customHeight="1">
      <c r="B84" s="125"/>
      <c r="D84" s="126" t="s">
        <v>70</v>
      </c>
      <c r="E84" s="127" t="s">
        <v>977</v>
      </c>
      <c r="F84" s="127" t="s">
        <v>978</v>
      </c>
      <c r="I84" s="128"/>
      <c r="J84" s="129">
        <f>BK84</f>
        <v>0</v>
      </c>
      <c r="L84" s="125"/>
      <c r="M84" s="130"/>
      <c r="N84" s="131"/>
      <c r="O84" s="131"/>
      <c r="P84" s="132">
        <f>P85+P92+P96</f>
        <v>0</v>
      </c>
      <c r="Q84" s="131"/>
      <c r="R84" s="132">
        <f>R85+R92+R96</f>
        <v>0</v>
      </c>
      <c r="S84" s="131"/>
      <c r="T84" s="133">
        <f>T85+T92+T96</f>
        <v>0</v>
      </c>
      <c r="AR84" s="126" t="s">
        <v>171</v>
      </c>
      <c r="AT84" s="134" t="s">
        <v>70</v>
      </c>
      <c r="AU84" s="134" t="s">
        <v>71</v>
      </c>
      <c r="AY84" s="126" t="s">
        <v>138</v>
      </c>
      <c r="BK84" s="135">
        <f>BK85+BK92+BK96</f>
        <v>0</v>
      </c>
    </row>
    <row r="85" spans="1:65" s="12" customFormat="1" ht="22.9" customHeight="1">
      <c r="B85" s="125"/>
      <c r="D85" s="126" t="s">
        <v>70</v>
      </c>
      <c r="E85" s="136" t="s">
        <v>979</v>
      </c>
      <c r="F85" s="136" t="s">
        <v>980</v>
      </c>
      <c r="I85" s="128"/>
      <c r="J85" s="137">
        <f>BK85</f>
        <v>0</v>
      </c>
      <c r="L85" s="125"/>
      <c r="M85" s="130"/>
      <c r="N85" s="131"/>
      <c r="O85" s="131"/>
      <c r="P85" s="132">
        <f>SUM(P86:P91)</f>
        <v>0</v>
      </c>
      <c r="Q85" s="131"/>
      <c r="R85" s="132">
        <f>SUM(R86:R91)</f>
        <v>0</v>
      </c>
      <c r="S85" s="131"/>
      <c r="T85" s="133">
        <f>SUM(T86:T91)</f>
        <v>0</v>
      </c>
      <c r="AR85" s="126" t="s">
        <v>171</v>
      </c>
      <c r="AT85" s="134" t="s">
        <v>70</v>
      </c>
      <c r="AU85" s="134" t="s">
        <v>79</v>
      </c>
      <c r="AY85" s="126" t="s">
        <v>138</v>
      </c>
      <c r="BK85" s="135">
        <f>SUM(BK86:BK91)</f>
        <v>0</v>
      </c>
    </row>
    <row r="86" spans="1:65" s="2" customFormat="1" ht="16.5" customHeight="1">
      <c r="A86" s="33"/>
      <c r="B86" s="138"/>
      <c r="C86" s="139" t="s">
        <v>79</v>
      </c>
      <c r="D86" s="139" t="s">
        <v>140</v>
      </c>
      <c r="E86" s="140" t="s">
        <v>981</v>
      </c>
      <c r="F86" s="141" t="s">
        <v>982</v>
      </c>
      <c r="G86" s="142" t="s">
        <v>983</v>
      </c>
      <c r="H86" s="143">
        <v>1</v>
      </c>
      <c r="I86" s="144"/>
      <c r="J86" s="145">
        <f>ROUND(I86*H86,2)</f>
        <v>0</v>
      </c>
      <c r="K86" s="141" t="s">
        <v>321</v>
      </c>
      <c r="L86" s="34"/>
      <c r="M86" s="146" t="s">
        <v>3</v>
      </c>
      <c r="N86" s="147" t="s">
        <v>42</v>
      </c>
      <c r="O86" s="54"/>
      <c r="P86" s="148">
        <f>O86*H86</f>
        <v>0</v>
      </c>
      <c r="Q86" s="148">
        <v>0</v>
      </c>
      <c r="R86" s="148">
        <f>Q86*H86</f>
        <v>0</v>
      </c>
      <c r="S86" s="148">
        <v>0</v>
      </c>
      <c r="T86" s="149">
        <f>S86*H86</f>
        <v>0</v>
      </c>
      <c r="U86" s="33"/>
      <c r="V86" s="33"/>
      <c r="W86" s="33"/>
      <c r="X86" s="33"/>
      <c r="Y86" s="33"/>
      <c r="Z86" s="33"/>
      <c r="AA86" s="33"/>
      <c r="AB86" s="33"/>
      <c r="AC86" s="33"/>
      <c r="AD86" s="33"/>
      <c r="AE86" s="33"/>
      <c r="AR86" s="150" t="s">
        <v>145</v>
      </c>
      <c r="AT86" s="150" t="s">
        <v>140</v>
      </c>
      <c r="AU86" s="150" t="s">
        <v>81</v>
      </c>
      <c r="AY86" s="18" t="s">
        <v>138</v>
      </c>
      <c r="BE86" s="151">
        <f>IF(N86="základní",J86,0)</f>
        <v>0</v>
      </c>
      <c r="BF86" s="151">
        <f>IF(N86="snížená",J86,0)</f>
        <v>0</v>
      </c>
      <c r="BG86" s="151">
        <f>IF(N86="zákl. přenesená",J86,0)</f>
        <v>0</v>
      </c>
      <c r="BH86" s="151">
        <f>IF(N86="sníž. přenesená",J86,0)</f>
        <v>0</v>
      </c>
      <c r="BI86" s="151">
        <f>IF(N86="nulová",J86,0)</f>
        <v>0</v>
      </c>
      <c r="BJ86" s="18" t="s">
        <v>79</v>
      </c>
      <c r="BK86" s="151">
        <f>ROUND(I86*H86,2)</f>
        <v>0</v>
      </c>
      <c r="BL86" s="18" t="s">
        <v>145</v>
      </c>
      <c r="BM86" s="150" t="s">
        <v>984</v>
      </c>
    </row>
    <row r="87" spans="1:65" s="2" customFormat="1" ht="16.5" customHeight="1">
      <c r="A87" s="33"/>
      <c r="B87" s="138"/>
      <c r="C87" s="139" t="s">
        <v>81</v>
      </c>
      <c r="D87" s="139" t="s">
        <v>140</v>
      </c>
      <c r="E87" s="140" t="s">
        <v>985</v>
      </c>
      <c r="F87" s="141" t="s">
        <v>986</v>
      </c>
      <c r="G87" s="142" t="s">
        <v>983</v>
      </c>
      <c r="H87" s="143">
        <v>1</v>
      </c>
      <c r="I87" s="144"/>
      <c r="J87" s="145">
        <f>ROUND(I87*H87,2)</f>
        <v>0</v>
      </c>
      <c r="K87" s="141" t="s">
        <v>321</v>
      </c>
      <c r="L87" s="34"/>
      <c r="M87" s="146" t="s">
        <v>3</v>
      </c>
      <c r="N87" s="147" t="s">
        <v>42</v>
      </c>
      <c r="O87" s="54"/>
      <c r="P87" s="148">
        <f>O87*H87</f>
        <v>0</v>
      </c>
      <c r="Q87" s="148">
        <v>0</v>
      </c>
      <c r="R87" s="148">
        <f>Q87*H87</f>
        <v>0</v>
      </c>
      <c r="S87" s="148">
        <v>0</v>
      </c>
      <c r="T87" s="149">
        <f>S87*H87</f>
        <v>0</v>
      </c>
      <c r="U87" s="33"/>
      <c r="V87" s="33"/>
      <c r="W87" s="33"/>
      <c r="X87" s="33"/>
      <c r="Y87" s="33"/>
      <c r="Z87" s="33"/>
      <c r="AA87" s="33"/>
      <c r="AB87" s="33"/>
      <c r="AC87" s="33"/>
      <c r="AD87" s="33"/>
      <c r="AE87" s="33"/>
      <c r="AR87" s="150" t="s">
        <v>145</v>
      </c>
      <c r="AT87" s="150" t="s">
        <v>140</v>
      </c>
      <c r="AU87" s="150" t="s">
        <v>81</v>
      </c>
      <c r="AY87" s="18" t="s">
        <v>138</v>
      </c>
      <c r="BE87" s="151">
        <f>IF(N87="základní",J87,0)</f>
        <v>0</v>
      </c>
      <c r="BF87" s="151">
        <f>IF(N87="snížená",J87,0)</f>
        <v>0</v>
      </c>
      <c r="BG87" s="151">
        <f>IF(N87="zákl. přenesená",J87,0)</f>
        <v>0</v>
      </c>
      <c r="BH87" s="151">
        <f>IF(N87="sníž. přenesená",J87,0)</f>
        <v>0</v>
      </c>
      <c r="BI87" s="151">
        <f>IF(N87="nulová",J87,0)</f>
        <v>0</v>
      </c>
      <c r="BJ87" s="18" t="s">
        <v>79</v>
      </c>
      <c r="BK87" s="151">
        <f>ROUND(I87*H87,2)</f>
        <v>0</v>
      </c>
      <c r="BL87" s="18" t="s">
        <v>145</v>
      </c>
      <c r="BM87" s="150" t="s">
        <v>987</v>
      </c>
    </row>
    <row r="88" spans="1:65" s="2" customFormat="1" ht="16.5" customHeight="1">
      <c r="A88" s="33"/>
      <c r="B88" s="138"/>
      <c r="C88" s="139" t="s">
        <v>158</v>
      </c>
      <c r="D88" s="139" t="s">
        <v>140</v>
      </c>
      <c r="E88" s="140" t="s">
        <v>988</v>
      </c>
      <c r="F88" s="141" t="s">
        <v>989</v>
      </c>
      <c r="G88" s="142" t="s">
        <v>983</v>
      </c>
      <c r="H88" s="143">
        <v>1</v>
      </c>
      <c r="I88" s="144"/>
      <c r="J88" s="145">
        <f>ROUND(I88*H88,2)</f>
        <v>0</v>
      </c>
      <c r="K88" s="141" t="s">
        <v>321</v>
      </c>
      <c r="L88" s="34"/>
      <c r="M88" s="146" t="s">
        <v>3</v>
      </c>
      <c r="N88" s="147" t="s">
        <v>42</v>
      </c>
      <c r="O88" s="54"/>
      <c r="P88" s="148">
        <f>O88*H88</f>
        <v>0</v>
      </c>
      <c r="Q88" s="148">
        <v>0</v>
      </c>
      <c r="R88" s="148">
        <f>Q88*H88</f>
        <v>0</v>
      </c>
      <c r="S88" s="148">
        <v>0</v>
      </c>
      <c r="T88" s="149">
        <f>S88*H88</f>
        <v>0</v>
      </c>
      <c r="U88" s="33"/>
      <c r="V88" s="33"/>
      <c r="W88" s="33"/>
      <c r="X88" s="33"/>
      <c r="Y88" s="33"/>
      <c r="Z88" s="33"/>
      <c r="AA88" s="33"/>
      <c r="AB88" s="33"/>
      <c r="AC88" s="33"/>
      <c r="AD88" s="33"/>
      <c r="AE88" s="33"/>
      <c r="AR88" s="150" t="s">
        <v>145</v>
      </c>
      <c r="AT88" s="150" t="s">
        <v>140</v>
      </c>
      <c r="AU88" s="150" t="s">
        <v>81</v>
      </c>
      <c r="AY88" s="18" t="s">
        <v>138</v>
      </c>
      <c r="BE88" s="151">
        <f>IF(N88="základní",J88,0)</f>
        <v>0</v>
      </c>
      <c r="BF88" s="151">
        <f>IF(N88="snížená",J88,0)</f>
        <v>0</v>
      </c>
      <c r="BG88" s="151">
        <f>IF(N88="zákl. přenesená",J88,0)</f>
        <v>0</v>
      </c>
      <c r="BH88" s="151">
        <f>IF(N88="sníž. přenesená",J88,0)</f>
        <v>0</v>
      </c>
      <c r="BI88" s="151">
        <f>IF(N88="nulová",J88,0)</f>
        <v>0</v>
      </c>
      <c r="BJ88" s="18" t="s">
        <v>79</v>
      </c>
      <c r="BK88" s="151">
        <f>ROUND(I88*H88,2)</f>
        <v>0</v>
      </c>
      <c r="BL88" s="18" t="s">
        <v>145</v>
      </c>
      <c r="BM88" s="150" t="s">
        <v>990</v>
      </c>
    </row>
    <row r="89" spans="1:65" s="2" customFormat="1" ht="16.5" customHeight="1">
      <c r="A89" s="33"/>
      <c r="B89" s="138"/>
      <c r="C89" s="139" t="s">
        <v>145</v>
      </c>
      <c r="D89" s="139" t="s">
        <v>140</v>
      </c>
      <c r="E89" s="140" t="s">
        <v>991</v>
      </c>
      <c r="F89" s="141" t="s">
        <v>992</v>
      </c>
      <c r="G89" s="142" t="s">
        <v>983</v>
      </c>
      <c r="H89" s="143">
        <v>1</v>
      </c>
      <c r="I89" s="144"/>
      <c r="J89" s="145">
        <f>ROUND(I89*H89,2)</f>
        <v>0</v>
      </c>
      <c r="K89" s="141" t="s">
        <v>321</v>
      </c>
      <c r="L89" s="34"/>
      <c r="M89" s="146" t="s">
        <v>3</v>
      </c>
      <c r="N89" s="147" t="s">
        <v>42</v>
      </c>
      <c r="O89" s="54"/>
      <c r="P89" s="148">
        <f>O89*H89</f>
        <v>0</v>
      </c>
      <c r="Q89" s="148">
        <v>0</v>
      </c>
      <c r="R89" s="148">
        <f>Q89*H89</f>
        <v>0</v>
      </c>
      <c r="S89" s="148">
        <v>0</v>
      </c>
      <c r="T89" s="149">
        <f>S89*H89</f>
        <v>0</v>
      </c>
      <c r="U89" s="33"/>
      <c r="V89" s="33"/>
      <c r="W89" s="33"/>
      <c r="X89" s="33"/>
      <c r="Y89" s="33"/>
      <c r="Z89" s="33"/>
      <c r="AA89" s="33"/>
      <c r="AB89" s="33"/>
      <c r="AC89" s="33"/>
      <c r="AD89" s="33"/>
      <c r="AE89" s="33"/>
      <c r="AR89" s="150" t="s">
        <v>145</v>
      </c>
      <c r="AT89" s="150" t="s">
        <v>140</v>
      </c>
      <c r="AU89" s="150" t="s">
        <v>81</v>
      </c>
      <c r="AY89" s="18" t="s">
        <v>138</v>
      </c>
      <c r="BE89" s="151">
        <f>IF(N89="základní",J89,0)</f>
        <v>0</v>
      </c>
      <c r="BF89" s="151">
        <f>IF(N89="snížená",J89,0)</f>
        <v>0</v>
      </c>
      <c r="BG89" s="151">
        <f>IF(N89="zákl. přenesená",J89,0)</f>
        <v>0</v>
      </c>
      <c r="BH89" s="151">
        <f>IF(N89="sníž. přenesená",J89,0)</f>
        <v>0</v>
      </c>
      <c r="BI89" s="151">
        <f>IF(N89="nulová",J89,0)</f>
        <v>0</v>
      </c>
      <c r="BJ89" s="18" t="s">
        <v>79</v>
      </c>
      <c r="BK89" s="151">
        <f>ROUND(I89*H89,2)</f>
        <v>0</v>
      </c>
      <c r="BL89" s="18" t="s">
        <v>145</v>
      </c>
      <c r="BM89" s="150" t="s">
        <v>993</v>
      </c>
    </row>
    <row r="90" spans="1:65" s="2" customFormat="1" ht="16.5" customHeight="1">
      <c r="A90" s="33"/>
      <c r="B90" s="138"/>
      <c r="C90" s="139" t="s">
        <v>171</v>
      </c>
      <c r="D90" s="139" t="s">
        <v>140</v>
      </c>
      <c r="E90" s="140" t="s">
        <v>994</v>
      </c>
      <c r="F90" s="141" t="s">
        <v>995</v>
      </c>
      <c r="G90" s="142" t="s">
        <v>983</v>
      </c>
      <c r="H90" s="143">
        <v>1</v>
      </c>
      <c r="I90" s="144"/>
      <c r="J90" s="145">
        <f>ROUND(I90*H90,2)</f>
        <v>0</v>
      </c>
      <c r="K90" s="141" t="s">
        <v>321</v>
      </c>
      <c r="L90" s="34"/>
      <c r="M90" s="146" t="s">
        <v>3</v>
      </c>
      <c r="N90" s="147" t="s">
        <v>42</v>
      </c>
      <c r="O90" s="54"/>
      <c r="P90" s="148">
        <f>O90*H90</f>
        <v>0</v>
      </c>
      <c r="Q90" s="148">
        <v>0</v>
      </c>
      <c r="R90" s="148">
        <f>Q90*H90</f>
        <v>0</v>
      </c>
      <c r="S90" s="148">
        <v>0</v>
      </c>
      <c r="T90" s="149">
        <f>S90*H90</f>
        <v>0</v>
      </c>
      <c r="U90" s="33"/>
      <c r="V90" s="33"/>
      <c r="W90" s="33"/>
      <c r="X90" s="33"/>
      <c r="Y90" s="33"/>
      <c r="Z90" s="33"/>
      <c r="AA90" s="33"/>
      <c r="AB90" s="33"/>
      <c r="AC90" s="33"/>
      <c r="AD90" s="33"/>
      <c r="AE90" s="33"/>
      <c r="AR90" s="150" t="s">
        <v>145</v>
      </c>
      <c r="AT90" s="150" t="s">
        <v>140</v>
      </c>
      <c r="AU90" s="150" t="s">
        <v>81</v>
      </c>
      <c r="AY90" s="18" t="s">
        <v>138</v>
      </c>
      <c r="BE90" s="151">
        <f>IF(N90="základní",J90,0)</f>
        <v>0</v>
      </c>
      <c r="BF90" s="151">
        <f>IF(N90="snížená",J90,0)</f>
        <v>0</v>
      </c>
      <c r="BG90" s="151">
        <f>IF(N90="zákl. přenesená",J90,0)</f>
        <v>0</v>
      </c>
      <c r="BH90" s="151">
        <f>IF(N90="sníž. přenesená",J90,0)</f>
        <v>0</v>
      </c>
      <c r="BI90" s="151">
        <f>IF(N90="nulová",J90,0)</f>
        <v>0</v>
      </c>
      <c r="BJ90" s="18" t="s">
        <v>79</v>
      </c>
      <c r="BK90" s="151">
        <f>ROUND(I90*H90,2)</f>
        <v>0</v>
      </c>
      <c r="BL90" s="18" t="s">
        <v>145</v>
      </c>
      <c r="BM90" s="150" t="s">
        <v>996</v>
      </c>
    </row>
    <row r="91" spans="1:65" s="2" customFormat="1" ht="16.5" customHeight="1">
      <c r="A91" s="33"/>
      <c r="B91" s="138"/>
      <c r="C91" s="139" t="s">
        <v>178</v>
      </c>
      <c r="D91" s="139" t="s">
        <v>140</v>
      </c>
      <c r="E91" s="140" t="s">
        <v>997</v>
      </c>
      <c r="F91" s="141" t="s">
        <v>998</v>
      </c>
      <c r="G91" s="142" t="s">
        <v>983</v>
      </c>
      <c r="H91" s="143">
        <v>1</v>
      </c>
      <c r="I91" s="144"/>
      <c r="J91" s="145">
        <f>ROUND(I91*H91,2)</f>
        <v>0</v>
      </c>
      <c r="K91" s="141" t="s">
        <v>321</v>
      </c>
      <c r="L91" s="34"/>
      <c r="M91" s="146" t="s">
        <v>3</v>
      </c>
      <c r="N91" s="147" t="s">
        <v>42</v>
      </c>
      <c r="O91" s="54"/>
      <c r="P91" s="148">
        <f>O91*H91</f>
        <v>0</v>
      </c>
      <c r="Q91" s="148">
        <v>0</v>
      </c>
      <c r="R91" s="148">
        <f>Q91*H91</f>
        <v>0</v>
      </c>
      <c r="S91" s="148">
        <v>0</v>
      </c>
      <c r="T91" s="149">
        <f>S91*H91</f>
        <v>0</v>
      </c>
      <c r="U91" s="33"/>
      <c r="V91" s="33"/>
      <c r="W91" s="33"/>
      <c r="X91" s="33"/>
      <c r="Y91" s="33"/>
      <c r="Z91" s="33"/>
      <c r="AA91" s="33"/>
      <c r="AB91" s="33"/>
      <c r="AC91" s="33"/>
      <c r="AD91" s="33"/>
      <c r="AE91" s="33"/>
      <c r="AR91" s="150" t="s">
        <v>145</v>
      </c>
      <c r="AT91" s="150" t="s">
        <v>140</v>
      </c>
      <c r="AU91" s="150" t="s">
        <v>81</v>
      </c>
      <c r="AY91" s="18" t="s">
        <v>138</v>
      </c>
      <c r="BE91" s="151">
        <f>IF(N91="základní",J91,0)</f>
        <v>0</v>
      </c>
      <c r="BF91" s="151">
        <f>IF(N91="snížená",J91,0)</f>
        <v>0</v>
      </c>
      <c r="BG91" s="151">
        <f>IF(N91="zákl. přenesená",J91,0)</f>
        <v>0</v>
      </c>
      <c r="BH91" s="151">
        <f>IF(N91="sníž. přenesená",J91,0)</f>
        <v>0</v>
      </c>
      <c r="BI91" s="151">
        <f>IF(N91="nulová",J91,0)</f>
        <v>0</v>
      </c>
      <c r="BJ91" s="18" t="s">
        <v>79</v>
      </c>
      <c r="BK91" s="151">
        <f>ROUND(I91*H91,2)</f>
        <v>0</v>
      </c>
      <c r="BL91" s="18" t="s">
        <v>145</v>
      </c>
      <c r="BM91" s="150" t="s">
        <v>999</v>
      </c>
    </row>
    <row r="92" spans="1:65" s="12" customFormat="1" ht="22.9" customHeight="1">
      <c r="B92" s="125"/>
      <c r="D92" s="126" t="s">
        <v>70</v>
      </c>
      <c r="E92" s="136" t="s">
        <v>1000</v>
      </c>
      <c r="F92" s="136" t="s">
        <v>1001</v>
      </c>
      <c r="I92" s="128"/>
      <c r="J92" s="137">
        <f>BK92</f>
        <v>0</v>
      </c>
      <c r="L92" s="125"/>
      <c r="M92" s="130"/>
      <c r="N92" s="131"/>
      <c r="O92" s="131"/>
      <c r="P92" s="132">
        <f>SUM(P93:P95)</f>
        <v>0</v>
      </c>
      <c r="Q92" s="131"/>
      <c r="R92" s="132">
        <f>SUM(R93:R95)</f>
        <v>0</v>
      </c>
      <c r="S92" s="131"/>
      <c r="T92" s="133">
        <f>SUM(T93:T95)</f>
        <v>0</v>
      </c>
      <c r="AR92" s="126" t="s">
        <v>171</v>
      </c>
      <c r="AT92" s="134" t="s">
        <v>70</v>
      </c>
      <c r="AU92" s="134" t="s">
        <v>79</v>
      </c>
      <c r="AY92" s="126" t="s">
        <v>138</v>
      </c>
      <c r="BK92" s="135">
        <f>SUM(BK93:BK95)</f>
        <v>0</v>
      </c>
    </row>
    <row r="93" spans="1:65" s="2" customFormat="1" ht="16.5" customHeight="1">
      <c r="A93" s="33"/>
      <c r="B93" s="138"/>
      <c r="C93" s="139" t="s">
        <v>184</v>
      </c>
      <c r="D93" s="139" t="s">
        <v>140</v>
      </c>
      <c r="E93" s="140" t="s">
        <v>1002</v>
      </c>
      <c r="F93" s="141" t="s">
        <v>1001</v>
      </c>
      <c r="G93" s="142" t="s">
        <v>983</v>
      </c>
      <c r="H93" s="143">
        <v>1</v>
      </c>
      <c r="I93" s="144"/>
      <c r="J93" s="145">
        <f>ROUND(I93*H93,2)</f>
        <v>0</v>
      </c>
      <c r="K93" s="141" t="s">
        <v>321</v>
      </c>
      <c r="L93" s="34"/>
      <c r="M93" s="146" t="s">
        <v>3</v>
      </c>
      <c r="N93" s="147" t="s">
        <v>42</v>
      </c>
      <c r="O93" s="54"/>
      <c r="P93" s="148">
        <f>O93*H93</f>
        <v>0</v>
      </c>
      <c r="Q93" s="148">
        <v>0</v>
      </c>
      <c r="R93" s="148">
        <f>Q93*H93</f>
        <v>0</v>
      </c>
      <c r="S93" s="148">
        <v>0</v>
      </c>
      <c r="T93" s="149">
        <f>S93*H93</f>
        <v>0</v>
      </c>
      <c r="U93" s="33"/>
      <c r="V93" s="33"/>
      <c r="W93" s="33"/>
      <c r="X93" s="33"/>
      <c r="Y93" s="33"/>
      <c r="Z93" s="33"/>
      <c r="AA93" s="33"/>
      <c r="AB93" s="33"/>
      <c r="AC93" s="33"/>
      <c r="AD93" s="33"/>
      <c r="AE93" s="33"/>
      <c r="AR93" s="150" t="s">
        <v>145</v>
      </c>
      <c r="AT93" s="150" t="s">
        <v>140</v>
      </c>
      <c r="AU93" s="150" t="s">
        <v>81</v>
      </c>
      <c r="AY93" s="18" t="s">
        <v>138</v>
      </c>
      <c r="BE93" s="151">
        <f>IF(N93="základní",J93,0)</f>
        <v>0</v>
      </c>
      <c r="BF93" s="151">
        <f>IF(N93="snížená",J93,0)</f>
        <v>0</v>
      </c>
      <c r="BG93" s="151">
        <f>IF(N93="zákl. přenesená",J93,0)</f>
        <v>0</v>
      </c>
      <c r="BH93" s="151">
        <f>IF(N93="sníž. přenesená",J93,0)</f>
        <v>0</v>
      </c>
      <c r="BI93" s="151">
        <f>IF(N93="nulová",J93,0)</f>
        <v>0</v>
      </c>
      <c r="BJ93" s="18" t="s">
        <v>79</v>
      </c>
      <c r="BK93" s="151">
        <f>ROUND(I93*H93,2)</f>
        <v>0</v>
      </c>
      <c r="BL93" s="18" t="s">
        <v>145</v>
      </c>
      <c r="BM93" s="150" t="s">
        <v>1003</v>
      </c>
    </row>
    <row r="94" spans="1:65" s="2" customFormat="1" ht="16.5" customHeight="1">
      <c r="A94" s="33"/>
      <c r="B94" s="138"/>
      <c r="C94" s="139" t="s">
        <v>189</v>
      </c>
      <c r="D94" s="139" t="s">
        <v>140</v>
      </c>
      <c r="E94" s="140" t="s">
        <v>1004</v>
      </c>
      <c r="F94" s="141" t="s">
        <v>1005</v>
      </c>
      <c r="G94" s="142" t="s">
        <v>983</v>
      </c>
      <c r="H94" s="143">
        <v>1</v>
      </c>
      <c r="I94" s="144"/>
      <c r="J94" s="145">
        <f>ROUND(I94*H94,2)</f>
        <v>0</v>
      </c>
      <c r="K94" s="141" t="s">
        <v>321</v>
      </c>
      <c r="L94" s="34"/>
      <c r="M94" s="146" t="s">
        <v>3</v>
      </c>
      <c r="N94" s="147" t="s">
        <v>42</v>
      </c>
      <c r="O94" s="54"/>
      <c r="P94" s="148">
        <f>O94*H94</f>
        <v>0</v>
      </c>
      <c r="Q94" s="148">
        <v>0</v>
      </c>
      <c r="R94" s="148">
        <f>Q94*H94</f>
        <v>0</v>
      </c>
      <c r="S94" s="148">
        <v>0</v>
      </c>
      <c r="T94" s="149">
        <f>S94*H94</f>
        <v>0</v>
      </c>
      <c r="U94" s="33"/>
      <c r="V94" s="33"/>
      <c r="W94" s="33"/>
      <c r="X94" s="33"/>
      <c r="Y94" s="33"/>
      <c r="Z94" s="33"/>
      <c r="AA94" s="33"/>
      <c r="AB94" s="33"/>
      <c r="AC94" s="33"/>
      <c r="AD94" s="33"/>
      <c r="AE94" s="33"/>
      <c r="AR94" s="150" t="s">
        <v>145</v>
      </c>
      <c r="AT94" s="150" t="s">
        <v>140</v>
      </c>
      <c r="AU94" s="150" t="s">
        <v>81</v>
      </c>
      <c r="AY94" s="18" t="s">
        <v>138</v>
      </c>
      <c r="BE94" s="151">
        <f>IF(N94="základní",J94,0)</f>
        <v>0</v>
      </c>
      <c r="BF94" s="151">
        <f>IF(N94="snížená",J94,0)</f>
        <v>0</v>
      </c>
      <c r="BG94" s="151">
        <f>IF(N94="zákl. přenesená",J94,0)</f>
        <v>0</v>
      </c>
      <c r="BH94" s="151">
        <f>IF(N94="sníž. přenesená",J94,0)</f>
        <v>0</v>
      </c>
      <c r="BI94" s="151">
        <f>IF(N94="nulová",J94,0)</f>
        <v>0</v>
      </c>
      <c r="BJ94" s="18" t="s">
        <v>79</v>
      </c>
      <c r="BK94" s="151">
        <f>ROUND(I94*H94,2)</f>
        <v>0</v>
      </c>
      <c r="BL94" s="18" t="s">
        <v>145</v>
      </c>
      <c r="BM94" s="150" t="s">
        <v>1006</v>
      </c>
    </row>
    <row r="95" spans="1:65" s="2" customFormat="1" ht="16.5" customHeight="1">
      <c r="A95" s="33"/>
      <c r="B95" s="138"/>
      <c r="C95" s="139" t="s">
        <v>199</v>
      </c>
      <c r="D95" s="139" t="s">
        <v>140</v>
      </c>
      <c r="E95" s="140" t="s">
        <v>1007</v>
      </c>
      <c r="F95" s="141" t="s">
        <v>1008</v>
      </c>
      <c r="G95" s="142" t="s">
        <v>983</v>
      </c>
      <c r="H95" s="143">
        <v>1</v>
      </c>
      <c r="I95" s="144"/>
      <c r="J95" s="145">
        <f>ROUND(I95*H95,2)</f>
        <v>0</v>
      </c>
      <c r="K95" s="141" t="s">
        <v>321</v>
      </c>
      <c r="L95" s="34"/>
      <c r="M95" s="146" t="s">
        <v>3</v>
      </c>
      <c r="N95" s="147" t="s">
        <v>42</v>
      </c>
      <c r="O95" s="54"/>
      <c r="P95" s="148">
        <f>O95*H95</f>
        <v>0</v>
      </c>
      <c r="Q95" s="148">
        <v>0</v>
      </c>
      <c r="R95" s="148">
        <f>Q95*H95</f>
        <v>0</v>
      </c>
      <c r="S95" s="148">
        <v>0</v>
      </c>
      <c r="T95" s="149">
        <f>S95*H95</f>
        <v>0</v>
      </c>
      <c r="U95" s="33"/>
      <c r="V95" s="33"/>
      <c r="W95" s="33"/>
      <c r="X95" s="33"/>
      <c r="Y95" s="33"/>
      <c r="Z95" s="33"/>
      <c r="AA95" s="33"/>
      <c r="AB95" s="33"/>
      <c r="AC95" s="33"/>
      <c r="AD95" s="33"/>
      <c r="AE95" s="33"/>
      <c r="AR95" s="150" t="s">
        <v>145</v>
      </c>
      <c r="AT95" s="150" t="s">
        <v>140</v>
      </c>
      <c r="AU95" s="150" t="s">
        <v>81</v>
      </c>
      <c r="AY95" s="18" t="s">
        <v>138</v>
      </c>
      <c r="BE95" s="151">
        <f>IF(N95="základní",J95,0)</f>
        <v>0</v>
      </c>
      <c r="BF95" s="151">
        <f>IF(N95="snížená",J95,0)</f>
        <v>0</v>
      </c>
      <c r="BG95" s="151">
        <f>IF(N95="zákl. přenesená",J95,0)</f>
        <v>0</v>
      </c>
      <c r="BH95" s="151">
        <f>IF(N95="sníž. přenesená",J95,0)</f>
        <v>0</v>
      </c>
      <c r="BI95" s="151">
        <f>IF(N95="nulová",J95,0)</f>
        <v>0</v>
      </c>
      <c r="BJ95" s="18" t="s">
        <v>79</v>
      </c>
      <c r="BK95" s="151">
        <f>ROUND(I95*H95,2)</f>
        <v>0</v>
      </c>
      <c r="BL95" s="18" t="s">
        <v>145</v>
      </c>
      <c r="BM95" s="150" t="s">
        <v>1009</v>
      </c>
    </row>
    <row r="96" spans="1:65" s="12" customFormat="1" ht="22.9" customHeight="1">
      <c r="B96" s="125"/>
      <c r="D96" s="126" t="s">
        <v>70</v>
      </c>
      <c r="E96" s="136" t="s">
        <v>1010</v>
      </c>
      <c r="F96" s="136" t="s">
        <v>1011</v>
      </c>
      <c r="I96" s="128"/>
      <c r="J96" s="137">
        <f>BK96</f>
        <v>0</v>
      </c>
      <c r="L96" s="125"/>
      <c r="M96" s="130"/>
      <c r="N96" s="131"/>
      <c r="O96" s="131"/>
      <c r="P96" s="132">
        <f>SUM(P97:P98)</f>
        <v>0</v>
      </c>
      <c r="Q96" s="131"/>
      <c r="R96" s="132">
        <f>SUM(R97:R98)</f>
        <v>0</v>
      </c>
      <c r="S96" s="131"/>
      <c r="T96" s="133">
        <f>SUM(T97:T98)</f>
        <v>0</v>
      </c>
      <c r="AR96" s="126" t="s">
        <v>171</v>
      </c>
      <c r="AT96" s="134" t="s">
        <v>70</v>
      </c>
      <c r="AU96" s="134" t="s">
        <v>79</v>
      </c>
      <c r="AY96" s="126" t="s">
        <v>138</v>
      </c>
      <c r="BK96" s="135">
        <f>SUM(BK97:BK98)</f>
        <v>0</v>
      </c>
    </row>
    <row r="97" spans="1:65" s="2" customFormat="1" ht="16.5" customHeight="1">
      <c r="A97" s="33"/>
      <c r="B97" s="138"/>
      <c r="C97" s="139" t="s">
        <v>207</v>
      </c>
      <c r="D97" s="139" t="s">
        <v>140</v>
      </c>
      <c r="E97" s="140" t="s">
        <v>1012</v>
      </c>
      <c r="F97" s="141" t="s">
        <v>1013</v>
      </c>
      <c r="G97" s="142" t="s">
        <v>983</v>
      </c>
      <c r="H97" s="143">
        <v>1</v>
      </c>
      <c r="I97" s="144"/>
      <c r="J97" s="145">
        <f>ROUND(I97*H97,2)</f>
        <v>0</v>
      </c>
      <c r="K97" s="141" t="s">
        <v>321</v>
      </c>
      <c r="L97" s="34"/>
      <c r="M97" s="146" t="s">
        <v>3</v>
      </c>
      <c r="N97" s="147" t="s">
        <v>42</v>
      </c>
      <c r="O97" s="54"/>
      <c r="P97" s="148">
        <f>O97*H97</f>
        <v>0</v>
      </c>
      <c r="Q97" s="148">
        <v>0</v>
      </c>
      <c r="R97" s="148">
        <f>Q97*H97</f>
        <v>0</v>
      </c>
      <c r="S97" s="148">
        <v>0</v>
      </c>
      <c r="T97" s="149">
        <f>S97*H97</f>
        <v>0</v>
      </c>
      <c r="U97" s="33"/>
      <c r="V97" s="33"/>
      <c r="W97" s="33"/>
      <c r="X97" s="33"/>
      <c r="Y97" s="33"/>
      <c r="Z97" s="33"/>
      <c r="AA97" s="33"/>
      <c r="AB97" s="33"/>
      <c r="AC97" s="33"/>
      <c r="AD97" s="33"/>
      <c r="AE97" s="33"/>
      <c r="AR97" s="150" t="s">
        <v>145</v>
      </c>
      <c r="AT97" s="150" t="s">
        <v>140</v>
      </c>
      <c r="AU97" s="150" t="s">
        <v>81</v>
      </c>
      <c r="AY97" s="18" t="s">
        <v>138</v>
      </c>
      <c r="BE97" s="151">
        <f>IF(N97="základní",J97,0)</f>
        <v>0</v>
      </c>
      <c r="BF97" s="151">
        <f>IF(N97="snížená",J97,0)</f>
        <v>0</v>
      </c>
      <c r="BG97" s="151">
        <f>IF(N97="zákl. přenesená",J97,0)</f>
        <v>0</v>
      </c>
      <c r="BH97" s="151">
        <f>IF(N97="sníž. přenesená",J97,0)</f>
        <v>0</v>
      </c>
      <c r="BI97" s="151">
        <f>IF(N97="nulová",J97,0)</f>
        <v>0</v>
      </c>
      <c r="BJ97" s="18" t="s">
        <v>79</v>
      </c>
      <c r="BK97" s="151">
        <f>ROUND(I97*H97,2)</f>
        <v>0</v>
      </c>
      <c r="BL97" s="18" t="s">
        <v>145</v>
      </c>
      <c r="BM97" s="150" t="s">
        <v>1014</v>
      </c>
    </row>
    <row r="98" spans="1:65" s="2" customFormat="1" ht="16.5" customHeight="1">
      <c r="A98" s="33"/>
      <c r="B98" s="138"/>
      <c r="C98" s="139" t="s">
        <v>211</v>
      </c>
      <c r="D98" s="139" t="s">
        <v>140</v>
      </c>
      <c r="E98" s="140" t="s">
        <v>1015</v>
      </c>
      <c r="F98" s="141" t="s">
        <v>1016</v>
      </c>
      <c r="G98" s="142" t="s">
        <v>983</v>
      </c>
      <c r="H98" s="143">
        <v>1</v>
      </c>
      <c r="I98" s="144"/>
      <c r="J98" s="145">
        <f>ROUND(I98*H98,2)</f>
        <v>0</v>
      </c>
      <c r="K98" s="141" t="s">
        <v>321</v>
      </c>
      <c r="L98" s="34"/>
      <c r="M98" s="146" t="s">
        <v>3</v>
      </c>
      <c r="N98" s="147" t="s">
        <v>42</v>
      </c>
      <c r="O98" s="54"/>
      <c r="P98" s="148">
        <f>O98*H98</f>
        <v>0</v>
      </c>
      <c r="Q98" s="148">
        <v>0</v>
      </c>
      <c r="R98" s="148">
        <f>Q98*H98</f>
        <v>0</v>
      </c>
      <c r="S98" s="148">
        <v>0</v>
      </c>
      <c r="T98" s="149">
        <f>S98*H98</f>
        <v>0</v>
      </c>
      <c r="U98" s="33"/>
      <c r="V98" s="33"/>
      <c r="W98" s="33"/>
      <c r="X98" s="33"/>
      <c r="Y98" s="33"/>
      <c r="Z98" s="33"/>
      <c r="AA98" s="33"/>
      <c r="AB98" s="33"/>
      <c r="AC98" s="33"/>
      <c r="AD98" s="33"/>
      <c r="AE98" s="33"/>
      <c r="AR98" s="150" t="s">
        <v>145</v>
      </c>
      <c r="AT98" s="150" t="s">
        <v>140</v>
      </c>
      <c r="AU98" s="150" t="s">
        <v>81</v>
      </c>
      <c r="AY98" s="18" t="s">
        <v>138</v>
      </c>
      <c r="BE98" s="151">
        <f>IF(N98="základní",J98,0)</f>
        <v>0</v>
      </c>
      <c r="BF98" s="151">
        <f>IF(N98="snížená",J98,0)</f>
        <v>0</v>
      </c>
      <c r="BG98" s="151">
        <f>IF(N98="zákl. přenesená",J98,0)</f>
        <v>0</v>
      </c>
      <c r="BH98" s="151">
        <f>IF(N98="sníž. přenesená",J98,0)</f>
        <v>0</v>
      </c>
      <c r="BI98" s="151">
        <f>IF(N98="nulová",J98,0)</f>
        <v>0</v>
      </c>
      <c r="BJ98" s="18" t="s">
        <v>79</v>
      </c>
      <c r="BK98" s="151">
        <f>ROUND(I98*H98,2)</f>
        <v>0</v>
      </c>
      <c r="BL98" s="18" t="s">
        <v>145</v>
      </c>
      <c r="BM98" s="150" t="s">
        <v>1017</v>
      </c>
    </row>
    <row r="99" spans="1:65" s="2" customFormat="1" ht="6.95" customHeight="1">
      <c r="A99" s="33"/>
      <c r="B99" s="43"/>
      <c r="C99" s="44"/>
      <c r="D99" s="44"/>
      <c r="E99" s="44"/>
      <c r="F99" s="44"/>
      <c r="G99" s="44"/>
      <c r="H99" s="44"/>
      <c r="I99" s="44"/>
      <c r="J99" s="44"/>
      <c r="K99" s="44"/>
      <c r="L99" s="34"/>
      <c r="M99" s="33"/>
      <c r="O99" s="33"/>
      <c r="P99" s="33"/>
      <c r="Q99" s="33"/>
      <c r="R99" s="33"/>
      <c r="S99" s="33"/>
      <c r="T99" s="33"/>
      <c r="U99" s="33"/>
      <c r="V99" s="33"/>
      <c r="W99" s="33"/>
      <c r="X99" s="33"/>
      <c r="Y99" s="33"/>
      <c r="Z99" s="33"/>
      <c r="AA99" s="33"/>
      <c r="AB99" s="33"/>
      <c r="AC99" s="33"/>
      <c r="AD99" s="33"/>
      <c r="AE99" s="33"/>
    </row>
    <row r="100" spans="1:65" ht="11.25"/>
    <row r="101" spans="1:65" ht="11.25"/>
    <row r="102" spans="1:65" ht="11.25"/>
    <row r="103" spans="1:65" ht="11.25"/>
    <row r="104" spans="1:65" ht="11.25"/>
    <row r="105" spans="1:65" ht="11.25"/>
    <row r="106" spans="1:65" ht="11.25"/>
    <row r="107" spans="1:65" ht="11.25"/>
    <row r="108" spans="1:65" ht="11.25"/>
    <row r="109" spans="1:65" ht="11.25"/>
    <row r="110" spans="1:65" ht="11.25"/>
  </sheetData>
  <autoFilter ref="C82:K98" xr:uid="{00000000-0009-0000-0000-000008000000}"/>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19</vt:i4>
      </vt:variant>
    </vt:vector>
  </HeadingPairs>
  <TitlesOfParts>
    <vt:vector size="29" baseType="lpstr">
      <vt:lpstr>Rekapitulace stavby</vt:lpstr>
      <vt:lpstr>SO 101 - Polní cesta C4</vt:lpstr>
      <vt:lpstr>SO 102 - Polní cesta C5</vt:lpstr>
      <vt:lpstr>SO 301 - Odvodnění polní ...</vt:lpstr>
      <vt:lpstr>SO 302 - Odvodnění polní...</vt:lpstr>
      <vt:lpstr>SO 801.1 - Interakční prv...</vt:lpstr>
      <vt:lpstr>SO 801.2 - Lokální biokor...</vt:lpstr>
      <vt:lpstr>SO 802 - Kácení a výsadba...</vt:lpstr>
      <vt:lpstr>SO 900 - Vedlejší rozpočt...</vt:lpstr>
      <vt:lpstr>Pokyny pro vyplnění</vt:lpstr>
      <vt:lpstr>'Rekapitulace stavby'!Názvy_tisku</vt:lpstr>
      <vt:lpstr>'SO 101 - Polní cesta C4'!Názvy_tisku</vt:lpstr>
      <vt:lpstr>'SO 102 - Polní cesta C5'!Názvy_tisku</vt:lpstr>
      <vt:lpstr>'SO 301 - Odvodnění polní ...'!Názvy_tisku</vt:lpstr>
      <vt:lpstr>'SO 302 - Odvodnění polní...'!Názvy_tisku</vt:lpstr>
      <vt:lpstr>'SO 801.1 - Interakční prv...'!Názvy_tisku</vt:lpstr>
      <vt:lpstr>'SO 801.2 - Lokální biokor...'!Názvy_tisku</vt:lpstr>
      <vt:lpstr>'SO 802 - Kácení a výsadba...'!Názvy_tisku</vt:lpstr>
      <vt:lpstr>'SO 900 - Vedlejší rozpočt...'!Názvy_tisku</vt:lpstr>
      <vt:lpstr>'Pokyny pro vyplnění'!Oblast_tisku</vt:lpstr>
      <vt:lpstr>'Rekapitulace stavby'!Oblast_tisku</vt:lpstr>
      <vt:lpstr>'SO 101 - Polní cesta C4'!Oblast_tisku</vt:lpstr>
      <vt:lpstr>'SO 102 - Polní cesta C5'!Oblast_tisku</vt:lpstr>
      <vt:lpstr>'SO 301 - Odvodnění polní ...'!Oblast_tisku</vt:lpstr>
      <vt:lpstr>'SO 302 - Odvodnění polní...'!Oblast_tisku</vt:lpstr>
      <vt:lpstr>'SO 801.1 - Interakční prv...'!Oblast_tisku</vt:lpstr>
      <vt:lpstr>'SO 801.2 - Lokální biokor...'!Oblast_tisku</vt:lpstr>
      <vt:lpstr>'SO 802 - Kácení a výsadba...'!Oblast_tisku</vt:lpstr>
      <vt:lpstr>'SO 900 - Vedlejší rozpočt...'!Oblast_tisku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Zelený, Milan</dc:creator>
  <cp:lastModifiedBy>Zelený, Milan</cp:lastModifiedBy>
  <dcterms:created xsi:type="dcterms:W3CDTF">2021-03-19T08:30:50Z</dcterms:created>
  <dcterms:modified xsi:type="dcterms:W3CDTF">2021-03-19T08:39:45Z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2021-03-19T08:32:02Z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57d7dcd5-50d9-47bc-89dc-30a69aef6708</vt:lpwstr>
  </property>
  <property fmtid="{D5CDD505-2E9C-101B-9397-08002B2CF9AE}" pid="8" name="MSIP_Label_43f08ec5-d6d9-4227-8387-ccbfcb3632c4_ContentBits">
    <vt:lpwstr>0</vt:lpwstr>
  </property>
</Properties>
</file>