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24" yWindow="588" windowWidth="18876" windowHeight="9468" activeTab="0"/>
  </bookViews>
  <sheets>
    <sheet name="Rekapitulace stavby" sheetId="1" r:id="rId1"/>
    <sheet name="SO-01 - Odstranění sedimentů" sheetId="2" r:id="rId2"/>
    <sheet name="SO-02 - Sdružený objekt" sheetId="3" r:id="rId3"/>
    <sheet name="SO-03 - Rozšíření hráze" sheetId="4" r:id="rId4"/>
    <sheet name="SO-04 - Odstranění součas..." sheetId="5" r:id="rId5"/>
    <sheet name="SO-05 - Výsadby" sheetId="6" r:id="rId6"/>
    <sheet name="SO-06 - Kácení" sheetId="7" r:id="rId7"/>
    <sheet name="VON - Vedlejší a ostatní ..." sheetId="8" r:id="rId8"/>
    <sheet name="Pokyny pro vyplnění" sheetId="9" r:id="rId9"/>
  </sheets>
  <definedNames>
    <definedName name="_xlnm._FilterDatabase" localSheetId="1" hidden="1">'SO-01 - Odstranění sedimentů'!$C$83:$K$154</definedName>
    <definedName name="_xlnm._FilterDatabase" localSheetId="2" hidden="1">'SO-02 - Sdružený objekt'!$C$88:$K$442</definedName>
    <definedName name="_xlnm._FilterDatabase" localSheetId="3" hidden="1">'SO-03 - Rozšíření hráze'!$C$84:$K$197</definedName>
    <definedName name="_xlnm._FilterDatabase" localSheetId="4" hidden="1">'SO-04 - Odstranění součas...'!$C$84:$K$178</definedName>
    <definedName name="_xlnm._FilterDatabase" localSheetId="5" hidden="1">'SO-05 - Výsadby'!$C$81:$K$108</definedName>
    <definedName name="_xlnm._FilterDatabase" localSheetId="6" hidden="1">'SO-06 - Kácení'!$C$80:$K$124</definedName>
    <definedName name="_xlnm._FilterDatabase" localSheetId="7" hidden="1">'VON - Vedlejší a ostatní ...'!$C$81:$K$115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'SO-01 - Odstranění sedimentů'!$C$4:$J$39,'SO-01 - Odstranění sedimentů'!$C$45:$J$65,'SO-01 - Odstranění sedimentů'!$C$71:$K$154</definedName>
    <definedName name="_xlnm.Print_Area" localSheetId="2">'SO-02 - Sdružený objekt'!$C$4:$J$39,'SO-02 - Sdružený objekt'!$C$45:$J$70,'SO-02 - Sdružený objekt'!$C$76:$K$442</definedName>
    <definedName name="_xlnm.Print_Area" localSheetId="3">'SO-03 - Rozšíření hráze'!$C$4:$J$39,'SO-03 - Rozšíření hráze'!$C$45:$J$66,'SO-03 - Rozšíření hráze'!$C$72:$K$197</definedName>
    <definedName name="_xlnm.Print_Area" localSheetId="4">'SO-04 - Odstranění součas...'!$C$4:$J$39,'SO-04 - Odstranění součas...'!$C$45:$J$66,'SO-04 - Odstranění součas...'!$C$72:$K$178</definedName>
    <definedName name="_xlnm.Print_Area" localSheetId="5">'SO-05 - Výsadby'!$C$4:$J$39,'SO-05 - Výsadby'!$C$45:$J$63,'SO-05 - Výsadby'!$C$69:$K$108</definedName>
    <definedName name="_xlnm.Print_Area" localSheetId="6">'SO-06 - Kácení'!$C$4:$J$39,'SO-06 - Kácení'!$C$45:$J$62,'SO-06 - Kácení'!$C$68:$K$124</definedName>
    <definedName name="_xlnm.Print_Area" localSheetId="7">'VON - Vedlejší a ostatní ...'!$C$4:$J$39,'VON - Vedlejší a ostatní ...'!$C$45:$J$63,'VON - Vedlejší a ostatní ...'!$C$69:$K$115</definedName>
    <definedName name="_xlnm.Print_Titles" localSheetId="0">'Rekapitulace stavby'!$52:$52</definedName>
    <definedName name="_xlnm.Print_Titles" localSheetId="1">'SO-01 - Odstranění sedimentů'!$83:$83</definedName>
    <definedName name="_xlnm.Print_Titles" localSheetId="2">'SO-02 - Sdružený objekt'!$88:$88</definedName>
    <definedName name="_xlnm.Print_Titles" localSheetId="3">'SO-03 - Rozšíření hráze'!$84:$84</definedName>
    <definedName name="_xlnm.Print_Titles" localSheetId="4">'SO-04 - Odstranění součas...'!$84:$84</definedName>
    <definedName name="_xlnm.Print_Titles" localSheetId="5">'SO-05 - Výsadby'!$81:$81</definedName>
    <definedName name="_xlnm.Print_Titles" localSheetId="6">'SO-06 - Kácení'!$80:$80</definedName>
    <definedName name="_xlnm.Print_Titles" localSheetId="7">'VON - Vedlejší a ostatní ...'!$81:$81</definedName>
  </definedNames>
  <calcPr calcId="125725"/>
</workbook>
</file>

<file path=xl/sharedStrings.xml><?xml version="1.0" encoding="utf-8"?>
<sst xmlns="http://schemas.openxmlformats.org/spreadsheetml/2006/main" count="7839" uniqueCount="1416">
  <si>
    <t>Export Komplet</t>
  </si>
  <si>
    <t>VZ</t>
  </si>
  <si>
    <t>2.0</t>
  </si>
  <si>
    <t>ZAMOK</t>
  </si>
  <si>
    <t>False</t>
  </si>
  <si>
    <t>{98bcecf4-9ea0-47a9-8085-9c9dbe9dac7c}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</si>
  <si>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</si>
  <si>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</si>
  <si>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</si>
  <si>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</si>
  <si>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</si>
  <si>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</si>
  <si>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</si>
  <si>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</si>
  <si>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PAT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</si>
  <si>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</si>
  <si>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</si>
  <si>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rybníku Hlíza na ochrannou nádrž a rekonstr. části cesty HC2 v k.ú. Dřevěnice - rekonstrukce rybníku Hlíza</t>
  </si>
  <si>
    <t>KSO:</t>
  </si>
  <si>
    <t/>
  </si>
  <si>
    <t>CC-CZ:</t>
  </si>
  <si>
    <t>Místo:</t>
  </si>
  <si>
    <t xml:space="preserve"> </t>
  </si>
  <si>
    <t>Datum:</t>
  </si>
  <si>
    <t>5. 11. 2020</t>
  </si>
  <si>
    <t>Zadavatel:</t>
  </si>
  <si>
    <t>IČ:</t>
  </si>
  <si>
    <t>ČR-SPÚ, Pobočka Jičín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</si>
  <si>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</si>
  <si>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</si>
  <si>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</si>
  <si>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</si>
  <si>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</si>
  <si>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</si>
  <si>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</si>
  <si>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</si>
  <si>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</si>
  <si>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</si>
  <si>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</si>
  <si>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</si>
  <si>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</si>
  <si>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</si>
  <si>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</si>
  <si>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</si>
  <si>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</si>
  <si>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</si>
  <si>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</si>
  <si>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</si>
  <si>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</si>
  <si>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</si>
  <si>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</si>
  <si>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</si>
  <si>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</si>
  <si>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</si>
  <si>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</si>
  <si>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</si>
  <si>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</si>
  <si>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</si>
  <si>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</si>
  <si>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</si>
  <si>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</si>
  <si>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</si>
  <si>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</si>
  <si>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</si>
  <si>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</si>
  <si>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</si>
  <si>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</si>
  <si>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</si>
  <si>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</si>
  <si>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</si>
  <si>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</si>
  <si>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</si>
  <si>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</si>
  <si>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</si>
  <si>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</si>
  <si>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</si>
  <si>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</si>
  <si>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Odstranění sedimentů</t>
  </si>
  <si>
    <t>STA</t>
  </si>
  <si>
    <t>1</t>
  </si>
  <si>
    <t>{c504bda9-3bb9-4225-b39f-30dd2db1a696}</t>
  </si>
  <si>
    <t>833 1</t>
  </si>
  <si>
    <t>2</t>
  </si>
  <si>
    <t>SO-02</t>
  </si>
  <si>
    <t>Sdružený objekt</t>
  </si>
  <si>
    <t>{947bd81d-33cf-4d0b-86ac-5a7df212ee5a}</t>
  </si>
  <si>
    <t>832 3</t>
  </si>
  <si>
    <t>SO-03</t>
  </si>
  <si>
    <t>Rozšíření hráze</t>
  </si>
  <si>
    <t>{58877aeb-b55f-40e8-8b6f-761823062f05}</t>
  </si>
  <si>
    <t>832 1</t>
  </si>
  <si>
    <t>SO-04</t>
  </si>
  <si>
    <t>Odstranění současných objektů</t>
  </si>
  <si>
    <t>{18851602-336c-4540-afe5-d868a1312fa2}</t>
  </si>
  <si>
    <t>SO-05</t>
  </si>
  <si>
    <t>Výsadby</t>
  </si>
  <si>
    <t>{8f6c27fe-7cf0-4e7a-a487-83419c8cc386}</t>
  </si>
  <si>
    <t>SO-06</t>
  </si>
  <si>
    <t>Kácení</t>
  </si>
  <si>
    <t>{db7b8232-3f1b-461b-9ced-f11246cb1866}</t>
  </si>
  <si>
    <t>VON</t>
  </si>
  <si>
    <t>Vedlejší a ostatní náklady</t>
  </si>
  <si>
    <t>{8cd588c6-2525-4b81-bacc-4726da78f520}</t>
  </si>
  <si>
    <t>KRYCÍ LIST SOUPISU PRACÍ</t>
  </si>
  <si>
    <t>Objekt:</t>
  </si>
  <si>
    <t>SO-01 - Odstranění sedimentů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</si>
  <si>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</si>
  <si>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</si>
  <si>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</si>
  <si>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</si>
  <si>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</si>
  <si>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</si>
  <si>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</si>
  <si>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</si>
  <si>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</si>
  <si>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</si>
  <si>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</si>
  <si>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</si>
  <si>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</si>
  <si>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</si>
  <si>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</si>
  <si>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</si>
  <si>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</si>
  <si>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</si>
  <si>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</si>
  <si>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</si>
  <si>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</si>
  <si>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</si>
  <si>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</si>
  <si>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</si>
  <si>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</si>
  <si>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</si>
  <si>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</si>
  <si>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122351107</t>
  </si>
  <si>
    <t>Odkopávky a prokopávky nezapažené v hornině třídy těžitelnosti II, skupiny 4 objem přes 5000 m3 strojně</t>
  </si>
  <si>
    <t>m3</t>
  </si>
  <si>
    <t>CS ÚRS 2020 02</t>
  </si>
  <si>
    <t>4</t>
  </si>
  <si>
    <t>-2061173017</t>
  </si>
  <si>
    <t>PP</t>
  </si>
  <si>
    <t>Odkopávky a prokopávky nezapažené strojně v hornině třídy těžitelnosti II skupiny 4 přes 5 000 m3</t>
  </si>
  <si>
    <t>VV</t>
  </si>
  <si>
    <t>"sediment z mezideponie na místo uložení" 22626,4+1023,6</t>
  </si>
  <si>
    <t>122703601</t>
  </si>
  <si>
    <t>Odstranění nánosů při únosnosti dna přes 0,15 do 40 kPa</t>
  </si>
  <si>
    <t>-1823507191</t>
  </si>
  <si>
    <t>Odstranění nánosů z vypuštěných vodních nádrží nebo rybníků s uložením do hromad na vzdálenost do 20 m ve výkopišti při únosnosti dna přes 15 kPa do 40 kPa</t>
  </si>
  <si>
    <t>"viz. Výkaz výměr D.1.2.13. (60%)" (23596,0-969,6)*0,6</t>
  </si>
  <si>
    <t>3</t>
  </si>
  <si>
    <t>122703602</t>
  </si>
  <si>
    <t>Odstranění nánosů při únosnosti dna přes 40 do 60 kPa</t>
  </si>
  <si>
    <t>-1827345064</t>
  </si>
  <si>
    <t>Odstranění nánosů z vypuštěných vodních nádrží nebo rybníků s uložením do hromad na vzdálenost do 20 m ve výkopišti při únosnosti dna přes 40 kPa do 60 kPa</t>
  </si>
  <si>
    <t>"viz. Výkaz výměr D.1.2.13. (40%)" (23596,0-969,6)*0,4</t>
  </si>
  <si>
    <t>125303101</t>
  </si>
  <si>
    <t>Vykopávky melioračních kanálů pro meliorace zemědělské v hornině třídy těžitelnosti II, skupiny 4</t>
  </si>
  <si>
    <t>-661241859</t>
  </si>
  <si>
    <t>Vykopávky melioračních kanálů přívodních (závlahových) nebo odpadních pro jakoukoliv šířku kanálu, jeho hloubku a množství vykopávky pro zemědělské meliorace v hornině třídy těžitelnosti II skupiny 4</t>
  </si>
  <si>
    <t>"odvodňovací příkopy celkové dl. 1010 m - viz. TZ D.1.2.1. + Situace C.3." 1010,0*1,6*0,6</t>
  </si>
  <si>
    <t>"úprava vtoku do nádrže - viz. Výkaz výměr D.1.2.13." 54,0</t>
  </si>
  <si>
    <t>5</t>
  </si>
  <si>
    <t>131351105</t>
  </si>
  <si>
    <t>Hloubení jam nezapažených v hornině třídy těžitelnosti II, skupiny 4 objem do 1000 m3 strojně</t>
  </si>
  <si>
    <t>-875589417</t>
  </si>
  <si>
    <t>Hloubení nezapažených jam a zářezů strojně s urovnáním dna do předepsaného profilu a spádu v hornině třídy těžitelnosti II skupiny 4 přes 500 do 1 000 m3</t>
  </si>
  <si>
    <t>"sedimentační hrázka - viz. Výkaz výměr D.1.2.13." 765,0</t>
  </si>
  <si>
    <t>6</t>
  </si>
  <si>
    <t>162253101</t>
  </si>
  <si>
    <t>Vodorovné přemístění nánosu z nádrží do 60 m při únosnosti dna přes 40 kPa</t>
  </si>
  <si>
    <t>739085160</t>
  </si>
  <si>
    <t>Vodorovné přemístění nánosu z vodních nádrží nebo rybníků s vyklopením a hrubým urovnáním skládky při únosnosti dna přes 40 kPa, na vzdálenost přes 20 do 60 m</t>
  </si>
  <si>
    <t>"sediment" 9050,56</t>
  </si>
  <si>
    <t>7</t>
  </si>
  <si>
    <t>162253102</t>
  </si>
  <si>
    <t>Vodorovné přemístění nánosu z nádrží do 40 m při únosnost dna do 40 kPa</t>
  </si>
  <si>
    <t>-567960819</t>
  </si>
  <si>
    <t>Vodorovné přemístění nánosu z vodních nádrží nebo rybníků s vyklopením a hrubým urovnáním skládky při únosnosti dna přes 15 do 40 kPa, na vzdálenost přes 20 do 40 m</t>
  </si>
  <si>
    <t>"sediment" 13575,84</t>
  </si>
  <si>
    <t>8</t>
  </si>
  <si>
    <t>162253901</t>
  </si>
  <si>
    <t>Příplatek k vodorovnému přemístění nánosu při únosnosti dna přes 40 kPa ZKD 40 m přes 60 m</t>
  </si>
  <si>
    <t>-27134770</t>
  </si>
  <si>
    <t>Vodorovné přemístění nánosu z vodních nádrží nebo rybníků s vyklopením a hrubým urovnáním skládky Příplatek k ceně -3101 za každých dalších i započatých 40 m přes 60 m</t>
  </si>
  <si>
    <t>9</t>
  </si>
  <si>
    <t>162253902</t>
  </si>
  <si>
    <t>Příplatek k vodorovnému přemístění nánosu při únosnosti dna do 40 kPa ZKD 10 m přes 40 m</t>
  </si>
  <si>
    <t>1633553749</t>
  </si>
  <si>
    <t>Vodorovné přemístění nánosu z vodních nádrží nebo rybníků s vyklopením a hrubým urovnáním skládky Příplatek k ceně -3102 za každých dalších i započatých 10 m přes 40 m</t>
  </si>
  <si>
    <t>10</t>
  </si>
  <si>
    <t>162351123</t>
  </si>
  <si>
    <t>Vodorovné přemístění do 500 m výkopku/sypaniny z hornin třídy těžitelnosti II, skupiny 4 a 5</t>
  </si>
  <si>
    <t>1633598364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</si>
  <si>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</si>
  <si>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"sediment ze zdrže na mezideponii" 13575,84+9050,56</t>
  </si>
  <si>
    <t>"sediment z odvodňovacích příkopů a vtok. koryta na mezideponii" 969,6+54,0</t>
  </si>
  <si>
    <t>"přebytečná zemina ze sedimentační hrázky na mezideponii" 765,0</t>
  </si>
  <si>
    <t>11</t>
  </si>
  <si>
    <t>167151112</t>
  </si>
  <si>
    <t>Nakládání výkopku z hornin třídy těžitelnosti II, skupiny 4 a 5 přes 100 m3</t>
  </si>
  <si>
    <t>-1806054704</t>
  </si>
  <si>
    <t>Nakládání, skládání a překládání neulehlého výkopku nebo sypaniny strojně nakládání, množství přes 100 m3, z hornin třídy těžitelnosti II, skupiny 4 a 5</t>
  </si>
  <si>
    <t>12</t>
  </si>
  <si>
    <t>171251101</t>
  </si>
  <si>
    <t>Uložení sypaniny do násypů nezhutněných strojně</t>
  </si>
  <si>
    <t>1838808125</t>
  </si>
  <si>
    <t>Uložení sypanin do násypů strojně s rozprostřením sypaniny ve vrstvách a s hrubým urovnáním nezhutněných jakékoliv třídy těžitelnosti</t>
  </si>
  <si>
    <t>P</t>
  </si>
  <si>
    <t>Poznámka k položce:
Přebytečná zemina z výkopu sedimentační hrázky se využije na násyp (rozšíření) hráze.</t>
  </si>
  <si>
    <t>"sediment na mezideponii" 22626,4+1023,6</t>
  </si>
  <si>
    <t>13</t>
  </si>
  <si>
    <t>181351113</t>
  </si>
  <si>
    <t>Rozprostření ornice tl vrstvy do 200 mm pl přes 500 m2 v rovině nebo ve svahu do 1:5 strojně</t>
  </si>
  <si>
    <t>m2</t>
  </si>
  <si>
    <t>-402524026</t>
  </si>
  <si>
    <t>Rozprostření a urovnání ornice v rovině nebo ve svahu sklonu do 1:5 strojně při souvislé ploše přes 500 m2, tl. vrstvy do 200 mm</t>
  </si>
  <si>
    <t>"aplikace sedimentu na pole - viz. TZ D.1.2.1. + parcely k uložení A.3.10." 241404,0</t>
  </si>
  <si>
    <t>14</t>
  </si>
  <si>
    <t>181951113</t>
  </si>
  <si>
    <t>Úprava pláně v hornině třídy těžitelnosti II, skupiny 4 a 5 bez zhutnění strojně</t>
  </si>
  <si>
    <t>-116752655</t>
  </si>
  <si>
    <t>Úprava pláně vyrovnáním výškových rozdílů strojně v hornině třídy těžitelnosti II, skupiny 4 a 5 bez zhutnění</t>
  </si>
  <si>
    <t>"viz. Výkaz výměr D.1.2.13." 37155,5</t>
  </si>
  <si>
    <t>"sedimentační hrázka - viz. C.3." 102,59*3,0</t>
  </si>
  <si>
    <t>182151112</t>
  </si>
  <si>
    <t>Svahování v zářezech v hornině třídy těžitelnosti II, skupiny 4 a 5 strojně</t>
  </si>
  <si>
    <t>964378410</t>
  </si>
  <si>
    <t>Svahování trvalých svahů do projektovaných profilů strojně s potřebným přemístěním výkopku při svahování v zářezech v hornině třídy těžitelnosti II, skupiny 4 a 5</t>
  </si>
  <si>
    <t>"zdrž - viz. Výkaz výměr D.1.2.13." 1304,5</t>
  </si>
  <si>
    <t>"úprava vtoku do sedim. části" 30,0*4,0</t>
  </si>
  <si>
    <t>16</t>
  </si>
  <si>
    <t>183551323</t>
  </si>
  <si>
    <t>Úprava půdy orbou střední do 0,24 m ploch přes 5 ha sklonu do 5°</t>
  </si>
  <si>
    <t>ha</t>
  </si>
  <si>
    <t>1825173253</t>
  </si>
  <si>
    <t>Úprava zemědělské půdy - orba střední, hl. do 0,24 m, na ploše jednotlivě přes 5 ha, o sklonu do 5°</t>
  </si>
  <si>
    <t>"zapravení sedimentu do půdy" 24,1404</t>
  </si>
  <si>
    <t>Vodorovné konstrukce</t>
  </si>
  <si>
    <t>17</t>
  </si>
  <si>
    <t>462511270</t>
  </si>
  <si>
    <t>Zához z lomového kamene bez proštěrkování z terénu hmotnost do 200 kg</t>
  </si>
  <si>
    <t>-1553149667</t>
  </si>
  <si>
    <t>Zához z lomového kamene neupraveného záhozového bez proštěrkování z terénu, hmotnosti jednotlivých kamenů do 200 kg</t>
  </si>
  <si>
    <t>Poznámka k položce:
80% kamene zrna 200 kg, 20% menší frakce.</t>
  </si>
  <si>
    <t>"sedimentační hrázka - viz. Výkaz výměr D.1.2.13. + vzor. řez D.1.2.2.b." 1309,0</t>
  </si>
  <si>
    <t>18</t>
  </si>
  <si>
    <t>462519002</t>
  </si>
  <si>
    <t>Příplatek za urovnání ploch záhozu z lomového kamene hmotnost do 200 kg</t>
  </si>
  <si>
    <t>-133464440</t>
  </si>
  <si>
    <t>Zához z lomového kamene neupraveného záhozového Příplatek k cenám za urovnání viditelných ploch záhozu z kamene, hmotnosti jednotlivých kamenů do 200 kg</t>
  </si>
  <si>
    <t>102,59*10,0</t>
  </si>
  <si>
    <t>Ostatní konstrukce a práce, bourání</t>
  </si>
  <si>
    <t>19</t>
  </si>
  <si>
    <t>969999005-R</t>
  </si>
  <si>
    <t>Odstranění dřevěných přístřešků vč. likvidace</t>
  </si>
  <si>
    <t>kpl</t>
  </si>
  <si>
    <t>124955410</t>
  </si>
  <si>
    <t>998</t>
  </si>
  <si>
    <t>Přesun hmot</t>
  </si>
  <si>
    <t>20</t>
  </si>
  <si>
    <t>998321011</t>
  </si>
  <si>
    <t>Přesun hmot pro hráze přehradní zemní a kamenité</t>
  </si>
  <si>
    <t>t</t>
  </si>
  <si>
    <t>986625422</t>
  </si>
  <si>
    <t>Přesun hmot pro objekty hráze přehradní zemní a kamenité dopravní vzdálenost do 500 m</t>
  </si>
  <si>
    <t>SO-02 - Sdružený objekt</t>
  </si>
  <si>
    <t xml:space="preserve">    2 - Zakládání</t>
  </si>
  <si>
    <t xml:space="preserve">    3 - Svislé a kompletní konstrukce</t>
  </si>
  <si>
    <t xml:space="preserve">    8 - Trubní vedení</t>
  </si>
  <si>
    <t>PSV - Práce a dodávky PSV</t>
  </si>
  <si>
    <t xml:space="preserve">    767 - Konstrukce zámečnické</t>
  </si>
  <si>
    <t>115001106</t>
  </si>
  <si>
    <t>Převedení vody potrubím DN do 900</t>
  </si>
  <si>
    <t>m</t>
  </si>
  <si>
    <t>-1815594485</t>
  </si>
  <si>
    <t>Převedení vody potrubím průměru DN přes 600 do 900</t>
  </si>
  <si>
    <t>"DN 800 - viz. TZ D.1.2.1." 43,0</t>
  </si>
  <si>
    <t>115101201</t>
  </si>
  <si>
    <t>Čerpání vody na dopravní výšku do 10 m průměrný přítok do 500 l/min</t>
  </si>
  <si>
    <t>hod</t>
  </si>
  <si>
    <t>-1246576065</t>
  </si>
  <si>
    <t>Čerpání vody na dopravní výšku do 10 m s uvažovaným průměrným přítokem do 500 l/min</t>
  </si>
  <si>
    <t>121151114</t>
  </si>
  <si>
    <t>Sejmutí ornice plochy do 500 m2 tl vrstvy do 250 mm strojně</t>
  </si>
  <si>
    <t>1812728773</t>
  </si>
  <si>
    <t>Sejmutí ornice strojně při souvislé ploše přes 100 do 500 m2, tl. vrstvy přes 200 do 250 mm</t>
  </si>
  <si>
    <t>Poznámka k položce:
tl. 250 mm</t>
  </si>
  <si>
    <t>"viz. Výkaz výměr D.1.2.14." 291,7</t>
  </si>
  <si>
    <t>122251104</t>
  </si>
  <si>
    <t>Odkopávky a prokopávky nezapažené v hornině třídy těžitelnosti I, skupiny 3 objem do 500 m3 strojně</t>
  </si>
  <si>
    <t>1590893917</t>
  </si>
  <si>
    <t>Odkopávky a prokopávky nezapažené strojně v hornině třídy těžitelnosti I skupiny 3 přes 100 do 500 m3</t>
  </si>
  <si>
    <t>"zrušení zajímkování hrázkou" 30,0*5,7*1,4</t>
  </si>
  <si>
    <t xml:space="preserve">"sdružený objekt - viz. D.1.2.7.1.-2. (po vybudování obj. = odkopání 60 cm pro spojení zemin):" </t>
  </si>
  <si>
    <t>"předpolí s prahem + vývar" (2,75*4,2+3,7*3,3+4,0*4,5)*1,3</t>
  </si>
  <si>
    <t>"výtok. čelo" 3,1*1,3*7,4</t>
  </si>
  <si>
    <t>"rámy + vtok. čelo" (4,0*7,7+4,0*7,2+4,0*6,7)*1,3</t>
  </si>
  <si>
    <t>"přelivná stěna + požerák" 6,2*1,3*4,7</t>
  </si>
  <si>
    <t>131251100</t>
  </si>
  <si>
    <t>Hloubení jam nezapažených v hornině třídy těžitelnosti I, skupiny 3 objem do 20 m3 strojně</t>
  </si>
  <si>
    <t>-1516092712</t>
  </si>
  <si>
    <t>Hloubení nezapažených jam a zářezů strojně s urovnáním dna do předepsaného profilu a spádu v hornině třídy těžitelnosti I skupiny 3 do 20 m3</t>
  </si>
  <si>
    <t>"čerpací jímka - viz. TZ D.1.2.1." 1,6*1,6*1,0</t>
  </si>
  <si>
    <t>131251102</t>
  </si>
  <si>
    <t>Hloubení jam nezapažených v hornině třídy těžitelnosti I, skupiny 3 objem do 50 m3 strojně</t>
  </si>
  <si>
    <t>-1837075604</t>
  </si>
  <si>
    <t>Hloubení nezapažených jam a zářezů strojně s urovnáním dna do předepsaného profilu a spádu v hornině třídy těžitelnosti I skupiny 3 přes 20 do 50 m3</t>
  </si>
  <si>
    <t>"navážka - viz. Výkaz výměr D.1.2.14." 31,8</t>
  </si>
  <si>
    <t>131251206</t>
  </si>
  <si>
    <t>Hloubení jam zapažených v hornině třídy těžitelnosti I, skupiny 3 objem do 5000 m3 strojně</t>
  </si>
  <si>
    <t>-722300256</t>
  </si>
  <si>
    <t>Hloubení zapažených jam a zářezů strojně s urovnáním dna do předepsaného profilu a spádu v hornině třídy těžitelnosti I skupiny 3 přes 1 000 do 5 000 m3</t>
  </si>
  <si>
    <t xml:space="preserve">"sdružený objekt - viz. D.1.2.7.1.-2.:" </t>
  </si>
  <si>
    <t>"předpolí s prahem + vývar" 2,75*14,2*3,5+3,7*15,8*2,6+4,0*17,2*3,8+1,1*3,3*1,0*2</t>
  </si>
  <si>
    <t>"výtok. čelo" 3,1*17,5*6,7</t>
  </si>
  <si>
    <t>"rámy + vtok. čelo" 4,0*15,8*7,0+4,0*13,5*6,5+4,0*15,0*6,0</t>
  </si>
  <si>
    <t>"přelivná stěna + požerák vč. předpolí" 6,2*12,5*4,0+4,8*6,3*2,1</t>
  </si>
  <si>
    <t>132251251</t>
  </si>
  <si>
    <t>Hloubení rýh nezapažených š do 2000 mm v hornině třídy těžitelnosti I, skupiny 3 objem do 20 m3 strojně</t>
  </si>
  <si>
    <t>1469492671</t>
  </si>
  <si>
    <t>Hloubení nezapažených rýh šířky přes 800 do 2 000 mm strojně s urovnáním dna do předepsaného profilu a spádu v hornině třídy těžitelnosti I skupiny 3 do 20 m3</t>
  </si>
  <si>
    <t>"schody - viz. D.1.2.7.a" 5,5*1,6*1,0</t>
  </si>
  <si>
    <t>"zához u schodů - viz. D.1.2.7.a" 10,7*1,0*0,6</t>
  </si>
  <si>
    <t>151101201</t>
  </si>
  <si>
    <t>Zřízení příložného pažení stěn výkopu hl do 4 m</t>
  </si>
  <si>
    <t>-1041502589</t>
  </si>
  <si>
    <t>Zřízení pažení stěn výkopu bez rozepření nebo vzepření příložné, hloubky do 4 m</t>
  </si>
  <si>
    <t xml:space="preserve">"sdružený objekt - viz. D.1.2.7.1.-2. (pažení do 2/3 výkopu):" </t>
  </si>
  <si>
    <t>"předpolí s prahem + vývar" (2,75*2,5+3,7*1,9+4,0*2,7)*2</t>
  </si>
  <si>
    <t>"přelivná stěna + požerák " 6,2*2,8*2</t>
  </si>
  <si>
    <t>151101202</t>
  </si>
  <si>
    <t>Zřízení příložného pažení stěn výkopu hl do 8 m</t>
  </si>
  <si>
    <t>-2124638317</t>
  </si>
  <si>
    <t>Zřízení pažení stěn výkopu bez rozepření nebo vzepření příložné, hloubky do 8 m</t>
  </si>
  <si>
    <t>"výtok. čelo" 3,1*4,6*2</t>
  </si>
  <si>
    <t>"rámy + vtok. čelo" (4,0*4,8+4,0*4,5+4,0*4,2)*2</t>
  </si>
  <si>
    <t>151101211</t>
  </si>
  <si>
    <t>Odstranění příložného pažení stěn hl do 4 m</t>
  </si>
  <si>
    <t>788385720</t>
  </si>
  <si>
    <t>Odstranění pažení stěn výkopu bez rozepření nebo vzepření s uložením pažin na vzdálenost do 3 m od okraje výkopu příložné, hloubky do 4 m</t>
  </si>
  <si>
    <t>151101212</t>
  </si>
  <si>
    <t>Odstranění příložného pažení stěn hl do 8 m</t>
  </si>
  <si>
    <t>-1556532739</t>
  </si>
  <si>
    <t>Odstranění pažení stěn výkopu bez rozepření nebo vzepření s uložením pažin na vzdálenost do 3 m od okraje výkopu příložné, hloubky do 8 m</t>
  </si>
  <si>
    <t>151101401</t>
  </si>
  <si>
    <t>Zřízení vzepření stěn při pažení příložném hl do 4 m</t>
  </si>
  <si>
    <t>-1127309790</t>
  </si>
  <si>
    <t>Zřízení vzepření zapažených stěn výkopů s potřebným přepažováním při pažení příložném, hloubky do 4 m</t>
  </si>
  <si>
    <t>151101402</t>
  </si>
  <si>
    <t>Zřízení vzepření stěn při pažení příložném hl do 8 m</t>
  </si>
  <si>
    <t>-1134833051</t>
  </si>
  <si>
    <t>Zřízení vzepření zapažených stěn výkopů s potřebným přepažováním při pažení příložném, hloubky do 8 m</t>
  </si>
  <si>
    <t>151101411</t>
  </si>
  <si>
    <t>Odstranění vzepření stěn při pažení příložném hl do 4 m</t>
  </si>
  <si>
    <t>-932189639</t>
  </si>
  <si>
    <t>Odstranění vzepření stěn výkopů s uložením materiálu na vzdálenost do 3 m od kraje výkopu při pažení příložném, hloubky do 4 m</t>
  </si>
  <si>
    <t>151101412</t>
  </si>
  <si>
    <t>Odstranění vzepření stěn při pažení příložném hl do 8 m</t>
  </si>
  <si>
    <t>-1239896465</t>
  </si>
  <si>
    <t>Odstranění vzepření stěn výkopů s uložením materiálu na vzdálenost do 3 m od kraje výkopu při pažení příložném, hloubky do 8 m</t>
  </si>
  <si>
    <t>151711111</t>
  </si>
  <si>
    <t>Osazení zápor ocelových dl do 8 m</t>
  </si>
  <si>
    <t>-300684229</t>
  </si>
  <si>
    <t>Osazení ocelových zápor pro pažení hloubených vykopávek do předem provedených vrtů se zabetonováním spodního konce, s příp. nutným obsypem zápory pískem délky od 0 do 8 m</t>
  </si>
  <si>
    <t xml:space="preserve">Poznámka k položce:
Opotřebení zápor dočasně zabudovaných se oceňuje ve specifikaci jako 0,5 násobek pořizovací ceny materiálu.
</t>
  </si>
  <si>
    <t>18*5,5</t>
  </si>
  <si>
    <t>M</t>
  </si>
  <si>
    <t>13010974</t>
  </si>
  <si>
    <t>ocel profilová HE-B 140 jakost 11 375</t>
  </si>
  <si>
    <t>1887700314</t>
  </si>
  <si>
    <t xml:space="preserve">Poznámka k položce:
Hmotnost: 34,50 kg/m
Obratovost = 50% ceny.
</t>
  </si>
  <si>
    <t>99,0*34,5*0,001</t>
  </si>
  <si>
    <t>151711131</t>
  </si>
  <si>
    <t>Vytažení zápor ocelových dl do 8 m</t>
  </si>
  <si>
    <t>470255038</t>
  </si>
  <si>
    <t>Vytažení ocelových zápor pro pažení délky od 0 do 8 m</t>
  </si>
  <si>
    <t>151721111</t>
  </si>
  <si>
    <t>Zřízení pažení do ocelových zápor hl výkopu do 4 m s jeho následným odstraněním</t>
  </si>
  <si>
    <t>-1758441239</t>
  </si>
  <si>
    <t>Pažení do ocelových zápor bez ohledu na druh pažin, s odstraněním pažení, hloubky výkopu do 4 m</t>
  </si>
  <si>
    <t>"viz. Výkaz výměr D.1.2.14. + D.1.2.7.1.-2." 17,0*4,0</t>
  </si>
  <si>
    <t>60556107</t>
  </si>
  <si>
    <t>řezivo bukové sušené tl 60mm</t>
  </si>
  <si>
    <t>671884793</t>
  </si>
  <si>
    <t xml:space="preserve">Poznámka k položce:
Obratovost = 50% ceny.
</t>
  </si>
  <si>
    <t>68,0*0,08</t>
  </si>
  <si>
    <t>22</t>
  </si>
  <si>
    <t>153116111</t>
  </si>
  <si>
    <t>Opracování ocelových kleštin nebo převázek hradicích stěn z terénu</t>
  </si>
  <si>
    <t>292084238</t>
  </si>
  <si>
    <t>Kleštiny nebo převázky pro hradící stěny beraněné, nasazené, tabulové z oceli jakéhokoliv druhu z terénu opracování</t>
  </si>
  <si>
    <t xml:space="preserve">Poznámka k položce:
Opotřebení kleštin nebo převázek dočasně zabudovaných se oceňuje ve specifikaci jako 0,5 násobek pořizovací ceny materiálu.
</t>
  </si>
  <si>
    <t>2*17,0*29,4*0,001</t>
  </si>
  <si>
    <t>23</t>
  </si>
  <si>
    <t>153116112</t>
  </si>
  <si>
    <t>Montáž ocelových kleštin nebo převázek hradicích stěn z terénu</t>
  </si>
  <si>
    <t>-348708960</t>
  </si>
  <si>
    <t>Kleštiny nebo převázky pro hradící stěny beraněné, nasazené, tabulové z oceli jakéhokoliv druhu z terénu montáž</t>
  </si>
  <si>
    <t>24</t>
  </si>
  <si>
    <t>13010828</t>
  </si>
  <si>
    <t>ocel profilová UPN 220 jakost 11 375</t>
  </si>
  <si>
    <t>-1960403748</t>
  </si>
  <si>
    <t xml:space="preserve">Poznámka k položce:
Hmotnost: 29,40 kg/m
Obratovost = 50% ceny.
</t>
  </si>
  <si>
    <t>25</t>
  </si>
  <si>
    <t>153116113</t>
  </si>
  <si>
    <t>Demontáž ocelových kleštin nebo převázek hradicích stěn z terénu</t>
  </si>
  <si>
    <t>-824129115</t>
  </si>
  <si>
    <t>Kleštiny nebo převázky pro hradící stěny beraněné, nasazené, tabulové z oceli jakéhokoliv druhu z terénu demontáž</t>
  </si>
  <si>
    <t>26</t>
  </si>
  <si>
    <t>161151103</t>
  </si>
  <si>
    <t>Svislé přemístění výkopku z horniny třídy těžitelnosti I, skupiny 1 až 3 hl výkopu přes 4 do 8 m</t>
  </si>
  <si>
    <t>-1848788352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</si>
  <si>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</si>
  <si>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"výtok. čelo - 12%" (363,5+29,8)*0,12</t>
  </si>
  <si>
    <t>"rámy + vtok. čelo - 12%" (1153,4+112,3)*0,12</t>
  </si>
  <si>
    <t>27</t>
  </si>
  <si>
    <t>162351103</t>
  </si>
  <si>
    <t>Vodorovné přemístění do 500 m výkopku/sypaniny z horniny třídy těžitelnosti I, skupiny 1 až 3</t>
  </si>
  <si>
    <t>-1770009511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</si>
  <si>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</si>
  <si>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"humózní zemina na mezideponii a zpět na ohumusování hráze" 2*225,0*0,25</t>
  </si>
  <si>
    <t>"zemina z výkopů na mezideponii " 473,7-239,4+2,6+2447,8+15,2</t>
  </si>
  <si>
    <t>"zemina z mezideponie na zásypy " 19,0+1504,9</t>
  </si>
  <si>
    <t>"zemina z mezideponie na hráz SO-03 " 63,4</t>
  </si>
  <si>
    <t>"přebytečná zemina z mezideponie na vzdušnou stranu hráze " 2699,9-(1523,9+63,4)</t>
  </si>
  <si>
    <t>28</t>
  </si>
  <si>
    <t>162751117</t>
  </si>
  <si>
    <t>Vodorovné přemístění do 10000 m výkopku/sypaniny z horniny třídy těžitelnosti I, skupiny 1 až 3</t>
  </si>
  <si>
    <t>428892215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</si>
  <si>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</si>
  <si>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"navážka" 31,8</t>
  </si>
  <si>
    <t>29</t>
  </si>
  <si>
    <t>162751119</t>
  </si>
  <si>
    <t>Příplatek k vodorovnému přemístění výkopku/sypaniny z horniny třídy těžitelnosti I, skupiny 1 až 3 ZKD 1000 m přes 10000 m</t>
  </si>
  <si>
    <t>-464860810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</si>
  <si>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</si>
  <si>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"navážka" 15*31,8</t>
  </si>
  <si>
    <t>30</t>
  </si>
  <si>
    <t>167151101</t>
  </si>
  <si>
    <t>Nakládání výkopku z hornin třídy těžitelnosti I, skupiny 1 až 3 do 100 m3</t>
  </si>
  <si>
    <t>-1883777722</t>
  </si>
  <si>
    <t>Nakládání, skládání a překládání neulehlého výkopku nebo sypaniny strojně nakládání, množství do 100 m3, z horniny třídy těžitelnosti I, skupiny 1 až 3</t>
  </si>
  <si>
    <t>"humózní zemina na mezideponii " 225,0*0,25</t>
  </si>
  <si>
    <t>"humózní zemina z mezideponie zpět na ohumusování hráze" 56,25</t>
  </si>
  <si>
    <t>31</t>
  </si>
  <si>
    <t>167151111</t>
  </si>
  <si>
    <t>Nakládání výkopku z hornin třídy těžitelnosti I, skupiny 1 až 3 přes 100 m3</t>
  </si>
  <si>
    <t>-1275827751</t>
  </si>
  <si>
    <t>Nakládání, skládání a překládání neulehlého výkopku nebo sypaniny strojně nakládání, množství přes 100 m3, z hornin třídy těžitelnosti I, skupiny 1 až 3</t>
  </si>
  <si>
    <t>32</t>
  </si>
  <si>
    <t>171109001-R</t>
  </si>
  <si>
    <t>Třídění zemin</t>
  </si>
  <si>
    <t>-1442645928</t>
  </si>
  <si>
    <t>19,0+1504,9</t>
  </si>
  <si>
    <t>33</t>
  </si>
  <si>
    <t>171151131</t>
  </si>
  <si>
    <t>Uložení sypaniny z hornin nesoudržných a soudržných střídavě do násypů zhutněných strojně</t>
  </si>
  <si>
    <t>-1226915874</t>
  </si>
  <si>
    <t>Uložení sypanin do násypů strojně s rozprostřením sypaniny ve vrstvách a s hrubým urovnáním zhutněných z hornin nesoudržných a soudržných střídavě ukládaných</t>
  </si>
  <si>
    <t>"přebytečná zemina na vzdušnou stranu hráze " 1112,6</t>
  </si>
  <si>
    <t>34</t>
  </si>
  <si>
    <t>171153101</t>
  </si>
  <si>
    <t>Zemní hrázky melioračních kanálů z horniny třídy těžitelnosti I a II, skupiny 1 až 4</t>
  </si>
  <si>
    <t>-1168934901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</si>
  <si>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</si>
  <si>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"zajímkování hrázkou - viz. TZ D.1.2.1." 30,0*5,7*1,4</t>
  </si>
  <si>
    <t>35</t>
  </si>
  <si>
    <t>171201221</t>
  </si>
  <si>
    <t>Poplatek za uložení na skládce (skládkovné) zeminy a kamení kód odpadu 17 05 04</t>
  </si>
  <si>
    <t>-93333673</t>
  </si>
  <si>
    <t>Poplatek za uložení stavebního odpadu na skládce (skládkovné) zeminy a kamení zatříděného do Katalogu odpadů pod kódem 17 05 04</t>
  </si>
  <si>
    <t>"navážka" 31,8*1,7</t>
  </si>
  <si>
    <t>36</t>
  </si>
  <si>
    <t>-612609238</t>
  </si>
  <si>
    <t>"humózní zemina potřebná na ohumusování na mezideponii" 225,0*0,25</t>
  </si>
  <si>
    <t>37</t>
  </si>
  <si>
    <t>171251201</t>
  </si>
  <si>
    <t>Uložení sypaniny na skládky nebo meziskládky</t>
  </si>
  <si>
    <t>1710983320</t>
  </si>
  <si>
    <t>Uložení sypaniny na skládky nebo meziskládky bez hutnění s upravením uložené sypaniny do předepsaného tvaru</t>
  </si>
  <si>
    <t>38</t>
  </si>
  <si>
    <t>174151101</t>
  </si>
  <si>
    <t>Zásyp jam, šachet rýh nebo kolem objektů sypaninou se zhutněním</t>
  </si>
  <si>
    <t>-1361704760</t>
  </si>
  <si>
    <t>Zásyp sypaninou z jakékoliv horniny strojně s uložením výkopku ve vrstvách se zhutněním jam, šachet, rýh nebo kolem objektů v těchto vykopávkách</t>
  </si>
  <si>
    <t>"zrušení (zasypání) čerpací jímky" 1,6*1,6*1,0</t>
  </si>
  <si>
    <t>"schody" 5,5*(0,6*1,0+0,6*0,6)</t>
  </si>
  <si>
    <t>"předpolí požeráku (jílovitá zemina)" 11,2</t>
  </si>
  <si>
    <t>39</t>
  </si>
  <si>
    <t>174151103</t>
  </si>
  <si>
    <t>Zásyp zářezů pro podzemní vedení sypaninou se zhutněním</t>
  </si>
  <si>
    <t>-1487742329</t>
  </si>
  <si>
    <t>Zásyp sypaninou z jakékoliv horniny strojně s uložením výkopku ve vrstvách se zhutněním zářezů se šikmými stěnami pro podzemní vedení a kolem objektů zřízených v těchto zářezech</t>
  </si>
  <si>
    <t>"předpolí s prahem + vývar" (1,0*10,1+0,6*5,0+1,15*9,7)*3,35+3,7*10,6*2,6+4,0*10,7*3,8</t>
  </si>
  <si>
    <t>"výtok. čelo" 1,15*9,8*5,0+0,8*6,8*6,55+1,15*13,8*6,55</t>
  </si>
  <si>
    <t>"rámy + vtok. čelo + násyp na rámech" 4,0*12,1*7,0+(4,0*10,2-2*1,5*1,15)*6,35+(0,7*11,7+2,3*6,4+1,0*11,0)*5,35+(6,3*4,3+1,5*8,3)*2,0</t>
  </si>
  <si>
    <t>"přelivná stěna + požerák" 4,7*7,0*3,85</t>
  </si>
  <si>
    <t>40</t>
  </si>
  <si>
    <t>181351004</t>
  </si>
  <si>
    <t>Rozprostření ornice tl vrstvy do 250 mm pl do 100 m2 v rovině nebo ve svahu do 1:5 strojně</t>
  </si>
  <si>
    <t>-1784903071</t>
  </si>
  <si>
    <t>Rozprostření a urovnání ornice v rovině nebo ve svahu sklonu do 1:5 strojně při souvislé ploše do 100 m2, tl. vrstvy přes 200 do 250 mm</t>
  </si>
  <si>
    <t>"přebytečná humózní zemina" 291,7-225,0</t>
  </si>
  <si>
    <t>41</t>
  </si>
  <si>
    <t>181411122</t>
  </si>
  <si>
    <t>Založení lučního trávníku výsevem plochy do 1000 m2 ve svahu do 1:2</t>
  </si>
  <si>
    <t>-48538894</t>
  </si>
  <si>
    <t>Založení trávníku na půdě předem připravené plochy do 1000 m2 výsevem včetně utažení lučního na svahu přes 1:5 do 1:2</t>
  </si>
  <si>
    <t>"viz. Výkaz výměr D.1.2.14." 225,0</t>
  </si>
  <si>
    <t>42</t>
  </si>
  <si>
    <t>00572470</t>
  </si>
  <si>
    <t>osivo směs travní univerzál</t>
  </si>
  <si>
    <t>kg</t>
  </si>
  <si>
    <t>-1649132744</t>
  </si>
  <si>
    <t>225,0*0,02*1,03</t>
  </si>
  <si>
    <t>43</t>
  </si>
  <si>
    <t>182251101</t>
  </si>
  <si>
    <t>Svahování násypů strojně</t>
  </si>
  <si>
    <t>1673294799</t>
  </si>
  <si>
    <t>Svahování trvalých svahů do projektovaných profilů strojně s potřebným přemístěním výkopku při svahování násypů v jakékoliv hornině</t>
  </si>
  <si>
    <t>"viz. Výkaz výměr D.1.2.14.=OHS" 225,0</t>
  </si>
  <si>
    <t>44</t>
  </si>
  <si>
    <t>182351124</t>
  </si>
  <si>
    <t>Rozprostření ornice pl do 500 m2 ve svahu přes 1:5 tl vrstvy do 250 mm strojně</t>
  </si>
  <si>
    <t>1210491026</t>
  </si>
  <si>
    <t>Rozprostření a urovnání ornice ve svahu sklonu přes 1:5 strojně při souvislé ploše přes 100 do 500 m2, tl. vrstvy přes 200 do 250 mm</t>
  </si>
  <si>
    <t>Zakládání</t>
  </si>
  <si>
    <t>45</t>
  </si>
  <si>
    <t>213311142</t>
  </si>
  <si>
    <t>Polštáře zhutněné pod základy ze štěrkopísku netříděného</t>
  </si>
  <si>
    <t>-616650020</t>
  </si>
  <si>
    <t>"schody - viz. D.1.2.7.a" 5,5*0,6*0,05</t>
  </si>
  <si>
    <t>46</t>
  </si>
  <si>
    <t>225411114</t>
  </si>
  <si>
    <t>Vrty maloprofilové jádrové D do 195 mm úklon do 45° hl do 25 m hor. III a IV</t>
  </si>
  <si>
    <t>1179429215</t>
  </si>
  <si>
    <t>Maloprofilové vrty jádrové průměru přes 156 do 195 mm do úklonu 45° v hl 0 až 25 m v hornině tř. III a IV</t>
  </si>
  <si>
    <t>"pro zápory" 18*5,5</t>
  </si>
  <si>
    <t>47</t>
  </si>
  <si>
    <t>273311128</t>
  </si>
  <si>
    <t>Základové desky z betonu prostého C 30/37 XF3, XA1</t>
  </si>
  <si>
    <t>-1725887036</t>
  </si>
  <si>
    <t>Základové konstrukce z betonu prostého desky ve výkopu nebo na hlavách pilot C 30/37 XF3, XA1</t>
  </si>
  <si>
    <t>"práh" 12,6*2,75*0,15</t>
  </si>
  <si>
    <t>"výtok. čelo" 14,1*1,8*0,15</t>
  </si>
  <si>
    <t>"rámy + vtok. čelo" (10,6*0,8+10,3*1,8+11,3*2,0+12,0*3,4)*0,15</t>
  </si>
  <si>
    <t>"přelivná stěna + požerák" 8,0*6,2*0,15</t>
  </si>
  <si>
    <t>48</t>
  </si>
  <si>
    <t>281602111</t>
  </si>
  <si>
    <t>Injektování povrchové nízkotlaké s dvojitým obturátorem mikropilot a kotev tlakem do 0,6 MPa</t>
  </si>
  <si>
    <t>685193914</t>
  </si>
  <si>
    <t>Injektování povrchové s dvojitým obturátorem mikropilot nebo kotev tlakem do 0,60 MPa</t>
  </si>
  <si>
    <t>"0,5 hod/m zápory" 18*1,5*0,5</t>
  </si>
  <si>
    <t>49</t>
  </si>
  <si>
    <t>58932571</t>
  </si>
  <si>
    <t>beton C 16/20 X0,XC1 kamenivo frakce 0/16</t>
  </si>
  <si>
    <t>413171587</t>
  </si>
  <si>
    <t>"zabetonování zápor" 18*1,5*3,14*0,1*0,1*1,1</t>
  </si>
  <si>
    <t>Svislé a kompletní konstrukce</t>
  </si>
  <si>
    <t>50</t>
  </si>
  <si>
    <t>321321116</t>
  </si>
  <si>
    <t>Konstrukce vodních staveb ze ŽB mrazuvzdorného tř. C 30/37 XF3, XA1</t>
  </si>
  <si>
    <t>-984264837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</si>
  <si>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 XF3, XA1</t>
  </si>
  <si>
    <t>Poznámka k položce:
 V cenách jsou započteny i náklady na :
a) úpravu, opracování a ošetření pracovních spár tlakovou vodou, vzduchem nebo odstraněním betonové vrstvy
b) spojovací vrstvu na pracovních spárách</t>
  </si>
  <si>
    <t>"schody - viz. D.1.2.7.a" 5,5*0,2*1,0*2+5,5*0,6*0,3</t>
  </si>
  <si>
    <t>"práh" (10,5*3,9-3,6*0,9)*0,6</t>
  </si>
  <si>
    <t>"výtok. čelo" (12,0*7,1-3,58*3,2)*0,8</t>
  </si>
  <si>
    <t>"rámy (základ+obetonování)" (6,3*1,0+1,5*1,15+1,85*0,95)*5,1+(6,5+3,5)*(3,58*0,2+2*3,3*0,55)</t>
  </si>
  <si>
    <t>"protizámrzové žebro" 7,59*1,15*6,38-3,58*1,2*3,2</t>
  </si>
  <si>
    <t>"vtok. čelo" (9,9*6,66-3,58*3,2)*0,8+2*1,5*0,8*6,66</t>
  </si>
  <si>
    <t>"přelivná stěna + požerák (základ)" 5,7*5,77*1,23+0,2*1,3*1,25</t>
  </si>
  <si>
    <t>"přelivná stěna + požerák (stěny)" (5,1+1,6)*2*1,0*3,95+(2*1,4+0,7)*0,3*5,41</t>
  </si>
  <si>
    <t>51</t>
  </si>
  <si>
    <t>321351010</t>
  </si>
  <si>
    <t>Bednění konstrukcí vodních staveb rovinné - zřízení</t>
  </si>
  <si>
    <t>72567205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</si>
  <si>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</si>
  <si>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"schody" (5,5+0,2)*2*1,0*2+0,6*(0,25+0,4)+12*0,6*0,19</t>
  </si>
  <si>
    <t>"práh" (10,5+0,6)*2*3,9-3,6*0,9*2</t>
  </si>
  <si>
    <t>"výtok. čelo" (12,0+0,8)*2*7,1-3,58*3,2*2</t>
  </si>
  <si>
    <t>"rámy (základ+obetonování)" (6,5*4,4+1,5*4,55+2,0*4,35)*2</t>
  </si>
  <si>
    <t>"protizámrzové žebro" (7,59+1,8)*2*6,38-3,58*3,2*2</t>
  </si>
  <si>
    <t>"vtok. čelo" (9,9+2,3+1,5)*2*6,66-3,58*3,2*2</t>
  </si>
  <si>
    <t>"přelivná stěna" (5,8+2,3)*2*4,9+(4,5+1,0)*2*3,6</t>
  </si>
  <si>
    <t>"požerák " (1,3+2*0,2)*1,25+((1,4+0,3+1,1)*2+1,3+0,7)*5,41</t>
  </si>
  <si>
    <t>52</t>
  </si>
  <si>
    <t>321352010</t>
  </si>
  <si>
    <t>Bednění konstrukcí vodních staveb rovinné - odstranění</t>
  </si>
  <si>
    <t>1433697734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</si>
  <si>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</si>
  <si>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53</t>
  </si>
  <si>
    <t>321366111</t>
  </si>
  <si>
    <t>Výztuž železobetonových konstrukcí vodních staveb z oceli 10 505 D do 12 mm</t>
  </si>
  <si>
    <t>-388243708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</si>
  <si>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</si>
  <si>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"schody - viz. D.1.2.7.a" (47,7+3,7)*0,001</t>
  </si>
  <si>
    <t>"sdružený objekt-výztuž - viz. D.1.2.8." 148,176*0,001</t>
  </si>
  <si>
    <t>54</t>
  </si>
  <si>
    <t>321366112</t>
  </si>
  <si>
    <t>Výztuž železobetonových konstrukcí vodních staveb z oceli 10 505 D do 32 mm</t>
  </si>
  <si>
    <t>-2133450312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</si>
  <si>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</si>
  <si>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"sdružený objekt-výztuž - viz. D.1.2.8." (3160,484+2925,12+16311,56)*0,001</t>
  </si>
  <si>
    <t>55</t>
  </si>
  <si>
    <t>321368211</t>
  </si>
  <si>
    <t>Výztuž železobetonových konstrukcí vodních staveb ze svařovaných sítí</t>
  </si>
  <si>
    <t>-1309887410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</si>
  <si>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</si>
  <si>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"schody - viz. D.1.2.7.a" 108,0*0,001</t>
  </si>
  <si>
    <t>"sdružený objekt-výztuž - viz. D.1.2.8." 4160,1*0,001</t>
  </si>
  <si>
    <t>56</t>
  </si>
  <si>
    <t>342311106-R</t>
  </si>
  <si>
    <t>Stěny výplňové z betonu tř. C 30/37 XF3, XA1 kamenem prokládané</t>
  </si>
  <si>
    <t>177903736</t>
  </si>
  <si>
    <t>Stěny a příčky z betonu výplňové a oddělovací pevné, ochranné přizdívky kamenem prokládaného tř. C 30/37 XF3, XA1</t>
  </si>
  <si>
    <t>"sdružený objekt - viz. D.1.2.7.1.-2." 1,25*13,7*2,1+2,1*4,3/2*12,2</t>
  </si>
  <si>
    <t>57</t>
  </si>
  <si>
    <t>348101210</t>
  </si>
  <si>
    <t>Osazení vrat a vrátek k oplocení na ocelové sloupky do 2 m2</t>
  </si>
  <si>
    <t>kus</t>
  </si>
  <si>
    <t>1815841047</t>
  </si>
  <si>
    <t>Osazení vrat a vrátek k oplocení na sloupky ocelové, plochy jednotlivě do 2 m2</t>
  </si>
  <si>
    <t>"branka - viz. D.1.2.10." 1,0</t>
  </si>
  <si>
    <t>58</t>
  </si>
  <si>
    <t>55399124-R</t>
  </si>
  <si>
    <t>Ocelová branka 0,6 x 1,0 m vč. pantů, kliky a zámku, výplň z pletiva</t>
  </si>
  <si>
    <t>2126172565</t>
  </si>
  <si>
    <t>Poznámka k položce:
Povrchová úprava ZN+PVC.</t>
  </si>
  <si>
    <t>59</t>
  </si>
  <si>
    <t>389121113</t>
  </si>
  <si>
    <t>Osazení dílců rámové konstrukce propustků a podchodů hmotnosti do 25 t</t>
  </si>
  <si>
    <t>371422802</t>
  </si>
  <si>
    <t>Osazení dílců rámové konstrukce propustků a podchodů hmotnosti jednotlivě přes 10 do 25 t</t>
  </si>
  <si>
    <t>"sdružený objekt - viz. D.1.2.7.1.-2." 6,0</t>
  </si>
  <si>
    <t>60</t>
  </si>
  <si>
    <t>59399006-R</t>
  </si>
  <si>
    <t>Rámová nádrž 200/330/280 - koncový díl vč. integrovaného těsnění</t>
  </si>
  <si>
    <t>-550698290</t>
  </si>
  <si>
    <t>Poznámka k položce:
rozměry: dl = 2,0 m, profil š x v = 3,3 m x 2,8 m</t>
  </si>
  <si>
    <t>61</t>
  </si>
  <si>
    <t>59399007-R</t>
  </si>
  <si>
    <t>Rámová nádrž 220/330/280 - průběžný díl vč. integrovaného těsnění</t>
  </si>
  <si>
    <t>1331720386</t>
  </si>
  <si>
    <t>Poznámka k položce:
rozměry: dl = 2,2 m, profil š x v = 3,3 m x 2,8 m</t>
  </si>
  <si>
    <t>62</t>
  </si>
  <si>
    <t>154771691</t>
  </si>
  <si>
    <t xml:space="preserve">Poznámka k položce:
- 70% kamene zrna 80 kg/200 kg, 30% menší frakce
</t>
  </si>
  <si>
    <t>"zához u schodů (80 kg) - viz. D.1.2.7.a" 10,7*1,0*0,6</t>
  </si>
  <si>
    <t>"předpolí prahu vývaru (80 kg) - viz. D.1.2.7.1.-2." 1,0*(5,4*3,9-3,6*0,9)</t>
  </si>
  <si>
    <t>"předpolí požeráku (80 kg)" (3,3*7,5+3,0*12,0)*0,6+2,6*2,5*0,65-11,2</t>
  </si>
  <si>
    <t>"vývar (200 kg)" 5,0*(10,8+12,8)*0,8+2,25*3,4*1,0*2</t>
  </si>
  <si>
    <t>63</t>
  </si>
  <si>
    <t>-1468415839</t>
  </si>
  <si>
    <t>"zához u schodů - viz. D.1.2.7.a" 10,7*1,0</t>
  </si>
  <si>
    <t>"předpolí prahu vývaru (80 kg) - viz. D.1.2.7.1.-2." 1,0*5,8</t>
  </si>
  <si>
    <t>"předpolí požeráku (80 kg)" 3,3*7,5+3,0*12,0</t>
  </si>
  <si>
    <t>"vývar (200 kg)" 5,0*(10,8+12,8)</t>
  </si>
  <si>
    <t>64</t>
  </si>
  <si>
    <t>463212111</t>
  </si>
  <si>
    <t>Rovnanina z lomového kamene upraveného s vyklínováním spár úlomky kamene</t>
  </si>
  <si>
    <t>1835838915</t>
  </si>
  <si>
    <t>Rovnanina z lomového kamene upraveného, tříděného jakékoliv tloušťky rovnaniny s vyklínováním spár a dutin úlomky kamene</t>
  </si>
  <si>
    <t>Poznámka k položce:
- 70% kamene zrna 40 kg, 30% menší frakce</t>
  </si>
  <si>
    <t>"opevnění hráze - viz. Výkaz výměr D.1.2.7.1.-2." 4,8*6,2*0,5*2-((2,3+1,6)*0,8*0,5*2+4,4*1,0*0,5)</t>
  </si>
  <si>
    <t>Trubní vedení</t>
  </si>
  <si>
    <t>65</t>
  </si>
  <si>
    <t>890411851</t>
  </si>
  <si>
    <t>Bourání šachet z prefabrikovaných skruží strojně obestavěného prostoru do 1,5 m3</t>
  </si>
  <si>
    <t>-442096395</t>
  </si>
  <si>
    <t>Bourání šachet a jímek strojně velikosti obestavěného prostoru do 1,5 m3 z prefabrikovaných skruží</t>
  </si>
  <si>
    <t>"zrušení čerpací jímky" 0,3</t>
  </si>
  <si>
    <t>66</t>
  </si>
  <si>
    <t>894411311</t>
  </si>
  <si>
    <t>Osazení betonových nebo železobetonových dílců pro šachty skruží rovných</t>
  </si>
  <si>
    <t>-1741424981</t>
  </si>
  <si>
    <t>"čerpací jímka - viz. B.8.2." 1,0</t>
  </si>
  <si>
    <t>67</t>
  </si>
  <si>
    <t>59224002</t>
  </si>
  <si>
    <t>dílec betonový pro vstupní šachty 100x100x9cm</t>
  </si>
  <si>
    <t>1870062721</t>
  </si>
  <si>
    <t xml:space="preserve">Poznámka k položce:
Obratovost 3x (33 % pořizovacích nákladů)
</t>
  </si>
  <si>
    <t>68</t>
  </si>
  <si>
    <t>931626212</t>
  </si>
  <si>
    <t>Úprava dilatační spáry těžkými asfaltovými pásy</t>
  </si>
  <si>
    <t>2127451550</t>
  </si>
  <si>
    <t>Úprava dilatační spáry konstrukcí z prostého nebo železového betonu asfaltová úprava těžkými asfaltovými pásy</t>
  </si>
  <si>
    <t>"sdružený objekt - viz. D.1.2.7.1.-2.(dvojitý)" 2*(5,1*0,94+4,3*0,2+2*3,2*0,55)</t>
  </si>
  <si>
    <t>69</t>
  </si>
  <si>
    <t>931994106</t>
  </si>
  <si>
    <t>Těsnění dilatační spáry betonové konstrukce vnitřním těsnicím pásem</t>
  </si>
  <si>
    <t>53293559</t>
  </si>
  <si>
    <t>Těsnění spáry betonové konstrukce pásy, profily, tmely těsnicím pásem vnitřním, spáry dilatační</t>
  </si>
  <si>
    <t>"sdružený objekt - viz. D.1.2.7.1.-2." 5,17+4,3+2*3,2</t>
  </si>
  <si>
    <t>70</t>
  </si>
  <si>
    <t>931994111</t>
  </si>
  <si>
    <t>Těsnění styčné spáry u prefa dílců bobtnajícím profilem</t>
  </si>
  <si>
    <t>1709604373</t>
  </si>
  <si>
    <t>Těsnění spáry betonové konstrukce pásy, profily, tmely profilem, spáry styčné u prefa dílců bobtnajícím</t>
  </si>
  <si>
    <t>"sdružený objekt - viz. D.1.2.7.1.-2.(2 řady)" 2*(3,58+3,2)*2</t>
  </si>
  <si>
    <t>71</t>
  </si>
  <si>
    <t>934956123</t>
  </si>
  <si>
    <t>Hradítka z dubového dřeva tl 40 mm</t>
  </si>
  <si>
    <t>-428906475</t>
  </si>
  <si>
    <t>Přepadová a ochranná zařízení nádrží dřevěná hradítka (dluže požeráku) š.150 mm, bez nátěru, s potřebným kováním z dubového dřeva, tl. 40 mm</t>
  </si>
  <si>
    <t>"sdružený objekt - viz. D.1.2.7.1. + TZ D.1.2.1." 0,733*(5,07+3,96)</t>
  </si>
  <si>
    <t>72</t>
  </si>
  <si>
    <t>936501111</t>
  </si>
  <si>
    <t>Limnigrafická lať</t>
  </si>
  <si>
    <t>820433699</t>
  </si>
  <si>
    <t>Limnigrafická lať osazená v jakémkoliv sklonu</t>
  </si>
  <si>
    <t xml:space="preserve">Poznámka k položce:
Šířka vodočetné latě bude 120 mm, tl. materiálu 5 mm. Upevněna bude pomocí šroubů M6 na antikorozní podložky - 6 ks/m´. </t>
  </si>
  <si>
    <t>"viz. TZ D.1.2.1." 5,41</t>
  </si>
  <si>
    <t>73</t>
  </si>
  <si>
    <t>969999001-R</t>
  </si>
  <si>
    <t>M+D ocelové přelivné hrany z trubky  D 813/12,5 vč. nátěru</t>
  </si>
  <si>
    <t>1690848090</t>
  </si>
  <si>
    <t>M+D ocelové přelivné hrany z trubky D 813/12,5 vč. nátěru</t>
  </si>
  <si>
    <t>Poznámka k položce:
Trubka bude podélně rozříznuta, vyvrtány otvory pro betonáž + zpětné zavaření otvorů.
Nátěr 1x základní antikorozní + 2x vrchní antikorozní email (odstín tmavě zelený).</t>
  </si>
  <si>
    <t>"sdružený objekt - viz. D.1.2.8." (5,31+1,81)*2</t>
  </si>
  <si>
    <t>74</t>
  </si>
  <si>
    <t>998324011</t>
  </si>
  <si>
    <t>Přesun hmot pro objekty související se sypanými hrázemi a vodní elektrárny</t>
  </si>
  <si>
    <t>-515953744</t>
  </si>
  <si>
    <t>Přesun hmot pro objekty budované v souvislosti se sypanými hrázemi a vodní elektrárny dopravní vzdálenost do 500 m</t>
  </si>
  <si>
    <t>PSV</t>
  </si>
  <si>
    <t>Práce a dodávky PSV</t>
  </si>
  <si>
    <t>767</t>
  </si>
  <si>
    <t>Konstrukce zámečnické</t>
  </si>
  <si>
    <t>75</t>
  </si>
  <si>
    <t>767590120</t>
  </si>
  <si>
    <t>Montáž podlahového roštu šroubovaného</t>
  </si>
  <si>
    <t>1583054963</t>
  </si>
  <si>
    <t>Montáž podlahových konstrukcí podlahových roštů, podlah připevněných šroubováním</t>
  </si>
  <si>
    <t>"podlaha lávky - viz. D.1.2.10." 5*11,62</t>
  </si>
  <si>
    <t>76</t>
  </si>
  <si>
    <t>55399123-R</t>
  </si>
  <si>
    <t>rošt podlahový svařovaný žárově zinkovaný velikost 30/2 mm 600 x 1000 mm</t>
  </si>
  <si>
    <t>-1859217463</t>
  </si>
  <si>
    <t>77</t>
  </si>
  <si>
    <t>767590192</t>
  </si>
  <si>
    <t>Příplatek k montáži podlahového roštu za úpravu roštu ( krácení )</t>
  </si>
  <si>
    <t>931403798</t>
  </si>
  <si>
    <t>Montáž podlahových konstrukcí podlahových roštů, podlah připevněných Příplatek k cenám za úpravu roštů (krácení)</t>
  </si>
  <si>
    <t>78</t>
  </si>
  <si>
    <t>767995111</t>
  </si>
  <si>
    <t>Montáž atypických zámečnických konstrukcí hmotnosti do 5 kg</t>
  </si>
  <si>
    <t>489978933</t>
  </si>
  <si>
    <t>Montáž ostatních atypických zámečnických konstrukcí hmotnosti do 5 kg</t>
  </si>
  <si>
    <t>"stupadla - viz. D.1.2.9." 15*1,0*2,0</t>
  </si>
  <si>
    <t>79</t>
  </si>
  <si>
    <t>13010015</t>
  </si>
  <si>
    <t>tyč ocelová kruhová jakost 11 375 D 18mm</t>
  </si>
  <si>
    <t>885091105</t>
  </si>
  <si>
    <t>30,0*1,08*0,001</t>
  </si>
  <si>
    <t>80</t>
  </si>
  <si>
    <t>767995113</t>
  </si>
  <si>
    <t>Montáž atypických zámečnických konstrukcí hmotnosti do 20 kg</t>
  </si>
  <si>
    <t>-479207251</t>
  </si>
  <si>
    <t>Montáž ostatních atypických zámečnických konstrukcí hmotnosti přes 10 do 20 kg</t>
  </si>
  <si>
    <t>"základová mříž - viz. D.1.2.9." 2,37+14,11</t>
  </si>
  <si>
    <t>81</t>
  </si>
  <si>
    <t>55399129-R</t>
  </si>
  <si>
    <t>Ocelová mříž 755 x 300 mm žárově pozinkovaná</t>
  </si>
  <si>
    <t>-1787269114</t>
  </si>
  <si>
    <t xml:space="preserve">Poznámka k položce:
Svařované spoje budou důkladně očištěny a následně zinkovány - vrstva pozinku - 40 um. </t>
  </si>
  <si>
    <t>82</t>
  </si>
  <si>
    <t>767995114</t>
  </si>
  <si>
    <t>Montáž atypických zámečnických konstrukcí hmotnosti do 50 kg</t>
  </si>
  <si>
    <t>179253728</t>
  </si>
  <si>
    <t>Montáž ostatních atypických zámečnických konstrukcí hmotnosti přes 20 do 50 kg</t>
  </si>
  <si>
    <t>"vodící drážky dluží - viz. D.1.2.7.1. + D.1.2.9." 4*5,36*7,09+56*0,2*1,26</t>
  </si>
  <si>
    <t>"odtokové potrubí z požeráku - viz. D.1.2.7.1.-2." 0,3*122,7</t>
  </si>
  <si>
    <t>"poklop - viz. D.1.2.9." 1,85+5,4+4*0,2*1,26+42,9+4,32+0,46+0,36</t>
  </si>
  <si>
    <t>83</t>
  </si>
  <si>
    <t>13010812</t>
  </si>
  <si>
    <t>ocel profilová UPN 65 jakost 11 375</t>
  </si>
  <si>
    <t>-1425150588</t>
  </si>
  <si>
    <t>"vodící drážky dluží" 4*5,36*7,09*1,08*0,001</t>
  </si>
  <si>
    <t>84</t>
  </si>
  <si>
    <t>13010200</t>
  </si>
  <si>
    <t>tyč ocelová plochá jakost 11 375 40x4mm</t>
  </si>
  <si>
    <t>43253729</t>
  </si>
  <si>
    <t>"kotvení vodících drážek dluží" 56*0,2*1,26*0,001</t>
  </si>
  <si>
    <t>85</t>
  </si>
  <si>
    <t>14099001-R</t>
  </si>
  <si>
    <t xml:space="preserve">Trubka ocelová podélně svařovaná hladká D 630 t. 8 mm </t>
  </si>
  <si>
    <t>681451845</t>
  </si>
  <si>
    <t>Poznámka k položce:
Trubka bude opatřena vhodným nátěrem.</t>
  </si>
  <si>
    <t>"odtokové potrubí z požeráku - viz. D.1.2.7.1.-2." 0,3</t>
  </si>
  <si>
    <t>86</t>
  </si>
  <si>
    <t>55399012-R</t>
  </si>
  <si>
    <t>Ocelový poklop z žebrovaného plechu tl. 6 mm 0,56 x 0,75 m vč. rámu a uzamykání, žárově pozinkovaný</t>
  </si>
  <si>
    <t>-1194478723</t>
  </si>
  <si>
    <t>87</t>
  </si>
  <si>
    <t>767995116</t>
  </si>
  <si>
    <t>Montáž atypických zámečnických konstrukcí hmotnosti do 250 kg</t>
  </si>
  <si>
    <t>703851148</t>
  </si>
  <si>
    <t>Montáž ostatních atypických zámečnických konstrukcí hmotnosti přes 100 do 250 kg</t>
  </si>
  <si>
    <t>"nosná kce lávky - viz. D.1.2.10." 445,11</t>
  </si>
  <si>
    <t>"zábradlí lávky - viz. D.1.2.11." 2*114,66</t>
  </si>
  <si>
    <t>"zábradlí A (vtok. čelo) - viz. D.1.2.12." 2*162,25</t>
  </si>
  <si>
    <t>"zábradlí B (výtok. čelo) - viz. D.1.2.12." 3*127,06</t>
  </si>
  <si>
    <t>88</t>
  </si>
  <si>
    <t>55399122-R</t>
  </si>
  <si>
    <t>Nosná konstrukce lávky dl. 4,8 m žárově pozinkovaná</t>
  </si>
  <si>
    <t>-1055000066</t>
  </si>
  <si>
    <t>Poznámka k položce:
Svařované spoje budou důkladně očištěny a následně zinkovány - vrstva pozinku - 40 um. Spojovací materiál je navržen z nerezu.</t>
  </si>
  <si>
    <t>89</t>
  </si>
  <si>
    <t>55399128-R</t>
  </si>
  <si>
    <t>Trubkové zábradlí v. 1,1 m žárově pozinkované</t>
  </si>
  <si>
    <t>23025465</t>
  </si>
  <si>
    <t xml:space="preserve">Poznámka k položce:
Madlo, vodorovné příčle i sloupky jsou navrženy z trubek  76x3,6 mm. Svařované spoje budou důkladně očištěny a následně zinkovány - vrstva pozinku - 40 um. Konce zábradlí budou opatřeny víčky - 4 ks.
</t>
  </si>
  <si>
    <t>"zábradlí lávky - viz. D.1.2.11." 2*4,8</t>
  </si>
  <si>
    <t>90</t>
  </si>
  <si>
    <t>55299024-R</t>
  </si>
  <si>
    <t>Ocelové zábradlí dl. 4,0 m, v. 1,1 m se svislou výplní, žárově pozinkované</t>
  </si>
  <si>
    <t>-1653473282</t>
  </si>
  <si>
    <t>Poznámka k položce:
Madlo a svislá výplň jsou navrženy z čtvercových trubek  50/4 mm, sloupky z čtvercových trubek 50/5 mm. Svařované spoje budou důkladně očištěny a následně zinkovány - vrstva pozinku - 40 um. 
V dílech zábradlí 1,2 a 3 bude nutné s ohledem na metalizaci uzavřených profilů provést odvětrávací otvory D 8 mm z důvodu odvzdušnění při zinkování.</t>
  </si>
  <si>
    <t>"zábradlí B (výtok. čelo) - viz. D.1.2.12." 3,0</t>
  </si>
  <si>
    <t>91</t>
  </si>
  <si>
    <t>55299049-R</t>
  </si>
  <si>
    <t>Ocelové zábradlí dl. 4,99 m, v. 1,1 m se svislou výplní, žárově pozinkované</t>
  </si>
  <si>
    <t>-1876102753</t>
  </si>
  <si>
    <t>"zábradlí A (vtok. čelo) - viz. D.1.2.12." 2,0</t>
  </si>
  <si>
    <t>92</t>
  </si>
  <si>
    <t>767999003-R</t>
  </si>
  <si>
    <t>Žárové pozinkování</t>
  </si>
  <si>
    <t>-1175132341</t>
  </si>
  <si>
    <t>"vodící drážky dluží" 4*5,36*7,09*1,08</t>
  </si>
  <si>
    <t>"stupadla" 15*1,0*1,78*1,08</t>
  </si>
  <si>
    <t>93</t>
  </si>
  <si>
    <t>998767101</t>
  </si>
  <si>
    <t>Přesun hmot tonážní pro zámečnické konstrukce v objektech v do 6 m</t>
  </si>
  <si>
    <t>444235926</t>
  </si>
  <si>
    <t>Přesun hmot pro zámečnické konstrukce stanovený z hmotnosti přesunovaného materiálu vodorovná dopravní vzdálenost do 50 m v objektech výšky do 6 m</t>
  </si>
  <si>
    <t>SO-03 - Rozšíření hráze</t>
  </si>
  <si>
    <t>121151124</t>
  </si>
  <si>
    <t>Sejmutí ornice plochy přes 500 m2 tl vrstvy do 250 mm strojně</t>
  </si>
  <si>
    <t>1486946464</t>
  </si>
  <si>
    <t>Sejmutí ornice strojně při souvislé ploše přes 500 m2, tl. vrstvy přes 200 do 250 mm</t>
  </si>
  <si>
    <t>"hráz - viz. Výkaz výměr D.1.2.15." 946,0</t>
  </si>
  <si>
    <t>"rozšíření ZÚ - viz. Výkaz výměr D.1.2.15." 29,0</t>
  </si>
  <si>
    <t>"patní drén - viz. Výkaz výměr D.1.2.15." 440,0</t>
  </si>
  <si>
    <t>122251105</t>
  </si>
  <si>
    <t>Odkopávky a prokopávky nezapažené v hornině třídy těžitelnosti I, skupiny 3 objem do 1000 m3 strojně</t>
  </si>
  <si>
    <t>-1878608116</t>
  </si>
  <si>
    <t>Odkopávky a prokopávky nezapažené strojně v hornině třídy těžitelnosti I skupiny 3 přes 500 do 1 000 m3</t>
  </si>
  <si>
    <t>"hráz vč. rozšíření ZÚ - viz. Výkaz výměr D.1.2.15." 582,5+1,7</t>
  </si>
  <si>
    <t>"navážka vč. ZÚ - viz. Výkaz výměr D.1.2.15." 256,1+34,5</t>
  </si>
  <si>
    <t>131251104</t>
  </si>
  <si>
    <t>Hloubení jam nezapažených v hornině třídy těžitelnosti I, skupiny 3 objem do 500 m3 strojně</t>
  </si>
  <si>
    <t>130267895</t>
  </si>
  <si>
    <t>Hloubení nezapažených jam a zářezů strojně s urovnáním dna do předepsaného profilu a spádu v hornině třídy těžitelnosti I skupiny 3 přes 100 do 500 m3</t>
  </si>
  <si>
    <t>"v místě součas. BP s klenutým mostem - viz. Výkaz výměr D.1.2.15." 195,0</t>
  </si>
  <si>
    <t>131251105</t>
  </si>
  <si>
    <t>Hloubení jam nezapažených v hornině třídy těžitelnosti I, skupiny 3 objemu do 1000 m3 strojně</t>
  </si>
  <si>
    <t>-453917558</t>
  </si>
  <si>
    <t>Hloubení nezapažených jam a zářezů strojně s urovnáním dna do předepsaného profilu a spádu v hornině třídy těžitelnosti I skupiny 3 přes 500 do 1 000 m3</t>
  </si>
  <si>
    <t>"patní drén - viz. Výkaz výměr D.1.2.15. (odpočet rýhy)" 614,0-122,0*0,9*0,8</t>
  </si>
  <si>
    <t>132251253</t>
  </si>
  <si>
    <t>Hloubení rýh nezapažených š do 2000 mm v hornině třídy těžitelnosti I, skupiny 3 objem do 100 m3 strojně</t>
  </si>
  <si>
    <t>1995657686</t>
  </si>
  <si>
    <t>Hloubení nezapažených rýh šířky přes 800 do 2 000 mm strojně s urovnáním dna do předepsaného profilu a spádu v hornině třídy těžitelnosti I skupiny 3 přes 50 do 100 m3</t>
  </si>
  <si>
    <t>"patní drén" 122,0*0,9*0,8</t>
  </si>
  <si>
    <t>1333223078</t>
  </si>
  <si>
    <t>"humózní zemina na mezideponii a zpět na ohumusování hráze" 2*(148,7+1191,6)*0,25</t>
  </si>
  <si>
    <t>"zemina z výkopů na mezideponii " 584,2+195,0+526,2+87,8</t>
  </si>
  <si>
    <t>"zemina z mezideponie na násypy (vč. výkopku pro sediment. hrázku v SO-01)" 1393,2+765,0</t>
  </si>
  <si>
    <t>7412007</t>
  </si>
  <si>
    <t>"navážka" 290,6</t>
  </si>
  <si>
    <t>-899532939</t>
  </si>
  <si>
    <t>"navážka" 15*290,6</t>
  </si>
  <si>
    <t>536990302</t>
  </si>
  <si>
    <t>109718806</t>
  </si>
  <si>
    <t>1506,6+715,0</t>
  </si>
  <si>
    <t>-474443725</t>
  </si>
  <si>
    <t>"zásyp součas. BP s klenutým mostem - viz. Výkaz výměr D.1.2.15." 715,0</t>
  </si>
  <si>
    <t>1300920899</t>
  </si>
  <si>
    <t>"navážka" 290,6*1,7</t>
  </si>
  <si>
    <t>-117814531</t>
  </si>
  <si>
    <t>"humózní zemina potřebná na ohumusování na mezideponii" (148,7+1191,6)*0,25</t>
  </si>
  <si>
    <t>"zemina z výkopů na mezideponii" 1393,2</t>
  </si>
  <si>
    <t>-1981189441</t>
  </si>
  <si>
    <t>172153103</t>
  </si>
  <si>
    <t>Zřízení těsnicího jádra nebo vrstvy š přes 3 m z hornin třídy těžitelnosti I a II, skupiny 1 až 4 zhutněných do 100 % PS C</t>
  </si>
  <si>
    <t>-738862488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</si>
  <si>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3 m</t>
  </si>
  <si>
    <t>Poznámka k položce:
Výkopy: 584,2+195,0+526,2+87,8 = 1393,2 m3
Násyp - rozšíření hráze: 1506,6 m3
Zásyp BP s klenutým mostem: 715,0 m3
Nedostatek vhodné zeminy bude dovezen z SO-01 (výkop pro sedimentační hrázku): 765,0 m3
a z SO-02 - 63,4 m3</t>
  </si>
  <si>
    <t>"vzdušný svah - viz. Výkaz výměr D.1.2.15." 1504,9</t>
  </si>
  <si>
    <t>"rozšíření ZÚ - viz. Výkaz výměr D.1.2.15." 1,7</t>
  </si>
  <si>
    <t>1012660446</t>
  </si>
  <si>
    <t>"přebytečná humózní zemina" 1415,0-(148,7+1191,6)</t>
  </si>
  <si>
    <t>181351104</t>
  </si>
  <si>
    <t>Rozprostření ornice tl vrstvy do 250 mm pl do 500 m2 v rovině nebo ve svahu do 1:5 strojně</t>
  </si>
  <si>
    <t>864526219</t>
  </si>
  <si>
    <t>Rozprostření a urovnání ornice v rovině nebo ve svahu sklonu do 1:5 strojně při souvislé ploše přes 100 do 500 m2, tl. vrstvy přes 200 do 250 mm</t>
  </si>
  <si>
    <t>"viz. Výkaz výměr D.1.2.15." 108,7</t>
  </si>
  <si>
    <t>"rozšíření ZÚ - viz. Výkaz výměr D.1.2.15." 40,0</t>
  </si>
  <si>
    <t>181411121</t>
  </si>
  <si>
    <t>Založení lučního trávníku výsevem plochy do 1000 m2 v rovině a ve svahu do 1:5</t>
  </si>
  <si>
    <t>-1924008902</t>
  </si>
  <si>
    <t>Založení trávníku na půdě předem připravené plochy do 1000 m2 výsevem včetně utažení lučního v rovině nebo na svahu do 1:5</t>
  </si>
  <si>
    <t>2032530426</t>
  </si>
  <si>
    <t>"viz. Výkaz výměr D.1.2.15." 751,6</t>
  </si>
  <si>
    <t>1651101239</t>
  </si>
  <si>
    <t>(148,7+1191,6)*0,02*1,03</t>
  </si>
  <si>
    <t>181951112</t>
  </si>
  <si>
    <t>Úprava pláně v hornině třídy těžitelnosti I, skupiny 1 až 3 se zhutněním strojně</t>
  </si>
  <si>
    <t>1946076816</t>
  </si>
  <si>
    <t>Úprava pláně vyrovnáním výškových rozdílů strojně v hornině třídy těžitelnosti I, skupiny 1 až 3 se zhutněním</t>
  </si>
  <si>
    <t>"viz. Výkaz výměr D.1.2.15." 1849,9</t>
  </si>
  <si>
    <t>182151111</t>
  </si>
  <si>
    <t>Svahování v zářezech v hornině třídy těžitelnosti I, skupiny 1 až 3 strojně</t>
  </si>
  <si>
    <t>-1915827817</t>
  </si>
  <si>
    <t>Svahování trvalých svahů do projektovaných profilů strojně s potřebným přemístěním výkopku při svahování v zářezech v hornině třídy těžitelnosti I, skupiny 1 až 3</t>
  </si>
  <si>
    <t>"viz. Výkaz výměr D.1.2.15." 42,0</t>
  </si>
  <si>
    <t>1915948548</t>
  </si>
  <si>
    <t>"viz. Výkaz výměr D.1.2.15." 1303,3</t>
  </si>
  <si>
    <t>182351134</t>
  </si>
  <si>
    <t>Rozprostření ornice pl přes 500 m2 ve svahu přes 1:5 tl vrstvy do 250 mm strojně</t>
  </si>
  <si>
    <t>353774291</t>
  </si>
  <si>
    <t>Rozprostření a urovnání ornice ve svahu sklonu přes 1:5 strojně při souvislé ploše přes 500 m2, tl. vrstvy přes 200 do 250 mm</t>
  </si>
  <si>
    <t>211561111</t>
  </si>
  <si>
    <t>Výplň odvodňovacích žeber nebo trativodů kamenivem hrubým drceným frakce 4 až 16 mm</t>
  </si>
  <si>
    <t>435503486</t>
  </si>
  <si>
    <t>Výplň kamenivem do rýh odvodňovacích žeber nebo trativodů bez zhutnění, s úpravou povrchu výplně kamenivem hrubým drceným frakce 4 až 16 mm</t>
  </si>
  <si>
    <t>"kamenivo 8/16 - viz. Výkaz výměr D.1.2.15." 486,0</t>
  </si>
  <si>
    <t>"kamenivo 4/8 - viz. Výkaz výměr D.1.2.15." 128,0</t>
  </si>
  <si>
    <t>212755215</t>
  </si>
  <si>
    <t>Trativody z drenážních trubek plastových flexibilních D 125 mm bez lože</t>
  </si>
  <si>
    <t>-667552119</t>
  </si>
  <si>
    <t>Trativody bez lože z drenážních trubek plastových flexibilních D 125 mm</t>
  </si>
  <si>
    <t>"patní drén - viz. TZ D.1.2.1. + Výkaz výměr D.1.2.15." 122,0</t>
  </si>
  <si>
    <t>1356792133</t>
  </si>
  <si>
    <t>"opevnění hráze - viz. Výkaz výměr D.1.2.15." 394,0</t>
  </si>
  <si>
    <t>871313121</t>
  </si>
  <si>
    <t>Montáž kanalizačního potrubí z PVC těsněné gumovým kroužkem otevřený výkop sklon do 20 % DN 160</t>
  </si>
  <si>
    <t>-407666889</t>
  </si>
  <si>
    <t>Montáž kanalizačního potrubí z plastů z tvrdého PVC těsněných gumovým kroužkem v otevřeném výkopu ve sklonu do 20 % DN 160</t>
  </si>
  <si>
    <t>"chránička patního drénu na vyústění do vývaru - viz. TZ D.1.2.1." 2*1,5</t>
  </si>
  <si>
    <t>28611164</t>
  </si>
  <si>
    <t>trubka kanalizační PVC DN 160x1000mm SN8</t>
  </si>
  <si>
    <t>-302685117</t>
  </si>
  <si>
    <t>998332011</t>
  </si>
  <si>
    <t>Přesun hmot pro úpravy vodních toků a kanály</t>
  </si>
  <si>
    <t>-241680748</t>
  </si>
  <si>
    <t>Přesun hmot pro úpravy vodních toků a kanály, hráze rybníků apod. dopravní vzdálenost do 500 m</t>
  </si>
  <si>
    <t>SO-04 - Odstranění současných objektů</t>
  </si>
  <si>
    <t xml:space="preserve">    997 - Přesun sutě</t>
  </si>
  <si>
    <t>113151111</t>
  </si>
  <si>
    <t>Rozebrání zpevněných ploch ze silničních dílců</t>
  </si>
  <si>
    <t>-16449119</t>
  </si>
  <si>
    <t>Rozebírání zpevněných ploch s přemístěním na skládku na vzdálenost do 20 m nebo s naložením na dopravní prostředek ze silničních panelů</t>
  </si>
  <si>
    <t xml:space="preserve">"viz. TZ D.1.2.1." </t>
  </si>
  <si>
    <t>"panelová plocha" 28,0</t>
  </si>
  <si>
    <t>"opevnění hráze" 53,8/0,1</t>
  </si>
  <si>
    <t>114203103</t>
  </si>
  <si>
    <t>Rozebrání dlažeb z lomového kamene nebo betonových tvárnic do cementové malty</t>
  </si>
  <si>
    <t>-1766219006</t>
  </si>
  <si>
    <t>Rozebrání dlažeb nebo záhozů s naložením na dopravní prostředek dlažeb z lomového kamene nebo betonových tvárnic do cementové malty se spárami zalitými cementovou maltou</t>
  </si>
  <si>
    <t>"dlažba nouzového přelivu" 54,0*0,25</t>
  </si>
  <si>
    <t>162751137</t>
  </si>
  <si>
    <t>Vodorovné přemístění do 10000 m výkopku/sypaniny z horniny třídy těžitelnosti II, skupiny 4 a 5</t>
  </si>
  <si>
    <t>891846680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</si>
  <si>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</si>
  <si>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162751139</t>
  </si>
  <si>
    <t>Příplatek k vodorovnému přemístění výkopku/sypaniny z horniny třídy těžitelnosti II, skupiny 4 a 5 ZKD 1000 m přes 10000 m</t>
  </si>
  <si>
    <t>-445517128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</si>
  <si>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</si>
  <si>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15*13,5</t>
  </si>
  <si>
    <t>961021311</t>
  </si>
  <si>
    <t>Bourání základů ze zdiva kamenného</t>
  </si>
  <si>
    <t>-1537877094</t>
  </si>
  <si>
    <t>Bourání základů ze zdiva kamenného na jakoukoli maltu</t>
  </si>
  <si>
    <t>"klenutý most vč. zdí" 73,2</t>
  </si>
  <si>
    <t>961043111</t>
  </si>
  <si>
    <t>Bourání základů z betonu proloženého kamenem</t>
  </si>
  <si>
    <t>808949955</t>
  </si>
  <si>
    <t>Bourání základů z betonu proloženého kamenem</t>
  </si>
  <si>
    <t>"bezp. přeliv - viz. TZ D.1.2.1." 12,2</t>
  </si>
  <si>
    <t>961055111</t>
  </si>
  <si>
    <t>Bourání základů ze ŽB</t>
  </si>
  <si>
    <t>-2038486300</t>
  </si>
  <si>
    <t>Bourání základů z betonu železového</t>
  </si>
  <si>
    <t>"požerák" 3,7</t>
  </si>
  <si>
    <t>"schody" 2,8</t>
  </si>
  <si>
    <t>"dílce nouzového přelivu"25,0*0,06</t>
  </si>
  <si>
    <t>"vývar" 17,2</t>
  </si>
  <si>
    <t>"práh bezp. přelivu" 5,2</t>
  </si>
  <si>
    <t>"stabilizační zeď" 11,5</t>
  </si>
  <si>
    <t>"skluz z dílců" 6,3</t>
  </si>
  <si>
    <t>965042241</t>
  </si>
  <si>
    <t>Bourání podkladů pod dlažby nebo mazanin betonových nebo z litého asfaltu tl přes 100 mm pl přes 4 m2</t>
  </si>
  <si>
    <t>30265121</t>
  </si>
  <si>
    <t>Bourání mazanin betonových nebo z litého asfaltu tl. přes 100 mm, plochy přes 4 m2</t>
  </si>
  <si>
    <t>"lože dlažby nouzového přelivu" 54,0*0,2</t>
  </si>
  <si>
    <t>966008112</t>
  </si>
  <si>
    <t>Bourání trubního propustku do DN 500</t>
  </si>
  <si>
    <t>-1703399296</t>
  </si>
  <si>
    <t>Bourání trubního propustku s odklizením a uložením vybouraného materiálu na skládku na vzdálenost do 3 m nebo s naložením na dopravní prostředek z trub DN přes 300 do 500 mm</t>
  </si>
  <si>
    <t>"výpustné potrubí" 22,0</t>
  </si>
  <si>
    <t>997</t>
  </si>
  <si>
    <t>Přesun sutě</t>
  </si>
  <si>
    <t>997002511</t>
  </si>
  <si>
    <t>Vodorovné přemístění suti a vybouraných hmot bez naložení ale se složením a urovnáním do 1 km</t>
  </si>
  <si>
    <t>2046269213</t>
  </si>
  <si>
    <t>Vodorovné přemístění suti a vybouraných hmot bez naložení, se složením a hrubým urovnáním na vzdálenost do 1 km</t>
  </si>
  <si>
    <t>"panely" 200,930</t>
  </si>
  <si>
    <t>997002519</t>
  </si>
  <si>
    <t>Příplatek ZKD 1 km přemístění suti a vybouraných hmot</t>
  </si>
  <si>
    <t>-419726702</t>
  </si>
  <si>
    <t>Vodorovné přemístění suti a vybouraných hmot bez naložení, se složením a hrubým urovnáním Příplatek k ceně za každý další i započatý 1 km přes 1 km</t>
  </si>
  <si>
    <t>24*200,930</t>
  </si>
  <si>
    <t>997013501</t>
  </si>
  <si>
    <t>Odvoz suti a vybouraných hmot na skládku nebo meziskládku do 1 km se složením</t>
  </si>
  <si>
    <t>-938230216</t>
  </si>
  <si>
    <t>Odvoz suti a vybouraných hmot na skládku nebo meziskládku se složením, na vzdálenost do 1 km</t>
  </si>
  <si>
    <t>"železobeton" 115,680</t>
  </si>
  <si>
    <t>"kámen z klenutého mostu vč. zdí" 183,0</t>
  </si>
  <si>
    <t>"lože dlažby nouzového přelivu" 23,760</t>
  </si>
  <si>
    <t>"bezp. přeliv" 26,840</t>
  </si>
  <si>
    <t>"ocelové zábradlí a česle" 0,874</t>
  </si>
  <si>
    <t>997013509</t>
  </si>
  <si>
    <t>Příplatek k odvozu suti a vybouraných hmot na skládku ZKD 1 km přes 1 km</t>
  </si>
  <si>
    <t>-54514490</t>
  </si>
  <si>
    <t>Odvoz suti a vybouraných hmot na skládku nebo meziskládku se složením, na vzdálenost Příplatek k ceně za každý další i započatý 1 km přes 1 km</t>
  </si>
  <si>
    <t>"železobeton" 24*115,680</t>
  </si>
  <si>
    <t>"kámen z klenutého mostu vč. zdí" 24*183,0</t>
  </si>
  <si>
    <t>"lože dlažby nouzového přelivu" 24*23,760</t>
  </si>
  <si>
    <t>"kámen do betonu - bezp. přeliv" 24*26,840</t>
  </si>
  <si>
    <t>"ocelové zábradlí a česle" 9*0,874</t>
  </si>
  <si>
    <t>997013601</t>
  </si>
  <si>
    <t>Poplatek za uložení na skládce (skládkovné) stavebního odpadu betonového kód odpadu 17 01 01</t>
  </si>
  <si>
    <t>-822487164</t>
  </si>
  <si>
    <t>Poplatek za uložení stavebního odpadu na skládce (skládkovné) z prostého betonu zatříděného do Katalogu odpadů pod kódem 17 01 01</t>
  </si>
  <si>
    <t>997013602</t>
  </si>
  <si>
    <t>Poplatek za uložení na skládce (skládkovné) stavebního odpadu železobetonového kód odpadu 17 01 01</t>
  </si>
  <si>
    <t>1926471187</t>
  </si>
  <si>
    <t>Poplatek za uložení stavebního odpadu na skládce (skládkovné) z armovaného betonu zatříděného do Katalogu odpadů pod kódem 17 01 01</t>
  </si>
  <si>
    <t>"výpustné potrubí" 21,560</t>
  </si>
  <si>
    <t>997013655</t>
  </si>
  <si>
    <t>-488348477</t>
  </si>
  <si>
    <t>"dlažba nouzového přelivu" 13,5*3,3</t>
  </si>
  <si>
    <t>997221571</t>
  </si>
  <si>
    <t>Vodorovná doprava vybouraných hmot do 1 km</t>
  </si>
  <si>
    <t>-800988380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</si>
  <si>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</si>
  <si>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</si>
  <si>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</si>
  <si>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-854097042</t>
  </si>
  <si>
    <t>Vodorovná doprava vybouraných hmot bez naložení, ale se složením a s hrubým urovnáním na vzdálenost Příplatek k ceně za každý další i započatý 1 km přes 1 km</t>
  </si>
  <si>
    <t>24*21,560</t>
  </si>
  <si>
    <t>767161813</t>
  </si>
  <si>
    <t>Demontáž zábradlí rovného nerozebíratelného hmotnosti 1 m zábradlí do 20 kg do suti</t>
  </si>
  <si>
    <t>-295668438</t>
  </si>
  <si>
    <t>Demontáž zábradlí do suti rovného nerozebíratelný spoj hmotnosti 1 m zábradlí do 20 kg</t>
  </si>
  <si>
    <t>"zábradlí na mostě" 2*12,0</t>
  </si>
  <si>
    <t>"zábradlí schodiště" 2*2,8</t>
  </si>
  <si>
    <t>767996702</t>
  </si>
  <si>
    <t>Demontáž atypických zámečnických konstrukcí řezáním hmotnosti jednotlivých dílů do 100 kg</t>
  </si>
  <si>
    <t>1168013063</t>
  </si>
  <si>
    <t>Demontáž ostatních zámečnických konstrukcí o hmotnosti jednotlivých dílů řezáním přes 50 do 100 kg</t>
  </si>
  <si>
    <t>"česle vývar" 100,0</t>
  </si>
  <si>
    <t>"česle BP" 300,0</t>
  </si>
  <si>
    <t>SO-05 - Výsadby</t>
  </si>
  <si>
    <t>183101114</t>
  </si>
  <si>
    <t>Hloubení jamek bez výměny půdy zeminy tř 1 až 4 objem do 0,125 m3 v rovině a svahu do 1:5</t>
  </si>
  <si>
    <t>-970668347</t>
  </si>
  <si>
    <t>Hloubení jamek pro vysazování rostlin v zemině tř.1 až 4 bez výměny půdy v rovině nebo na svahu do 1:5, objemu přes 0,05 do 0,125 m3</t>
  </si>
  <si>
    <t>"viz. TZ D.1.2.1." 15,0</t>
  </si>
  <si>
    <t>184102112</t>
  </si>
  <si>
    <t>Výsadba dřeviny s balem D do 0,3 m do jamky se zalitím v rovině a svahu do 1:5</t>
  </si>
  <si>
    <t>49890281</t>
  </si>
  <si>
    <t>Výsadba dřeviny s balem do předem vyhloubené jamky se zalitím v rovině nebo na svahu do 1:5, při průměru balu přes 200 do 300 mm</t>
  </si>
  <si>
    <t>02699015-R</t>
  </si>
  <si>
    <t>Dodávka stromků s balem OK 10-12 cm</t>
  </si>
  <si>
    <t>-354664813</t>
  </si>
  <si>
    <t>184215112</t>
  </si>
  <si>
    <t>Ukotvení kmene dřevin jedním kůlem D do 0,1 m délky do 2 m</t>
  </si>
  <si>
    <t>-345490926</t>
  </si>
  <si>
    <t>Ukotvení dřeviny kůly jedním kůlem, délky přes 1 do 2 m</t>
  </si>
  <si>
    <t>60591253</t>
  </si>
  <si>
    <t>kůl vyvazovací dřevěný impregnovaný D 8cm dl 2m</t>
  </si>
  <si>
    <t>-563089553</t>
  </si>
  <si>
    <t>184801121</t>
  </si>
  <si>
    <t>Ošetřování vysazených dřevin soliterních v rovině a svahu do 1:5</t>
  </si>
  <si>
    <t>-888784465</t>
  </si>
  <si>
    <t>Ošetření vysazených dřevin solitérních v rovině nebo na svahu do 1:5</t>
  </si>
  <si>
    <t>Poznámka k položce:
Ceny jsou určeny pouze pro jednorázové ošetření při výsadbě.</t>
  </si>
  <si>
    <t>184813121</t>
  </si>
  <si>
    <t>Ochrana dřevin před okusem mechanicky pletivem v rovině a svahu do 1:5</t>
  </si>
  <si>
    <t>-477209003</t>
  </si>
  <si>
    <t>Ochrana dřevin před okusem zvěří mechanicky v rovině nebo ve svahu do 1:5, pletivem, výšky do 2 m</t>
  </si>
  <si>
    <t>Poznámka k položce:
Lesnické pletivo síla drátu 1,6/2,0 mm, v. 160 cm, 23 vodorovných drátů.</t>
  </si>
  <si>
    <t>185804311</t>
  </si>
  <si>
    <t>Zalití rostlin vodou plocha do 20 m2</t>
  </si>
  <si>
    <t>-2060898067</t>
  </si>
  <si>
    <t>Zalití rostlin vodou plochy záhonů jednotlivě do 20 m2</t>
  </si>
  <si>
    <t>Poznámka k položce:
V ceně je obsažen i dovoz a dodávka vody.</t>
  </si>
  <si>
    <t>15*0,010*5</t>
  </si>
  <si>
    <t>998231311</t>
  </si>
  <si>
    <t>Přesun hmot pro sadovnické a krajinářské úpravy vodorovně do 5000 m</t>
  </si>
  <si>
    <t>1347186921</t>
  </si>
  <si>
    <t>Přesun hmot pro sadovnické a krajinářské úpravy - strojně dopravní vzdálenost do 5000 m</t>
  </si>
  <si>
    <t>SO-06 - Kácení</t>
  </si>
  <si>
    <t>111251102</t>
  </si>
  <si>
    <t>Odstranění křovin a stromů průměru kmene do 100 mm i s kořeny sklonu terénu do 1:5 z celkové plochy přes 100 do 500 m2 strojně</t>
  </si>
  <si>
    <t>-1986436604</t>
  </si>
  <si>
    <t>Odstranění křovin a stromů s odstraněním kořenů strojně průměru kmene do 100 mm v rovině nebo ve svahu sklonu terénu do 1:5, při celkové ploše přes 100 do 500 m2</t>
  </si>
  <si>
    <t>"viz. B.1.6." 240,0</t>
  </si>
  <si>
    <t>111251111</t>
  </si>
  <si>
    <t>Drcení ořezaných větví D do 100 mm s odvozem</t>
  </si>
  <si>
    <t>-497053264</t>
  </si>
  <si>
    <t>Drcení ořezaných větví strojně - (štěpkování) s naložením na dopravní prostředek a odvozem drtě a se složením o průměru větví do 100 mm</t>
  </si>
  <si>
    <t>Poznámka k položce:
Štěpka bude využita v obci k parkovým úpravám.</t>
  </si>
  <si>
    <t>"keře" 240*0,02</t>
  </si>
  <si>
    <t>"větve stromů" 4*0,15+10*0,3+9*0,5</t>
  </si>
  <si>
    <t>"vyvětvení a tvarový ořez" 58*0,01</t>
  </si>
  <si>
    <t>112101101</t>
  </si>
  <si>
    <t>Odstranění stromů listnatých průměru kmene do 300 mm</t>
  </si>
  <si>
    <t>-116431830</t>
  </si>
  <si>
    <t>Odstranění stromů s odřezáním kmene a s odvětvením listnatých, průměru kmene přes 100 do 300 mm</t>
  </si>
  <si>
    <t>"viz. B.1.6." 1+1+1+1</t>
  </si>
  <si>
    <t>112101102</t>
  </si>
  <si>
    <t>Odstranění stromů listnatých průměru kmene do 500 mm</t>
  </si>
  <si>
    <t>-1978065056</t>
  </si>
  <si>
    <t>Odstranění stromů s odřezáním kmene a s odvětvením listnatých, průměru kmene přes 300 do 500 mm</t>
  </si>
  <si>
    <t>"viz. B.1.6." 1+9</t>
  </si>
  <si>
    <t>112101103</t>
  </si>
  <si>
    <t>Odstranění stromů listnatých průměru kmene do 700 mm</t>
  </si>
  <si>
    <t>2113565419</t>
  </si>
  <si>
    <t>Odstranění stromů s odřezáním kmene a s odvětvením listnatých, průměru kmene přes 500 do 700 mm</t>
  </si>
  <si>
    <t>"viz. B.1.6." 9,0</t>
  </si>
  <si>
    <t>112201101</t>
  </si>
  <si>
    <t>Odstranění pařezů D do 300 mm</t>
  </si>
  <si>
    <t>-175883547</t>
  </si>
  <si>
    <t>Odstranění pařezů strojně s jejich vykopáním, vytrháním nebo odstřelením průměru přes 100 do 300 mm</t>
  </si>
  <si>
    <t>112201102</t>
  </si>
  <si>
    <t>Odstranění pařezů D do 500 mm</t>
  </si>
  <si>
    <t>-276196918</t>
  </si>
  <si>
    <t>Odstranění pařezů strojně s jejich vykopáním, vytrháním nebo odstřelením průměru přes 300 do 500 mm</t>
  </si>
  <si>
    <t>112201103</t>
  </si>
  <si>
    <t>Odstranění pařezů D do 700 mm</t>
  </si>
  <si>
    <t>-728859836</t>
  </si>
  <si>
    <t>Odstranění pařezů strojně s jejich vykopáním, vytrháním nebo odstřelením průměru přes 500 do 700 mm</t>
  </si>
  <si>
    <t>"od stromů" 9,0</t>
  </si>
  <si>
    <t>"samostané pařezy" 17,0</t>
  </si>
  <si>
    <t>162201411</t>
  </si>
  <si>
    <t>Vodorovné přemístění kmenů stromů listnatých do 1 km D kmene do 300 mm</t>
  </si>
  <si>
    <t>714643969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</si>
  <si>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</si>
  <si>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</si>
  <si>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</si>
  <si>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-1279851534</t>
  </si>
  <si>
    <t>Vodorovné přemístění větví, kmenů nebo pařezů s naložením, složením a dopravou do 1000 m kmenů stromů listnatých, průměru přes 300 do 500 mm</t>
  </si>
  <si>
    <t>162201413</t>
  </si>
  <si>
    <t>Vodorovné přemístění kmenů stromů listnatých do 1 km D kmene do 700 mm</t>
  </si>
  <si>
    <t>234028512</t>
  </si>
  <si>
    <t>Vodorovné přemístění větví, kmenů nebo pařezů s naložením, složením a dopravou do 1000 m kmenů stromů listnatých, průměru přes 500 do 700 mm</t>
  </si>
  <si>
    <t>162201421</t>
  </si>
  <si>
    <t>Vodorovné přemístění pařezů do 1 km D do 300 mm</t>
  </si>
  <si>
    <t>-886186118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</si>
  <si>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</si>
  <si>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</si>
  <si>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do 500 mm</t>
  </si>
  <si>
    <t>268782499</t>
  </si>
  <si>
    <t>Vodorovné přemístění větví, kmenů nebo pařezů s naložením, složením a dopravou do 1000 m pařezů kmenů, průměru přes 300 do 500 mm</t>
  </si>
  <si>
    <t>162201423</t>
  </si>
  <si>
    <t>Vodorovné přemístění pařezů do 1 km D do 700 mm</t>
  </si>
  <si>
    <t>-2090706415</t>
  </si>
  <si>
    <t>Vodorovné přemístění větví, kmenů nebo pařezů s naložením, složením a dopravou do 1000 m pařezů kmenů, průměru přes 500 do 700 mm</t>
  </si>
  <si>
    <t>184818112</t>
  </si>
  <si>
    <t>Vyvětvení a tvarový ořez dřevin v do 5 m s odnesením odpadu do 200 m a spálením</t>
  </si>
  <si>
    <t>519848384</t>
  </si>
  <si>
    <t>Vyvětvení a tvarový ořez dřevin s úpravou koruny při výšce stromu přes 3 do 5 m</t>
  </si>
  <si>
    <t>"viz. B.1.6." 58,0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</si>
  <si>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</si>
  <si>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</si>
  <si>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</si>
  <si>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</si>
  <si>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</si>
  <si>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</si>
  <si>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</si>
  <si>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</si>
  <si>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</si>
  <si>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</si>
  <si>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soubor</t>
  </si>
  <si>
    <t>1024</t>
  </si>
  <si>
    <t>-1886255009</t>
  </si>
  <si>
    <t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a odstranění dočasných komunikací, sjezdů, nájezdů, lávek přes výkopy. Zajištění výkopů zábradlím. Zřízení čistících zón před výjezdem z obvodu staveniště. Zajištění bezpečnosti práce a ochrany životního prostředí (ochrana zeleně v prostoru staveniště dle ČSN 83 9061 a všeobecná ochrana živočichů).</t>
  </si>
  <si>
    <t>031002001</t>
  </si>
  <si>
    <t>Zřízení a odstranění dočasného sjezdu do zdrže</t>
  </si>
  <si>
    <t>1417483640</t>
  </si>
  <si>
    <t>Poznámka k položce:
Sjezd je navržen z 19 ks silničních panelů 3x1,5x0,15 m.</t>
  </si>
  <si>
    <t>031002003</t>
  </si>
  <si>
    <t xml:space="preserve">Provozní vlivy - práce v ochranném pásmu </t>
  </si>
  <si>
    <t>1047958034</t>
  </si>
  <si>
    <t>Poznámka k položce:
- ochranné pásmo lesa</t>
  </si>
  <si>
    <t>VRN9</t>
  </si>
  <si>
    <t>Ostatní náklady</t>
  </si>
  <si>
    <t>090001000</t>
  </si>
  <si>
    <t>Geodetické vytýčení stavby před zahájením provádění díla</t>
  </si>
  <si>
    <t>1770051848</t>
  </si>
  <si>
    <t xml:space="preserve">Geodetické vytýčení stavby před zahájením provádění díla
</t>
  </si>
  <si>
    <t>090002000</t>
  </si>
  <si>
    <t xml:space="preserve">Vytýčení podzemních inženýrských sítí 
</t>
  </si>
  <si>
    <t>-1992517009</t>
  </si>
  <si>
    <t xml:space="preserve">Vytýčení podzemních inženýrských sítí </t>
  </si>
  <si>
    <t xml:space="preserve">Poznámka k položce:
Zajištění ochrany a vytýčení podzemních inženýrských sítí uvedených v projektové dokumentaci dle podmínek z dokladové části projektu (např. vodovod, veřejné osvětlení).
</t>
  </si>
  <si>
    <t>091003000</t>
  </si>
  <si>
    <t>Geodetické práce po výstavbě vč. geometrického plánu</t>
  </si>
  <si>
    <t>-1891469386</t>
  </si>
  <si>
    <t xml:space="preserve">Poznámka k položce:
Geodetické zaměření skutečně provedeného díla vč. případných geometrických plánů pro kolaudační řízení, případné majetkové vypořádání a zápis díla do KN.3x v grafické (tištěné) podobě a 1x v digitálním vyhotovení, GP v patřičných počtech pro zápis do KN
</t>
  </si>
  <si>
    <t>091204000</t>
  </si>
  <si>
    <t>Dokumentace skutečného provedení stavby</t>
  </si>
  <si>
    <t>ks</t>
  </si>
  <si>
    <t>-378625904</t>
  </si>
  <si>
    <t>Poznámka k položce:
Vypracování projektové dokumentace skutečného provedení díla dle vyhlášky 3x v grafické (tištěné) podobě a 1x v digitálním vyhotovení.</t>
  </si>
  <si>
    <t>091404000</t>
  </si>
  <si>
    <t xml:space="preserve">Zkoušky, atesty a revize podle ČSN a případných jiných právních nebo technických předpisů
</t>
  </si>
  <si>
    <t>1213016086</t>
  </si>
  <si>
    <t xml:space="preserve">Poznámka k položce:
Zajištění a provedení všech ostatních nezbytných zkoušek, rozborů, atestů a revizí podle ČSN a případných jiných právních nebo technických předpisů platných v době provádění a předání díla, kterými bude prokázáno dosažení předepsané kvality a předepsaných technických parametrů díla.
rybník:  
- zkouška hutnění hráze
- kontrolní zkouška pevnosti betonu (protokol o výsledcích zkoušek betonu)
- Prohlášení o shodě dle vyhlášky 307/2002 Sb. SÚJB o radiační ochraně - §96 a Přílohy 10, ve znění pozdějších předpisů, ČSN 72 1800 Přírodní stavební kámen pro kamenické výrobky 
cesta HC2 (koruna hráze) - samostatná PD:
- Statická zatěžovací zkouška zemní pláně
- 
Statická zatěžovací zkouška obrusné vrstvy
- 
Statická zatěžovací zkouška na provedené ŠD a Vš po ACP
- Kontrola asfaltové směsi odběrem u finišeru - obsah pojiva dle ČSN EN 12697-1, zrnitost ČSN EN 12697/2, mezerovitost ČSN EN 12697-8, množství u ACP 1x na 2 000 t, u ACO 1x na 4 000 t- Kontrola teploty pokládané směsi průběžně 
Z důvodu zajištění požadované únosnosti vozovky se navrhuje provést stabilizaci podloží. Stabilizace se navrhuje 3% cementovápnité směsi – 15,9kg/m² v tl. 300 mm. Dodavatel stavby zajistí po skrývce a úpravě pláně u akreditované laboratoře rozbory materiálů tvořících pláň. Akreditovaná laboratoř stanoví přesné množství a poměr směsí pro vylepšení pláně. Výsledky budou odsouhlaseny na kontrolním dnu autorským dozorem, dozorem investora a investorem.
</t>
  </si>
  <si>
    <t>091806000</t>
  </si>
  <si>
    <t>Zajištění všech nezbytných průzkumů nutných pro řádné provádění a dokončení díla</t>
  </si>
  <si>
    <t>-1866365930</t>
  </si>
  <si>
    <t xml:space="preserve">Poznámka k položce:
- záchranný archeologický výzkum
</t>
  </si>
  <si>
    <t>092004002</t>
  </si>
  <si>
    <t xml:space="preserve">Zajištění fotodokumentace veškerých konstrukcí, které budou v průběhu výstavby skryty nebo zakryty
</t>
  </si>
  <si>
    <t>1751773960</t>
  </si>
  <si>
    <t>Zajištění fotodokumentace veškerých konstrukcí, které budou v průběhu výstavby skryty nebo zakryty</t>
  </si>
  <si>
    <t>092005000</t>
  </si>
  <si>
    <t>Biologický a fytologický průzkum vč. případného transferu ohrožených živočichů a rostlin</t>
  </si>
  <si>
    <t>1646072194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</si>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</sst>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2"/>
      <c r="AQ5" s="22"/>
      <c r="AR5" s="20"/>
      <c r="BE5" s="31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2"/>
      <c r="AQ6" s="22"/>
      <c r="AR6" s="20"/>
      <c r="BE6" s="32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20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2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20"/>
      <c r="BS13" s="17" t="s">
        <v>6</v>
      </c>
    </row>
    <row r="14" spans="2:71" ht="13.2">
      <c r="B14" s="21"/>
      <c r="C14" s="22"/>
      <c r="D14" s="22"/>
      <c r="E14" s="325" t="s">
        <v>30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2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20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20"/>
      <c r="BS17" s="17" t="s">
        <v>33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0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20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20"/>
      <c r="BS20" s="17" t="s">
        <v>33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0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0"/>
    </row>
    <row r="23" spans="2:57" s="1" customFormat="1" ht="48" customHeight="1">
      <c r="B23" s="21"/>
      <c r="C23" s="22"/>
      <c r="D23" s="22"/>
      <c r="E23" s="327" t="s">
        <v>36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22"/>
      <c r="AP23" s="22"/>
      <c r="AQ23" s="22"/>
      <c r="AR23" s="20"/>
      <c r="BE23" s="32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0"/>
    </row>
    <row r="26" spans="1:57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8">
        <f>ROUND(AG54,2)</f>
        <v>0</v>
      </c>
      <c r="AL26" s="329"/>
      <c r="AM26" s="329"/>
      <c r="AN26" s="329"/>
      <c r="AO26" s="329"/>
      <c r="AP26" s="36"/>
      <c r="AQ26" s="36"/>
      <c r="AR26" s="39"/>
      <c r="BE26" s="32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0" t="s">
        <v>38</v>
      </c>
      <c r="M28" s="330"/>
      <c r="N28" s="330"/>
      <c r="O28" s="330"/>
      <c r="P28" s="330"/>
      <c r="Q28" s="36"/>
      <c r="R28" s="36"/>
      <c r="S28" s="36"/>
      <c r="T28" s="36"/>
      <c r="U28" s="36"/>
      <c r="V28" s="36"/>
      <c r="W28" s="330" t="s">
        <v>39</v>
      </c>
      <c r="X28" s="330"/>
      <c r="Y28" s="330"/>
      <c r="Z28" s="330"/>
      <c r="AA28" s="330"/>
      <c r="AB28" s="330"/>
      <c r="AC28" s="330"/>
      <c r="AD28" s="330"/>
      <c r="AE28" s="330"/>
      <c r="AF28" s="36"/>
      <c r="AG28" s="36"/>
      <c r="AH28" s="36"/>
      <c r="AI28" s="36"/>
      <c r="AJ28" s="36"/>
      <c r="AK28" s="330" t="s">
        <v>40</v>
      </c>
      <c r="AL28" s="330"/>
      <c r="AM28" s="330"/>
      <c r="AN28" s="330"/>
      <c r="AO28" s="330"/>
      <c r="AP28" s="36"/>
      <c r="AQ28" s="36"/>
      <c r="AR28" s="39"/>
      <c r="BE28" s="320"/>
    </row>
    <row r="29" spans="2:57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14">
        <v>0.21</v>
      </c>
      <c r="M29" s="313"/>
      <c r="N29" s="313"/>
      <c r="O29" s="313"/>
      <c r="P29" s="313"/>
      <c r="Q29" s="41"/>
      <c r="R29" s="41"/>
      <c r="S29" s="41"/>
      <c r="T29" s="41"/>
      <c r="U29" s="41"/>
      <c r="V29" s="41"/>
      <c r="W29" s="312">
        <f>ROUND(AZ54,2)</f>
        <v>0</v>
      </c>
      <c r="X29" s="313"/>
      <c r="Y29" s="313"/>
      <c r="Z29" s="313"/>
      <c r="AA29" s="313"/>
      <c r="AB29" s="313"/>
      <c r="AC29" s="313"/>
      <c r="AD29" s="313"/>
      <c r="AE29" s="313"/>
      <c r="AF29" s="41"/>
      <c r="AG29" s="41"/>
      <c r="AH29" s="41"/>
      <c r="AI29" s="41"/>
      <c r="AJ29" s="41"/>
      <c r="AK29" s="312">
        <f>ROUND(AV54,2)</f>
        <v>0</v>
      </c>
      <c r="AL29" s="313"/>
      <c r="AM29" s="313"/>
      <c r="AN29" s="313"/>
      <c r="AO29" s="313"/>
      <c r="AP29" s="41"/>
      <c r="AQ29" s="41"/>
      <c r="AR29" s="42"/>
      <c r="BE29" s="321"/>
    </row>
    <row r="30" spans="2:57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14">
        <v>0.15</v>
      </c>
      <c r="M30" s="313"/>
      <c r="N30" s="313"/>
      <c r="O30" s="313"/>
      <c r="P30" s="313"/>
      <c r="Q30" s="41"/>
      <c r="R30" s="41"/>
      <c r="S30" s="41"/>
      <c r="T30" s="41"/>
      <c r="U30" s="41"/>
      <c r="V30" s="41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F30" s="41"/>
      <c r="AG30" s="41"/>
      <c r="AH30" s="41"/>
      <c r="AI30" s="41"/>
      <c r="AJ30" s="41"/>
      <c r="AK30" s="312">
        <f>ROUND(AW54,2)</f>
        <v>0</v>
      </c>
      <c r="AL30" s="313"/>
      <c r="AM30" s="313"/>
      <c r="AN30" s="313"/>
      <c r="AO30" s="313"/>
      <c r="AP30" s="41"/>
      <c r="AQ30" s="41"/>
      <c r="AR30" s="42"/>
      <c r="BE30" s="321"/>
    </row>
    <row r="31" spans="2:57" s="3" customFormat="1" ht="14.4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14">
        <v>0.21</v>
      </c>
      <c r="M31" s="313"/>
      <c r="N31" s="313"/>
      <c r="O31" s="313"/>
      <c r="P31" s="313"/>
      <c r="Q31" s="41"/>
      <c r="R31" s="41"/>
      <c r="S31" s="41"/>
      <c r="T31" s="41"/>
      <c r="U31" s="41"/>
      <c r="V31" s="41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F31" s="41"/>
      <c r="AG31" s="41"/>
      <c r="AH31" s="41"/>
      <c r="AI31" s="41"/>
      <c r="AJ31" s="41"/>
      <c r="AK31" s="312">
        <v>0</v>
      </c>
      <c r="AL31" s="313"/>
      <c r="AM31" s="313"/>
      <c r="AN31" s="313"/>
      <c r="AO31" s="313"/>
      <c r="AP31" s="41"/>
      <c r="AQ31" s="41"/>
      <c r="AR31" s="42"/>
      <c r="BE31" s="321"/>
    </row>
    <row r="32" spans="2:57" s="3" customFormat="1" ht="14.4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14">
        <v>0.15</v>
      </c>
      <c r="M32" s="313"/>
      <c r="N32" s="313"/>
      <c r="O32" s="313"/>
      <c r="P32" s="313"/>
      <c r="Q32" s="41"/>
      <c r="R32" s="41"/>
      <c r="S32" s="41"/>
      <c r="T32" s="41"/>
      <c r="U32" s="41"/>
      <c r="V32" s="41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F32" s="41"/>
      <c r="AG32" s="41"/>
      <c r="AH32" s="41"/>
      <c r="AI32" s="41"/>
      <c r="AJ32" s="41"/>
      <c r="AK32" s="312">
        <v>0</v>
      </c>
      <c r="AL32" s="313"/>
      <c r="AM32" s="313"/>
      <c r="AN32" s="313"/>
      <c r="AO32" s="313"/>
      <c r="AP32" s="41"/>
      <c r="AQ32" s="41"/>
      <c r="AR32" s="42"/>
      <c r="BE32" s="321"/>
    </row>
    <row r="33" spans="2:44" s="3" customFormat="1" ht="14.4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14">
        <v>0</v>
      </c>
      <c r="M33" s="313"/>
      <c r="N33" s="313"/>
      <c r="O33" s="313"/>
      <c r="P33" s="313"/>
      <c r="Q33" s="41"/>
      <c r="R33" s="41"/>
      <c r="S33" s="41"/>
      <c r="T33" s="41"/>
      <c r="U33" s="41"/>
      <c r="V33" s="41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F33" s="41"/>
      <c r="AG33" s="41"/>
      <c r="AH33" s="41"/>
      <c r="AI33" s="41"/>
      <c r="AJ33" s="41"/>
      <c r="AK33" s="312">
        <v>0</v>
      </c>
      <c r="AL33" s="313"/>
      <c r="AM33" s="313"/>
      <c r="AN33" s="313"/>
      <c r="AO33" s="313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18" t="s">
        <v>49</v>
      </c>
      <c r="Y35" s="316"/>
      <c r="Z35" s="316"/>
      <c r="AA35" s="316"/>
      <c r="AB35" s="316"/>
      <c r="AC35" s="45"/>
      <c r="AD35" s="45"/>
      <c r="AE35" s="45"/>
      <c r="AF35" s="45"/>
      <c r="AG35" s="45"/>
      <c r="AH35" s="45"/>
      <c r="AI35" s="45"/>
      <c r="AJ35" s="45"/>
      <c r="AK35" s="315">
        <f>SUM(AK26:AK33)</f>
        <v>0</v>
      </c>
      <c r="AL35" s="316"/>
      <c r="AM35" s="316"/>
      <c r="AN35" s="316"/>
      <c r="AO35" s="317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PAT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40" t="str">
        <f>K6</f>
        <v>Rekonstrukce rybníku Hlíza na ochrannou nádrž a rekonstr. části cesty HC2 v k.ú. Dřevěnice - rekonstrukce rybníku Hlíza</v>
      </c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2" t="str">
        <f>IF(AN8="","",AN8)</f>
        <v>5. 11. 2020</v>
      </c>
      <c r="AN47" s="342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ČR-SPÚ, Pobočka Jičín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43" t="str">
        <f>IF(E17="","",E17)</f>
        <v>Agroprojekce Litomyšl, s.r.o.</v>
      </c>
      <c r="AN49" s="344"/>
      <c r="AO49" s="344"/>
      <c r="AP49" s="344"/>
      <c r="AQ49" s="36"/>
      <c r="AR49" s="39"/>
      <c r="AS49" s="345" t="s">
        <v>51</v>
      </c>
      <c r="AT49" s="34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43" t="str">
        <f>IF(E20="","",E20)</f>
        <v xml:space="preserve"> </v>
      </c>
      <c r="AN50" s="344"/>
      <c r="AO50" s="344"/>
      <c r="AP50" s="344"/>
      <c r="AQ50" s="36"/>
      <c r="AR50" s="39"/>
      <c r="AS50" s="347"/>
      <c r="AT50" s="34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9"/>
      <c r="AT51" s="35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52</v>
      </c>
      <c r="D52" s="335"/>
      <c r="E52" s="335"/>
      <c r="F52" s="335"/>
      <c r="G52" s="335"/>
      <c r="H52" s="66"/>
      <c r="I52" s="337" t="s">
        <v>53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 t="s">
        <v>54</v>
      </c>
      <c r="AH52" s="335"/>
      <c r="AI52" s="335"/>
      <c r="AJ52" s="335"/>
      <c r="AK52" s="335"/>
      <c r="AL52" s="335"/>
      <c r="AM52" s="335"/>
      <c r="AN52" s="337" t="s">
        <v>55</v>
      </c>
      <c r="AO52" s="335"/>
      <c r="AP52" s="335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8">
        <f>ROUND(SUM(AG55:AG61),2)</f>
        <v>0</v>
      </c>
      <c r="AH54" s="338"/>
      <c r="AI54" s="338"/>
      <c r="AJ54" s="338"/>
      <c r="AK54" s="338"/>
      <c r="AL54" s="338"/>
      <c r="AM54" s="338"/>
      <c r="AN54" s="339">
        <f aca="true" t="shared" si="0" ref="AN54:AN61">SUM(AG54,AT54)</f>
        <v>0</v>
      </c>
      <c r="AO54" s="339"/>
      <c r="AP54" s="339"/>
      <c r="AQ54" s="78" t="s">
        <v>19</v>
      </c>
      <c r="AR54" s="79"/>
      <c r="AS54" s="80">
        <f>ROUND(SUM(AS55:AS61),2)</f>
        <v>0</v>
      </c>
      <c r="AT54" s="81">
        <f aca="true" t="shared" si="1" ref="AT54:AT61">ROUND(SUM(AV54:AW54),2)</f>
        <v>0</v>
      </c>
      <c r="AU54" s="82">
        <f>ROUND(SUM(AU55:AU61),5)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ROUND(SUM(AZ55:AZ61),2)</f>
        <v>0</v>
      </c>
      <c r="BA54" s="81">
        <f>ROUND(SUM(BA55:BA61),2)</f>
        <v>0</v>
      </c>
      <c r="BB54" s="81">
        <f>ROUND(SUM(BB55:BB61),2)</f>
        <v>0</v>
      </c>
      <c r="BC54" s="81">
        <f>ROUND(SUM(BC55:BC61),2)</f>
        <v>0</v>
      </c>
      <c r="BD54" s="83">
        <f>ROUND(SUM(BD55:BD61),2)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4.4" customHeight="1">
      <c r="A55" s="86" t="s">
        <v>75</v>
      </c>
      <c r="B55" s="87"/>
      <c r="C55" s="88"/>
      <c r="D55" s="333" t="s">
        <v>76</v>
      </c>
      <c r="E55" s="333"/>
      <c r="F55" s="333"/>
      <c r="G55" s="333"/>
      <c r="H55" s="333"/>
      <c r="I55" s="89"/>
      <c r="J55" s="333" t="s">
        <v>77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1">
        <f>'SO-01 - Odstranění sedimentů'!J30</f>
        <v>0</v>
      </c>
      <c r="AH55" s="332"/>
      <c r="AI55" s="332"/>
      <c r="AJ55" s="332"/>
      <c r="AK55" s="332"/>
      <c r="AL55" s="332"/>
      <c r="AM55" s="332"/>
      <c r="AN55" s="331">
        <f t="shared" si="0"/>
        <v>0</v>
      </c>
      <c r="AO55" s="332"/>
      <c r="AP55" s="332"/>
      <c r="AQ55" s="90" t="s">
        <v>78</v>
      </c>
      <c r="AR55" s="91"/>
      <c r="AS55" s="92">
        <v>0</v>
      </c>
      <c r="AT55" s="93">
        <f t="shared" si="1"/>
        <v>0</v>
      </c>
      <c r="AU55" s="94">
        <f>'SO-01 - Odstranění sedimentů'!P84</f>
        <v>0</v>
      </c>
      <c r="AV55" s="93">
        <f>'SO-01 - Odstranění sedimentů'!J33</f>
        <v>0</v>
      </c>
      <c r="AW55" s="93">
        <f>'SO-01 - Odstranění sedimentů'!J34</f>
        <v>0</v>
      </c>
      <c r="AX55" s="93">
        <f>'SO-01 - Odstranění sedimentů'!J35</f>
        <v>0</v>
      </c>
      <c r="AY55" s="93">
        <f>'SO-01 - Odstranění sedimentů'!J36</f>
        <v>0</v>
      </c>
      <c r="AZ55" s="93">
        <f>'SO-01 - Odstranění sedimentů'!F33</f>
        <v>0</v>
      </c>
      <c r="BA55" s="93">
        <f>'SO-01 - Odstranění sedimentů'!F34</f>
        <v>0</v>
      </c>
      <c r="BB55" s="93">
        <f>'SO-01 - Odstranění sedimentů'!F35</f>
        <v>0</v>
      </c>
      <c r="BC55" s="93">
        <f>'SO-01 - Odstranění sedimentů'!F36</f>
        <v>0</v>
      </c>
      <c r="BD55" s="95">
        <f>'SO-01 - Odstranění sedimentů'!F37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81</v>
      </c>
      <c r="CM55" s="96" t="s">
        <v>82</v>
      </c>
    </row>
    <row r="56" spans="1:91" s="7" customFormat="1" ht="14.4" customHeight="1">
      <c r="A56" s="86" t="s">
        <v>75</v>
      </c>
      <c r="B56" s="87"/>
      <c r="C56" s="88"/>
      <c r="D56" s="333" t="s">
        <v>83</v>
      </c>
      <c r="E56" s="333"/>
      <c r="F56" s="333"/>
      <c r="G56" s="333"/>
      <c r="H56" s="333"/>
      <c r="I56" s="89"/>
      <c r="J56" s="333" t="s">
        <v>84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1">
        <f>'SO-02 - Sdružený objekt'!J30</f>
        <v>0</v>
      </c>
      <c r="AH56" s="332"/>
      <c r="AI56" s="332"/>
      <c r="AJ56" s="332"/>
      <c r="AK56" s="332"/>
      <c r="AL56" s="332"/>
      <c r="AM56" s="332"/>
      <c r="AN56" s="331">
        <f t="shared" si="0"/>
        <v>0</v>
      </c>
      <c r="AO56" s="332"/>
      <c r="AP56" s="332"/>
      <c r="AQ56" s="90" t="s">
        <v>78</v>
      </c>
      <c r="AR56" s="91"/>
      <c r="AS56" s="92">
        <v>0</v>
      </c>
      <c r="AT56" s="93">
        <f t="shared" si="1"/>
        <v>0</v>
      </c>
      <c r="AU56" s="94">
        <f>'SO-02 - Sdružený objekt'!P89</f>
        <v>0</v>
      </c>
      <c r="AV56" s="93">
        <f>'SO-02 - Sdružený objekt'!J33</f>
        <v>0</v>
      </c>
      <c r="AW56" s="93">
        <f>'SO-02 - Sdružený objekt'!J34</f>
        <v>0</v>
      </c>
      <c r="AX56" s="93">
        <f>'SO-02 - Sdružený objekt'!J35</f>
        <v>0</v>
      </c>
      <c r="AY56" s="93">
        <f>'SO-02 - Sdružený objekt'!J36</f>
        <v>0</v>
      </c>
      <c r="AZ56" s="93">
        <f>'SO-02 - Sdružený objekt'!F33</f>
        <v>0</v>
      </c>
      <c r="BA56" s="93">
        <f>'SO-02 - Sdružený objekt'!F34</f>
        <v>0</v>
      </c>
      <c r="BB56" s="93">
        <f>'SO-02 - Sdružený objekt'!F35</f>
        <v>0</v>
      </c>
      <c r="BC56" s="93">
        <f>'SO-02 - Sdružený objekt'!F36</f>
        <v>0</v>
      </c>
      <c r="BD56" s="95">
        <f>'SO-02 - Sdružený objekt'!F37</f>
        <v>0</v>
      </c>
      <c r="BT56" s="96" t="s">
        <v>79</v>
      </c>
      <c r="BV56" s="96" t="s">
        <v>73</v>
      </c>
      <c r="BW56" s="96" t="s">
        <v>85</v>
      </c>
      <c r="BX56" s="96" t="s">
        <v>5</v>
      </c>
      <c r="CL56" s="96" t="s">
        <v>86</v>
      </c>
      <c r="CM56" s="96" t="s">
        <v>82</v>
      </c>
    </row>
    <row r="57" spans="1:91" s="7" customFormat="1" ht="14.4" customHeight="1">
      <c r="A57" s="86" t="s">
        <v>75</v>
      </c>
      <c r="B57" s="87"/>
      <c r="C57" s="88"/>
      <c r="D57" s="333" t="s">
        <v>87</v>
      </c>
      <c r="E57" s="333"/>
      <c r="F57" s="333"/>
      <c r="G57" s="333"/>
      <c r="H57" s="333"/>
      <c r="I57" s="89"/>
      <c r="J57" s="333" t="s">
        <v>88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1">
        <f>'SO-03 - Rozšíření hráze'!J30</f>
        <v>0</v>
      </c>
      <c r="AH57" s="332"/>
      <c r="AI57" s="332"/>
      <c r="AJ57" s="332"/>
      <c r="AK57" s="332"/>
      <c r="AL57" s="332"/>
      <c r="AM57" s="332"/>
      <c r="AN57" s="331">
        <f t="shared" si="0"/>
        <v>0</v>
      </c>
      <c r="AO57" s="332"/>
      <c r="AP57" s="332"/>
      <c r="AQ57" s="90" t="s">
        <v>78</v>
      </c>
      <c r="AR57" s="91"/>
      <c r="AS57" s="92">
        <v>0</v>
      </c>
      <c r="AT57" s="93">
        <f t="shared" si="1"/>
        <v>0</v>
      </c>
      <c r="AU57" s="94">
        <f>'SO-03 - Rozšíření hráze'!P85</f>
        <v>0</v>
      </c>
      <c r="AV57" s="93">
        <f>'SO-03 - Rozšíření hráze'!J33</f>
        <v>0</v>
      </c>
      <c r="AW57" s="93">
        <f>'SO-03 - Rozšíření hráze'!J34</f>
        <v>0</v>
      </c>
      <c r="AX57" s="93">
        <f>'SO-03 - Rozšíření hráze'!J35</f>
        <v>0</v>
      </c>
      <c r="AY57" s="93">
        <f>'SO-03 - Rozšíření hráze'!J36</f>
        <v>0</v>
      </c>
      <c r="AZ57" s="93">
        <f>'SO-03 - Rozšíření hráze'!F33</f>
        <v>0</v>
      </c>
      <c r="BA57" s="93">
        <f>'SO-03 - Rozšíření hráze'!F34</f>
        <v>0</v>
      </c>
      <c r="BB57" s="93">
        <f>'SO-03 - Rozšíření hráze'!F35</f>
        <v>0</v>
      </c>
      <c r="BC57" s="93">
        <f>'SO-03 - Rozšíření hráze'!F36</f>
        <v>0</v>
      </c>
      <c r="BD57" s="95">
        <f>'SO-03 - Rozšíření hráze'!F37</f>
        <v>0</v>
      </c>
      <c r="BT57" s="96" t="s">
        <v>79</v>
      </c>
      <c r="BV57" s="96" t="s">
        <v>73</v>
      </c>
      <c r="BW57" s="96" t="s">
        <v>89</v>
      </c>
      <c r="BX57" s="96" t="s">
        <v>5</v>
      </c>
      <c r="CL57" s="96" t="s">
        <v>90</v>
      </c>
      <c r="CM57" s="96" t="s">
        <v>82</v>
      </c>
    </row>
    <row r="58" spans="1:91" s="7" customFormat="1" ht="14.4" customHeight="1">
      <c r="A58" s="86" t="s">
        <v>75</v>
      </c>
      <c r="B58" s="87"/>
      <c r="C58" s="88"/>
      <c r="D58" s="333" t="s">
        <v>91</v>
      </c>
      <c r="E58" s="333"/>
      <c r="F58" s="333"/>
      <c r="G58" s="333"/>
      <c r="H58" s="333"/>
      <c r="I58" s="89"/>
      <c r="J58" s="333" t="s">
        <v>92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1">
        <f>'SO-04 - Odstranění součas...'!J30</f>
        <v>0</v>
      </c>
      <c r="AH58" s="332"/>
      <c r="AI58" s="332"/>
      <c r="AJ58" s="332"/>
      <c r="AK58" s="332"/>
      <c r="AL58" s="332"/>
      <c r="AM58" s="332"/>
      <c r="AN58" s="331">
        <f t="shared" si="0"/>
        <v>0</v>
      </c>
      <c r="AO58" s="332"/>
      <c r="AP58" s="332"/>
      <c r="AQ58" s="90" t="s">
        <v>78</v>
      </c>
      <c r="AR58" s="91"/>
      <c r="AS58" s="92">
        <v>0</v>
      </c>
      <c r="AT58" s="93">
        <f t="shared" si="1"/>
        <v>0</v>
      </c>
      <c r="AU58" s="94">
        <f>'SO-04 - Odstranění součas...'!P85</f>
        <v>0</v>
      </c>
      <c r="AV58" s="93">
        <f>'SO-04 - Odstranění součas...'!J33</f>
        <v>0</v>
      </c>
      <c r="AW58" s="93">
        <f>'SO-04 - Odstranění součas...'!J34</f>
        <v>0</v>
      </c>
      <c r="AX58" s="93">
        <f>'SO-04 - Odstranění součas...'!J35</f>
        <v>0</v>
      </c>
      <c r="AY58" s="93">
        <f>'SO-04 - Odstranění součas...'!J36</f>
        <v>0</v>
      </c>
      <c r="AZ58" s="93">
        <f>'SO-04 - Odstranění součas...'!F33</f>
        <v>0</v>
      </c>
      <c r="BA58" s="93">
        <f>'SO-04 - Odstranění součas...'!F34</f>
        <v>0</v>
      </c>
      <c r="BB58" s="93">
        <f>'SO-04 - Odstranění součas...'!F35</f>
        <v>0</v>
      </c>
      <c r="BC58" s="93">
        <f>'SO-04 - Odstranění součas...'!F36</f>
        <v>0</v>
      </c>
      <c r="BD58" s="95">
        <f>'SO-04 - Odstranění součas...'!F37</f>
        <v>0</v>
      </c>
      <c r="BT58" s="96" t="s">
        <v>79</v>
      </c>
      <c r="BV58" s="96" t="s">
        <v>73</v>
      </c>
      <c r="BW58" s="96" t="s">
        <v>93</v>
      </c>
      <c r="BX58" s="96" t="s">
        <v>5</v>
      </c>
      <c r="CL58" s="96" t="s">
        <v>19</v>
      </c>
      <c r="CM58" s="96" t="s">
        <v>82</v>
      </c>
    </row>
    <row r="59" spans="1:91" s="7" customFormat="1" ht="14.4" customHeight="1">
      <c r="A59" s="86" t="s">
        <v>75</v>
      </c>
      <c r="B59" s="87"/>
      <c r="C59" s="88"/>
      <c r="D59" s="333" t="s">
        <v>94</v>
      </c>
      <c r="E59" s="333"/>
      <c r="F59" s="333"/>
      <c r="G59" s="333"/>
      <c r="H59" s="333"/>
      <c r="I59" s="89"/>
      <c r="J59" s="333" t="s">
        <v>95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1">
        <f>'SO-05 - Výsadby'!J30</f>
        <v>0</v>
      </c>
      <c r="AH59" s="332"/>
      <c r="AI59" s="332"/>
      <c r="AJ59" s="332"/>
      <c r="AK59" s="332"/>
      <c r="AL59" s="332"/>
      <c r="AM59" s="332"/>
      <c r="AN59" s="331">
        <f t="shared" si="0"/>
        <v>0</v>
      </c>
      <c r="AO59" s="332"/>
      <c r="AP59" s="332"/>
      <c r="AQ59" s="90" t="s">
        <v>78</v>
      </c>
      <c r="AR59" s="91"/>
      <c r="AS59" s="92">
        <v>0</v>
      </c>
      <c r="AT59" s="93">
        <f t="shared" si="1"/>
        <v>0</v>
      </c>
      <c r="AU59" s="94">
        <f>'SO-05 - Výsadby'!P82</f>
        <v>0</v>
      </c>
      <c r="AV59" s="93">
        <f>'SO-05 - Výsadby'!J33</f>
        <v>0</v>
      </c>
      <c r="AW59" s="93">
        <f>'SO-05 - Výsadby'!J34</f>
        <v>0</v>
      </c>
      <c r="AX59" s="93">
        <f>'SO-05 - Výsadby'!J35</f>
        <v>0</v>
      </c>
      <c r="AY59" s="93">
        <f>'SO-05 - Výsadby'!J36</f>
        <v>0</v>
      </c>
      <c r="AZ59" s="93">
        <f>'SO-05 - Výsadby'!F33</f>
        <v>0</v>
      </c>
      <c r="BA59" s="93">
        <f>'SO-05 - Výsadby'!F34</f>
        <v>0</v>
      </c>
      <c r="BB59" s="93">
        <f>'SO-05 - Výsadby'!F35</f>
        <v>0</v>
      </c>
      <c r="BC59" s="93">
        <f>'SO-05 - Výsadby'!F36</f>
        <v>0</v>
      </c>
      <c r="BD59" s="95">
        <f>'SO-05 - Výsadby'!F37</f>
        <v>0</v>
      </c>
      <c r="BT59" s="96" t="s">
        <v>79</v>
      </c>
      <c r="BV59" s="96" t="s">
        <v>73</v>
      </c>
      <c r="BW59" s="96" t="s">
        <v>96</v>
      </c>
      <c r="BX59" s="96" t="s">
        <v>5</v>
      </c>
      <c r="CL59" s="96" t="s">
        <v>19</v>
      </c>
      <c r="CM59" s="96" t="s">
        <v>82</v>
      </c>
    </row>
    <row r="60" spans="1:91" s="7" customFormat="1" ht="14.4" customHeight="1">
      <c r="A60" s="86" t="s">
        <v>75</v>
      </c>
      <c r="B60" s="87"/>
      <c r="C60" s="88"/>
      <c r="D60" s="333" t="s">
        <v>97</v>
      </c>
      <c r="E60" s="333"/>
      <c r="F60" s="333"/>
      <c r="G60" s="333"/>
      <c r="H60" s="333"/>
      <c r="I60" s="89"/>
      <c r="J60" s="333" t="s">
        <v>98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1">
        <f>'SO-06 - Kácení'!J30</f>
        <v>0</v>
      </c>
      <c r="AH60" s="332"/>
      <c r="AI60" s="332"/>
      <c r="AJ60" s="332"/>
      <c r="AK60" s="332"/>
      <c r="AL60" s="332"/>
      <c r="AM60" s="332"/>
      <c r="AN60" s="331">
        <f t="shared" si="0"/>
        <v>0</v>
      </c>
      <c r="AO60" s="332"/>
      <c r="AP60" s="332"/>
      <c r="AQ60" s="90" t="s">
        <v>78</v>
      </c>
      <c r="AR60" s="91"/>
      <c r="AS60" s="92">
        <v>0</v>
      </c>
      <c r="AT60" s="93">
        <f t="shared" si="1"/>
        <v>0</v>
      </c>
      <c r="AU60" s="94">
        <f>'SO-06 - Kácení'!P81</f>
        <v>0</v>
      </c>
      <c r="AV60" s="93">
        <f>'SO-06 - Kácení'!J33</f>
        <v>0</v>
      </c>
      <c r="AW60" s="93">
        <f>'SO-06 - Kácení'!J34</f>
        <v>0</v>
      </c>
      <c r="AX60" s="93">
        <f>'SO-06 - Kácení'!J35</f>
        <v>0</v>
      </c>
      <c r="AY60" s="93">
        <f>'SO-06 - Kácení'!J36</f>
        <v>0</v>
      </c>
      <c r="AZ60" s="93">
        <f>'SO-06 - Kácení'!F33</f>
        <v>0</v>
      </c>
      <c r="BA60" s="93">
        <f>'SO-06 - Kácení'!F34</f>
        <v>0</v>
      </c>
      <c r="BB60" s="93">
        <f>'SO-06 - Kácení'!F35</f>
        <v>0</v>
      </c>
      <c r="BC60" s="93">
        <f>'SO-06 - Kácení'!F36</f>
        <v>0</v>
      </c>
      <c r="BD60" s="95">
        <f>'SO-06 - Kácení'!F37</f>
        <v>0</v>
      </c>
      <c r="BT60" s="96" t="s">
        <v>79</v>
      </c>
      <c r="BV60" s="96" t="s">
        <v>73</v>
      </c>
      <c r="BW60" s="96" t="s">
        <v>99</v>
      </c>
      <c r="BX60" s="96" t="s">
        <v>5</v>
      </c>
      <c r="CL60" s="96" t="s">
        <v>19</v>
      </c>
      <c r="CM60" s="96" t="s">
        <v>82</v>
      </c>
    </row>
    <row r="61" spans="1:91" s="7" customFormat="1" ht="14.4" customHeight="1">
      <c r="A61" s="86" t="s">
        <v>75</v>
      </c>
      <c r="B61" s="87"/>
      <c r="C61" s="88"/>
      <c r="D61" s="333" t="s">
        <v>100</v>
      </c>
      <c r="E61" s="333"/>
      <c r="F61" s="333"/>
      <c r="G61" s="333"/>
      <c r="H61" s="333"/>
      <c r="I61" s="89"/>
      <c r="J61" s="333" t="s">
        <v>101</v>
      </c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1">
        <f>'VON - Vedlejší a ostatní ...'!J30</f>
        <v>0</v>
      </c>
      <c r="AH61" s="332"/>
      <c r="AI61" s="332"/>
      <c r="AJ61" s="332"/>
      <c r="AK61" s="332"/>
      <c r="AL61" s="332"/>
      <c r="AM61" s="332"/>
      <c r="AN61" s="331">
        <f t="shared" si="0"/>
        <v>0</v>
      </c>
      <c r="AO61" s="332"/>
      <c r="AP61" s="332"/>
      <c r="AQ61" s="90" t="s">
        <v>100</v>
      </c>
      <c r="AR61" s="91"/>
      <c r="AS61" s="97">
        <v>0</v>
      </c>
      <c r="AT61" s="98">
        <f t="shared" si="1"/>
        <v>0</v>
      </c>
      <c r="AU61" s="99">
        <f>'VON - Vedlejší a ostatní ...'!P82</f>
        <v>0</v>
      </c>
      <c r="AV61" s="98">
        <f>'VON - Vedlejší a ostatní ...'!J33</f>
        <v>0</v>
      </c>
      <c r="AW61" s="98">
        <f>'VON - Vedlejší a ostatní ...'!J34</f>
        <v>0</v>
      </c>
      <c r="AX61" s="98">
        <f>'VON - Vedlejší a ostatní ...'!J35</f>
        <v>0</v>
      </c>
      <c r="AY61" s="98">
        <f>'VON - Vedlejší a ostatní ...'!J36</f>
        <v>0</v>
      </c>
      <c r="AZ61" s="98">
        <f>'VON - Vedlejší a ostatní ...'!F33</f>
        <v>0</v>
      </c>
      <c r="BA61" s="98">
        <f>'VON - Vedlejší a ostatní ...'!F34</f>
        <v>0</v>
      </c>
      <c r="BB61" s="98">
        <f>'VON - Vedlejší a ostatní ...'!F35</f>
        <v>0</v>
      </c>
      <c r="BC61" s="98">
        <f>'VON - Vedlejší a ostatní ...'!F36</f>
        <v>0</v>
      </c>
      <c r="BD61" s="100">
        <f>'VON - Vedlejší a ostatní ...'!F37</f>
        <v>0</v>
      </c>
      <c r="BT61" s="96" t="s">
        <v>79</v>
      </c>
      <c r="BV61" s="96" t="s">
        <v>73</v>
      </c>
      <c r="BW61" s="96" t="s">
        <v>102</v>
      </c>
      <c r="BX61" s="96" t="s">
        <v>5</v>
      </c>
      <c r="CL61" s="96" t="s">
        <v>19</v>
      </c>
      <c r="CM61" s="96" t="s">
        <v>82</v>
      </c>
    </row>
    <row r="62" spans="1:57" s="2" customFormat="1" ht="30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9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39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</sheetData>
  <sheetProtection algorithmName="SHA-512" hashValue="sflkDBhv4TesMGXtUJfCJoE9WYAxVq75thKIDdG7CTcmEx7r7GYR19ICZG8QOZ+m6PMqQLeLfOvOX46AoIKUQw==" saltValue="7VEo/fh72jwdZa6BanalDq4mYN4gzihwOsSIfW8rfLEDV6o6KfKb0vgIN5TEbLcTY7YW1Fn3D8meZb1X0B5gvQ==" spinCount="100000" sheet="1" objects="1" scenarios="1" formatColumns="0" formatRows="0"/>
  <mergeCells count="66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AK30:AO30"/>
    <mergeCell ref="L30:P30"/>
    <mergeCell ref="W30:AE30"/>
    <mergeCell ref="L31:P31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-01 - Odstranění sedimentů'!C2" display="/"/>
    <hyperlink ref="A56" location="'SO-02 - Sdružený objekt'!C2" display="/"/>
    <hyperlink ref="A57" location="'SO-03 - Rozšíření hráze'!C2" display="/"/>
    <hyperlink ref="A58" location="'SO-04 - Odstranění součas...'!C2" display="/"/>
    <hyperlink ref="A59" location="'SO-05 - Výsadby'!C2" display="/"/>
    <hyperlink ref="A60" location="'SO-06 - Kácení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80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105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81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ROUND((SUM(BE84:BE154)),2)</f>
        <v>0</v>
      </c>
      <c r="G33" s="34"/>
      <c r="H33" s="34"/>
      <c r="I33" s="118">
        <v>0.21</v>
      </c>
      <c r="J33" s="117">
        <f>ROUND(((SUM(BE84:BE154))*I33),2)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ROUND((SUM(BF84:BF154)),2)</f>
        <v>0</v>
      </c>
      <c r="G34" s="34"/>
      <c r="H34" s="34"/>
      <c r="I34" s="118">
        <v>0.15</v>
      </c>
      <c r="J34" s="117">
        <f>ROUND(((SUM(BF84:BF154))*I34),2)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ROUND((SUM(BG84:BG154)),2)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ROUND((SUM(BH84:BH154)),2)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ROUND((SUM(BI84:BI154)),2)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SO-01 - Odstranění sedimentů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J85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J86</f>
        <v>0</v>
      </c>
      <c r="K61" s="141"/>
      <c r="L61" s="145"/>
    </row>
    <row r="62" spans="2:12" s="10" customFormat="1" ht="19.95" customHeight="1">
      <c r="B62" s="140"/>
      <c r="C62" s="141"/>
      <c r="D62" s="142" t="s">
        <v>112</v>
      </c>
      <c r="E62" s="143"/>
      <c r="F62" s="143"/>
      <c r="G62" s="143"/>
      <c r="H62" s="143"/>
      <c r="I62" s="143"/>
      <c r="J62" s="144">
        <f>J141</f>
        <v>0</v>
      </c>
      <c r="K62" s="141"/>
      <c r="L62" s="145"/>
    </row>
    <row r="63" spans="2:12" s="10" customFormat="1" ht="19.95" customHeight="1">
      <c r="B63" s="140"/>
      <c r="C63" s="141"/>
      <c r="D63" s="142" t="s">
        <v>113</v>
      </c>
      <c r="E63" s="143"/>
      <c r="F63" s="143"/>
      <c r="G63" s="143"/>
      <c r="H63" s="143"/>
      <c r="I63" s="143"/>
      <c r="J63" s="144">
        <f>J149</f>
        <v>0</v>
      </c>
      <c r="K63" s="141"/>
      <c r="L63" s="145"/>
    </row>
    <row r="64" spans="2:12" s="10" customFormat="1" ht="19.95" customHeight="1">
      <c r="B64" s="140"/>
      <c r="C64" s="141"/>
      <c r="D64" s="142" t="s">
        <v>114</v>
      </c>
      <c r="E64" s="143"/>
      <c r="F64" s="143"/>
      <c r="G64" s="143"/>
      <c r="H64" s="143"/>
      <c r="I64" s="143"/>
      <c r="J64" s="144">
        <f>J152</f>
        <v>0</v>
      </c>
      <c r="K64" s="141"/>
      <c r="L64" s="145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" customHeight="1">
      <c r="A71" s="34"/>
      <c r="B71" s="35"/>
      <c r="C71" s="23" t="s">
        <v>115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7" customHeight="1">
      <c r="A74" s="34"/>
      <c r="B74" s="35"/>
      <c r="C74" s="36"/>
      <c r="D74" s="36"/>
      <c r="E74" s="352" t="str">
        <f>E7</f>
        <v>Rekonstrukce rybníku Hlíza na ochrannou nádrž a rekonstr. části cesty HC2 v k.ú. Dřevěnice - rekonstrukce rybníku Hlíza</v>
      </c>
      <c r="F74" s="353"/>
      <c r="G74" s="353"/>
      <c r="H74" s="35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6" customHeight="1">
      <c r="A76" s="34"/>
      <c r="B76" s="35"/>
      <c r="C76" s="36"/>
      <c r="D76" s="36"/>
      <c r="E76" s="340" t="str">
        <f>E9</f>
        <v>SO-01 - Odstranění sedimentů</v>
      </c>
      <c r="F76" s="351"/>
      <c r="G76" s="351"/>
      <c r="H76" s="351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 xml:space="preserve"> </v>
      </c>
      <c r="G78" s="36"/>
      <c r="H78" s="36"/>
      <c r="I78" s="29" t="s">
        <v>23</v>
      </c>
      <c r="J78" s="59" t="str">
        <f>IF(J12="","",J12)</f>
        <v>5. 11. 2020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6.4" customHeight="1">
      <c r="A80" s="34"/>
      <c r="B80" s="35"/>
      <c r="C80" s="29" t="s">
        <v>25</v>
      </c>
      <c r="D80" s="36"/>
      <c r="E80" s="36"/>
      <c r="F80" s="27" t="str">
        <f>E15</f>
        <v>ČR-SPÚ, Pobočka Jičín</v>
      </c>
      <c r="G80" s="36"/>
      <c r="H80" s="36"/>
      <c r="I80" s="29" t="s">
        <v>31</v>
      </c>
      <c r="J80" s="32" t="str">
        <f>E21</f>
        <v>Agroprojekce Litomyšl, s.r.o.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29" t="s">
        <v>29</v>
      </c>
      <c r="D81" s="36"/>
      <c r="E81" s="36"/>
      <c r="F81" s="27" t="str">
        <f>IF(E18="","",E18)</f>
        <v>Vyplň údaj</v>
      </c>
      <c r="G81" s="36"/>
      <c r="H81" s="36"/>
      <c r="I81" s="29" t="s">
        <v>34</v>
      </c>
      <c r="J81" s="32" t="str">
        <f>E24</f>
        <v xml:space="preserve"> 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6"/>
      <c r="B83" s="147"/>
      <c r="C83" s="148" t="s">
        <v>116</v>
      </c>
      <c r="D83" s="149" t="s">
        <v>56</v>
      </c>
      <c r="E83" s="149" t="s">
        <v>52</v>
      </c>
      <c r="F83" s="149" t="s">
        <v>53</v>
      </c>
      <c r="G83" s="149" t="s">
        <v>117</v>
      </c>
      <c r="H83" s="149" t="s">
        <v>118</v>
      </c>
      <c r="I83" s="149" t="s">
        <v>119</v>
      </c>
      <c r="J83" s="149" t="s">
        <v>108</v>
      </c>
      <c r="K83" s="150" t="s">
        <v>120</v>
      </c>
      <c r="L83" s="151"/>
      <c r="M83" s="68" t="s">
        <v>19</v>
      </c>
      <c r="N83" s="69" t="s">
        <v>41</v>
      </c>
      <c r="O83" s="69" t="s">
        <v>121</v>
      </c>
      <c r="P83" s="69" t="s">
        <v>122</v>
      </c>
      <c r="Q83" s="69" t="s">
        <v>123</v>
      </c>
      <c r="R83" s="69" t="s">
        <v>124</v>
      </c>
      <c r="S83" s="69" t="s">
        <v>125</v>
      </c>
      <c r="T83" s="70" t="s">
        <v>126</v>
      </c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</row>
    <row r="84" spans="1:63" s="2" customFormat="1" ht="22.8" customHeight="1">
      <c r="A84" s="34"/>
      <c r="B84" s="35"/>
      <c r="C84" s="75" t="s">
        <v>127</v>
      </c>
      <c r="D84" s="36"/>
      <c r="E84" s="36"/>
      <c r="F84" s="36"/>
      <c r="G84" s="36"/>
      <c r="H84" s="36"/>
      <c r="I84" s="36"/>
      <c r="J84" s="152">
        <f>BK84</f>
        <v>0</v>
      </c>
      <c r="K84" s="36"/>
      <c r="L84" s="39"/>
      <c r="M84" s="71"/>
      <c r="N84" s="153"/>
      <c r="O84" s="72"/>
      <c r="P84" s="154">
        <f>P85</f>
        <v>0</v>
      </c>
      <c r="Q84" s="72"/>
      <c r="R84" s="154">
        <f>R85</f>
        <v>2793.5107199999998</v>
      </c>
      <c r="S84" s="72"/>
      <c r="T84" s="155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70</v>
      </c>
      <c r="AU84" s="17" t="s">
        <v>109</v>
      </c>
      <c r="BK84" s="156">
        <f>BK85</f>
        <v>0</v>
      </c>
    </row>
    <row r="85" spans="2:63" s="12" customFormat="1" ht="25.95" customHeight="1">
      <c r="B85" s="157"/>
      <c r="C85" s="158"/>
      <c r="D85" s="159" t="s">
        <v>70</v>
      </c>
      <c r="E85" s="160" t="s">
        <v>128</v>
      </c>
      <c r="F85" s="160" t="s">
        <v>129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P86+P141+P149+P152</f>
        <v>0</v>
      </c>
      <c r="Q85" s="165"/>
      <c r="R85" s="166">
        <f>R86+R141+R149+R152</f>
        <v>2793.5107199999998</v>
      </c>
      <c r="S85" s="165"/>
      <c r="T85" s="167">
        <f>T86+T141+T149+T152</f>
        <v>0</v>
      </c>
      <c r="AR85" s="168" t="s">
        <v>79</v>
      </c>
      <c r="AT85" s="169" t="s">
        <v>70</v>
      </c>
      <c r="AU85" s="169" t="s">
        <v>71</v>
      </c>
      <c r="AY85" s="168" t="s">
        <v>130</v>
      </c>
      <c r="BK85" s="170">
        <f>BK86+BK141+BK149+BK152</f>
        <v>0</v>
      </c>
    </row>
    <row r="86" spans="2:63" s="12" customFormat="1" ht="22.8" customHeight="1">
      <c r="B86" s="157"/>
      <c r="C86" s="158"/>
      <c r="D86" s="159" t="s">
        <v>70</v>
      </c>
      <c r="E86" s="171" t="s">
        <v>79</v>
      </c>
      <c r="F86" s="171" t="s">
        <v>131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SUM(P87:P140)</f>
        <v>0</v>
      </c>
      <c r="Q86" s="165"/>
      <c r="R86" s="166">
        <f>SUM(R87:R140)</f>
        <v>0</v>
      </c>
      <c r="S86" s="165"/>
      <c r="T86" s="167">
        <f>SUM(T87:T140)</f>
        <v>0</v>
      </c>
      <c r="AR86" s="168" t="s">
        <v>79</v>
      </c>
      <c r="AT86" s="169" t="s">
        <v>70</v>
      </c>
      <c r="AU86" s="169" t="s">
        <v>79</v>
      </c>
      <c r="AY86" s="168" t="s">
        <v>130</v>
      </c>
      <c r="BK86" s="170">
        <f>SUM(BK87:BK140)</f>
        <v>0</v>
      </c>
    </row>
    <row r="87" spans="1:65" s="2" customFormat="1" ht="19.8" customHeight="1">
      <c r="A87" s="34"/>
      <c r="B87" s="35"/>
      <c r="C87" s="173" t="s">
        <v>79</v>
      </c>
      <c r="D87" s="173" t="s">
        <v>132</v>
      </c>
      <c r="E87" s="174" t="s">
        <v>133</v>
      </c>
      <c r="F87" s="175" t="s">
        <v>134</v>
      </c>
      <c r="G87" s="176" t="s">
        <v>135</v>
      </c>
      <c r="H87" s="177">
        <v>23650</v>
      </c>
      <c r="I87" s="178"/>
      <c r="J87" s="179">
        <f>ROUND(I87*H87,2)</f>
        <v>0</v>
      </c>
      <c r="K87" s="175" t="s">
        <v>136</v>
      </c>
      <c r="L87" s="39"/>
      <c r="M87" s="180" t="s">
        <v>19</v>
      </c>
      <c r="N87" s="181" t="s">
        <v>42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137</v>
      </c>
      <c r="AT87" s="184" t="s">
        <v>132</v>
      </c>
      <c r="AU87" s="184" t="s">
        <v>82</v>
      </c>
      <c r="AY87" s="17" t="s">
        <v>130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79</v>
      </c>
      <c r="BK87" s="185">
        <f>ROUND(I87*H87,2)</f>
        <v>0</v>
      </c>
      <c r="BL87" s="17" t="s">
        <v>137</v>
      </c>
      <c r="BM87" s="184" t="s">
        <v>138</v>
      </c>
    </row>
    <row r="88" spans="1:47" s="2" customFormat="1" ht="12">
      <c r="A88" s="34"/>
      <c r="B88" s="35"/>
      <c r="C88" s="36"/>
      <c r="D88" s="186" t="s">
        <v>139</v>
      </c>
      <c r="E88" s="36"/>
      <c r="F88" s="187" t="s">
        <v>140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139</v>
      </c>
      <c r="AU88" s="17" t="s">
        <v>82</v>
      </c>
    </row>
    <row r="89" spans="2:51" s="13" customFormat="1" ht="12">
      <c r="B89" s="191"/>
      <c r="C89" s="192"/>
      <c r="D89" s="186" t="s">
        <v>141</v>
      </c>
      <c r="E89" s="193" t="s">
        <v>19</v>
      </c>
      <c r="F89" s="194" t="s">
        <v>142</v>
      </c>
      <c r="G89" s="192"/>
      <c r="H89" s="195">
        <v>23650</v>
      </c>
      <c r="I89" s="196"/>
      <c r="J89" s="192"/>
      <c r="K89" s="192"/>
      <c r="L89" s="197"/>
      <c r="M89" s="198"/>
      <c r="N89" s="199"/>
      <c r="O89" s="199"/>
      <c r="P89" s="199"/>
      <c r="Q89" s="199"/>
      <c r="R89" s="199"/>
      <c r="S89" s="199"/>
      <c r="T89" s="200"/>
      <c r="AT89" s="201" t="s">
        <v>141</v>
      </c>
      <c r="AU89" s="201" t="s">
        <v>82</v>
      </c>
      <c r="AV89" s="13" t="s">
        <v>82</v>
      </c>
      <c r="AW89" s="13" t="s">
        <v>33</v>
      </c>
      <c r="AX89" s="13" t="s">
        <v>79</v>
      </c>
      <c r="AY89" s="201" t="s">
        <v>130</v>
      </c>
    </row>
    <row r="90" spans="1:65" s="2" customFormat="1" ht="14.4" customHeight="1">
      <c r="A90" s="34"/>
      <c r="B90" s="35"/>
      <c r="C90" s="173" t="s">
        <v>82</v>
      </c>
      <c r="D90" s="173" t="s">
        <v>132</v>
      </c>
      <c r="E90" s="174" t="s">
        <v>143</v>
      </c>
      <c r="F90" s="175" t="s">
        <v>144</v>
      </c>
      <c r="G90" s="176" t="s">
        <v>135</v>
      </c>
      <c r="H90" s="177">
        <v>13575.84</v>
      </c>
      <c r="I90" s="178"/>
      <c r="J90" s="179">
        <f>ROUND(I90*H90,2)</f>
        <v>0</v>
      </c>
      <c r="K90" s="175" t="s">
        <v>136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137</v>
      </c>
      <c r="AT90" s="184" t="s">
        <v>132</v>
      </c>
      <c r="AU90" s="184" t="s">
        <v>82</v>
      </c>
      <c r="AY90" s="17" t="s">
        <v>130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79</v>
      </c>
      <c r="BK90" s="185">
        <f>ROUND(I90*H90,2)</f>
        <v>0</v>
      </c>
      <c r="BL90" s="17" t="s">
        <v>137</v>
      </c>
      <c r="BM90" s="184" t="s">
        <v>145</v>
      </c>
    </row>
    <row r="91" spans="1:47" s="2" customFormat="1" ht="19.2">
      <c r="A91" s="34"/>
      <c r="B91" s="35"/>
      <c r="C91" s="36"/>
      <c r="D91" s="186" t="s">
        <v>139</v>
      </c>
      <c r="E91" s="36"/>
      <c r="F91" s="187" t="s">
        <v>146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139</v>
      </c>
      <c r="AU91" s="17" t="s">
        <v>82</v>
      </c>
    </row>
    <row r="92" spans="2:51" s="13" customFormat="1" ht="12">
      <c r="B92" s="191"/>
      <c r="C92" s="192"/>
      <c r="D92" s="186" t="s">
        <v>141</v>
      </c>
      <c r="E92" s="193" t="s">
        <v>19</v>
      </c>
      <c r="F92" s="194" t="s">
        <v>147</v>
      </c>
      <c r="G92" s="192"/>
      <c r="H92" s="195">
        <v>13575.84</v>
      </c>
      <c r="I92" s="196"/>
      <c r="J92" s="192"/>
      <c r="K92" s="192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141</v>
      </c>
      <c r="AU92" s="201" t="s">
        <v>82</v>
      </c>
      <c r="AV92" s="13" t="s">
        <v>82</v>
      </c>
      <c r="AW92" s="13" t="s">
        <v>33</v>
      </c>
      <c r="AX92" s="13" t="s">
        <v>79</v>
      </c>
      <c r="AY92" s="201" t="s">
        <v>130</v>
      </c>
    </row>
    <row r="93" spans="1:65" s="2" customFormat="1" ht="14.4" customHeight="1">
      <c r="A93" s="34"/>
      <c r="B93" s="35"/>
      <c r="C93" s="173" t="s">
        <v>148</v>
      </c>
      <c r="D93" s="173" t="s">
        <v>132</v>
      </c>
      <c r="E93" s="174" t="s">
        <v>149</v>
      </c>
      <c r="F93" s="175" t="s">
        <v>150</v>
      </c>
      <c r="G93" s="176" t="s">
        <v>135</v>
      </c>
      <c r="H93" s="177">
        <v>9050.56</v>
      </c>
      <c r="I93" s="178"/>
      <c r="J93" s="179">
        <f>ROUND(I93*H93,2)</f>
        <v>0</v>
      </c>
      <c r="K93" s="175" t="s">
        <v>136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137</v>
      </c>
      <c r="AT93" s="184" t="s">
        <v>132</v>
      </c>
      <c r="AU93" s="184" t="s">
        <v>82</v>
      </c>
      <c r="AY93" s="17" t="s">
        <v>130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137</v>
      </c>
      <c r="BM93" s="184" t="s">
        <v>151</v>
      </c>
    </row>
    <row r="94" spans="1:47" s="2" customFormat="1" ht="19.2">
      <c r="A94" s="34"/>
      <c r="B94" s="35"/>
      <c r="C94" s="36"/>
      <c r="D94" s="186" t="s">
        <v>139</v>
      </c>
      <c r="E94" s="36"/>
      <c r="F94" s="187" t="s">
        <v>152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139</v>
      </c>
      <c r="AU94" s="17" t="s">
        <v>82</v>
      </c>
    </row>
    <row r="95" spans="2:51" s="13" customFormat="1" ht="12">
      <c r="B95" s="191"/>
      <c r="C95" s="192"/>
      <c r="D95" s="186" t="s">
        <v>141</v>
      </c>
      <c r="E95" s="193" t="s">
        <v>19</v>
      </c>
      <c r="F95" s="194" t="s">
        <v>153</v>
      </c>
      <c r="G95" s="192"/>
      <c r="H95" s="195">
        <v>9050.56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141</v>
      </c>
      <c r="AU95" s="201" t="s">
        <v>82</v>
      </c>
      <c r="AV95" s="13" t="s">
        <v>82</v>
      </c>
      <c r="AW95" s="13" t="s">
        <v>33</v>
      </c>
      <c r="AX95" s="13" t="s">
        <v>79</v>
      </c>
      <c r="AY95" s="201" t="s">
        <v>130</v>
      </c>
    </row>
    <row r="96" spans="1:65" s="2" customFormat="1" ht="14.4" customHeight="1">
      <c r="A96" s="34"/>
      <c r="B96" s="35"/>
      <c r="C96" s="173" t="s">
        <v>137</v>
      </c>
      <c r="D96" s="173" t="s">
        <v>132</v>
      </c>
      <c r="E96" s="174" t="s">
        <v>154</v>
      </c>
      <c r="F96" s="175" t="s">
        <v>155</v>
      </c>
      <c r="G96" s="176" t="s">
        <v>135</v>
      </c>
      <c r="H96" s="177">
        <v>1023.6</v>
      </c>
      <c r="I96" s="178"/>
      <c r="J96" s="179">
        <f>ROUND(I96*H96,2)</f>
        <v>0</v>
      </c>
      <c r="K96" s="175" t="s">
        <v>136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137</v>
      </c>
      <c r="AT96" s="184" t="s">
        <v>132</v>
      </c>
      <c r="AU96" s="184" t="s">
        <v>82</v>
      </c>
      <c r="AY96" s="17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137</v>
      </c>
      <c r="BM96" s="184" t="s">
        <v>156</v>
      </c>
    </row>
    <row r="97" spans="1:47" s="2" customFormat="1" ht="19.2">
      <c r="A97" s="34"/>
      <c r="B97" s="35"/>
      <c r="C97" s="36"/>
      <c r="D97" s="186" t="s">
        <v>139</v>
      </c>
      <c r="E97" s="36"/>
      <c r="F97" s="187" t="s">
        <v>157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139</v>
      </c>
      <c r="AU97" s="17" t="s">
        <v>82</v>
      </c>
    </row>
    <row r="98" spans="2:51" s="13" customFormat="1" ht="12">
      <c r="B98" s="191"/>
      <c r="C98" s="192"/>
      <c r="D98" s="186" t="s">
        <v>141</v>
      </c>
      <c r="E98" s="193" t="s">
        <v>19</v>
      </c>
      <c r="F98" s="194" t="s">
        <v>158</v>
      </c>
      <c r="G98" s="192"/>
      <c r="H98" s="195">
        <v>969.6</v>
      </c>
      <c r="I98" s="196"/>
      <c r="J98" s="192"/>
      <c r="K98" s="192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141</v>
      </c>
      <c r="AU98" s="201" t="s">
        <v>82</v>
      </c>
      <c r="AV98" s="13" t="s">
        <v>82</v>
      </c>
      <c r="AW98" s="13" t="s">
        <v>33</v>
      </c>
      <c r="AX98" s="13" t="s">
        <v>71</v>
      </c>
      <c r="AY98" s="201" t="s">
        <v>130</v>
      </c>
    </row>
    <row r="99" spans="2:51" s="13" customFormat="1" ht="12">
      <c r="B99" s="191"/>
      <c r="C99" s="192"/>
      <c r="D99" s="186" t="s">
        <v>141</v>
      </c>
      <c r="E99" s="193" t="s">
        <v>19</v>
      </c>
      <c r="F99" s="194" t="s">
        <v>159</v>
      </c>
      <c r="G99" s="192"/>
      <c r="H99" s="195">
        <v>54</v>
      </c>
      <c r="I99" s="196"/>
      <c r="J99" s="192"/>
      <c r="K99" s="192"/>
      <c r="L99" s="197"/>
      <c r="M99" s="198"/>
      <c r="N99" s="199"/>
      <c r="O99" s="199"/>
      <c r="P99" s="199"/>
      <c r="Q99" s="199"/>
      <c r="R99" s="199"/>
      <c r="S99" s="199"/>
      <c r="T99" s="200"/>
      <c r="AT99" s="201" t="s">
        <v>141</v>
      </c>
      <c r="AU99" s="201" t="s">
        <v>82</v>
      </c>
      <c r="AV99" s="13" t="s">
        <v>82</v>
      </c>
      <c r="AW99" s="13" t="s">
        <v>33</v>
      </c>
      <c r="AX99" s="13" t="s">
        <v>71</v>
      </c>
      <c r="AY99" s="201" t="s">
        <v>130</v>
      </c>
    </row>
    <row r="100" spans="1:65" s="2" customFormat="1" ht="14.4" customHeight="1">
      <c r="A100" s="34"/>
      <c r="B100" s="35"/>
      <c r="C100" s="173" t="s">
        <v>160</v>
      </c>
      <c r="D100" s="173" t="s">
        <v>132</v>
      </c>
      <c r="E100" s="174" t="s">
        <v>161</v>
      </c>
      <c r="F100" s="175" t="s">
        <v>162</v>
      </c>
      <c r="G100" s="176" t="s">
        <v>135</v>
      </c>
      <c r="H100" s="177">
        <v>765</v>
      </c>
      <c r="I100" s="178"/>
      <c r="J100" s="179">
        <f>ROUND(I100*H100,2)</f>
        <v>0</v>
      </c>
      <c r="K100" s="175" t="s">
        <v>136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137</v>
      </c>
      <c r="AT100" s="184" t="s">
        <v>132</v>
      </c>
      <c r="AU100" s="184" t="s">
        <v>82</v>
      </c>
      <c r="AY100" s="17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137</v>
      </c>
      <c r="BM100" s="184" t="s">
        <v>163</v>
      </c>
    </row>
    <row r="101" spans="1:47" s="2" customFormat="1" ht="19.2">
      <c r="A101" s="34"/>
      <c r="B101" s="35"/>
      <c r="C101" s="36"/>
      <c r="D101" s="186" t="s">
        <v>139</v>
      </c>
      <c r="E101" s="36"/>
      <c r="F101" s="187" t="s">
        <v>164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139</v>
      </c>
      <c r="AU101" s="17" t="s">
        <v>82</v>
      </c>
    </row>
    <row r="102" spans="2:51" s="13" customFormat="1" ht="12">
      <c r="B102" s="191"/>
      <c r="C102" s="192"/>
      <c r="D102" s="186" t="s">
        <v>141</v>
      </c>
      <c r="E102" s="193" t="s">
        <v>19</v>
      </c>
      <c r="F102" s="194" t="s">
        <v>165</v>
      </c>
      <c r="G102" s="192"/>
      <c r="H102" s="195">
        <v>765</v>
      </c>
      <c r="I102" s="196"/>
      <c r="J102" s="192"/>
      <c r="K102" s="192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141</v>
      </c>
      <c r="AU102" s="201" t="s">
        <v>82</v>
      </c>
      <c r="AV102" s="13" t="s">
        <v>82</v>
      </c>
      <c r="AW102" s="13" t="s">
        <v>33</v>
      </c>
      <c r="AX102" s="13" t="s">
        <v>79</v>
      </c>
      <c r="AY102" s="201" t="s">
        <v>130</v>
      </c>
    </row>
    <row r="103" spans="1:65" s="2" customFormat="1" ht="14.4" customHeight="1">
      <c r="A103" s="34"/>
      <c r="B103" s="35"/>
      <c r="C103" s="173" t="s">
        <v>166</v>
      </c>
      <c r="D103" s="173" t="s">
        <v>132</v>
      </c>
      <c r="E103" s="174" t="s">
        <v>167</v>
      </c>
      <c r="F103" s="175" t="s">
        <v>168</v>
      </c>
      <c r="G103" s="176" t="s">
        <v>135</v>
      </c>
      <c r="H103" s="177">
        <v>9050.56</v>
      </c>
      <c r="I103" s="178"/>
      <c r="J103" s="179">
        <f>ROUND(I103*H103,2)</f>
        <v>0</v>
      </c>
      <c r="K103" s="175" t="s">
        <v>136</v>
      </c>
      <c r="L103" s="39"/>
      <c r="M103" s="180" t="s">
        <v>19</v>
      </c>
      <c r="N103" s="181" t="s">
        <v>42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137</v>
      </c>
      <c r="AT103" s="184" t="s">
        <v>132</v>
      </c>
      <c r="AU103" s="184" t="s">
        <v>82</v>
      </c>
      <c r="AY103" s="17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79</v>
      </c>
      <c r="BK103" s="185">
        <f>ROUND(I103*H103,2)</f>
        <v>0</v>
      </c>
      <c r="BL103" s="17" t="s">
        <v>137</v>
      </c>
      <c r="BM103" s="184" t="s">
        <v>169</v>
      </c>
    </row>
    <row r="104" spans="1:47" s="2" customFormat="1" ht="19.2">
      <c r="A104" s="34"/>
      <c r="B104" s="35"/>
      <c r="C104" s="36"/>
      <c r="D104" s="186" t="s">
        <v>139</v>
      </c>
      <c r="E104" s="36"/>
      <c r="F104" s="187" t="s">
        <v>170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139</v>
      </c>
      <c r="AU104" s="17" t="s">
        <v>82</v>
      </c>
    </row>
    <row r="105" spans="2:51" s="13" customFormat="1" ht="12">
      <c r="B105" s="191"/>
      <c r="C105" s="192"/>
      <c r="D105" s="186" t="s">
        <v>141</v>
      </c>
      <c r="E105" s="193" t="s">
        <v>19</v>
      </c>
      <c r="F105" s="194" t="s">
        <v>171</v>
      </c>
      <c r="G105" s="192"/>
      <c r="H105" s="195">
        <v>9050.56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141</v>
      </c>
      <c r="AU105" s="201" t="s">
        <v>82</v>
      </c>
      <c r="AV105" s="13" t="s">
        <v>82</v>
      </c>
      <c r="AW105" s="13" t="s">
        <v>33</v>
      </c>
      <c r="AX105" s="13" t="s">
        <v>79</v>
      </c>
      <c r="AY105" s="201" t="s">
        <v>130</v>
      </c>
    </row>
    <row r="106" spans="1:65" s="2" customFormat="1" ht="14.4" customHeight="1">
      <c r="A106" s="34"/>
      <c r="B106" s="35"/>
      <c r="C106" s="173" t="s">
        <v>172</v>
      </c>
      <c r="D106" s="173" t="s">
        <v>132</v>
      </c>
      <c r="E106" s="174" t="s">
        <v>173</v>
      </c>
      <c r="F106" s="175" t="s">
        <v>174</v>
      </c>
      <c r="G106" s="176" t="s">
        <v>135</v>
      </c>
      <c r="H106" s="177">
        <v>13575.84</v>
      </c>
      <c r="I106" s="178"/>
      <c r="J106" s="179">
        <f>ROUND(I106*H106,2)</f>
        <v>0</v>
      </c>
      <c r="K106" s="175" t="s">
        <v>136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137</v>
      </c>
      <c r="AT106" s="184" t="s">
        <v>132</v>
      </c>
      <c r="AU106" s="184" t="s">
        <v>82</v>
      </c>
      <c r="AY106" s="17" t="s">
        <v>130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79</v>
      </c>
      <c r="BK106" s="185">
        <f>ROUND(I106*H106,2)</f>
        <v>0</v>
      </c>
      <c r="BL106" s="17" t="s">
        <v>137</v>
      </c>
      <c r="BM106" s="184" t="s">
        <v>175</v>
      </c>
    </row>
    <row r="107" spans="1:47" s="2" customFormat="1" ht="19.2">
      <c r="A107" s="34"/>
      <c r="B107" s="35"/>
      <c r="C107" s="36"/>
      <c r="D107" s="186" t="s">
        <v>139</v>
      </c>
      <c r="E107" s="36"/>
      <c r="F107" s="187" t="s">
        <v>176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139</v>
      </c>
      <c r="AU107" s="17" t="s">
        <v>82</v>
      </c>
    </row>
    <row r="108" spans="2:51" s="13" customFormat="1" ht="12">
      <c r="B108" s="191"/>
      <c r="C108" s="192"/>
      <c r="D108" s="186" t="s">
        <v>141</v>
      </c>
      <c r="E108" s="193" t="s">
        <v>19</v>
      </c>
      <c r="F108" s="194" t="s">
        <v>177</v>
      </c>
      <c r="G108" s="192"/>
      <c r="H108" s="195">
        <v>13575.84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141</v>
      </c>
      <c r="AU108" s="201" t="s">
        <v>82</v>
      </c>
      <c r="AV108" s="13" t="s">
        <v>82</v>
      </c>
      <c r="AW108" s="13" t="s">
        <v>33</v>
      </c>
      <c r="AX108" s="13" t="s">
        <v>79</v>
      </c>
      <c r="AY108" s="201" t="s">
        <v>130</v>
      </c>
    </row>
    <row r="109" spans="1:65" s="2" customFormat="1" ht="14.4" customHeight="1">
      <c r="A109" s="34"/>
      <c r="B109" s="35"/>
      <c r="C109" s="173" t="s">
        <v>178</v>
      </c>
      <c r="D109" s="173" t="s">
        <v>132</v>
      </c>
      <c r="E109" s="174" t="s">
        <v>179</v>
      </c>
      <c r="F109" s="175" t="s">
        <v>180</v>
      </c>
      <c r="G109" s="176" t="s">
        <v>135</v>
      </c>
      <c r="H109" s="177">
        <v>9050.56</v>
      </c>
      <c r="I109" s="178"/>
      <c r="J109" s="179">
        <f>ROUND(I109*H109,2)</f>
        <v>0</v>
      </c>
      <c r="K109" s="175" t="s">
        <v>136</v>
      </c>
      <c r="L109" s="39"/>
      <c r="M109" s="180" t="s">
        <v>19</v>
      </c>
      <c r="N109" s="181" t="s">
        <v>42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137</v>
      </c>
      <c r="AT109" s="184" t="s">
        <v>132</v>
      </c>
      <c r="AU109" s="184" t="s">
        <v>82</v>
      </c>
      <c r="AY109" s="17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79</v>
      </c>
      <c r="BK109" s="185">
        <f>ROUND(I109*H109,2)</f>
        <v>0</v>
      </c>
      <c r="BL109" s="17" t="s">
        <v>137</v>
      </c>
      <c r="BM109" s="184" t="s">
        <v>181</v>
      </c>
    </row>
    <row r="110" spans="1:47" s="2" customFormat="1" ht="19.2">
      <c r="A110" s="34"/>
      <c r="B110" s="35"/>
      <c r="C110" s="36"/>
      <c r="D110" s="186" t="s">
        <v>139</v>
      </c>
      <c r="E110" s="36"/>
      <c r="F110" s="187" t="s">
        <v>182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139</v>
      </c>
      <c r="AU110" s="17" t="s">
        <v>82</v>
      </c>
    </row>
    <row r="111" spans="1:65" s="2" customFormat="1" ht="14.4" customHeight="1">
      <c r="A111" s="34"/>
      <c r="B111" s="35"/>
      <c r="C111" s="173" t="s">
        <v>183</v>
      </c>
      <c r="D111" s="173" t="s">
        <v>132</v>
      </c>
      <c r="E111" s="174" t="s">
        <v>184</v>
      </c>
      <c r="F111" s="175" t="s">
        <v>185</v>
      </c>
      <c r="G111" s="176" t="s">
        <v>135</v>
      </c>
      <c r="H111" s="177">
        <v>13575.84</v>
      </c>
      <c r="I111" s="178"/>
      <c r="J111" s="179">
        <f>ROUND(I111*H111,2)</f>
        <v>0</v>
      </c>
      <c r="K111" s="175" t="s">
        <v>136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137</v>
      </c>
      <c r="AT111" s="184" t="s">
        <v>132</v>
      </c>
      <c r="AU111" s="184" t="s">
        <v>82</v>
      </c>
      <c r="AY111" s="17" t="s">
        <v>130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79</v>
      </c>
      <c r="BK111" s="185">
        <f>ROUND(I111*H111,2)</f>
        <v>0</v>
      </c>
      <c r="BL111" s="17" t="s">
        <v>137</v>
      </c>
      <c r="BM111" s="184" t="s">
        <v>186</v>
      </c>
    </row>
    <row r="112" spans="1:47" s="2" customFormat="1" ht="19.2">
      <c r="A112" s="34"/>
      <c r="B112" s="35"/>
      <c r="C112" s="36"/>
      <c r="D112" s="186" t="s">
        <v>139</v>
      </c>
      <c r="E112" s="36"/>
      <c r="F112" s="187" t="s">
        <v>187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139</v>
      </c>
      <c r="AU112" s="17" t="s">
        <v>82</v>
      </c>
    </row>
    <row r="113" spans="1:65" s="2" customFormat="1" ht="14.4" customHeight="1">
      <c r="A113" s="34"/>
      <c r="B113" s="35"/>
      <c r="C113" s="173" t="s">
        <v>188</v>
      </c>
      <c r="D113" s="173" t="s">
        <v>132</v>
      </c>
      <c r="E113" s="174" t="s">
        <v>189</v>
      </c>
      <c r="F113" s="175" t="s">
        <v>190</v>
      </c>
      <c r="G113" s="176" t="s">
        <v>135</v>
      </c>
      <c r="H113" s="177">
        <v>48065</v>
      </c>
      <c r="I113" s="178"/>
      <c r="J113" s="179">
        <f>ROUND(I113*H113,2)</f>
        <v>0</v>
      </c>
      <c r="K113" s="175" t="s">
        <v>136</v>
      </c>
      <c r="L113" s="39"/>
      <c r="M113" s="180" t="s">
        <v>19</v>
      </c>
      <c r="N113" s="181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137</v>
      </c>
      <c r="AT113" s="184" t="s">
        <v>132</v>
      </c>
      <c r="AU113" s="184" t="s">
        <v>82</v>
      </c>
      <c r="AY113" s="17" t="s">
        <v>130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79</v>
      </c>
      <c r="BK113" s="185">
        <f>ROUND(I113*H113,2)</f>
        <v>0</v>
      </c>
      <c r="BL113" s="17" t="s">
        <v>137</v>
      </c>
      <c r="BM113" s="184" t="s">
        <v>191</v>
      </c>
    </row>
    <row r="114" spans="1:47" s="2" customFormat="1" ht="19.2">
      <c r="A114" s="34"/>
      <c r="B114" s="35"/>
      <c r="C114" s="36"/>
      <c r="D114" s="186" t="s">
        <v>139</v>
      </c>
      <c r="E114" s="36"/>
      <c r="F114" s="187" t="s">
        <v>192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139</v>
      </c>
      <c r="AU114" s="17" t="s">
        <v>82</v>
      </c>
    </row>
    <row r="115" spans="2:51" s="13" customFormat="1" ht="12">
      <c r="B115" s="191"/>
      <c r="C115" s="192"/>
      <c r="D115" s="186" t="s">
        <v>141</v>
      </c>
      <c r="E115" s="193" t="s">
        <v>19</v>
      </c>
      <c r="F115" s="194" t="s">
        <v>193</v>
      </c>
      <c r="G115" s="192"/>
      <c r="H115" s="195">
        <v>22626.4</v>
      </c>
      <c r="I115" s="196"/>
      <c r="J115" s="192"/>
      <c r="K115" s="192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141</v>
      </c>
      <c r="AU115" s="201" t="s">
        <v>82</v>
      </c>
      <c r="AV115" s="13" t="s">
        <v>82</v>
      </c>
      <c r="AW115" s="13" t="s">
        <v>33</v>
      </c>
      <c r="AX115" s="13" t="s">
        <v>71</v>
      </c>
      <c r="AY115" s="201" t="s">
        <v>130</v>
      </c>
    </row>
    <row r="116" spans="2:51" s="13" customFormat="1" ht="12">
      <c r="B116" s="191"/>
      <c r="C116" s="192"/>
      <c r="D116" s="186" t="s">
        <v>141</v>
      </c>
      <c r="E116" s="193" t="s">
        <v>19</v>
      </c>
      <c r="F116" s="194" t="s">
        <v>194</v>
      </c>
      <c r="G116" s="192"/>
      <c r="H116" s="195">
        <v>1023.6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141</v>
      </c>
      <c r="AU116" s="201" t="s">
        <v>82</v>
      </c>
      <c r="AV116" s="13" t="s">
        <v>82</v>
      </c>
      <c r="AW116" s="13" t="s">
        <v>33</v>
      </c>
      <c r="AX116" s="13" t="s">
        <v>71</v>
      </c>
      <c r="AY116" s="201" t="s">
        <v>130</v>
      </c>
    </row>
    <row r="117" spans="2:51" s="13" customFormat="1" ht="12">
      <c r="B117" s="191"/>
      <c r="C117" s="192"/>
      <c r="D117" s="186" t="s">
        <v>141</v>
      </c>
      <c r="E117" s="193" t="s">
        <v>19</v>
      </c>
      <c r="F117" s="194" t="s">
        <v>142</v>
      </c>
      <c r="G117" s="192"/>
      <c r="H117" s="195">
        <v>23650</v>
      </c>
      <c r="I117" s="196"/>
      <c r="J117" s="192"/>
      <c r="K117" s="192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141</v>
      </c>
      <c r="AU117" s="201" t="s">
        <v>82</v>
      </c>
      <c r="AV117" s="13" t="s">
        <v>82</v>
      </c>
      <c r="AW117" s="13" t="s">
        <v>33</v>
      </c>
      <c r="AX117" s="13" t="s">
        <v>71</v>
      </c>
      <c r="AY117" s="201" t="s">
        <v>130</v>
      </c>
    </row>
    <row r="118" spans="2:51" s="13" customFormat="1" ht="12">
      <c r="B118" s="191"/>
      <c r="C118" s="192"/>
      <c r="D118" s="186" t="s">
        <v>141</v>
      </c>
      <c r="E118" s="193" t="s">
        <v>19</v>
      </c>
      <c r="F118" s="194" t="s">
        <v>195</v>
      </c>
      <c r="G118" s="192"/>
      <c r="H118" s="195">
        <v>765</v>
      </c>
      <c r="I118" s="196"/>
      <c r="J118" s="192"/>
      <c r="K118" s="192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141</v>
      </c>
      <c r="AU118" s="201" t="s">
        <v>82</v>
      </c>
      <c r="AV118" s="13" t="s">
        <v>82</v>
      </c>
      <c r="AW118" s="13" t="s">
        <v>33</v>
      </c>
      <c r="AX118" s="13" t="s">
        <v>71</v>
      </c>
      <c r="AY118" s="201" t="s">
        <v>130</v>
      </c>
    </row>
    <row r="119" spans="1:65" s="2" customFormat="1" ht="14.4" customHeight="1">
      <c r="A119" s="34"/>
      <c r="B119" s="35"/>
      <c r="C119" s="173" t="s">
        <v>196</v>
      </c>
      <c r="D119" s="173" t="s">
        <v>132</v>
      </c>
      <c r="E119" s="174" t="s">
        <v>197</v>
      </c>
      <c r="F119" s="175" t="s">
        <v>198</v>
      </c>
      <c r="G119" s="176" t="s">
        <v>135</v>
      </c>
      <c r="H119" s="177">
        <v>22626.4</v>
      </c>
      <c r="I119" s="178"/>
      <c r="J119" s="179">
        <f>ROUND(I119*H119,2)</f>
        <v>0</v>
      </c>
      <c r="K119" s="175" t="s">
        <v>136</v>
      </c>
      <c r="L119" s="39"/>
      <c r="M119" s="180" t="s">
        <v>19</v>
      </c>
      <c r="N119" s="181" t="s">
        <v>42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137</v>
      </c>
      <c r="AT119" s="184" t="s">
        <v>132</v>
      </c>
      <c r="AU119" s="184" t="s">
        <v>82</v>
      </c>
      <c r="AY119" s="17" t="s">
        <v>130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79</v>
      </c>
      <c r="BK119" s="185">
        <f>ROUND(I119*H119,2)</f>
        <v>0</v>
      </c>
      <c r="BL119" s="17" t="s">
        <v>137</v>
      </c>
      <c r="BM119" s="184" t="s">
        <v>199</v>
      </c>
    </row>
    <row r="120" spans="1:47" s="2" customFormat="1" ht="19.2">
      <c r="A120" s="34"/>
      <c r="B120" s="35"/>
      <c r="C120" s="36"/>
      <c r="D120" s="186" t="s">
        <v>139</v>
      </c>
      <c r="E120" s="36"/>
      <c r="F120" s="187" t="s">
        <v>200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139</v>
      </c>
      <c r="AU120" s="17" t="s">
        <v>82</v>
      </c>
    </row>
    <row r="121" spans="2:51" s="13" customFormat="1" ht="12">
      <c r="B121" s="191"/>
      <c r="C121" s="192"/>
      <c r="D121" s="186" t="s">
        <v>141</v>
      </c>
      <c r="E121" s="193" t="s">
        <v>19</v>
      </c>
      <c r="F121" s="194" t="s">
        <v>193</v>
      </c>
      <c r="G121" s="192"/>
      <c r="H121" s="195">
        <v>22626.4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141</v>
      </c>
      <c r="AU121" s="201" t="s">
        <v>82</v>
      </c>
      <c r="AV121" s="13" t="s">
        <v>82</v>
      </c>
      <c r="AW121" s="13" t="s">
        <v>33</v>
      </c>
      <c r="AX121" s="13" t="s">
        <v>79</v>
      </c>
      <c r="AY121" s="201" t="s">
        <v>130</v>
      </c>
    </row>
    <row r="122" spans="1:65" s="2" customFormat="1" ht="14.4" customHeight="1">
      <c r="A122" s="34"/>
      <c r="B122" s="35"/>
      <c r="C122" s="173" t="s">
        <v>201</v>
      </c>
      <c r="D122" s="173" t="s">
        <v>132</v>
      </c>
      <c r="E122" s="174" t="s">
        <v>202</v>
      </c>
      <c r="F122" s="175" t="s">
        <v>203</v>
      </c>
      <c r="G122" s="176" t="s">
        <v>135</v>
      </c>
      <c r="H122" s="177">
        <v>24415</v>
      </c>
      <c r="I122" s="178"/>
      <c r="J122" s="179">
        <f>ROUND(I122*H122,2)</f>
        <v>0</v>
      </c>
      <c r="K122" s="175" t="s">
        <v>136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137</v>
      </c>
      <c r="AT122" s="184" t="s">
        <v>132</v>
      </c>
      <c r="AU122" s="184" t="s">
        <v>82</v>
      </c>
      <c r="AY122" s="17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137</v>
      </c>
      <c r="BM122" s="184" t="s">
        <v>204</v>
      </c>
    </row>
    <row r="123" spans="1:47" s="2" customFormat="1" ht="19.2">
      <c r="A123" s="34"/>
      <c r="B123" s="35"/>
      <c r="C123" s="36"/>
      <c r="D123" s="186" t="s">
        <v>139</v>
      </c>
      <c r="E123" s="36"/>
      <c r="F123" s="187" t="s">
        <v>205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139</v>
      </c>
      <c r="AU123" s="17" t="s">
        <v>82</v>
      </c>
    </row>
    <row r="124" spans="1:47" s="2" customFormat="1" ht="28.8">
      <c r="A124" s="34"/>
      <c r="B124" s="35"/>
      <c r="C124" s="36"/>
      <c r="D124" s="186" t="s">
        <v>206</v>
      </c>
      <c r="E124" s="36"/>
      <c r="F124" s="202" t="s">
        <v>207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206</v>
      </c>
      <c r="AU124" s="17" t="s">
        <v>82</v>
      </c>
    </row>
    <row r="125" spans="2:51" s="13" customFormat="1" ht="12">
      <c r="B125" s="191"/>
      <c r="C125" s="192"/>
      <c r="D125" s="186" t="s">
        <v>141</v>
      </c>
      <c r="E125" s="193" t="s">
        <v>19</v>
      </c>
      <c r="F125" s="194" t="s">
        <v>208</v>
      </c>
      <c r="G125" s="192"/>
      <c r="H125" s="195">
        <v>23650</v>
      </c>
      <c r="I125" s="196"/>
      <c r="J125" s="192"/>
      <c r="K125" s="192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141</v>
      </c>
      <c r="AU125" s="201" t="s">
        <v>82</v>
      </c>
      <c r="AV125" s="13" t="s">
        <v>82</v>
      </c>
      <c r="AW125" s="13" t="s">
        <v>33</v>
      </c>
      <c r="AX125" s="13" t="s">
        <v>71</v>
      </c>
      <c r="AY125" s="201" t="s">
        <v>130</v>
      </c>
    </row>
    <row r="126" spans="2:51" s="13" customFormat="1" ht="12">
      <c r="B126" s="191"/>
      <c r="C126" s="192"/>
      <c r="D126" s="186" t="s">
        <v>141</v>
      </c>
      <c r="E126" s="193" t="s">
        <v>19</v>
      </c>
      <c r="F126" s="194" t="s">
        <v>195</v>
      </c>
      <c r="G126" s="192"/>
      <c r="H126" s="195">
        <v>765</v>
      </c>
      <c r="I126" s="196"/>
      <c r="J126" s="192"/>
      <c r="K126" s="192"/>
      <c r="L126" s="197"/>
      <c r="M126" s="198"/>
      <c r="N126" s="199"/>
      <c r="O126" s="199"/>
      <c r="P126" s="199"/>
      <c r="Q126" s="199"/>
      <c r="R126" s="199"/>
      <c r="S126" s="199"/>
      <c r="T126" s="200"/>
      <c r="AT126" s="201" t="s">
        <v>141</v>
      </c>
      <c r="AU126" s="201" t="s">
        <v>82</v>
      </c>
      <c r="AV126" s="13" t="s">
        <v>82</v>
      </c>
      <c r="AW126" s="13" t="s">
        <v>33</v>
      </c>
      <c r="AX126" s="13" t="s">
        <v>71</v>
      </c>
      <c r="AY126" s="201" t="s">
        <v>130</v>
      </c>
    </row>
    <row r="127" spans="1:65" s="2" customFormat="1" ht="14.4" customHeight="1">
      <c r="A127" s="34"/>
      <c r="B127" s="35"/>
      <c r="C127" s="173" t="s">
        <v>209</v>
      </c>
      <c r="D127" s="173" t="s">
        <v>132</v>
      </c>
      <c r="E127" s="174" t="s">
        <v>210</v>
      </c>
      <c r="F127" s="175" t="s">
        <v>211</v>
      </c>
      <c r="G127" s="176" t="s">
        <v>212</v>
      </c>
      <c r="H127" s="177">
        <v>241404</v>
      </c>
      <c r="I127" s="178"/>
      <c r="J127" s="179">
        <f>ROUND(I127*H127,2)</f>
        <v>0</v>
      </c>
      <c r="K127" s="175" t="s">
        <v>136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137</v>
      </c>
      <c r="AT127" s="184" t="s">
        <v>132</v>
      </c>
      <c r="AU127" s="184" t="s">
        <v>82</v>
      </c>
      <c r="AY127" s="17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79</v>
      </c>
      <c r="BK127" s="185">
        <f>ROUND(I127*H127,2)</f>
        <v>0</v>
      </c>
      <c r="BL127" s="17" t="s">
        <v>137</v>
      </c>
      <c r="BM127" s="184" t="s">
        <v>213</v>
      </c>
    </row>
    <row r="128" spans="1:47" s="2" customFormat="1" ht="12">
      <c r="A128" s="34"/>
      <c r="B128" s="35"/>
      <c r="C128" s="36"/>
      <c r="D128" s="186" t="s">
        <v>139</v>
      </c>
      <c r="E128" s="36"/>
      <c r="F128" s="187" t="s">
        <v>214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139</v>
      </c>
      <c r="AU128" s="17" t="s">
        <v>82</v>
      </c>
    </row>
    <row r="129" spans="2:51" s="13" customFormat="1" ht="12">
      <c r="B129" s="191"/>
      <c r="C129" s="192"/>
      <c r="D129" s="186" t="s">
        <v>141</v>
      </c>
      <c r="E129" s="193" t="s">
        <v>19</v>
      </c>
      <c r="F129" s="194" t="s">
        <v>215</v>
      </c>
      <c r="G129" s="192"/>
      <c r="H129" s="195">
        <v>241404</v>
      </c>
      <c r="I129" s="196"/>
      <c r="J129" s="192"/>
      <c r="K129" s="192"/>
      <c r="L129" s="197"/>
      <c r="M129" s="198"/>
      <c r="N129" s="199"/>
      <c r="O129" s="199"/>
      <c r="P129" s="199"/>
      <c r="Q129" s="199"/>
      <c r="R129" s="199"/>
      <c r="S129" s="199"/>
      <c r="T129" s="200"/>
      <c r="AT129" s="201" t="s">
        <v>141</v>
      </c>
      <c r="AU129" s="201" t="s">
        <v>82</v>
      </c>
      <c r="AV129" s="13" t="s">
        <v>82</v>
      </c>
      <c r="AW129" s="13" t="s">
        <v>33</v>
      </c>
      <c r="AX129" s="13" t="s">
        <v>79</v>
      </c>
      <c r="AY129" s="201" t="s">
        <v>130</v>
      </c>
    </row>
    <row r="130" spans="1:65" s="2" customFormat="1" ht="14.4" customHeight="1">
      <c r="A130" s="34"/>
      <c r="B130" s="35"/>
      <c r="C130" s="173" t="s">
        <v>216</v>
      </c>
      <c r="D130" s="173" t="s">
        <v>132</v>
      </c>
      <c r="E130" s="174" t="s">
        <v>217</v>
      </c>
      <c r="F130" s="175" t="s">
        <v>218</v>
      </c>
      <c r="G130" s="176" t="s">
        <v>212</v>
      </c>
      <c r="H130" s="177">
        <v>37463.27</v>
      </c>
      <c r="I130" s="178"/>
      <c r="J130" s="179">
        <f>ROUND(I130*H130,2)</f>
        <v>0</v>
      </c>
      <c r="K130" s="175" t="s">
        <v>136</v>
      </c>
      <c r="L130" s="39"/>
      <c r="M130" s="180" t="s">
        <v>19</v>
      </c>
      <c r="N130" s="181" t="s">
        <v>42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137</v>
      </c>
      <c r="AT130" s="184" t="s">
        <v>132</v>
      </c>
      <c r="AU130" s="184" t="s">
        <v>82</v>
      </c>
      <c r="AY130" s="17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79</v>
      </c>
      <c r="BK130" s="185">
        <f>ROUND(I130*H130,2)</f>
        <v>0</v>
      </c>
      <c r="BL130" s="17" t="s">
        <v>137</v>
      </c>
      <c r="BM130" s="184" t="s">
        <v>219</v>
      </c>
    </row>
    <row r="131" spans="1:47" s="2" customFormat="1" ht="12">
      <c r="A131" s="34"/>
      <c r="B131" s="35"/>
      <c r="C131" s="36"/>
      <c r="D131" s="186" t="s">
        <v>139</v>
      </c>
      <c r="E131" s="36"/>
      <c r="F131" s="187" t="s">
        <v>220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139</v>
      </c>
      <c r="AU131" s="17" t="s">
        <v>82</v>
      </c>
    </row>
    <row r="132" spans="2:51" s="13" customFormat="1" ht="12">
      <c r="B132" s="191"/>
      <c r="C132" s="192"/>
      <c r="D132" s="186" t="s">
        <v>141</v>
      </c>
      <c r="E132" s="193" t="s">
        <v>19</v>
      </c>
      <c r="F132" s="194" t="s">
        <v>221</v>
      </c>
      <c r="G132" s="192"/>
      <c r="H132" s="195">
        <v>37155.5</v>
      </c>
      <c r="I132" s="196"/>
      <c r="J132" s="192"/>
      <c r="K132" s="192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141</v>
      </c>
      <c r="AU132" s="201" t="s">
        <v>82</v>
      </c>
      <c r="AV132" s="13" t="s">
        <v>82</v>
      </c>
      <c r="AW132" s="13" t="s">
        <v>33</v>
      </c>
      <c r="AX132" s="13" t="s">
        <v>71</v>
      </c>
      <c r="AY132" s="201" t="s">
        <v>130</v>
      </c>
    </row>
    <row r="133" spans="2:51" s="13" customFormat="1" ht="12">
      <c r="B133" s="191"/>
      <c r="C133" s="192"/>
      <c r="D133" s="186" t="s">
        <v>141</v>
      </c>
      <c r="E133" s="193" t="s">
        <v>19</v>
      </c>
      <c r="F133" s="194" t="s">
        <v>222</v>
      </c>
      <c r="G133" s="192"/>
      <c r="H133" s="195">
        <v>307.77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141</v>
      </c>
      <c r="AU133" s="201" t="s">
        <v>82</v>
      </c>
      <c r="AV133" s="13" t="s">
        <v>82</v>
      </c>
      <c r="AW133" s="13" t="s">
        <v>33</v>
      </c>
      <c r="AX133" s="13" t="s">
        <v>71</v>
      </c>
      <c r="AY133" s="201" t="s">
        <v>130</v>
      </c>
    </row>
    <row r="134" spans="1:65" s="2" customFormat="1" ht="14.4" customHeight="1">
      <c r="A134" s="34"/>
      <c r="B134" s="35"/>
      <c r="C134" s="173" t="s">
        <v>8</v>
      </c>
      <c r="D134" s="173" t="s">
        <v>132</v>
      </c>
      <c r="E134" s="174" t="s">
        <v>223</v>
      </c>
      <c r="F134" s="175" t="s">
        <v>224</v>
      </c>
      <c r="G134" s="176" t="s">
        <v>212</v>
      </c>
      <c r="H134" s="177">
        <v>1424.5</v>
      </c>
      <c r="I134" s="178"/>
      <c r="J134" s="179">
        <f>ROUND(I134*H134,2)</f>
        <v>0</v>
      </c>
      <c r="K134" s="175" t="s">
        <v>136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137</v>
      </c>
      <c r="AT134" s="184" t="s">
        <v>132</v>
      </c>
      <c r="AU134" s="184" t="s">
        <v>82</v>
      </c>
      <c r="AY134" s="17" t="s">
        <v>130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137</v>
      </c>
      <c r="BM134" s="184" t="s">
        <v>225</v>
      </c>
    </row>
    <row r="135" spans="1:47" s="2" customFormat="1" ht="19.2">
      <c r="A135" s="34"/>
      <c r="B135" s="35"/>
      <c r="C135" s="36"/>
      <c r="D135" s="186" t="s">
        <v>139</v>
      </c>
      <c r="E135" s="36"/>
      <c r="F135" s="187" t="s">
        <v>226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139</v>
      </c>
      <c r="AU135" s="17" t="s">
        <v>82</v>
      </c>
    </row>
    <row r="136" spans="2:51" s="13" customFormat="1" ht="12">
      <c r="B136" s="191"/>
      <c r="C136" s="192"/>
      <c r="D136" s="186" t="s">
        <v>141</v>
      </c>
      <c r="E136" s="193" t="s">
        <v>19</v>
      </c>
      <c r="F136" s="194" t="s">
        <v>227</v>
      </c>
      <c r="G136" s="192"/>
      <c r="H136" s="195">
        <v>1304.5</v>
      </c>
      <c r="I136" s="196"/>
      <c r="J136" s="192"/>
      <c r="K136" s="192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141</v>
      </c>
      <c r="AU136" s="201" t="s">
        <v>82</v>
      </c>
      <c r="AV136" s="13" t="s">
        <v>82</v>
      </c>
      <c r="AW136" s="13" t="s">
        <v>33</v>
      </c>
      <c r="AX136" s="13" t="s">
        <v>71</v>
      </c>
      <c r="AY136" s="201" t="s">
        <v>130</v>
      </c>
    </row>
    <row r="137" spans="2:51" s="13" customFormat="1" ht="12">
      <c r="B137" s="191"/>
      <c r="C137" s="192"/>
      <c r="D137" s="186" t="s">
        <v>141</v>
      </c>
      <c r="E137" s="193" t="s">
        <v>19</v>
      </c>
      <c r="F137" s="194" t="s">
        <v>228</v>
      </c>
      <c r="G137" s="192"/>
      <c r="H137" s="195">
        <v>120</v>
      </c>
      <c r="I137" s="196"/>
      <c r="J137" s="192"/>
      <c r="K137" s="192"/>
      <c r="L137" s="197"/>
      <c r="M137" s="198"/>
      <c r="N137" s="199"/>
      <c r="O137" s="199"/>
      <c r="P137" s="199"/>
      <c r="Q137" s="199"/>
      <c r="R137" s="199"/>
      <c r="S137" s="199"/>
      <c r="T137" s="200"/>
      <c r="AT137" s="201" t="s">
        <v>141</v>
      </c>
      <c r="AU137" s="201" t="s">
        <v>82</v>
      </c>
      <c r="AV137" s="13" t="s">
        <v>82</v>
      </c>
      <c r="AW137" s="13" t="s">
        <v>33</v>
      </c>
      <c r="AX137" s="13" t="s">
        <v>71</v>
      </c>
      <c r="AY137" s="201" t="s">
        <v>130</v>
      </c>
    </row>
    <row r="138" spans="1:65" s="2" customFormat="1" ht="14.4" customHeight="1">
      <c r="A138" s="34"/>
      <c r="B138" s="35"/>
      <c r="C138" s="173" t="s">
        <v>229</v>
      </c>
      <c r="D138" s="173" t="s">
        <v>132</v>
      </c>
      <c r="E138" s="174" t="s">
        <v>230</v>
      </c>
      <c r="F138" s="175" t="s">
        <v>231</v>
      </c>
      <c r="G138" s="176" t="s">
        <v>232</v>
      </c>
      <c r="H138" s="177">
        <v>24.14</v>
      </c>
      <c r="I138" s="178"/>
      <c r="J138" s="179">
        <f>ROUND(I138*H138,2)</f>
        <v>0</v>
      </c>
      <c r="K138" s="175" t="s">
        <v>136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137</v>
      </c>
      <c r="AT138" s="184" t="s">
        <v>132</v>
      </c>
      <c r="AU138" s="184" t="s">
        <v>82</v>
      </c>
      <c r="AY138" s="17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137</v>
      </c>
      <c r="BM138" s="184" t="s">
        <v>233</v>
      </c>
    </row>
    <row r="139" spans="1:47" s="2" customFormat="1" ht="12">
      <c r="A139" s="34"/>
      <c r="B139" s="35"/>
      <c r="C139" s="36"/>
      <c r="D139" s="186" t="s">
        <v>139</v>
      </c>
      <c r="E139" s="36"/>
      <c r="F139" s="187" t="s">
        <v>234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139</v>
      </c>
      <c r="AU139" s="17" t="s">
        <v>82</v>
      </c>
    </row>
    <row r="140" spans="2:51" s="13" customFormat="1" ht="12">
      <c r="B140" s="191"/>
      <c r="C140" s="192"/>
      <c r="D140" s="186" t="s">
        <v>141</v>
      </c>
      <c r="E140" s="193" t="s">
        <v>19</v>
      </c>
      <c r="F140" s="194" t="s">
        <v>235</v>
      </c>
      <c r="G140" s="192"/>
      <c r="H140" s="195">
        <v>24.14</v>
      </c>
      <c r="I140" s="196"/>
      <c r="J140" s="192"/>
      <c r="K140" s="192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141</v>
      </c>
      <c r="AU140" s="201" t="s">
        <v>82</v>
      </c>
      <c r="AV140" s="13" t="s">
        <v>82</v>
      </c>
      <c r="AW140" s="13" t="s">
        <v>33</v>
      </c>
      <c r="AX140" s="13" t="s">
        <v>79</v>
      </c>
      <c r="AY140" s="201" t="s">
        <v>130</v>
      </c>
    </row>
    <row r="141" spans="2:63" s="12" customFormat="1" ht="22.8" customHeight="1">
      <c r="B141" s="157"/>
      <c r="C141" s="158"/>
      <c r="D141" s="159" t="s">
        <v>70</v>
      </c>
      <c r="E141" s="171" t="s">
        <v>137</v>
      </c>
      <c r="F141" s="171" t="s">
        <v>236</v>
      </c>
      <c r="G141" s="158"/>
      <c r="H141" s="158"/>
      <c r="I141" s="161"/>
      <c r="J141" s="172">
        <f>BK141</f>
        <v>0</v>
      </c>
      <c r="K141" s="158"/>
      <c r="L141" s="163"/>
      <c r="M141" s="164"/>
      <c r="N141" s="165"/>
      <c r="O141" s="165"/>
      <c r="P141" s="166">
        <f>SUM(P142:P148)</f>
        <v>0</v>
      </c>
      <c r="Q141" s="165"/>
      <c r="R141" s="166">
        <f>SUM(R142:R148)</f>
        <v>2793.5107199999998</v>
      </c>
      <c r="S141" s="165"/>
      <c r="T141" s="167">
        <f>SUM(T142:T148)</f>
        <v>0</v>
      </c>
      <c r="AR141" s="168" t="s">
        <v>79</v>
      </c>
      <c r="AT141" s="169" t="s">
        <v>70</v>
      </c>
      <c r="AU141" s="169" t="s">
        <v>79</v>
      </c>
      <c r="AY141" s="168" t="s">
        <v>130</v>
      </c>
      <c r="BK141" s="170">
        <f>SUM(BK142:BK148)</f>
        <v>0</v>
      </c>
    </row>
    <row r="142" spans="1:65" s="2" customFormat="1" ht="14.4" customHeight="1">
      <c r="A142" s="34"/>
      <c r="B142" s="35"/>
      <c r="C142" s="173" t="s">
        <v>237</v>
      </c>
      <c r="D142" s="173" t="s">
        <v>132</v>
      </c>
      <c r="E142" s="174" t="s">
        <v>238</v>
      </c>
      <c r="F142" s="175" t="s">
        <v>239</v>
      </c>
      <c r="G142" s="176" t="s">
        <v>135</v>
      </c>
      <c r="H142" s="177">
        <v>1309</v>
      </c>
      <c r="I142" s="178"/>
      <c r="J142" s="179">
        <f>ROUND(I142*H142,2)</f>
        <v>0</v>
      </c>
      <c r="K142" s="175" t="s">
        <v>136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2.13408</v>
      </c>
      <c r="R142" s="182">
        <f>Q142*H142</f>
        <v>2793.5107199999998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137</v>
      </c>
      <c r="AT142" s="184" t="s">
        <v>132</v>
      </c>
      <c r="AU142" s="184" t="s">
        <v>82</v>
      </c>
      <c r="AY142" s="17" t="s">
        <v>130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137</v>
      </c>
      <c r="BM142" s="184" t="s">
        <v>240</v>
      </c>
    </row>
    <row r="143" spans="1:47" s="2" customFormat="1" ht="12">
      <c r="A143" s="34"/>
      <c r="B143" s="35"/>
      <c r="C143" s="36"/>
      <c r="D143" s="186" t="s">
        <v>139</v>
      </c>
      <c r="E143" s="36"/>
      <c r="F143" s="187" t="s">
        <v>241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139</v>
      </c>
      <c r="AU143" s="17" t="s">
        <v>82</v>
      </c>
    </row>
    <row r="144" spans="1:47" s="2" customFormat="1" ht="19.2">
      <c r="A144" s="34"/>
      <c r="B144" s="35"/>
      <c r="C144" s="36"/>
      <c r="D144" s="186" t="s">
        <v>206</v>
      </c>
      <c r="E144" s="36"/>
      <c r="F144" s="202" t="s">
        <v>242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206</v>
      </c>
      <c r="AU144" s="17" t="s">
        <v>82</v>
      </c>
    </row>
    <row r="145" spans="2:51" s="13" customFormat="1" ht="12">
      <c r="B145" s="191"/>
      <c r="C145" s="192"/>
      <c r="D145" s="186" t="s">
        <v>141</v>
      </c>
      <c r="E145" s="193" t="s">
        <v>19</v>
      </c>
      <c r="F145" s="194" t="s">
        <v>243</v>
      </c>
      <c r="G145" s="192"/>
      <c r="H145" s="195">
        <v>1309</v>
      </c>
      <c r="I145" s="196"/>
      <c r="J145" s="192"/>
      <c r="K145" s="192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141</v>
      </c>
      <c r="AU145" s="201" t="s">
        <v>82</v>
      </c>
      <c r="AV145" s="13" t="s">
        <v>82</v>
      </c>
      <c r="AW145" s="13" t="s">
        <v>33</v>
      </c>
      <c r="AX145" s="13" t="s">
        <v>79</v>
      </c>
      <c r="AY145" s="201" t="s">
        <v>130</v>
      </c>
    </row>
    <row r="146" spans="1:65" s="2" customFormat="1" ht="14.4" customHeight="1">
      <c r="A146" s="34"/>
      <c r="B146" s="35"/>
      <c r="C146" s="173" t="s">
        <v>244</v>
      </c>
      <c r="D146" s="173" t="s">
        <v>132</v>
      </c>
      <c r="E146" s="174" t="s">
        <v>245</v>
      </c>
      <c r="F146" s="175" t="s">
        <v>246</v>
      </c>
      <c r="G146" s="176" t="s">
        <v>212</v>
      </c>
      <c r="H146" s="177">
        <v>1025.9</v>
      </c>
      <c r="I146" s="178"/>
      <c r="J146" s="179">
        <f>ROUND(I146*H146,2)</f>
        <v>0</v>
      </c>
      <c r="K146" s="175" t="s">
        <v>136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137</v>
      </c>
      <c r="AT146" s="184" t="s">
        <v>132</v>
      </c>
      <c r="AU146" s="184" t="s">
        <v>82</v>
      </c>
      <c r="AY146" s="17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137</v>
      </c>
      <c r="BM146" s="184" t="s">
        <v>247</v>
      </c>
    </row>
    <row r="147" spans="1:47" s="2" customFormat="1" ht="19.2">
      <c r="A147" s="34"/>
      <c r="B147" s="35"/>
      <c r="C147" s="36"/>
      <c r="D147" s="186" t="s">
        <v>139</v>
      </c>
      <c r="E147" s="36"/>
      <c r="F147" s="187" t="s">
        <v>248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139</v>
      </c>
      <c r="AU147" s="17" t="s">
        <v>82</v>
      </c>
    </row>
    <row r="148" spans="2:51" s="13" customFormat="1" ht="12">
      <c r="B148" s="191"/>
      <c r="C148" s="192"/>
      <c r="D148" s="186" t="s">
        <v>141</v>
      </c>
      <c r="E148" s="193" t="s">
        <v>19</v>
      </c>
      <c r="F148" s="194" t="s">
        <v>249</v>
      </c>
      <c r="G148" s="192"/>
      <c r="H148" s="195">
        <v>1025.9</v>
      </c>
      <c r="I148" s="196"/>
      <c r="J148" s="192"/>
      <c r="K148" s="192"/>
      <c r="L148" s="197"/>
      <c r="M148" s="198"/>
      <c r="N148" s="199"/>
      <c r="O148" s="199"/>
      <c r="P148" s="199"/>
      <c r="Q148" s="199"/>
      <c r="R148" s="199"/>
      <c r="S148" s="199"/>
      <c r="T148" s="200"/>
      <c r="AT148" s="201" t="s">
        <v>141</v>
      </c>
      <c r="AU148" s="201" t="s">
        <v>82</v>
      </c>
      <c r="AV148" s="13" t="s">
        <v>82</v>
      </c>
      <c r="AW148" s="13" t="s">
        <v>33</v>
      </c>
      <c r="AX148" s="13" t="s">
        <v>79</v>
      </c>
      <c r="AY148" s="201" t="s">
        <v>130</v>
      </c>
    </row>
    <row r="149" spans="2:63" s="12" customFormat="1" ht="22.8" customHeight="1">
      <c r="B149" s="157"/>
      <c r="C149" s="158"/>
      <c r="D149" s="159" t="s">
        <v>70</v>
      </c>
      <c r="E149" s="171" t="s">
        <v>183</v>
      </c>
      <c r="F149" s="171" t="s">
        <v>250</v>
      </c>
      <c r="G149" s="158"/>
      <c r="H149" s="158"/>
      <c r="I149" s="161"/>
      <c r="J149" s="172">
        <f>BK149</f>
        <v>0</v>
      </c>
      <c r="K149" s="158"/>
      <c r="L149" s="163"/>
      <c r="M149" s="164"/>
      <c r="N149" s="165"/>
      <c r="O149" s="165"/>
      <c r="P149" s="166">
        <f>SUM(P150:P151)</f>
        <v>0</v>
      </c>
      <c r="Q149" s="165"/>
      <c r="R149" s="166">
        <f>SUM(R150:R151)</f>
        <v>0</v>
      </c>
      <c r="S149" s="165"/>
      <c r="T149" s="167">
        <f>SUM(T150:T151)</f>
        <v>0</v>
      </c>
      <c r="AR149" s="168" t="s">
        <v>79</v>
      </c>
      <c r="AT149" s="169" t="s">
        <v>70</v>
      </c>
      <c r="AU149" s="169" t="s">
        <v>79</v>
      </c>
      <c r="AY149" s="168" t="s">
        <v>130</v>
      </c>
      <c r="BK149" s="170">
        <f>SUM(BK150:BK151)</f>
        <v>0</v>
      </c>
    </row>
    <row r="150" spans="1:65" s="2" customFormat="1" ht="14.4" customHeight="1">
      <c r="A150" s="34"/>
      <c r="B150" s="35"/>
      <c r="C150" s="173" t="s">
        <v>251</v>
      </c>
      <c r="D150" s="173" t="s">
        <v>132</v>
      </c>
      <c r="E150" s="174" t="s">
        <v>252</v>
      </c>
      <c r="F150" s="175" t="s">
        <v>253</v>
      </c>
      <c r="G150" s="176" t="s">
        <v>254</v>
      </c>
      <c r="H150" s="177">
        <v>1</v>
      </c>
      <c r="I150" s="178"/>
      <c r="J150" s="179">
        <f>ROUND(I150*H150,2)</f>
        <v>0</v>
      </c>
      <c r="K150" s="175" t="s">
        <v>19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137</v>
      </c>
      <c r="AT150" s="184" t="s">
        <v>132</v>
      </c>
      <c r="AU150" s="184" t="s">
        <v>82</v>
      </c>
      <c r="AY150" s="17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137</v>
      </c>
      <c r="BM150" s="184" t="s">
        <v>255</v>
      </c>
    </row>
    <row r="151" spans="1:47" s="2" customFormat="1" ht="12">
      <c r="A151" s="34"/>
      <c r="B151" s="35"/>
      <c r="C151" s="36"/>
      <c r="D151" s="186" t="s">
        <v>139</v>
      </c>
      <c r="E151" s="36"/>
      <c r="F151" s="187" t="s">
        <v>253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139</v>
      </c>
      <c r="AU151" s="17" t="s">
        <v>82</v>
      </c>
    </row>
    <row r="152" spans="2:63" s="12" customFormat="1" ht="22.8" customHeight="1">
      <c r="B152" s="157"/>
      <c r="C152" s="158"/>
      <c r="D152" s="159" t="s">
        <v>70</v>
      </c>
      <c r="E152" s="171" t="s">
        <v>256</v>
      </c>
      <c r="F152" s="171" t="s">
        <v>257</v>
      </c>
      <c r="G152" s="158"/>
      <c r="H152" s="158"/>
      <c r="I152" s="161"/>
      <c r="J152" s="172">
        <f>BK152</f>
        <v>0</v>
      </c>
      <c r="K152" s="158"/>
      <c r="L152" s="163"/>
      <c r="M152" s="164"/>
      <c r="N152" s="165"/>
      <c r="O152" s="165"/>
      <c r="P152" s="166">
        <f>SUM(P153:P154)</f>
        <v>0</v>
      </c>
      <c r="Q152" s="165"/>
      <c r="R152" s="166">
        <f>SUM(R153:R154)</f>
        <v>0</v>
      </c>
      <c r="S152" s="165"/>
      <c r="T152" s="167">
        <f>SUM(T153:T154)</f>
        <v>0</v>
      </c>
      <c r="AR152" s="168" t="s">
        <v>79</v>
      </c>
      <c r="AT152" s="169" t="s">
        <v>70</v>
      </c>
      <c r="AU152" s="169" t="s">
        <v>79</v>
      </c>
      <c r="AY152" s="168" t="s">
        <v>130</v>
      </c>
      <c r="BK152" s="170">
        <f>SUM(BK153:BK154)</f>
        <v>0</v>
      </c>
    </row>
    <row r="153" spans="1:65" s="2" customFormat="1" ht="14.4" customHeight="1">
      <c r="A153" s="34"/>
      <c r="B153" s="35"/>
      <c r="C153" s="173" t="s">
        <v>258</v>
      </c>
      <c r="D153" s="173" t="s">
        <v>132</v>
      </c>
      <c r="E153" s="174" t="s">
        <v>259</v>
      </c>
      <c r="F153" s="175" t="s">
        <v>260</v>
      </c>
      <c r="G153" s="176" t="s">
        <v>261</v>
      </c>
      <c r="H153" s="177">
        <v>2793.511</v>
      </c>
      <c r="I153" s="178"/>
      <c r="J153" s="179">
        <f>ROUND(I153*H153,2)</f>
        <v>0</v>
      </c>
      <c r="K153" s="175" t="s">
        <v>136</v>
      </c>
      <c r="L153" s="39"/>
      <c r="M153" s="180" t="s">
        <v>19</v>
      </c>
      <c r="N153" s="181" t="s">
        <v>42</v>
      </c>
      <c r="O153" s="64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137</v>
      </c>
      <c r="AT153" s="184" t="s">
        <v>132</v>
      </c>
      <c r="AU153" s="184" t="s">
        <v>82</v>
      </c>
      <c r="AY153" s="17" t="s">
        <v>130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79</v>
      </c>
      <c r="BK153" s="185">
        <f>ROUND(I153*H153,2)</f>
        <v>0</v>
      </c>
      <c r="BL153" s="17" t="s">
        <v>137</v>
      </c>
      <c r="BM153" s="184" t="s">
        <v>262</v>
      </c>
    </row>
    <row r="154" spans="1:47" s="2" customFormat="1" ht="12">
      <c r="A154" s="34"/>
      <c r="B154" s="35"/>
      <c r="C154" s="36"/>
      <c r="D154" s="186" t="s">
        <v>139</v>
      </c>
      <c r="E154" s="36"/>
      <c r="F154" s="187" t="s">
        <v>263</v>
      </c>
      <c r="G154" s="36"/>
      <c r="H154" s="36"/>
      <c r="I154" s="188"/>
      <c r="J154" s="36"/>
      <c r="K154" s="36"/>
      <c r="L154" s="39"/>
      <c r="M154" s="203"/>
      <c r="N154" s="204"/>
      <c r="O154" s="205"/>
      <c r="P154" s="205"/>
      <c r="Q154" s="205"/>
      <c r="R154" s="205"/>
      <c r="S154" s="205"/>
      <c r="T154" s="20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139</v>
      </c>
      <c r="AU154" s="17" t="s">
        <v>82</v>
      </c>
    </row>
    <row r="155" spans="1:31" s="2" customFormat="1" ht="6.9" customHeight="1">
      <c r="A155" s="34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39"/>
      <c r="M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</sheetData>
  <sheetProtection algorithmName="SHA-512" hashValue="q5gjMQ45hkmGQay77mwtIFxnEmtxHrkvY5MVE9LWPxJ0stE6Bg21nqSQkXg+unJ3lcxfHmZVt9UopwvPAaedUQ==" saltValue="CAZsafzMJi4QSHLkkkwUOb9GvQ0MG8CFgCbORGN08FTUQ0YlyAaFJOdCEPUeopmOyObHo8d5P2BayhDmo8vJyg==" spinCount="100000" sheet="1" objects="1" scenarios="1" formatColumns="0" formatRows="0" autoFilter="0"/>
  <autoFilter ref="C83:K15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3"/>
  <sheetViews>
    <sheetView showGridLines="0" workbookViewId="0" topLeftCell="A1">
      <selection activeCell="F307" sqref="F307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85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264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86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ROUND(J89,2)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ROUND((SUM(BE89:BE442)),2)</f>
        <v>0</v>
      </c>
      <c r="G33" s="34"/>
      <c r="H33" s="34"/>
      <c r="I33" s="118">
        <v>0.21</v>
      </c>
      <c r="J33" s="117">
        <f>ROUND(((SUM(BE89:BE442))*I33),2)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ROUND((SUM(BF89:BF442)),2)</f>
        <v>0</v>
      </c>
      <c r="G34" s="34"/>
      <c r="H34" s="34"/>
      <c r="I34" s="118">
        <v>0.15</v>
      </c>
      <c r="J34" s="117">
        <f>ROUND(((SUM(BF89:BF442))*I34),2)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ROUND((SUM(BG89:BG442)),2)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ROUND((SUM(BH89:BH442)),2)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ROUND((SUM(BI89:BI442)),2)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SO-02 - Sdružený objekt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J89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J90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J91</f>
        <v>0</v>
      </c>
      <c r="K61" s="141"/>
      <c r="L61" s="145"/>
    </row>
    <row r="62" spans="2:12" s="10" customFormat="1" ht="19.95" customHeight="1">
      <c r="B62" s="140"/>
      <c r="C62" s="141"/>
      <c r="D62" s="142" t="s">
        <v>265</v>
      </c>
      <c r="E62" s="143"/>
      <c r="F62" s="143"/>
      <c r="G62" s="143"/>
      <c r="H62" s="143"/>
      <c r="I62" s="143"/>
      <c r="J62" s="144">
        <f>J250</f>
        <v>0</v>
      </c>
      <c r="K62" s="141"/>
      <c r="L62" s="145"/>
    </row>
    <row r="63" spans="2:12" s="10" customFormat="1" ht="19.95" customHeight="1">
      <c r="B63" s="140"/>
      <c r="C63" s="141"/>
      <c r="D63" s="142" t="s">
        <v>266</v>
      </c>
      <c r="E63" s="143"/>
      <c r="F63" s="143"/>
      <c r="G63" s="143"/>
      <c r="H63" s="143"/>
      <c r="I63" s="143"/>
      <c r="J63" s="144">
        <f>J270</f>
        <v>0</v>
      </c>
      <c r="K63" s="141"/>
      <c r="L63" s="145"/>
    </row>
    <row r="64" spans="2:12" s="10" customFormat="1" ht="19.95" customHeight="1">
      <c r="B64" s="140"/>
      <c r="C64" s="141"/>
      <c r="D64" s="142" t="s">
        <v>112</v>
      </c>
      <c r="E64" s="143"/>
      <c r="F64" s="143"/>
      <c r="G64" s="143"/>
      <c r="H64" s="143"/>
      <c r="I64" s="143"/>
      <c r="J64" s="144">
        <f>J325</f>
        <v>0</v>
      </c>
      <c r="K64" s="141"/>
      <c r="L64" s="145"/>
    </row>
    <row r="65" spans="2:12" s="10" customFormat="1" ht="19.95" customHeight="1">
      <c r="B65" s="140"/>
      <c r="C65" s="141"/>
      <c r="D65" s="142" t="s">
        <v>267</v>
      </c>
      <c r="E65" s="143"/>
      <c r="F65" s="143"/>
      <c r="G65" s="143"/>
      <c r="H65" s="143"/>
      <c r="I65" s="143"/>
      <c r="J65" s="144">
        <f>J343</f>
        <v>0</v>
      </c>
      <c r="K65" s="141"/>
      <c r="L65" s="145"/>
    </row>
    <row r="66" spans="2:12" s="10" customFormat="1" ht="19.95" customHeight="1">
      <c r="B66" s="140"/>
      <c r="C66" s="141"/>
      <c r="D66" s="142" t="s">
        <v>113</v>
      </c>
      <c r="E66" s="143"/>
      <c r="F66" s="143"/>
      <c r="G66" s="143"/>
      <c r="H66" s="143"/>
      <c r="I66" s="143"/>
      <c r="J66" s="144">
        <f>J353</f>
        <v>0</v>
      </c>
      <c r="K66" s="141"/>
      <c r="L66" s="145"/>
    </row>
    <row r="67" spans="2:12" s="10" customFormat="1" ht="19.95" customHeight="1">
      <c r="B67" s="140"/>
      <c r="C67" s="141"/>
      <c r="D67" s="142" t="s">
        <v>114</v>
      </c>
      <c r="E67" s="143"/>
      <c r="F67" s="143"/>
      <c r="G67" s="143"/>
      <c r="H67" s="143"/>
      <c r="I67" s="143"/>
      <c r="J67" s="144">
        <f>J374</f>
        <v>0</v>
      </c>
      <c r="K67" s="141"/>
      <c r="L67" s="145"/>
    </row>
    <row r="68" spans="2:12" s="9" customFormat="1" ht="24.9" customHeight="1">
      <c r="B68" s="134"/>
      <c r="C68" s="135"/>
      <c r="D68" s="136" t="s">
        <v>268</v>
      </c>
      <c r="E68" s="137"/>
      <c r="F68" s="137"/>
      <c r="G68" s="137"/>
      <c r="H68" s="137"/>
      <c r="I68" s="137"/>
      <c r="J68" s="138">
        <f>J377</f>
        <v>0</v>
      </c>
      <c r="K68" s="135"/>
      <c r="L68" s="139"/>
    </row>
    <row r="69" spans="2:12" s="10" customFormat="1" ht="19.95" customHeight="1">
      <c r="B69" s="140"/>
      <c r="C69" s="141"/>
      <c r="D69" s="142" t="s">
        <v>269</v>
      </c>
      <c r="E69" s="143"/>
      <c r="F69" s="143"/>
      <c r="G69" s="143"/>
      <c r="H69" s="143"/>
      <c r="I69" s="143"/>
      <c r="J69" s="144">
        <f>J378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" customHeight="1">
      <c r="A76" s="34"/>
      <c r="B76" s="35"/>
      <c r="C76" s="23" t="s">
        <v>115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7" customHeight="1">
      <c r="A79" s="34"/>
      <c r="B79" s="35"/>
      <c r="C79" s="36"/>
      <c r="D79" s="36"/>
      <c r="E79" s="352" t="str">
        <f>E7</f>
        <v>Rekonstrukce rybníku Hlíza na ochrannou nádrž a rekonstr. části cesty HC2 v k.ú. Dřevěnice - rekonstrukce rybníku Hlíza</v>
      </c>
      <c r="F79" s="353"/>
      <c r="G79" s="353"/>
      <c r="H79" s="353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104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36"/>
      <c r="D81" s="36"/>
      <c r="E81" s="340" t="str">
        <f>E9</f>
        <v>SO-02 - Sdružený objekt</v>
      </c>
      <c r="F81" s="351"/>
      <c r="G81" s="351"/>
      <c r="H81" s="351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 xml:space="preserve"> </v>
      </c>
      <c r="G83" s="36"/>
      <c r="H83" s="36"/>
      <c r="I83" s="29" t="s">
        <v>23</v>
      </c>
      <c r="J83" s="59" t="str">
        <f>IF(J12="","",J12)</f>
        <v>5. 11. 2020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4" customHeight="1">
      <c r="A85" s="34"/>
      <c r="B85" s="35"/>
      <c r="C85" s="29" t="s">
        <v>25</v>
      </c>
      <c r="D85" s="36"/>
      <c r="E85" s="36"/>
      <c r="F85" s="27" t="str">
        <f>E15</f>
        <v>ČR-SPÚ, Pobočka Jičín</v>
      </c>
      <c r="G85" s="36"/>
      <c r="H85" s="36"/>
      <c r="I85" s="29" t="s">
        <v>31</v>
      </c>
      <c r="J85" s="32" t="str">
        <f>E21</f>
        <v>Agroprojekce Litomyšl, s.r.o.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6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29" t="s">
        <v>34</v>
      </c>
      <c r="J86" s="32" t="str">
        <f>E24</f>
        <v xml:space="preserve"> 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46"/>
      <c r="B88" s="147"/>
      <c r="C88" s="148" t="s">
        <v>116</v>
      </c>
      <c r="D88" s="149" t="s">
        <v>56</v>
      </c>
      <c r="E88" s="149" t="s">
        <v>52</v>
      </c>
      <c r="F88" s="149" t="s">
        <v>53</v>
      </c>
      <c r="G88" s="149" t="s">
        <v>117</v>
      </c>
      <c r="H88" s="149" t="s">
        <v>118</v>
      </c>
      <c r="I88" s="149" t="s">
        <v>119</v>
      </c>
      <c r="J88" s="149" t="s">
        <v>108</v>
      </c>
      <c r="K88" s="150" t="s">
        <v>120</v>
      </c>
      <c r="L88" s="151"/>
      <c r="M88" s="68" t="s">
        <v>19</v>
      </c>
      <c r="N88" s="69" t="s">
        <v>41</v>
      </c>
      <c r="O88" s="69" t="s">
        <v>121</v>
      </c>
      <c r="P88" s="69" t="s">
        <v>122</v>
      </c>
      <c r="Q88" s="69" t="s">
        <v>123</v>
      </c>
      <c r="R88" s="69" t="s">
        <v>124</v>
      </c>
      <c r="S88" s="69" t="s">
        <v>125</v>
      </c>
      <c r="T88" s="70" t="s">
        <v>126</v>
      </c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</row>
    <row r="89" spans="1:63" s="2" customFormat="1" ht="22.8" customHeight="1">
      <c r="A89" s="34"/>
      <c r="B89" s="35"/>
      <c r="C89" s="75" t="s">
        <v>127</v>
      </c>
      <c r="D89" s="36"/>
      <c r="E89" s="36"/>
      <c r="F89" s="36"/>
      <c r="G89" s="36"/>
      <c r="H89" s="36"/>
      <c r="I89" s="36"/>
      <c r="J89" s="152">
        <f>BK89</f>
        <v>0</v>
      </c>
      <c r="K89" s="36"/>
      <c r="L89" s="39"/>
      <c r="M89" s="71"/>
      <c r="N89" s="153"/>
      <c r="O89" s="72"/>
      <c r="P89" s="154">
        <f>P90+P377</f>
        <v>0</v>
      </c>
      <c r="Q89" s="72"/>
      <c r="R89" s="154">
        <f>R90+R377</f>
        <v>1903.47127634</v>
      </c>
      <c r="S89" s="72"/>
      <c r="T89" s="155">
        <f>T90+T377</f>
        <v>0.576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70</v>
      </c>
      <c r="AU89" s="17" t="s">
        <v>109</v>
      </c>
      <c r="BK89" s="156">
        <f>BK90+BK377</f>
        <v>0</v>
      </c>
    </row>
    <row r="90" spans="2:63" s="12" customFormat="1" ht="25.95" customHeight="1">
      <c r="B90" s="157"/>
      <c r="C90" s="158"/>
      <c r="D90" s="159" t="s">
        <v>70</v>
      </c>
      <c r="E90" s="160" t="s">
        <v>128</v>
      </c>
      <c r="F90" s="160" t="s">
        <v>129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P91+P250+P270+P325+P343+P353+P374</f>
        <v>0</v>
      </c>
      <c r="Q90" s="165"/>
      <c r="R90" s="166">
        <f>R91+R250+R270+R325+R343+R353+R374</f>
        <v>1901.62537554</v>
      </c>
      <c r="S90" s="165"/>
      <c r="T90" s="167">
        <f>T91+T250+T270+T325+T343+T353+T374</f>
        <v>0.576</v>
      </c>
      <c r="AR90" s="168" t="s">
        <v>79</v>
      </c>
      <c r="AT90" s="169" t="s">
        <v>70</v>
      </c>
      <c r="AU90" s="169" t="s">
        <v>71</v>
      </c>
      <c r="AY90" s="168" t="s">
        <v>130</v>
      </c>
      <c r="BK90" s="170">
        <f>BK91+BK250+BK270+BK325+BK343+BK353+BK374</f>
        <v>0</v>
      </c>
    </row>
    <row r="91" spans="2:63" s="12" customFormat="1" ht="22.8" customHeight="1">
      <c r="B91" s="157"/>
      <c r="C91" s="158"/>
      <c r="D91" s="159" t="s">
        <v>70</v>
      </c>
      <c r="E91" s="171" t="s">
        <v>79</v>
      </c>
      <c r="F91" s="171" t="s">
        <v>131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SUM(P92:P249)</f>
        <v>0</v>
      </c>
      <c r="Q91" s="165"/>
      <c r="R91" s="166">
        <f>SUM(R92:R249)</f>
        <v>11.8395855</v>
      </c>
      <c r="S91" s="165"/>
      <c r="T91" s="167">
        <f>SUM(T92:T249)</f>
        <v>0</v>
      </c>
      <c r="AR91" s="168" t="s">
        <v>79</v>
      </c>
      <c r="AT91" s="169" t="s">
        <v>70</v>
      </c>
      <c r="AU91" s="169" t="s">
        <v>79</v>
      </c>
      <c r="AY91" s="168" t="s">
        <v>130</v>
      </c>
      <c r="BK91" s="170">
        <f>SUM(BK92:BK249)</f>
        <v>0</v>
      </c>
    </row>
    <row r="92" spans="1:65" s="2" customFormat="1" ht="14.4" customHeight="1">
      <c r="A92" s="34"/>
      <c r="B92" s="35"/>
      <c r="C92" s="173" t="s">
        <v>79</v>
      </c>
      <c r="D92" s="173" t="s">
        <v>132</v>
      </c>
      <c r="E92" s="174" t="s">
        <v>270</v>
      </c>
      <c r="F92" s="175" t="s">
        <v>271</v>
      </c>
      <c r="G92" s="176" t="s">
        <v>272</v>
      </c>
      <c r="H92" s="177">
        <v>43</v>
      </c>
      <c r="I92" s="178"/>
      <c r="J92" s="179">
        <f>ROUND(I92*H92,2)</f>
        <v>0</v>
      </c>
      <c r="K92" s="175" t="s">
        <v>136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0.02698</v>
      </c>
      <c r="R92" s="182">
        <f>Q92*H92</f>
        <v>1.16014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137</v>
      </c>
      <c r="AT92" s="184" t="s">
        <v>132</v>
      </c>
      <c r="AU92" s="184" t="s">
        <v>82</v>
      </c>
      <c r="AY92" s="17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137</v>
      </c>
      <c r="BM92" s="184" t="s">
        <v>273</v>
      </c>
    </row>
    <row r="93" spans="1:47" s="2" customFormat="1" ht="12">
      <c r="A93" s="34"/>
      <c r="B93" s="35"/>
      <c r="C93" s="36"/>
      <c r="D93" s="186" t="s">
        <v>139</v>
      </c>
      <c r="E93" s="36"/>
      <c r="F93" s="187" t="s">
        <v>274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139</v>
      </c>
      <c r="AU93" s="17" t="s">
        <v>82</v>
      </c>
    </row>
    <row r="94" spans="2:51" s="13" customFormat="1" ht="12">
      <c r="B94" s="191"/>
      <c r="C94" s="192"/>
      <c r="D94" s="186" t="s">
        <v>141</v>
      </c>
      <c r="E94" s="193" t="s">
        <v>19</v>
      </c>
      <c r="F94" s="194" t="s">
        <v>275</v>
      </c>
      <c r="G94" s="192"/>
      <c r="H94" s="195">
        <v>43</v>
      </c>
      <c r="I94" s="196"/>
      <c r="J94" s="192"/>
      <c r="K94" s="192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141</v>
      </c>
      <c r="AU94" s="201" t="s">
        <v>82</v>
      </c>
      <c r="AV94" s="13" t="s">
        <v>82</v>
      </c>
      <c r="AW94" s="13" t="s">
        <v>33</v>
      </c>
      <c r="AX94" s="13" t="s">
        <v>79</v>
      </c>
      <c r="AY94" s="201" t="s">
        <v>130</v>
      </c>
    </row>
    <row r="95" spans="1:65" s="2" customFormat="1" ht="14.4" customHeight="1">
      <c r="A95" s="34"/>
      <c r="B95" s="35"/>
      <c r="C95" s="173" t="s">
        <v>82</v>
      </c>
      <c r="D95" s="173" t="s">
        <v>132</v>
      </c>
      <c r="E95" s="174" t="s">
        <v>276</v>
      </c>
      <c r="F95" s="175" t="s">
        <v>277</v>
      </c>
      <c r="G95" s="176" t="s">
        <v>278</v>
      </c>
      <c r="H95" s="177">
        <v>1000</v>
      </c>
      <c r="I95" s="178"/>
      <c r="J95" s="179">
        <f>ROUND(I95*H95,2)</f>
        <v>0</v>
      </c>
      <c r="K95" s="175" t="s">
        <v>136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3E-05</v>
      </c>
      <c r="R95" s="182">
        <f>Q95*H95</f>
        <v>0.030000000000000002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137</v>
      </c>
      <c r="AT95" s="184" t="s">
        <v>132</v>
      </c>
      <c r="AU95" s="184" t="s">
        <v>82</v>
      </c>
      <c r="AY95" s="17" t="s">
        <v>130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137</v>
      </c>
      <c r="BM95" s="184" t="s">
        <v>279</v>
      </c>
    </row>
    <row r="96" spans="1:47" s="2" customFormat="1" ht="12">
      <c r="A96" s="34"/>
      <c r="B96" s="35"/>
      <c r="C96" s="36"/>
      <c r="D96" s="186" t="s">
        <v>139</v>
      </c>
      <c r="E96" s="36"/>
      <c r="F96" s="187" t="s">
        <v>280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139</v>
      </c>
      <c r="AU96" s="17" t="s">
        <v>82</v>
      </c>
    </row>
    <row r="97" spans="1:65" s="2" customFormat="1" ht="14.4" customHeight="1">
      <c r="A97" s="34"/>
      <c r="B97" s="35"/>
      <c r="C97" s="173" t="s">
        <v>148</v>
      </c>
      <c r="D97" s="173" t="s">
        <v>132</v>
      </c>
      <c r="E97" s="174" t="s">
        <v>281</v>
      </c>
      <c r="F97" s="175" t="s">
        <v>282</v>
      </c>
      <c r="G97" s="176" t="s">
        <v>212</v>
      </c>
      <c r="H97" s="177">
        <v>291.7</v>
      </c>
      <c r="I97" s="178"/>
      <c r="J97" s="179">
        <f>ROUND(I97*H97,2)</f>
        <v>0</v>
      </c>
      <c r="K97" s="175" t="s">
        <v>136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137</v>
      </c>
      <c r="AT97" s="184" t="s">
        <v>132</v>
      </c>
      <c r="AU97" s="184" t="s">
        <v>82</v>
      </c>
      <c r="AY97" s="17" t="s">
        <v>130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137</v>
      </c>
      <c r="BM97" s="184" t="s">
        <v>283</v>
      </c>
    </row>
    <row r="98" spans="1:47" s="2" customFormat="1" ht="12">
      <c r="A98" s="34"/>
      <c r="B98" s="35"/>
      <c r="C98" s="36"/>
      <c r="D98" s="186" t="s">
        <v>139</v>
      </c>
      <c r="E98" s="36"/>
      <c r="F98" s="187" t="s">
        <v>284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139</v>
      </c>
      <c r="AU98" s="17" t="s">
        <v>82</v>
      </c>
    </row>
    <row r="99" spans="1:47" s="2" customFormat="1" ht="19.2">
      <c r="A99" s="34"/>
      <c r="B99" s="35"/>
      <c r="C99" s="36"/>
      <c r="D99" s="186" t="s">
        <v>206</v>
      </c>
      <c r="E99" s="36"/>
      <c r="F99" s="202" t="s">
        <v>285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206</v>
      </c>
      <c r="AU99" s="17" t="s">
        <v>82</v>
      </c>
    </row>
    <row r="100" spans="2:51" s="13" customFormat="1" ht="12">
      <c r="B100" s="191"/>
      <c r="C100" s="192"/>
      <c r="D100" s="186" t="s">
        <v>141</v>
      </c>
      <c r="E100" s="193" t="s">
        <v>19</v>
      </c>
      <c r="F100" s="194" t="s">
        <v>286</v>
      </c>
      <c r="G100" s="192"/>
      <c r="H100" s="195">
        <v>291.7</v>
      </c>
      <c r="I100" s="196"/>
      <c r="J100" s="192"/>
      <c r="K100" s="192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141</v>
      </c>
      <c r="AU100" s="201" t="s">
        <v>82</v>
      </c>
      <c r="AV100" s="13" t="s">
        <v>82</v>
      </c>
      <c r="AW100" s="13" t="s">
        <v>33</v>
      </c>
      <c r="AX100" s="13" t="s">
        <v>79</v>
      </c>
      <c r="AY100" s="201" t="s">
        <v>130</v>
      </c>
    </row>
    <row r="101" spans="1:65" s="2" customFormat="1" ht="19.8" customHeight="1">
      <c r="A101" s="34"/>
      <c r="B101" s="35"/>
      <c r="C101" s="173" t="s">
        <v>137</v>
      </c>
      <c r="D101" s="173" t="s">
        <v>132</v>
      </c>
      <c r="E101" s="174" t="s">
        <v>287</v>
      </c>
      <c r="F101" s="175" t="s">
        <v>288</v>
      </c>
      <c r="G101" s="176" t="s">
        <v>135</v>
      </c>
      <c r="H101" s="177">
        <v>473.712</v>
      </c>
      <c r="I101" s="178"/>
      <c r="J101" s="179">
        <f>ROUND(I101*H101,2)</f>
        <v>0</v>
      </c>
      <c r="K101" s="175" t="s">
        <v>136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137</v>
      </c>
      <c r="AT101" s="184" t="s">
        <v>132</v>
      </c>
      <c r="AU101" s="184" t="s">
        <v>82</v>
      </c>
      <c r="AY101" s="17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137</v>
      </c>
      <c r="BM101" s="184" t="s">
        <v>289</v>
      </c>
    </row>
    <row r="102" spans="1:47" s="2" customFormat="1" ht="12">
      <c r="A102" s="34"/>
      <c r="B102" s="35"/>
      <c r="C102" s="36"/>
      <c r="D102" s="186" t="s">
        <v>139</v>
      </c>
      <c r="E102" s="36"/>
      <c r="F102" s="187" t="s">
        <v>290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139</v>
      </c>
      <c r="AU102" s="17" t="s">
        <v>82</v>
      </c>
    </row>
    <row r="103" spans="2:51" s="13" customFormat="1" ht="12">
      <c r="B103" s="191"/>
      <c r="C103" s="192"/>
      <c r="D103" s="186" t="s">
        <v>141</v>
      </c>
      <c r="E103" s="193" t="s">
        <v>19</v>
      </c>
      <c r="F103" s="194" t="s">
        <v>291</v>
      </c>
      <c r="G103" s="192"/>
      <c r="H103" s="195">
        <v>239.4</v>
      </c>
      <c r="I103" s="196"/>
      <c r="J103" s="192"/>
      <c r="K103" s="192"/>
      <c r="L103" s="197"/>
      <c r="M103" s="198"/>
      <c r="N103" s="199"/>
      <c r="O103" s="199"/>
      <c r="P103" s="199"/>
      <c r="Q103" s="199"/>
      <c r="R103" s="199"/>
      <c r="S103" s="199"/>
      <c r="T103" s="200"/>
      <c r="AT103" s="201" t="s">
        <v>141</v>
      </c>
      <c r="AU103" s="201" t="s">
        <v>82</v>
      </c>
      <c r="AV103" s="13" t="s">
        <v>82</v>
      </c>
      <c r="AW103" s="13" t="s">
        <v>33</v>
      </c>
      <c r="AX103" s="13" t="s">
        <v>71</v>
      </c>
      <c r="AY103" s="201" t="s">
        <v>130</v>
      </c>
    </row>
    <row r="104" spans="2:51" s="14" customFormat="1" ht="12">
      <c r="B104" s="207"/>
      <c r="C104" s="208"/>
      <c r="D104" s="186" t="s">
        <v>141</v>
      </c>
      <c r="E104" s="209" t="s">
        <v>19</v>
      </c>
      <c r="F104" s="210" t="s">
        <v>292</v>
      </c>
      <c r="G104" s="208"/>
      <c r="H104" s="209" t="s">
        <v>19</v>
      </c>
      <c r="I104" s="211"/>
      <c r="J104" s="208"/>
      <c r="K104" s="208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141</v>
      </c>
      <c r="AU104" s="216" t="s">
        <v>82</v>
      </c>
      <c r="AV104" s="14" t="s">
        <v>79</v>
      </c>
      <c r="AW104" s="14" t="s">
        <v>33</v>
      </c>
      <c r="AX104" s="14" t="s">
        <v>71</v>
      </c>
      <c r="AY104" s="216" t="s">
        <v>130</v>
      </c>
    </row>
    <row r="105" spans="2:51" s="13" customFormat="1" ht="12">
      <c r="B105" s="191"/>
      <c r="C105" s="192"/>
      <c r="D105" s="186" t="s">
        <v>141</v>
      </c>
      <c r="E105" s="193" t="s">
        <v>19</v>
      </c>
      <c r="F105" s="194" t="s">
        <v>293</v>
      </c>
      <c r="G105" s="192"/>
      <c r="H105" s="195">
        <v>54.288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141</v>
      </c>
      <c r="AU105" s="201" t="s">
        <v>82</v>
      </c>
      <c r="AV105" s="13" t="s">
        <v>82</v>
      </c>
      <c r="AW105" s="13" t="s">
        <v>33</v>
      </c>
      <c r="AX105" s="13" t="s">
        <v>71</v>
      </c>
      <c r="AY105" s="201" t="s">
        <v>130</v>
      </c>
    </row>
    <row r="106" spans="2:51" s="13" customFormat="1" ht="12">
      <c r="B106" s="191"/>
      <c r="C106" s="192"/>
      <c r="D106" s="186" t="s">
        <v>141</v>
      </c>
      <c r="E106" s="193" t="s">
        <v>19</v>
      </c>
      <c r="F106" s="194" t="s">
        <v>294</v>
      </c>
      <c r="G106" s="192"/>
      <c r="H106" s="195">
        <v>29.822</v>
      </c>
      <c r="I106" s="196"/>
      <c r="J106" s="192"/>
      <c r="K106" s="192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141</v>
      </c>
      <c r="AU106" s="201" t="s">
        <v>82</v>
      </c>
      <c r="AV106" s="13" t="s">
        <v>82</v>
      </c>
      <c r="AW106" s="13" t="s">
        <v>33</v>
      </c>
      <c r="AX106" s="13" t="s">
        <v>71</v>
      </c>
      <c r="AY106" s="201" t="s">
        <v>130</v>
      </c>
    </row>
    <row r="107" spans="2:51" s="13" customFormat="1" ht="12">
      <c r="B107" s="191"/>
      <c r="C107" s="192"/>
      <c r="D107" s="186" t="s">
        <v>141</v>
      </c>
      <c r="E107" s="193" t="s">
        <v>19</v>
      </c>
      <c r="F107" s="194" t="s">
        <v>295</v>
      </c>
      <c r="G107" s="192"/>
      <c r="H107" s="195">
        <v>112.32</v>
      </c>
      <c r="I107" s="196"/>
      <c r="J107" s="192"/>
      <c r="K107" s="192"/>
      <c r="L107" s="197"/>
      <c r="M107" s="198"/>
      <c r="N107" s="199"/>
      <c r="O107" s="199"/>
      <c r="P107" s="199"/>
      <c r="Q107" s="199"/>
      <c r="R107" s="199"/>
      <c r="S107" s="199"/>
      <c r="T107" s="200"/>
      <c r="AT107" s="201" t="s">
        <v>141</v>
      </c>
      <c r="AU107" s="201" t="s">
        <v>82</v>
      </c>
      <c r="AV107" s="13" t="s">
        <v>82</v>
      </c>
      <c r="AW107" s="13" t="s">
        <v>33</v>
      </c>
      <c r="AX107" s="13" t="s">
        <v>71</v>
      </c>
      <c r="AY107" s="201" t="s">
        <v>130</v>
      </c>
    </row>
    <row r="108" spans="2:51" s="13" customFormat="1" ht="12">
      <c r="B108" s="191"/>
      <c r="C108" s="192"/>
      <c r="D108" s="186" t="s">
        <v>141</v>
      </c>
      <c r="E108" s="193" t="s">
        <v>19</v>
      </c>
      <c r="F108" s="194" t="s">
        <v>296</v>
      </c>
      <c r="G108" s="192"/>
      <c r="H108" s="195">
        <v>37.882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141</v>
      </c>
      <c r="AU108" s="201" t="s">
        <v>82</v>
      </c>
      <c r="AV108" s="13" t="s">
        <v>82</v>
      </c>
      <c r="AW108" s="13" t="s">
        <v>33</v>
      </c>
      <c r="AX108" s="13" t="s">
        <v>71</v>
      </c>
      <c r="AY108" s="201" t="s">
        <v>130</v>
      </c>
    </row>
    <row r="109" spans="1:65" s="2" customFormat="1" ht="14.4" customHeight="1">
      <c r="A109" s="34"/>
      <c r="B109" s="35"/>
      <c r="C109" s="173" t="s">
        <v>160</v>
      </c>
      <c r="D109" s="173" t="s">
        <v>132</v>
      </c>
      <c r="E109" s="174" t="s">
        <v>297</v>
      </c>
      <c r="F109" s="175" t="s">
        <v>298</v>
      </c>
      <c r="G109" s="176" t="s">
        <v>135</v>
      </c>
      <c r="H109" s="177">
        <v>2.56</v>
      </c>
      <c r="I109" s="178"/>
      <c r="J109" s="179">
        <f>ROUND(I109*H109,2)</f>
        <v>0</v>
      </c>
      <c r="K109" s="175" t="s">
        <v>136</v>
      </c>
      <c r="L109" s="39"/>
      <c r="M109" s="180" t="s">
        <v>19</v>
      </c>
      <c r="N109" s="181" t="s">
        <v>42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137</v>
      </c>
      <c r="AT109" s="184" t="s">
        <v>132</v>
      </c>
      <c r="AU109" s="184" t="s">
        <v>82</v>
      </c>
      <c r="AY109" s="17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79</v>
      </c>
      <c r="BK109" s="185">
        <f>ROUND(I109*H109,2)</f>
        <v>0</v>
      </c>
      <c r="BL109" s="17" t="s">
        <v>137</v>
      </c>
      <c r="BM109" s="184" t="s">
        <v>299</v>
      </c>
    </row>
    <row r="110" spans="1:47" s="2" customFormat="1" ht="19.2">
      <c r="A110" s="34"/>
      <c r="B110" s="35"/>
      <c r="C110" s="36"/>
      <c r="D110" s="186" t="s">
        <v>139</v>
      </c>
      <c r="E110" s="36"/>
      <c r="F110" s="187" t="s">
        <v>300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139</v>
      </c>
      <c r="AU110" s="17" t="s">
        <v>82</v>
      </c>
    </row>
    <row r="111" spans="2:51" s="13" customFormat="1" ht="12">
      <c r="B111" s="191"/>
      <c r="C111" s="192"/>
      <c r="D111" s="186" t="s">
        <v>141</v>
      </c>
      <c r="E111" s="193" t="s">
        <v>19</v>
      </c>
      <c r="F111" s="194" t="s">
        <v>301</v>
      </c>
      <c r="G111" s="192"/>
      <c r="H111" s="195">
        <v>2.56</v>
      </c>
      <c r="I111" s="196"/>
      <c r="J111" s="192"/>
      <c r="K111" s="192"/>
      <c r="L111" s="197"/>
      <c r="M111" s="198"/>
      <c r="N111" s="199"/>
      <c r="O111" s="199"/>
      <c r="P111" s="199"/>
      <c r="Q111" s="199"/>
      <c r="R111" s="199"/>
      <c r="S111" s="199"/>
      <c r="T111" s="200"/>
      <c r="AT111" s="201" t="s">
        <v>141</v>
      </c>
      <c r="AU111" s="201" t="s">
        <v>82</v>
      </c>
      <c r="AV111" s="13" t="s">
        <v>82</v>
      </c>
      <c r="AW111" s="13" t="s">
        <v>33</v>
      </c>
      <c r="AX111" s="13" t="s">
        <v>79</v>
      </c>
      <c r="AY111" s="201" t="s">
        <v>130</v>
      </c>
    </row>
    <row r="112" spans="1:65" s="2" customFormat="1" ht="14.4" customHeight="1">
      <c r="A112" s="34"/>
      <c r="B112" s="35"/>
      <c r="C112" s="173" t="s">
        <v>166</v>
      </c>
      <c r="D112" s="173" t="s">
        <v>132</v>
      </c>
      <c r="E112" s="174" t="s">
        <v>302</v>
      </c>
      <c r="F112" s="175" t="s">
        <v>303</v>
      </c>
      <c r="G112" s="176" t="s">
        <v>135</v>
      </c>
      <c r="H112" s="177">
        <v>31.8</v>
      </c>
      <c r="I112" s="178"/>
      <c r="J112" s="179">
        <f>ROUND(I112*H112,2)</f>
        <v>0</v>
      </c>
      <c r="K112" s="175" t="s">
        <v>136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137</v>
      </c>
      <c r="AT112" s="184" t="s">
        <v>132</v>
      </c>
      <c r="AU112" s="184" t="s">
        <v>82</v>
      </c>
      <c r="AY112" s="17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137</v>
      </c>
      <c r="BM112" s="184" t="s">
        <v>304</v>
      </c>
    </row>
    <row r="113" spans="1:47" s="2" customFormat="1" ht="19.2">
      <c r="A113" s="34"/>
      <c r="B113" s="35"/>
      <c r="C113" s="36"/>
      <c r="D113" s="186" t="s">
        <v>139</v>
      </c>
      <c r="E113" s="36"/>
      <c r="F113" s="187" t="s">
        <v>305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139</v>
      </c>
      <c r="AU113" s="17" t="s">
        <v>82</v>
      </c>
    </row>
    <row r="114" spans="2:51" s="13" customFormat="1" ht="12">
      <c r="B114" s="191"/>
      <c r="C114" s="192"/>
      <c r="D114" s="186" t="s">
        <v>141</v>
      </c>
      <c r="E114" s="193" t="s">
        <v>19</v>
      </c>
      <c r="F114" s="194" t="s">
        <v>306</v>
      </c>
      <c r="G114" s="192"/>
      <c r="H114" s="195">
        <v>31.8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141</v>
      </c>
      <c r="AU114" s="201" t="s">
        <v>82</v>
      </c>
      <c r="AV114" s="13" t="s">
        <v>82</v>
      </c>
      <c r="AW114" s="13" t="s">
        <v>33</v>
      </c>
      <c r="AX114" s="13" t="s">
        <v>79</v>
      </c>
      <c r="AY114" s="201" t="s">
        <v>130</v>
      </c>
    </row>
    <row r="115" spans="1:65" s="2" customFormat="1" ht="14.4" customHeight="1">
      <c r="A115" s="34"/>
      <c r="B115" s="35"/>
      <c r="C115" s="173" t="s">
        <v>172</v>
      </c>
      <c r="D115" s="173" t="s">
        <v>132</v>
      </c>
      <c r="E115" s="174" t="s">
        <v>307</v>
      </c>
      <c r="F115" s="175" t="s">
        <v>308</v>
      </c>
      <c r="G115" s="176" t="s">
        <v>135</v>
      </c>
      <c r="H115" s="177">
        <v>2447.75</v>
      </c>
      <c r="I115" s="178"/>
      <c r="J115" s="179">
        <f>ROUND(I115*H115,2)</f>
        <v>0</v>
      </c>
      <c r="K115" s="175" t="s">
        <v>136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137</v>
      </c>
      <c r="AT115" s="184" t="s">
        <v>132</v>
      </c>
      <c r="AU115" s="184" t="s">
        <v>82</v>
      </c>
      <c r="AY115" s="17" t="s">
        <v>130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79</v>
      </c>
      <c r="BK115" s="185">
        <f>ROUND(I115*H115,2)</f>
        <v>0</v>
      </c>
      <c r="BL115" s="17" t="s">
        <v>137</v>
      </c>
      <c r="BM115" s="184" t="s">
        <v>309</v>
      </c>
    </row>
    <row r="116" spans="1:47" s="2" customFormat="1" ht="19.2">
      <c r="A116" s="34"/>
      <c r="B116" s="35"/>
      <c r="C116" s="36"/>
      <c r="D116" s="186" t="s">
        <v>139</v>
      </c>
      <c r="E116" s="36"/>
      <c r="F116" s="187" t="s">
        <v>310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139</v>
      </c>
      <c r="AU116" s="17" t="s">
        <v>82</v>
      </c>
    </row>
    <row r="117" spans="2:51" s="14" customFormat="1" ht="12">
      <c r="B117" s="207"/>
      <c r="C117" s="208"/>
      <c r="D117" s="186" t="s">
        <v>141</v>
      </c>
      <c r="E117" s="209" t="s">
        <v>19</v>
      </c>
      <c r="F117" s="210" t="s">
        <v>311</v>
      </c>
      <c r="G117" s="208"/>
      <c r="H117" s="209" t="s">
        <v>19</v>
      </c>
      <c r="I117" s="211"/>
      <c r="J117" s="208"/>
      <c r="K117" s="208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141</v>
      </c>
      <c r="AU117" s="216" t="s">
        <v>82</v>
      </c>
      <c r="AV117" s="14" t="s">
        <v>79</v>
      </c>
      <c r="AW117" s="14" t="s">
        <v>33</v>
      </c>
      <c r="AX117" s="14" t="s">
        <v>71</v>
      </c>
      <c r="AY117" s="216" t="s">
        <v>130</v>
      </c>
    </row>
    <row r="118" spans="2:51" s="13" customFormat="1" ht="12">
      <c r="B118" s="191"/>
      <c r="C118" s="192"/>
      <c r="D118" s="186" t="s">
        <v>141</v>
      </c>
      <c r="E118" s="193" t="s">
        <v>19</v>
      </c>
      <c r="F118" s="194" t="s">
        <v>312</v>
      </c>
      <c r="G118" s="192"/>
      <c r="H118" s="195">
        <v>557.371</v>
      </c>
      <c r="I118" s="196"/>
      <c r="J118" s="192"/>
      <c r="K118" s="192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141</v>
      </c>
      <c r="AU118" s="201" t="s">
        <v>82</v>
      </c>
      <c r="AV118" s="13" t="s">
        <v>82</v>
      </c>
      <c r="AW118" s="13" t="s">
        <v>33</v>
      </c>
      <c r="AX118" s="13" t="s">
        <v>71</v>
      </c>
      <c r="AY118" s="201" t="s">
        <v>130</v>
      </c>
    </row>
    <row r="119" spans="2:51" s="13" customFormat="1" ht="12">
      <c r="B119" s="191"/>
      <c r="C119" s="192"/>
      <c r="D119" s="186" t="s">
        <v>141</v>
      </c>
      <c r="E119" s="193" t="s">
        <v>19</v>
      </c>
      <c r="F119" s="194" t="s">
        <v>313</v>
      </c>
      <c r="G119" s="192"/>
      <c r="H119" s="195">
        <v>363.475</v>
      </c>
      <c r="I119" s="196"/>
      <c r="J119" s="192"/>
      <c r="K119" s="192"/>
      <c r="L119" s="197"/>
      <c r="M119" s="198"/>
      <c r="N119" s="199"/>
      <c r="O119" s="199"/>
      <c r="P119" s="199"/>
      <c r="Q119" s="199"/>
      <c r="R119" s="199"/>
      <c r="S119" s="199"/>
      <c r="T119" s="200"/>
      <c r="AT119" s="201" t="s">
        <v>141</v>
      </c>
      <c r="AU119" s="201" t="s">
        <v>82</v>
      </c>
      <c r="AV119" s="13" t="s">
        <v>82</v>
      </c>
      <c r="AW119" s="13" t="s">
        <v>33</v>
      </c>
      <c r="AX119" s="13" t="s">
        <v>71</v>
      </c>
      <c r="AY119" s="201" t="s">
        <v>130</v>
      </c>
    </row>
    <row r="120" spans="2:51" s="13" customFormat="1" ht="12">
      <c r="B120" s="191"/>
      <c r="C120" s="192"/>
      <c r="D120" s="186" t="s">
        <v>141</v>
      </c>
      <c r="E120" s="193" t="s">
        <v>19</v>
      </c>
      <c r="F120" s="194" t="s">
        <v>314</v>
      </c>
      <c r="G120" s="192"/>
      <c r="H120" s="195">
        <v>1153.4</v>
      </c>
      <c r="I120" s="196"/>
      <c r="J120" s="192"/>
      <c r="K120" s="192"/>
      <c r="L120" s="197"/>
      <c r="M120" s="198"/>
      <c r="N120" s="199"/>
      <c r="O120" s="199"/>
      <c r="P120" s="199"/>
      <c r="Q120" s="199"/>
      <c r="R120" s="199"/>
      <c r="S120" s="199"/>
      <c r="T120" s="200"/>
      <c r="AT120" s="201" t="s">
        <v>141</v>
      </c>
      <c r="AU120" s="201" t="s">
        <v>82</v>
      </c>
      <c r="AV120" s="13" t="s">
        <v>82</v>
      </c>
      <c r="AW120" s="13" t="s">
        <v>33</v>
      </c>
      <c r="AX120" s="13" t="s">
        <v>71</v>
      </c>
      <c r="AY120" s="201" t="s">
        <v>130</v>
      </c>
    </row>
    <row r="121" spans="2:51" s="13" customFormat="1" ht="12">
      <c r="B121" s="191"/>
      <c r="C121" s="192"/>
      <c r="D121" s="186" t="s">
        <v>141</v>
      </c>
      <c r="E121" s="193" t="s">
        <v>19</v>
      </c>
      <c r="F121" s="194" t="s">
        <v>315</v>
      </c>
      <c r="G121" s="192"/>
      <c r="H121" s="195">
        <v>373.504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141</v>
      </c>
      <c r="AU121" s="201" t="s">
        <v>82</v>
      </c>
      <c r="AV121" s="13" t="s">
        <v>82</v>
      </c>
      <c r="AW121" s="13" t="s">
        <v>33</v>
      </c>
      <c r="AX121" s="13" t="s">
        <v>71</v>
      </c>
      <c r="AY121" s="201" t="s">
        <v>130</v>
      </c>
    </row>
    <row r="122" spans="1:65" s="2" customFormat="1" ht="19.8" customHeight="1">
      <c r="A122" s="34"/>
      <c r="B122" s="35"/>
      <c r="C122" s="173" t="s">
        <v>178</v>
      </c>
      <c r="D122" s="173" t="s">
        <v>132</v>
      </c>
      <c r="E122" s="174" t="s">
        <v>316</v>
      </c>
      <c r="F122" s="175" t="s">
        <v>317</v>
      </c>
      <c r="G122" s="176" t="s">
        <v>135</v>
      </c>
      <c r="H122" s="177">
        <v>15.22</v>
      </c>
      <c r="I122" s="178"/>
      <c r="J122" s="179">
        <f>ROUND(I122*H122,2)</f>
        <v>0</v>
      </c>
      <c r="K122" s="175" t="s">
        <v>136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137</v>
      </c>
      <c r="AT122" s="184" t="s">
        <v>132</v>
      </c>
      <c r="AU122" s="184" t="s">
        <v>82</v>
      </c>
      <c r="AY122" s="17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137</v>
      </c>
      <c r="BM122" s="184" t="s">
        <v>318</v>
      </c>
    </row>
    <row r="123" spans="1:47" s="2" customFormat="1" ht="19.2">
      <c r="A123" s="34"/>
      <c r="B123" s="35"/>
      <c r="C123" s="36"/>
      <c r="D123" s="186" t="s">
        <v>139</v>
      </c>
      <c r="E123" s="36"/>
      <c r="F123" s="187" t="s">
        <v>319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139</v>
      </c>
      <c r="AU123" s="17" t="s">
        <v>82</v>
      </c>
    </row>
    <row r="124" spans="2:51" s="13" customFormat="1" ht="12">
      <c r="B124" s="191"/>
      <c r="C124" s="192"/>
      <c r="D124" s="186" t="s">
        <v>141</v>
      </c>
      <c r="E124" s="193" t="s">
        <v>19</v>
      </c>
      <c r="F124" s="194" t="s">
        <v>320</v>
      </c>
      <c r="G124" s="192"/>
      <c r="H124" s="195">
        <v>8.8</v>
      </c>
      <c r="I124" s="196"/>
      <c r="J124" s="192"/>
      <c r="K124" s="192"/>
      <c r="L124" s="197"/>
      <c r="M124" s="198"/>
      <c r="N124" s="199"/>
      <c r="O124" s="199"/>
      <c r="P124" s="199"/>
      <c r="Q124" s="199"/>
      <c r="R124" s="199"/>
      <c r="S124" s="199"/>
      <c r="T124" s="200"/>
      <c r="AT124" s="201" t="s">
        <v>141</v>
      </c>
      <c r="AU124" s="201" t="s">
        <v>82</v>
      </c>
      <c r="AV124" s="13" t="s">
        <v>82</v>
      </c>
      <c r="AW124" s="13" t="s">
        <v>33</v>
      </c>
      <c r="AX124" s="13" t="s">
        <v>71</v>
      </c>
      <c r="AY124" s="201" t="s">
        <v>130</v>
      </c>
    </row>
    <row r="125" spans="2:51" s="13" customFormat="1" ht="12">
      <c r="B125" s="191"/>
      <c r="C125" s="192"/>
      <c r="D125" s="186" t="s">
        <v>141</v>
      </c>
      <c r="E125" s="193" t="s">
        <v>19</v>
      </c>
      <c r="F125" s="194" t="s">
        <v>321</v>
      </c>
      <c r="G125" s="192"/>
      <c r="H125" s="195">
        <v>6.42</v>
      </c>
      <c r="I125" s="196"/>
      <c r="J125" s="192"/>
      <c r="K125" s="192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141</v>
      </c>
      <c r="AU125" s="201" t="s">
        <v>82</v>
      </c>
      <c r="AV125" s="13" t="s">
        <v>82</v>
      </c>
      <c r="AW125" s="13" t="s">
        <v>33</v>
      </c>
      <c r="AX125" s="13" t="s">
        <v>71</v>
      </c>
      <c r="AY125" s="201" t="s">
        <v>130</v>
      </c>
    </row>
    <row r="126" spans="1:65" s="2" customFormat="1" ht="14.4" customHeight="1">
      <c r="A126" s="34"/>
      <c r="B126" s="35"/>
      <c r="C126" s="173" t="s">
        <v>183</v>
      </c>
      <c r="D126" s="173" t="s">
        <v>132</v>
      </c>
      <c r="E126" s="174" t="s">
        <v>322</v>
      </c>
      <c r="F126" s="175" t="s">
        <v>323</v>
      </c>
      <c r="G126" s="176" t="s">
        <v>212</v>
      </c>
      <c r="H126" s="177">
        <v>84.13</v>
      </c>
      <c r="I126" s="178"/>
      <c r="J126" s="179">
        <f>ROUND(I126*H126,2)</f>
        <v>0</v>
      </c>
      <c r="K126" s="175" t="s">
        <v>136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0.0007</v>
      </c>
      <c r="R126" s="182">
        <f>Q126*H126</f>
        <v>0.058891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137</v>
      </c>
      <c r="AT126" s="184" t="s">
        <v>132</v>
      </c>
      <c r="AU126" s="184" t="s">
        <v>82</v>
      </c>
      <c r="AY126" s="17" t="s">
        <v>130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79</v>
      </c>
      <c r="BK126" s="185">
        <f>ROUND(I126*H126,2)</f>
        <v>0</v>
      </c>
      <c r="BL126" s="17" t="s">
        <v>137</v>
      </c>
      <c r="BM126" s="184" t="s">
        <v>324</v>
      </c>
    </row>
    <row r="127" spans="1:47" s="2" customFormat="1" ht="12">
      <c r="A127" s="34"/>
      <c r="B127" s="35"/>
      <c r="C127" s="36"/>
      <c r="D127" s="186" t="s">
        <v>139</v>
      </c>
      <c r="E127" s="36"/>
      <c r="F127" s="187" t="s">
        <v>325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139</v>
      </c>
      <c r="AU127" s="17" t="s">
        <v>82</v>
      </c>
    </row>
    <row r="128" spans="2:51" s="14" customFormat="1" ht="12">
      <c r="B128" s="207"/>
      <c r="C128" s="208"/>
      <c r="D128" s="186" t="s">
        <v>141</v>
      </c>
      <c r="E128" s="209" t="s">
        <v>19</v>
      </c>
      <c r="F128" s="210" t="s">
        <v>326</v>
      </c>
      <c r="G128" s="208"/>
      <c r="H128" s="209" t="s">
        <v>19</v>
      </c>
      <c r="I128" s="211"/>
      <c r="J128" s="208"/>
      <c r="K128" s="208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141</v>
      </c>
      <c r="AU128" s="216" t="s">
        <v>82</v>
      </c>
      <c r="AV128" s="14" t="s">
        <v>79</v>
      </c>
      <c r="AW128" s="14" t="s">
        <v>33</v>
      </c>
      <c r="AX128" s="14" t="s">
        <v>71</v>
      </c>
      <c r="AY128" s="216" t="s">
        <v>130</v>
      </c>
    </row>
    <row r="129" spans="2:51" s="13" customFormat="1" ht="12">
      <c r="B129" s="191"/>
      <c r="C129" s="192"/>
      <c r="D129" s="186" t="s">
        <v>141</v>
      </c>
      <c r="E129" s="193" t="s">
        <v>19</v>
      </c>
      <c r="F129" s="194" t="s">
        <v>327</v>
      </c>
      <c r="G129" s="192"/>
      <c r="H129" s="195">
        <v>49.41</v>
      </c>
      <c r="I129" s="196"/>
      <c r="J129" s="192"/>
      <c r="K129" s="192"/>
      <c r="L129" s="197"/>
      <c r="M129" s="198"/>
      <c r="N129" s="199"/>
      <c r="O129" s="199"/>
      <c r="P129" s="199"/>
      <c r="Q129" s="199"/>
      <c r="R129" s="199"/>
      <c r="S129" s="199"/>
      <c r="T129" s="200"/>
      <c r="AT129" s="201" t="s">
        <v>141</v>
      </c>
      <c r="AU129" s="201" t="s">
        <v>82</v>
      </c>
      <c r="AV129" s="13" t="s">
        <v>82</v>
      </c>
      <c r="AW129" s="13" t="s">
        <v>33</v>
      </c>
      <c r="AX129" s="13" t="s">
        <v>71</v>
      </c>
      <c r="AY129" s="201" t="s">
        <v>130</v>
      </c>
    </row>
    <row r="130" spans="2:51" s="13" customFormat="1" ht="12">
      <c r="B130" s="191"/>
      <c r="C130" s="192"/>
      <c r="D130" s="186" t="s">
        <v>141</v>
      </c>
      <c r="E130" s="193" t="s">
        <v>19</v>
      </c>
      <c r="F130" s="194" t="s">
        <v>328</v>
      </c>
      <c r="G130" s="192"/>
      <c r="H130" s="195">
        <v>34.72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200"/>
      <c r="AT130" s="201" t="s">
        <v>141</v>
      </c>
      <c r="AU130" s="201" t="s">
        <v>82</v>
      </c>
      <c r="AV130" s="13" t="s">
        <v>82</v>
      </c>
      <c r="AW130" s="13" t="s">
        <v>33</v>
      </c>
      <c r="AX130" s="13" t="s">
        <v>71</v>
      </c>
      <c r="AY130" s="201" t="s">
        <v>130</v>
      </c>
    </row>
    <row r="131" spans="1:65" s="2" customFormat="1" ht="14.4" customHeight="1">
      <c r="A131" s="34"/>
      <c r="B131" s="35"/>
      <c r="C131" s="173" t="s">
        <v>188</v>
      </c>
      <c r="D131" s="173" t="s">
        <v>132</v>
      </c>
      <c r="E131" s="174" t="s">
        <v>329</v>
      </c>
      <c r="F131" s="175" t="s">
        <v>330</v>
      </c>
      <c r="G131" s="176" t="s">
        <v>212</v>
      </c>
      <c r="H131" s="177">
        <v>136.52</v>
      </c>
      <c r="I131" s="178"/>
      <c r="J131" s="179">
        <f>ROUND(I131*H131,2)</f>
        <v>0</v>
      </c>
      <c r="K131" s="175" t="s">
        <v>136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0.00072</v>
      </c>
      <c r="R131" s="182">
        <f>Q131*H131</f>
        <v>0.09829440000000002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137</v>
      </c>
      <c r="AT131" s="184" t="s">
        <v>132</v>
      </c>
      <c r="AU131" s="184" t="s">
        <v>82</v>
      </c>
      <c r="AY131" s="17" t="s">
        <v>130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137</v>
      </c>
      <c r="BM131" s="184" t="s">
        <v>331</v>
      </c>
    </row>
    <row r="132" spans="1:47" s="2" customFormat="1" ht="12">
      <c r="A132" s="34"/>
      <c r="B132" s="35"/>
      <c r="C132" s="36"/>
      <c r="D132" s="186" t="s">
        <v>139</v>
      </c>
      <c r="E132" s="36"/>
      <c r="F132" s="187" t="s">
        <v>332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139</v>
      </c>
      <c r="AU132" s="17" t="s">
        <v>82</v>
      </c>
    </row>
    <row r="133" spans="2:51" s="14" customFormat="1" ht="12">
      <c r="B133" s="207"/>
      <c r="C133" s="208"/>
      <c r="D133" s="186" t="s">
        <v>141</v>
      </c>
      <c r="E133" s="209" t="s">
        <v>19</v>
      </c>
      <c r="F133" s="210" t="s">
        <v>326</v>
      </c>
      <c r="G133" s="208"/>
      <c r="H133" s="209" t="s">
        <v>19</v>
      </c>
      <c r="I133" s="211"/>
      <c r="J133" s="208"/>
      <c r="K133" s="208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141</v>
      </c>
      <c r="AU133" s="216" t="s">
        <v>82</v>
      </c>
      <c r="AV133" s="14" t="s">
        <v>79</v>
      </c>
      <c r="AW133" s="14" t="s">
        <v>33</v>
      </c>
      <c r="AX133" s="14" t="s">
        <v>71</v>
      </c>
      <c r="AY133" s="216" t="s">
        <v>130</v>
      </c>
    </row>
    <row r="134" spans="2:51" s="13" customFormat="1" ht="12">
      <c r="B134" s="191"/>
      <c r="C134" s="192"/>
      <c r="D134" s="186" t="s">
        <v>141</v>
      </c>
      <c r="E134" s="193" t="s">
        <v>19</v>
      </c>
      <c r="F134" s="194" t="s">
        <v>333</v>
      </c>
      <c r="G134" s="192"/>
      <c r="H134" s="195">
        <v>28.52</v>
      </c>
      <c r="I134" s="196"/>
      <c r="J134" s="192"/>
      <c r="K134" s="192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141</v>
      </c>
      <c r="AU134" s="201" t="s">
        <v>82</v>
      </c>
      <c r="AV134" s="13" t="s">
        <v>82</v>
      </c>
      <c r="AW134" s="13" t="s">
        <v>33</v>
      </c>
      <c r="AX134" s="13" t="s">
        <v>71</v>
      </c>
      <c r="AY134" s="201" t="s">
        <v>130</v>
      </c>
    </row>
    <row r="135" spans="2:51" s="13" customFormat="1" ht="12">
      <c r="B135" s="191"/>
      <c r="C135" s="192"/>
      <c r="D135" s="186" t="s">
        <v>141</v>
      </c>
      <c r="E135" s="193" t="s">
        <v>19</v>
      </c>
      <c r="F135" s="194" t="s">
        <v>334</v>
      </c>
      <c r="G135" s="192"/>
      <c r="H135" s="195">
        <v>108</v>
      </c>
      <c r="I135" s="196"/>
      <c r="J135" s="192"/>
      <c r="K135" s="192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141</v>
      </c>
      <c r="AU135" s="201" t="s">
        <v>82</v>
      </c>
      <c r="AV135" s="13" t="s">
        <v>82</v>
      </c>
      <c r="AW135" s="13" t="s">
        <v>33</v>
      </c>
      <c r="AX135" s="13" t="s">
        <v>71</v>
      </c>
      <c r="AY135" s="201" t="s">
        <v>130</v>
      </c>
    </row>
    <row r="136" spans="1:65" s="2" customFormat="1" ht="14.4" customHeight="1">
      <c r="A136" s="34"/>
      <c r="B136" s="35"/>
      <c r="C136" s="173" t="s">
        <v>196</v>
      </c>
      <c r="D136" s="173" t="s">
        <v>132</v>
      </c>
      <c r="E136" s="174" t="s">
        <v>335</v>
      </c>
      <c r="F136" s="175" t="s">
        <v>336</v>
      </c>
      <c r="G136" s="176" t="s">
        <v>212</v>
      </c>
      <c r="H136" s="177">
        <v>84.13</v>
      </c>
      <c r="I136" s="178"/>
      <c r="J136" s="179">
        <f>ROUND(I136*H136,2)</f>
        <v>0</v>
      </c>
      <c r="K136" s="175" t="s">
        <v>136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137</v>
      </c>
      <c r="AT136" s="184" t="s">
        <v>132</v>
      </c>
      <c r="AU136" s="184" t="s">
        <v>82</v>
      </c>
      <c r="AY136" s="17" t="s">
        <v>130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79</v>
      </c>
      <c r="BK136" s="185">
        <f>ROUND(I136*H136,2)</f>
        <v>0</v>
      </c>
      <c r="BL136" s="17" t="s">
        <v>137</v>
      </c>
      <c r="BM136" s="184" t="s">
        <v>337</v>
      </c>
    </row>
    <row r="137" spans="1:47" s="2" customFormat="1" ht="19.2">
      <c r="A137" s="34"/>
      <c r="B137" s="35"/>
      <c r="C137" s="36"/>
      <c r="D137" s="186" t="s">
        <v>139</v>
      </c>
      <c r="E137" s="36"/>
      <c r="F137" s="187" t="s">
        <v>338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139</v>
      </c>
      <c r="AU137" s="17" t="s">
        <v>82</v>
      </c>
    </row>
    <row r="138" spans="1:65" s="2" customFormat="1" ht="14.4" customHeight="1">
      <c r="A138" s="34"/>
      <c r="B138" s="35"/>
      <c r="C138" s="173" t="s">
        <v>201</v>
      </c>
      <c r="D138" s="173" t="s">
        <v>132</v>
      </c>
      <c r="E138" s="174" t="s">
        <v>339</v>
      </c>
      <c r="F138" s="175" t="s">
        <v>340</v>
      </c>
      <c r="G138" s="176" t="s">
        <v>212</v>
      </c>
      <c r="H138" s="177">
        <v>136.52</v>
      </c>
      <c r="I138" s="178"/>
      <c r="J138" s="179">
        <f>ROUND(I138*H138,2)</f>
        <v>0</v>
      </c>
      <c r="K138" s="175" t="s">
        <v>136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137</v>
      </c>
      <c r="AT138" s="184" t="s">
        <v>132</v>
      </c>
      <c r="AU138" s="184" t="s">
        <v>82</v>
      </c>
      <c r="AY138" s="17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137</v>
      </c>
      <c r="BM138" s="184" t="s">
        <v>341</v>
      </c>
    </row>
    <row r="139" spans="1:47" s="2" customFormat="1" ht="19.2">
      <c r="A139" s="34"/>
      <c r="B139" s="35"/>
      <c r="C139" s="36"/>
      <c r="D139" s="186" t="s">
        <v>139</v>
      </c>
      <c r="E139" s="36"/>
      <c r="F139" s="187" t="s">
        <v>342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139</v>
      </c>
      <c r="AU139" s="17" t="s">
        <v>82</v>
      </c>
    </row>
    <row r="140" spans="1:65" s="2" customFormat="1" ht="14.4" customHeight="1">
      <c r="A140" s="34"/>
      <c r="B140" s="35"/>
      <c r="C140" s="173" t="s">
        <v>209</v>
      </c>
      <c r="D140" s="173" t="s">
        <v>132</v>
      </c>
      <c r="E140" s="174" t="s">
        <v>343</v>
      </c>
      <c r="F140" s="175" t="s">
        <v>344</v>
      </c>
      <c r="G140" s="176" t="s">
        <v>212</v>
      </c>
      <c r="H140" s="177">
        <v>84.13</v>
      </c>
      <c r="I140" s="178"/>
      <c r="J140" s="179">
        <f>ROUND(I140*H140,2)</f>
        <v>0</v>
      </c>
      <c r="K140" s="175" t="s">
        <v>136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0.00079</v>
      </c>
      <c r="R140" s="182">
        <f>Q140*H140</f>
        <v>0.0664627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137</v>
      </c>
      <c r="AT140" s="184" t="s">
        <v>132</v>
      </c>
      <c r="AU140" s="184" t="s">
        <v>82</v>
      </c>
      <c r="AY140" s="17" t="s">
        <v>130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79</v>
      </c>
      <c r="BK140" s="185">
        <f>ROUND(I140*H140,2)</f>
        <v>0</v>
      </c>
      <c r="BL140" s="17" t="s">
        <v>137</v>
      </c>
      <c r="BM140" s="184" t="s">
        <v>345</v>
      </c>
    </row>
    <row r="141" spans="1:47" s="2" customFormat="1" ht="12">
      <c r="A141" s="34"/>
      <c r="B141" s="35"/>
      <c r="C141" s="36"/>
      <c r="D141" s="186" t="s">
        <v>139</v>
      </c>
      <c r="E141" s="36"/>
      <c r="F141" s="187" t="s">
        <v>346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139</v>
      </c>
      <c r="AU141" s="17" t="s">
        <v>82</v>
      </c>
    </row>
    <row r="142" spans="1:65" s="2" customFormat="1" ht="14.4" customHeight="1">
      <c r="A142" s="34"/>
      <c r="B142" s="35"/>
      <c r="C142" s="173" t="s">
        <v>216</v>
      </c>
      <c r="D142" s="173" t="s">
        <v>132</v>
      </c>
      <c r="E142" s="174" t="s">
        <v>347</v>
      </c>
      <c r="F142" s="175" t="s">
        <v>348</v>
      </c>
      <c r="G142" s="176" t="s">
        <v>212</v>
      </c>
      <c r="H142" s="177">
        <v>136.52</v>
      </c>
      <c r="I142" s="178"/>
      <c r="J142" s="179">
        <f>ROUND(I142*H142,2)</f>
        <v>0</v>
      </c>
      <c r="K142" s="175" t="s">
        <v>136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0.00112</v>
      </c>
      <c r="R142" s="182">
        <f>Q142*H142</f>
        <v>0.1529024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137</v>
      </c>
      <c r="AT142" s="184" t="s">
        <v>132</v>
      </c>
      <c r="AU142" s="184" t="s">
        <v>82</v>
      </c>
      <c r="AY142" s="17" t="s">
        <v>130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137</v>
      </c>
      <c r="BM142" s="184" t="s">
        <v>349</v>
      </c>
    </row>
    <row r="143" spans="1:47" s="2" customFormat="1" ht="12">
      <c r="A143" s="34"/>
      <c r="B143" s="35"/>
      <c r="C143" s="36"/>
      <c r="D143" s="186" t="s">
        <v>139</v>
      </c>
      <c r="E143" s="36"/>
      <c r="F143" s="187" t="s">
        <v>350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139</v>
      </c>
      <c r="AU143" s="17" t="s">
        <v>82</v>
      </c>
    </row>
    <row r="144" spans="1:65" s="2" customFormat="1" ht="14.4" customHeight="1">
      <c r="A144" s="34"/>
      <c r="B144" s="35"/>
      <c r="C144" s="173" t="s">
        <v>8</v>
      </c>
      <c r="D144" s="173" t="s">
        <v>132</v>
      </c>
      <c r="E144" s="174" t="s">
        <v>351</v>
      </c>
      <c r="F144" s="175" t="s">
        <v>352</v>
      </c>
      <c r="G144" s="176" t="s">
        <v>212</v>
      </c>
      <c r="H144" s="177">
        <v>84.13</v>
      </c>
      <c r="I144" s="178"/>
      <c r="J144" s="179">
        <f>ROUND(I144*H144,2)</f>
        <v>0</v>
      </c>
      <c r="K144" s="175" t="s">
        <v>136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137</v>
      </c>
      <c r="AT144" s="184" t="s">
        <v>132</v>
      </c>
      <c r="AU144" s="184" t="s">
        <v>82</v>
      </c>
      <c r="AY144" s="17" t="s">
        <v>130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137</v>
      </c>
      <c r="BM144" s="184" t="s">
        <v>353</v>
      </c>
    </row>
    <row r="145" spans="1:47" s="2" customFormat="1" ht="12">
      <c r="A145" s="34"/>
      <c r="B145" s="35"/>
      <c r="C145" s="36"/>
      <c r="D145" s="186" t="s">
        <v>139</v>
      </c>
      <c r="E145" s="36"/>
      <c r="F145" s="187" t="s">
        <v>354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139</v>
      </c>
      <c r="AU145" s="17" t="s">
        <v>82</v>
      </c>
    </row>
    <row r="146" spans="1:65" s="2" customFormat="1" ht="14.4" customHeight="1">
      <c r="A146" s="34"/>
      <c r="B146" s="35"/>
      <c r="C146" s="173" t="s">
        <v>229</v>
      </c>
      <c r="D146" s="173" t="s">
        <v>132</v>
      </c>
      <c r="E146" s="174" t="s">
        <v>355</v>
      </c>
      <c r="F146" s="175" t="s">
        <v>356</v>
      </c>
      <c r="G146" s="176" t="s">
        <v>212</v>
      </c>
      <c r="H146" s="177">
        <v>136.52</v>
      </c>
      <c r="I146" s="178"/>
      <c r="J146" s="179">
        <f>ROUND(I146*H146,2)</f>
        <v>0</v>
      </c>
      <c r="K146" s="175" t="s">
        <v>136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137</v>
      </c>
      <c r="AT146" s="184" t="s">
        <v>132</v>
      </c>
      <c r="AU146" s="184" t="s">
        <v>82</v>
      </c>
      <c r="AY146" s="17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137</v>
      </c>
      <c r="BM146" s="184" t="s">
        <v>357</v>
      </c>
    </row>
    <row r="147" spans="1:47" s="2" customFormat="1" ht="12">
      <c r="A147" s="34"/>
      <c r="B147" s="35"/>
      <c r="C147" s="36"/>
      <c r="D147" s="186" t="s">
        <v>139</v>
      </c>
      <c r="E147" s="36"/>
      <c r="F147" s="187" t="s">
        <v>358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139</v>
      </c>
      <c r="AU147" s="17" t="s">
        <v>82</v>
      </c>
    </row>
    <row r="148" spans="1:65" s="2" customFormat="1" ht="14.4" customHeight="1">
      <c r="A148" s="34"/>
      <c r="B148" s="35"/>
      <c r="C148" s="173" t="s">
        <v>237</v>
      </c>
      <c r="D148" s="173" t="s">
        <v>132</v>
      </c>
      <c r="E148" s="174" t="s">
        <v>359</v>
      </c>
      <c r="F148" s="175" t="s">
        <v>360</v>
      </c>
      <c r="G148" s="176" t="s">
        <v>272</v>
      </c>
      <c r="H148" s="177">
        <v>99</v>
      </c>
      <c r="I148" s="178"/>
      <c r="J148" s="179">
        <f>ROUND(I148*H148,2)</f>
        <v>0</v>
      </c>
      <c r="K148" s="175" t="s">
        <v>136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0.00133</v>
      </c>
      <c r="R148" s="182">
        <f>Q148*H148</f>
        <v>0.13167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137</v>
      </c>
      <c r="AT148" s="184" t="s">
        <v>132</v>
      </c>
      <c r="AU148" s="184" t="s">
        <v>82</v>
      </c>
      <c r="AY148" s="17" t="s">
        <v>130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79</v>
      </c>
      <c r="BK148" s="185">
        <f>ROUND(I148*H148,2)</f>
        <v>0</v>
      </c>
      <c r="BL148" s="17" t="s">
        <v>137</v>
      </c>
      <c r="BM148" s="184" t="s">
        <v>361</v>
      </c>
    </row>
    <row r="149" spans="1:47" s="2" customFormat="1" ht="19.2">
      <c r="A149" s="34"/>
      <c r="B149" s="35"/>
      <c r="C149" s="36"/>
      <c r="D149" s="186" t="s">
        <v>139</v>
      </c>
      <c r="E149" s="36"/>
      <c r="F149" s="187" t="s">
        <v>362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139</v>
      </c>
      <c r="AU149" s="17" t="s">
        <v>82</v>
      </c>
    </row>
    <row r="150" spans="1:47" s="2" customFormat="1" ht="28.8">
      <c r="A150" s="34"/>
      <c r="B150" s="35"/>
      <c r="C150" s="36"/>
      <c r="D150" s="186" t="s">
        <v>206</v>
      </c>
      <c r="E150" s="36"/>
      <c r="F150" s="202" t="s">
        <v>363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206</v>
      </c>
      <c r="AU150" s="17" t="s">
        <v>82</v>
      </c>
    </row>
    <row r="151" spans="2:51" s="13" customFormat="1" ht="12">
      <c r="B151" s="191"/>
      <c r="C151" s="192"/>
      <c r="D151" s="186" t="s">
        <v>141</v>
      </c>
      <c r="E151" s="193" t="s">
        <v>19</v>
      </c>
      <c r="F151" s="194" t="s">
        <v>364</v>
      </c>
      <c r="G151" s="192"/>
      <c r="H151" s="195">
        <v>99</v>
      </c>
      <c r="I151" s="196"/>
      <c r="J151" s="192"/>
      <c r="K151" s="192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141</v>
      </c>
      <c r="AU151" s="201" t="s">
        <v>82</v>
      </c>
      <c r="AV151" s="13" t="s">
        <v>82</v>
      </c>
      <c r="AW151" s="13" t="s">
        <v>33</v>
      </c>
      <c r="AX151" s="13" t="s">
        <v>79</v>
      </c>
      <c r="AY151" s="201" t="s">
        <v>130</v>
      </c>
    </row>
    <row r="152" spans="1:65" s="2" customFormat="1" ht="14.4" customHeight="1">
      <c r="A152" s="34"/>
      <c r="B152" s="35"/>
      <c r="C152" s="217" t="s">
        <v>244</v>
      </c>
      <c r="D152" s="217" t="s">
        <v>365</v>
      </c>
      <c r="E152" s="218" t="s">
        <v>366</v>
      </c>
      <c r="F152" s="219" t="s">
        <v>367</v>
      </c>
      <c r="G152" s="220" t="s">
        <v>261</v>
      </c>
      <c r="H152" s="221">
        <v>3.416</v>
      </c>
      <c r="I152" s="222"/>
      <c r="J152" s="223">
        <f>ROUND(I152*H152,2)</f>
        <v>0</v>
      </c>
      <c r="K152" s="219" t="s">
        <v>136</v>
      </c>
      <c r="L152" s="224"/>
      <c r="M152" s="225" t="s">
        <v>19</v>
      </c>
      <c r="N152" s="226" t="s">
        <v>42</v>
      </c>
      <c r="O152" s="64"/>
      <c r="P152" s="182">
        <f>O152*H152</f>
        <v>0</v>
      </c>
      <c r="Q152" s="182">
        <v>1</v>
      </c>
      <c r="R152" s="182">
        <f>Q152*H152</f>
        <v>3.416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178</v>
      </c>
      <c r="AT152" s="184" t="s">
        <v>365</v>
      </c>
      <c r="AU152" s="184" t="s">
        <v>82</v>
      </c>
      <c r="AY152" s="17" t="s">
        <v>130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79</v>
      </c>
      <c r="BK152" s="185">
        <f>ROUND(I152*H152,2)</f>
        <v>0</v>
      </c>
      <c r="BL152" s="17" t="s">
        <v>137</v>
      </c>
      <c r="BM152" s="184" t="s">
        <v>368</v>
      </c>
    </row>
    <row r="153" spans="1:47" s="2" customFormat="1" ht="12">
      <c r="A153" s="34"/>
      <c r="B153" s="35"/>
      <c r="C153" s="36"/>
      <c r="D153" s="186" t="s">
        <v>139</v>
      </c>
      <c r="E153" s="36"/>
      <c r="F153" s="187" t="s">
        <v>367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139</v>
      </c>
      <c r="AU153" s="17" t="s">
        <v>82</v>
      </c>
    </row>
    <row r="154" spans="1:47" s="2" customFormat="1" ht="38.4">
      <c r="A154" s="34"/>
      <c r="B154" s="35"/>
      <c r="C154" s="36"/>
      <c r="D154" s="186" t="s">
        <v>206</v>
      </c>
      <c r="E154" s="36"/>
      <c r="F154" s="202" t="s">
        <v>369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206</v>
      </c>
      <c r="AU154" s="17" t="s">
        <v>82</v>
      </c>
    </row>
    <row r="155" spans="2:51" s="13" customFormat="1" ht="12">
      <c r="B155" s="191"/>
      <c r="C155" s="192"/>
      <c r="D155" s="186" t="s">
        <v>141</v>
      </c>
      <c r="E155" s="193" t="s">
        <v>19</v>
      </c>
      <c r="F155" s="194" t="s">
        <v>370</v>
      </c>
      <c r="G155" s="192"/>
      <c r="H155" s="195">
        <v>3.416</v>
      </c>
      <c r="I155" s="196"/>
      <c r="J155" s="192"/>
      <c r="K155" s="192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141</v>
      </c>
      <c r="AU155" s="201" t="s">
        <v>82</v>
      </c>
      <c r="AV155" s="13" t="s">
        <v>82</v>
      </c>
      <c r="AW155" s="13" t="s">
        <v>33</v>
      </c>
      <c r="AX155" s="13" t="s">
        <v>79</v>
      </c>
      <c r="AY155" s="201" t="s">
        <v>130</v>
      </c>
    </row>
    <row r="156" spans="1:65" s="2" customFormat="1" ht="14.4" customHeight="1">
      <c r="A156" s="34"/>
      <c r="B156" s="35"/>
      <c r="C156" s="173" t="s">
        <v>251</v>
      </c>
      <c r="D156" s="173" t="s">
        <v>132</v>
      </c>
      <c r="E156" s="174" t="s">
        <v>371</v>
      </c>
      <c r="F156" s="175" t="s">
        <v>372</v>
      </c>
      <c r="G156" s="176" t="s">
        <v>272</v>
      </c>
      <c r="H156" s="177">
        <v>99</v>
      </c>
      <c r="I156" s="178"/>
      <c r="J156" s="179">
        <f>ROUND(I156*H156,2)</f>
        <v>0</v>
      </c>
      <c r="K156" s="175" t="s">
        <v>136</v>
      </c>
      <c r="L156" s="39"/>
      <c r="M156" s="180" t="s">
        <v>19</v>
      </c>
      <c r="N156" s="181" t="s">
        <v>42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137</v>
      </c>
      <c r="AT156" s="184" t="s">
        <v>132</v>
      </c>
      <c r="AU156" s="184" t="s">
        <v>82</v>
      </c>
      <c r="AY156" s="17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79</v>
      </c>
      <c r="BK156" s="185">
        <f>ROUND(I156*H156,2)</f>
        <v>0</v>
      </c>
      <c r="BL156" s="17" t="s">
        <v>137</v>
      </c>
      <c r="BM156" s="184" t="s">
        <v>373</v>
      </c>
    </row>
    <row r="157" spans="1:47" s="2" customFormat="1" ht="12">
      <c r="A157" s="34"/>
      <c r="B157" s="35"/>
      <c r="C157" s="36"/>
      <c r="D157" s="186" t="s">
        <v>139</v>
      </c>
      <c r="E157" s="36"/>
      <c r="F157" s="187" t="s">
        <v>374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139</v>
      </c>
      <c r="AU157" s="17" t="s">
        <v>82</v>
      </c>
    </row>
    <row r="158" spans="1:65" s="2" customFormat="1" ht="14.4" customHeight="1">
      <c r="A158" s="34"/>
      <c r="B158" s="35"/>
      <c r="C158" s="173" t="s">
        <v>258</v>
      </c>
      <c r="D158" s="173" t="s">
        <v>132</v>
      </c>
      <c r="E158" s="174" t="s">
        <v>375</v>
      </c>
      <c r="F158" s="175" t="s">
        <v>376</v>
      </c>
      <c r="G158" s="176" t="s">
        <v>212</v>
      </c>
      <c r="H158" s="177">
        <v>68</v>
      </c>
      <c r="I158" s="178"/>
      <c r="J158" s="179">
        <f>ROUND(I158*H158,2)</f>
        <v>0</v>
      </c>
      <c r="K158" s="175" t="s">
        <v>136</v>
      </c>
      <c r="L158" s="39"/>
      <c r="M158" s="180" t="s">
        <v>19</v>
      </c>
      <c r="N158" s="181" t="s">
        <v>42</v>
      </c>
      <c r="O158" s="64"/>
      <c r="P158" s="182">
        <f>O158*H158</f>
        <v>0</v>
      </c>
      <c r="Q158" s="182">
        <v>0.0264</v>
      </c>
      <c r="R158" s="182">
        <f>Q158*H158</f>
        <v>1.7952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137</v>
      </c>
      <c r="AT158" s="184" t="s">
        <v>132</v>
      </c>
      <c r="AU158" s="184" t="s">
        <v>82</v>
      </c>
      <c r="AY158" s="17" t="s">
        <v>130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79</v>
      </c>
      <c r="BK158" s="185">
        <f>ROUND(I158*H158,2)</f>
        <v>0</v>
      </c>
      <c r="BL158" s="17" t="s">
        <v>137</v>
      </c>
      <c r="BM158" s="184" t="s">
        <v>377</v>
      </c>
    </row>
    <row r="159" spans="1:47" s="2" customFormat="1" ht="12">
      <c r="A159" s="34"/>
      <c r="B159" s="35"/>
      <c r="C159" s="36"/>
      <c r="D159" s="186" t="s">
        <v>139</v>
      </c>
      <c r="E159" s="36"/>
      <c r="F159" s="187" t="s">
        <v>378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139</v>
      </c>
      <c r="AU159" s="17" t="s">
        <v>82</v>
      </c>
    </row>
    <row r="160" spans="2:51" s="13" customFormat="1" ht="12">
      <c r="B160" s="191"/>
      <c r="C160" s="192"/>
      <c r="D160" s="186" t="s">
        <v>141</v>
      </c>
      <c r="E160" s="193" t="s">
        <v>19</v>
      </c>
      <c r="F160" s="194" t="s">
        <v>379</v>
      </c>
      <c r="G160" s="192"/>
      <c r="H160" s="195">
        <v>68</v>
      </c>
      <c r="I160" s="196"/>
      <c r="J160" s="192"/>
      <c r="K160" s="192"/>
      <c r="L160" s="197"/>
      <c r="M160" s="198"/>
      <c r="N160" s="199"/>
      <c r="O160" s="199"/>
      <c r="P160" s="199"/>
      <c r="Q160" s="199"/>
      <c r="R160" s="199"/>
      <c r="S160" s="199"/>
      <c r="T160" s="200"/>
      <c r="AT160" s="201" t="s">
        <v>141</v>
      </c>
      <c r="AU160" s="201" t="s">
        <v>82</v>
      </c>
      <c r="AV160" s="13" t="s">
        <v>82</v>
      </c>
      <c r="AW160" s="13" t="s">
        <v>33</v>
      </c>
      <c r="AX160" s="13" t="s">
        <v>79</v>
      </c>
      <c r="AY160" s="201" t="s">
        <v>130</v>
      </c>
    </row>
    <row r="161" spans="1:65" s="2" customFormat="1" ht="14.4" customHeight="1">
      <c r="A161" s="34"/>
      <c r="B161" s="35"/>
      <c r="C161" s="217" t="s">
        <v>7</v>
      </c>
      <c r="D161" s="217" t="s">
        <v>365</v>
      </c>
      <c r="E161" s="218" t="s">
        <v>380</v>
      </c>
      <c r="F161" s="219" t="s">
        <v>381</v>
      </c>
      <c r="G161" s="220" t="s">
        <v>135</v>
      </c>
      <c r="H161" s="221">
        <v>5.44</v>
      </c>
      <c r="I161" s="222"/>
      <c r="J161" s="223">
        <f>ROUND(I161*H161,2)</f>
        <v>0</v>
      </c>
      <c r="K161" s="219" t="s">
        <v>136</v>
      </c>
      <c r="L161" s="224"/>
      <c r="M161" s="225" t="s">
        <v>19</v>
      </c>
      <c r="N161" s="226" t="s">
        <v>42</v>
      </c>
      <c r="O161" s="64"/>
      <c r="P161" s="182">
        <f>O161*H161</f>
        <v>0</v>
      </c>
      <c r="Q161" s="182">
        <v>0.72</v>
      </c>
      <c r="R161" s="182">
        <f>Q161*H161</f>
        <v>3.9168000000000003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178</v>
      </c>
      <c r="AT161" s="184" t="s">
        <v>365</v>
      </c>
      <c r="AU161" s="184" t="s">
        <v>82</v>
      </c>
      <c r="AY161" s="17" t="s">
        <v>130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79</v>
      </c>
      <c r="BK161" s="185">
        <f>ROUND(I161*H161,2)</f>
        <v>0</v>
      </c>
      <c r="BL161" s="17" t="s">
        <v>137</v>
      </c>
      <c r="BM161" s="184" t="s">
        <v>382</v>
      </c>
    </row>
    <row r="162" spans="1:47" s="2" customFormat="1" ht="12">
      <c r="A162" s="34"/>
      <c r="B162" s="35"/>
      <c r="C162" s="36"/>
      <c r="D162" s="186" t="s">
        <v>139</v>
      </c>
      <c r="E162" s="36"/>
      <c r="F162" s="187" t="s">
        <v>381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139</v>
      </c>
      <c r="AU162" s="17" t="s">
        <v>82</v>
      </c>
    </row>
    <row r="163" spans="1:47" s="2" customFormat="1" ht="48">
      <c r="A163" s="34"/>
      <c r="B163" s="35"/>
      <c r="C163" s="36"/>
      <c r="D163" s="186" t="s">
        <v>206</v>
      </c>
      <c r="E163" s="36"/>
      <c r="F163" s="202" t="s">
        <v>383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206</v>
      </c>
      <c r="AU163" s="17" t="s">
        <v>82</v>
      </c>
    </row>
    <row r="164" spans="2:51" s="13" customFormat="1" ht="12">
      <c r="B164" s="191"/>
      <c r="C164" s="192"/>
      <c r="D164" s="186" t="s">
        <v>141</v>
      </c>
      <c r="E164" s="193" t="s">
        <v>19</v>
      </c>
      <c r="F164" s="194" t="s">
        <v>384</v>
      </c>
      <c r="G164" s="192"/>
      <c r="H164" s="195">
        <v>5.44</v>
      </c>
      <c r="I164" s="196"/>
      <c r="J164" s="192"/>
      <c r="K164" s="192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141</v>
      </c>
      <c r="AU164" s="201" t="s">
        <v>82</v>
      </c>
      <c r="AV164" s="13" t="s">
        <v>82</v>
      </c>
      <c r="AW164" s="13" t="s">
        <v>33</v>
      </c>
      <c r="AX164" s="13" t="s">
        <v>79</v>
      </c>
      <c r="AY164" s="201" t="s">
        <v>130</v>
      </c>
    </row>
    <row r="165" spans="1:65" s="2" customFormat="1" ht="14.4" customHeight="1">
      <c r="A165" s="34"/>
      <c r="B165" s="35"/>
      <c r="C165" s="173" t="s">
        <v>385</v>
      </c>
      <c r="D165" s="173" t="s">
        <v>132</v>
      </c>
      <c r="E165" s="174" t="s">
        <v>386</v>
      </c>
      <c r="F165" s="175" t="s">
        <v>387</v>
      </c>
      <c r="G165" s="176" t="s">
        <v>261</v>
      </c>
      <c r="H165" s="177">
        <v>1</v>
      </c>
      <c r="I165" s="178"/>
      <c r="J165" s="179">
        <f>ROUND(I165*H165,2)</f>
        <v>0</v>
      </c>
      <c r="K165" s="175" t="s">
        <v>136</v>
      </c>
      <c r="L165" s="39"/>
      <c r="M165" s="180" t="s">
        <v>19</v>
      </c>
      <c r="N165" s="181" t="s">
        <v>42</v>
      </c>
      <c r="O165" s="64"/>
      <c r="P165" s="182">
        <f>O165*H165</f>
        <v>0</v>
      </c>
      <c r="Q165" s="182">
        <v>0.0021</v>
      </c>
      <c r="R165" s="182">
        <f>Q165*H165</f>
        <v>0.0021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137</v>
      </c>
      <c r="AT165" s="184" t="s">
        <v>132</v>
      </c>
      <c r="AU165" s="184" t="s">
        <v>82</v>
      </c>
      <c r="AY165" s="17" t="s">
        <v>130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79</v>
      </c>
      <c r="BK165" s="185">
        <f>ROUND(I165*H165,2)</f>
        <v>0</v>
      </c>
      <c r="BL165" s="17" t="s">
        <v>137</v>
      </c>
      <c r="BM165" s="184" t="s">
        <v>388</v>
      </c>
    </row>
    <row r="166" spans="1:47" s="2" customFormat="1" ht="12">
      <c r="A166" s="34"/>
      <c r="B166" s="35"/>
      <c r="C166" s="36"/>
      <c r="D166" s="186" t="s">
        <v>139</v>
      </c>
      <c r="E166" s="36"/>
      <c r="F166" s="187" t="s">
        <v>389</v>
      </c>
      <c r="G166" s="36"/>
      <c r="H166" s="36"/>
      <c r="I166" s="188"/>
      <c r="J166" s="36"/>
      <c r="K166" s="36"/>
      <c r="L166" s="39"/>
      <c r="M166" s="189"/>
      <c r="N166" s="190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139</v>
      </c>
      <c r="AU166" s="17" t="s">
        <v>82</v>
      </c>
    </row>
    <row r="167" spans="1:47" s="2" customFormat="1" ht="28.8">
      <c r="A167" s="34"/>
      <c r="B167" s="35"/>
      <c r="C167" s="36"/>
      <c r="D167" s="186" t="s">
        <v>206</v>
      </c>
      <c r="E167" s="36"/>
      <c r="F167" s="202" t="s">
        <v>390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206</v>
      </c>
      <c r="AU167" s="17" t="s">
        <v>82</v>
      </c>
    </row>
    <row r="168" spans="2:51" s="13" customFormat="1" ht="12">
      <c r="B168" s="191"/>
      <c r="C168" s="192"/>
      <c r="D168" s="186" t="s">
        <v>141</v>
      </c>
      <c r="E168" s="193" t="s">
        <v>19</v>
      </c>
      <c r="F168" s="194" t="s">
        <v>391</v>
      </c>
      <c r="G168" s="192"/>
      <c r="H168" s="195">
        <v>1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141</v>
      </c>
      <c r="AU168" s="201" t="s">
        <v>82</v>
      </c>
      <c r="AV168" s="13" t="s">
        <v>82</v>
      </c>
      <c r="AW168" s="13" t="s">
        <v>33</v>
      </c>
      <c r="AX168" s="13" t="s">
        <v>79</v>
      </c>
      <c r="AY168" s="201" t="s">
        <v>130</v>
      </c>
    </row>
    <row r="169" spans="1:65" s="2" customFormat="1" ht="14.4" customHeight="1">
      <c r="A169" s="34"/>
      <c r="B169" s="35"/>
      <c r="C169" s="173" t="s">
        <v>392</v>
      </c>
      <c r="D169" s="173" t="s">
        <v>132</v>
      </c>
      <c r="E169" s="174" t="s">
        <v>393</v>
      </c>
      <c r="F169" s="175" t="s">
        <v>394</v>
      </c>
      <c r="G169" s="176" t="s">
        <v>261</v>
      </c>
      <c r="H169" s="177">
        <v>1</v>
      </c>
      <c r="I169" s="178"/>
      <c r="J169" s="179">
        <f>ROUND(I169*H169,2)</f>
        <v>0</v>
      </c>
      <c r="K169" s="175" t="s">
        <v>136</v>
      </c>
      <c r="L169" s="39"/>
      <c r="M169" s="180" t="s">
        <v>19</v>
      </c>
      <c r="N169" s="181" t="s">
        <v>42</v>
      </c>
      <c r="O169" s="64"/>
      <c r="P169" s="182">
        <f>O169*H169</f>
        <v>0</v>
      </c>
      <c r="Q169" s="182">
        <v>0.00577</v>
      </c>
      <c r="R169" s="182">
        <f>Q169*H169</f>
        <v>0.00577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137</v>
      </c>
      <c r="AT169" s="184" t="s">
        <v>132</v>
      </c>
      <c r="AU169" s="184" t="s">
        <v>82</v>
      </c>
      <c r="AY169" s="17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79</v>
      </c>
      <c r="BK169" s="185">
        <f>ROUND(I169*H169,2)</f>
        <v>0</v>
      </c>
      <c r="BL169" s="17" t="s">
        <v>137</v>
      </c>
      <c r="BM169" s="184" t="s">
        <v>395</v>
      </c>
    </row>
    <row r="170" spans="1:47" s="2" customFormat="1" ht="12">
      <c r="A170" s="34"/>
      <c r="B170" s="35"/>
      <c r="C170" s="36"/>
      <c r="D170" s="186" t="s">
        <v>139</v>
      </c>
      <c r="E170" s="36"/>
      <c r="F170" s="187" t="s">
        <v>396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139</v>
      </c>
      <c r="AU170" s="17" t="s">
        <v>82</v>
      </c>
    </row>
    <row r="171" spans="1:65" s="2" customFormat="1" ht="14.4" customHeight="1">
      <c r="A171" s="34"/>
      <c r="B171" s="35"/>
      <c r="C171" s="217" t="s">
        <v>397</v>
      </c>
      <c r="D171" s="217" t="s">
        <v>365</v>
      </c>
      <c r="E171" s="218" t="s">
        <v>398</v>
      </c>
      <c r="F171" s="219" t="s">
        <v>399</v>
      </c>
      <c r="G171" s="220" t="s">
        <v>261</v>
      </c>
      <c r="H171" s="221">
        <v>1</v>
      </c>
      <c r="I171" s="222"/>
      <c r="J171" s="223">
        <f>ROUND(I171*H171,2)</f>
        <v>0</v>
      </c>
      <c r="K171" s="219" t="s">
        <v>136</v>
      </c>
      <c r="L171" s="224"/>
      <c r="M171" s="225" t="s">
        <v>19</v>
      </c>
      <c r="N171" s="226" t="s">
        <v>42</v>
      </c>
      <c r="O171" s="64"/>
      <c r="P171" s="182">
        <f>O171*H171</f>
        <v>0</v>
      </c>
      <c r="Q171" s="182">
        <v>1</v>
      </c>
      <c r="R171" s="182">
        <f>Q171*H171</f>
        <v>1</v>
      </c>
      <c r="S171" s="182">
        <v>0</v>
      </c>
      <c r="T171" s="18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178</v>
      </c>
      <c r="AT171" s="184" t="s">
        <v>365</v>
      </c>
      <c r="AU171" s="184" t="s">
        <v>82</v>
      </c>
      <c r="AY171" s="17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79</v>
      </c>
      <c r="BK171" s="185">
        <f>ROUND(I171*H171,2)</f>
        <v>0</v>
      </c>
      <c r="BL171" s="17" t="s">
        <v>137</v>
      </c>
      <c r="BM171" s="184" t="s">
        <v>400</v>
      </c>
    </row>
    <row r="172" spans="1:47" s="2" customFormat="1" ht="12">
      <c r="A172" s="34"/>
      <c r="B172" s="35"/>
      <c r="C172" s="36"/>
      <c r="D172" s="186" t="s">
        <v>139</v>
      </c>
      <c r="E172" s="36"/>
      <c r="F172" s="187" t="s">
        <v>399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139</v>
      </c>
      <c r="AU172" s="17" t="s">
        <v>82</v>
      </c>
    </row>
    <row r="173" spans="1:47" s="2" customFormat="1" ht="48">
      <c r="A173" s="34"/>
      <c r="B173" s="35"/>
      <c r="C173" s="36"/>
      <c r="D173" s="186" t="s">
        <v>206</v>
      </c>
      <c r="E173" s="36"/>
      <c r="F173" s="202" t="s">
        <v>401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206</v>
      </c>
      <c r="AU173" s="17" t="s">
        <v>82</v>
      </c>
    </row>
    <row r="174" spans="1:65" s="2" customFormat="1" ht="14.4" customHeight="1">
      <c r="A174" s="34"/>
      <c r="B174" s="35"/>
      <c r="C174" s="173" t="s">
        <v>402</v>
      </c>
      <c r="D174" s="173" t="s">
        <v>132</v>
      </c>
      <c r="E174" s="174" t="s">
        <v>403</v>
      </c>
      <c r="F174" s="175" t="s">
        <v>404</v>
      </c>
      <c r="G174" s="176" t="s">
        <v>261</v>
      </c>
      <c r="H174" s="177">
        <v>1</v>
      </c>
      <c r="I174" s="178"/>
      <c r="J174" s="179">
        <f>ROUND(I174*H174,2)</f>
        <v>0</v>
      </c>
      <c r="K174" s="175" t="s">
        <v>136</v>
      </c>
      <c r="L174" s="39"/>
      <c r="M174" s="180" t="s">
        <v>19</v>
      </c>
      <c r="N174" s="181" t="s">
        <v>42</v>
      </c>
      <c r="O174" s="64"/>
      <c r="P174" s="182">
        <f>O174*H174</f>
        <v>0</v>
      </c>
      <c r="Q174" s="182">
        <v>0.00072</v>
      </c>
      <c r="R174" s="182">
        <f>Q174*H174</f>
        <v>0.00072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137</v>
      </c>
      <c r="AT174" s="184" t="s">
        <v>132</v>
      </c>
      <c r="AU174" s="184" t="s">
        <v>82</v>
      </c>
      <c r="AY174" s="17" t="s">
        <v>130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79</v>
      </c>
      <c r="BK174" s="185">
        <f>ROUND(I174*H174,2)</f>
        <v>0</v>
      </c>
      <c r="BL174" s="17" t="s">
        <v>137</v>
      </c>
      <c r="BM174" s="184" t="s">
        <v>405</v>
      </c>
    </row>
    <row r="175" spans="1:47" s="2" customFormat="1" ht="12">
      <c r="A175" s="34"/>
      <c r="B175" s="35"/>
      <c r="C175" s="36"/>
      <c r="D175" s="186" t="s">
        <v>139</v>
      </c>
      <c r="E175" s="36"/>
      <c r="F175" s="187" t="s">
        <v>406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139</v>
      </c>
      <c r="AU175" s="17" t="s">
        <v>82</v>
      </c>
    </row>
    <row r="176" spans="1:65" s="2" customFormat="1" ht="14.4" customHeight="1">
      <c r="A176" s="34"/>
      <c r="B176" s="35"/>
      <c r="C176" s="173" t="s">
        <v>407</v>
      </c>
      <c r="D176" s="173" t="s">
        <v>132</v>
      </c>
      <c r="E176" s="174" t="s">
        <v>408</v>
      </c>
      <c r="F176" s="175" t="s">
        <v>409</v>
      </c>
      <c r="G176" s="176" t="s">
        <v>135</v>
      </c>
      <c r="H176" s="177">
        <v>199.08</v>
      </c>
      <c r="I176" s="178"/>
      <c r="J176" s="179">
        <f>ROUND(I176*H176,2)</f>
        <v>0</v>
      </c>
      <c r="K176" s="175" t="s">
        <v>136</v>
      </c>
      <c r="L176" s="39"/>
      <c r="M176" s="180" t="s">
        <v>19</v>
      </c>
      <c r="N176" s="181" t="s">
        <v>42</v>
      </c>
      <c r="O176" s="64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4" t="s">
        <v>137</v>
      </c>
      <c r="AT176" s="184" t="s">
        <v>132</v>
      </c>
      <c r="AU176" s="184" t="s">
        <v>82</v>
      </c>
      <c r="AY176" s="17" t="s">
        <v>130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7" t="s">
        <v>79</v>
      </c>
      <c r="BK176" s="185">
        <f>ROUND(I176*H176,2)</f>
        <v>0</v>
      </c>
      <c r="BL176" s="17" t="s">
        <v>137</v>
      </c>
      <c r="BM176" s="184" t="s">
        <v>410</v>
      </c>
    </row>
    <row r="177" spans="1:47" s="2" customFormat="1" ht="19.2">
      <c r="A177" s="34"/>
      <c r="B177" s="35"/>
      <c r="C177" s="36"/>
      <c r="D177" s="186" t="s">
        <v>139</v>
      </c>
      <c r="E177" s="36"/>
      <c r="F177" s="187" t="s">
        <v>411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139</v>
      </c>
      <c r="AU177" s="17" t="s">
        <v>82</v>
      </c>
    </row>
    <row r="178" spans="2:51" s="13" customFormat="1" ht="12">
      <c r="B178" s="191"/>
      <c r="C178" s="192"/>
      <c r="D178" s="186" t="s">
        <v>141</v>
      </c>
      <c r="E178" s="193" t="s">
        <v>19</v>
      </c>
      <c r="F178" s="194" t="s">
        <v>412</v>
      </c>
      <c r="G178" s="192"/>
      <c r="H178" s="195">
        <v>47.196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141</v>
      </c>
      <c r="AU178" s="201" t="s">
        <v>82</v>
      </c>
      <c r="AV178" s="13" t="s">
        <v>82</v>
      </c>
      <c r="AW178" s="13" t="s">
        <v>33</v>
      </c>
      <c r="AX178" s="13" t="s">
        <v>71</v>
      </c>
      <c r="AY178" s="201" t="s">
        <v>130</v>
      </c>
    </row>
    <row r="179" spans="2:51" s="13" customFormat="1" ht="12">
      <c r="B179" s="191"/>
      <c r="C179" s="192"/>
      <c r="D179" s="186" t="s">
        <v>141</v>
      </c>
      <c r="E179" s="193" t="s">
        <v>19</v>
      </c>
      <c r="F179" s="194" t="s">
        <v>413</v>
      </c>
      <c r="G179" s="192"/>
      <c r="H179" s="195">
        <v>151.884</v>
      </c>
      <c r="I179" s="196"/>
      <c r="J179" s="192"/>
      <c r="K179" s="192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141</v>
      </c>
      <c r="AU179" s="201" t="s">
        <v>82</v>
      </c>
      <c r="AV179" s="13" t="s">
        <v>82</v>
      </c>
      <c r="AW179" s="13" t="s">
        <v>33</v>
      </c>
      <c r="AX179" s="13" t="s">
        <v>71</v>
      </c>
      <c r="AY179" s="201" t="s">
        <v>130</v>
      </c>
    </row>
    <row r="180" spans="1:65" s="2" customFormat="1" ht="14.4" customHeight="1">
      <c r="A180" s="34"/>
      <c r="B180" s="35"/>
      <c r="C180" s="173" t="s">
        <v>414</v>
      </c>
      <c r="D180" s="173" t="s">
        <v>132</v>
      </c>
      <c r="E180" s="174" t="s">
        <v>415</v>
      </c>
      <c r="F180" s="175" t="s">
        <v>416</v>
      </c>
      <c r="G180" s="176" t="s">
        <v>135</v>
      </c>
      <c r="H180" s="177">
        <v>5512.3</v>
      </c>
      <c r="I180" s="178"/>
      <c r="J180" s="179">
        <f>ROUND(I180*H180,2)</f>
        <v>0</v>
      </c>
      <c r="K180" s="175" t="s">
        <v>136</v>
      </c>
      <c r="L180" s="39"/>
      <c r="M180" s="180" t="s">
        <v>19</v>
      </c>
      <c r="N180" s="181" t="s">
        <v>42</v>
      </c>
      <c r="O180" s="64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137</v>
      </c>
      <c r="AT180" s="184" t="s">
        <v>132</v>
      </c>
      <c r="AU180" s="184" t="s">
        <v>82</v>
      </c>
      <c r="AY180" s="17" t="s">
        <v>130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79</v>
      </c>
      <c r="BK180" s="185">
        <f>ROUND(I180*H180,2)</f>
        <v>0</v>
      </c>
      <c r="BL180" s="17" t="s">
        <v>137</v>
      </c>
      <c r="BM180" s="184" t="s">
        <v>417</v>
      </c>
    </row>
    <row r="181" spans="1:47" s="2" customFormat="1" ht="19.2">
      <c r="A181" s="34"/>
      <c r="B181" s="35"/>
      <c r="C181" s="36"/>
      <c r="D181" s="186" t="s">
        <v>139</v>
      </c>
      <c r="E181" s="36"/>
      <c r="F181" s="187" t="s">
        <v>418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139</v>
      </c>
      <c r="AU181" s="17" t="s">
        <v>82</v>
      </c>
    </row>
    <row r="182" spans="2:51" s="13" customFormat="1" ht="12">
      <c r="B182" s="191"/>
      <c r="C182" s="192"/>
      <c r="D182" s="186" t="s">
        <v>141</v>
      </c>
      <c r="E182" s="193" t="s">
        <v>19</v>
      </c>
      <c r="F182" s="194" t="s">
        <v>419</v>
      </c>
      <c r="G182" s="192"/>
      <c r="H182" s="195">
        <v>112.5</v>
      </c>
      <c r="I182" s="196"/>
      <c r="J182" s="192"/>
      <c r="K182" s="192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141</v>
      </c>
      <c r="AU182" s="201" t="s">
        <v>82</v>
      </c>
      <c r="AV182" s="13" t="s">
        <v>82</v>
      </c>
      <c r="AW182" s="13" t="s">
        <v>33</v>
      </c>
      <c r="AX182" s="13" t="s">
        <v>71</v>
      </c>
      <c r="AY182" s="201" t="s">
        <v>130</v>
      </c>
    </row>
    <row r="183" spans="2:51" s="13" customFormat="1" ht="12">
      <c r="B183" s="191"/>
      <c r="C183" s="192"/>
      <c r="D183" s="186" t="s">
        <v>141</v>
      </c>
      <c r="E183" s="193" t="s">
        <v>19</v>
      </c>
      <c r="F183" s="194" t="s">
        <v>420</v>
      </c>
      <c r="G183" s="192"/>
      <c r="H183" s="195">
        <v>2699.9</v>
      </c>
      <c r="I183" s="196"/>
      <c r="J183" s="192"/>
      <c r="K183" s="192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141</v>
      </c>
      <c r="AU183" s="201" t="s">
        <v>82</v>
      </c>
      <c r="AV183" s="13" t="s">
        <v>82</v>
      </c>
      <c r="AW183" s="13" t="s">
        <v>33</v>
      </c>
      <c r="AX183" s="13" t="s">
        <v>71</v>
      </c>
      <c r="AY183" s="201" t="s">
        <v>130</v>
      </c>
    </row>
    <row r="184" spans="2:51" s="13" customFormat="1" ht="12">
      <c r="B184" s="191"/>
      <c r="C184" s="192"/>
      <c r="D184" s="186" t="s">
        <v>141</v>
      </c>
      <c r="E184" s="193" t="s">
        <v>19</v>
      </c>
      <c r="F184" s="194" t="s">
        <v>421</v>
      </c>
      <c r="G184" s="192"/>
      <c r="H184" s="195">
        <v>1523.9</v>
      </c>
      <c r="I184" s="196"/>
      <c r="J184" s="192"/>
      <c r="K184" s="192"/>
      <c r="L184" s="197"/>
      <c r="M184" s="198"/>
      <c r="N184" s="199"/>
      <c r="O184" s="199"/>
      <c r="P184" s="199"/>
      <c r="Q184" s="199"/>
      <c r="R184" s="199"/>
      <c r="S184" s="199"/>
      <c r="T184" s="200"/>
      <c r="AT184" s="201" t="s">
        <v>141</v>
      </c>
      <c r="AU184" s="201" t="s">
        <v>82</v>
      </c>
      <c r="AV184" s="13" t="s">
        <v>82</v>
      </c>
      <c r="AW184" s="13" t="s">
        <v>33</v>
      </c>
      <c r="AX184" s="13" t="s">
        <v>71</v>
      </c>
      <c r="AY184" s="201" t="s">
        <v>130</v>
      </c>
    </row>
    <row r="185" spans="2:51" s="13" customFormat="1" ht="12">
      <c r="B185" s="191"/>
      <c r="C185" s="192"/>
      <c r="D185" s="186" t="s">
        <v>141</v>
      </c>
      <c r="E185" s="193" t="s">
        <v>19</v>
      </c>
      <c r="F185" s="194" t="s">
        <v>422</v>
      </c>
      <c r="G185" s="192"/>
      <c r="H185" s="195">
        <v>63.4</v>
      </c>
      <c r="I185" s="196"/>
      <c r="J185" s="192"/>
      <c r="K185" s="192"/>
      <c r="L185" s="197"/>
      <c r="M185" s="198"/>
      <c r="N185" s="199"/>
      <c r="O185" s="199"/>
      <c r="P185" s="199"/>
      <c r="Q185" s="199"/>
      <c r="R185" s="199"/>
      <c r="S185" s="199"/>
      <c r="T185" s="200"/>
      <c r="AT185" s="201" t="s">
        <v>141</v>
      </c>
      <c r="AU185" s="201" t="s">
        <v>82</v>
      </c>
      <c r="AV185" s="13" t="s">
        <v>82</v>
      </c>
      <c r="AW185" s="13" t="s">
        <v>33</v>
      </c>
      <c r="AX185" s="13" t="s">
        <v>71</v>
      </c>
      <c r="AY185" s="201" t="s">
        <v>130</v>
      </c>
    </row>
    <row r="186" spans="2:51" s="13" customFormat="1" ht="12">
      <c r="B186" s="191"/>
      <c r="C186" s="192"/>
      <c r="D186" s="186" t="s">
        <v>141</v>
      </c>
      <c r="E186" s="193" t="s">
        <v>19</v>
      </c>
      <c r="F186" s="194" t="s">
        <v>423</v>
      </c>
      <c r="G186" s="192"/>
      <c r="H186" s="195">
        <v>1112.6</v>
      </c>
      <c r="I186" s="196"/>
      <c r="J186" s="192"/>
      <c r="K186" s="192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141</v>
      </c>
      <c r="AU186" s="201" t="s">
        <v>82</v>
      </c>
      <c r="AV186" s="13" t="s">
        <v>82</v>
      </c>
      <c r="AW186" s="13" t="s">
        <v>33</v>
      </c>
      <c r="AX186" s="13" t="s">
        <v>71</v>
      </c>
      <c r="AY186" s="201" t="s">
        <v>130</v>
      </c>
    </row>
    <row r="187" spans="1:65" s="2" customFormat="1" ht="14.4" customHeight="1">
      <c r="A187" s="34"/>
      <c r="B187" s="35"/>
      <c r="C187" s="173" t="s">
        <v>424</v>
      </c>
      <c r="D187" s="173" t="s">
        <v>132</v>
      </c>
      <c r="E187" s="174" t="s">
        <v>425</v>
      </c>
      <c r="F187" s="175" t="s">
        <v>426</v>
      </c>
      <c r="G187" s="176" t="s">
        <v>135</v>
      </c>
      <c r="H187" s="177">
        <v>31.8</v>
      </c>
      <c r="I187" s="178"/>
      <c r="J187" s="179">
        <f>ROUND(I187*H187,2)</f>
        <v>0</v>
      </c>
      <c r="K187" s="175" t="s">
        <v>136</v>
      </c>
      <c r="L187" s="39"/>
      <c r="M187" s="180" t="s">
        <v>19</v>
      </c>
      <c r="N187" s="181" t="s">
        <v>42</v>
      </c>
      <c r="O187" s="64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137</v>
      </c>
      <c r="AT187" s="184" t="s">
        <v>132</v>
      </c>
      <c r="AU187" s="184" t="s">
        <v>82</v>
      </c>
      <c r="AY187" s="17" t="s">
        <v>130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79</v>
      </c>
      <c r="BK187" s="185">
        <f>ROUND(I187*H187,2)</f>
        <v>0</v>
      </c>
      <c r="BL187" s="17" t="s">
        <v>137</v>
      </c>
      <c r="BM187" s="184" t="s">
        <v>427</v>
      </c>
    </row>
    <row r="188" spans="1:47" s="2" customFormat="1" ht="19.2">
      <c r="A188" s="34"/>
      <c r="B188" s="35"/>
      <c r="C188" s="36"/>
      <c r="D188" s="186" t="s">
        <v>139</v>
      </c>
      <c r="E188" s="36"/>
      <c r="F188" s="187" t="s">
        <v>428</v>
      </c>
      <c r="G188" s="36"/>
      <c r="H188" s="36"/>
      <c r="I188" s="188"/>
      <c r="J188" s="36"/>
      <c r="K188" s="36"/>
      <c r="L188" s="39"/>
      <c r="M188" s="189"/>
      <c r="N188" s="190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139</v>
      </c>
      <c r="AU188" s="17" t="s">
        <v>82</v>
      </c>
    </row>
    <row r="189" spans="2:51" s="13" customFormat="1" ht="12">
      <c r="B189" s="191"/>
      <c r="C189" s="192"/>
      <c r="D189" s="186" t="s">
        <v>141</v>
      </c>
      <c r="E189" s="193" t="s">
        <v>19</v>
      </c>
      <c r="F189" s="194" t="s">
        <v>429</v>
      </c>
      <c r="G189" s="192"/>
      <c r="H189" s="195">
        <v>31.8</v>
      </c>
      <c r="I189" s="196"/>
      <c r="J189" s="192"/>
      <c r="K189" s="192"/>
      <c r="L189" s="197"/>
      <c r="M189" s="198"/>
      <c r="N189" s="199"/>
      <c r="O189" s="199"/>
      <c r="P189" s="199"/>
      <c r="Q189" s="199"/>
      <c r="R189" s="199"/>
      <c r="S189" s="199"/>
      <c r="T189" s="200"/>
      <c r="AT189" s="201" t="s">
        <v>141</v>
      </c>
      <c r="AU189" s="201" t="s">
        <v>82</v>
      </c>
      <c r="AV189" s="13" t="s">
        <v>82</v>
      </c>
      <c r="AW189" s="13" t="s">
        <v>33</v>
      </c>
      <c r="AX189" s="13" t="s">
        <v>79</v>
      </c>
      <c r="AY189" s="201" t="s">
        <v>130</v>
      </c>
    </row>
    <row r="190" spans="1:65" s="2" customFormat="1" ht="22.8">
      <c r="A190" s="34"/>
      <c r="B190" s="35"/>
      <c r="C190" s="173" t="s">
        <v>430</v>
      </c>
      <c r="D190" s="173" t="s">
        <v>132</v>
      </c>
      <c r="E190" s="174" t="s">
        <v>431</v>
      </c>
      <c r="F190" s="175" t="s">
        <v>432</v>
      </c>
      <c r="G190" s="176" t="s">
        <v>135</v>
      </c>
      <c r="H190" s="177">
        <v>477</v>
      </c>
      <c r="I190" s="178"/>
      <c r="J190" s="179">
        <f>ROUND(I190*H190,2)</f>
        <v>0</v>
      </c>
      <c r="K190" s="175" t="s">
        <v>136</v>
      </c>
      <c r="L190" s="39"/>
      <c r="M190" s="180" t="s">
        <v>19</v>
      </c>
      <c r="N190" s="181" t="s">
        <v>42</v>
      </c>
      <c r="O190" s="64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137</v>
      </c>
      <c r="AT190" s="184" t="s">
        <v>132</v>
      </c>
      <c r="AU190" s="184" t="s">
        <v>82</v>
      </c>
      <c r="AY190" s="17" t="s">
        <v>130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79</v>
      </c>
      <c r="BK190" s="185">
        <f>ROUND(I190*H190,2)</f>
        <v>0</v>
      </c>
      <c r="BL190" s="17" t="s">
        <v>137</v>
      </c>
      <c r="BM190" s="184" t="s">
        <v>433</v>
      </c>
    </row>
    <row r="191" spans="1:47" s="2" customFormat="1" ht="19.2">
      <c r="A191" s="34"/>
      <c r="B191" s="35"/>
      <c r="C191" s="36"/>
      <c r="D191" s="186" t="s">
        <v>139</v>
      </c>
      <c r="E191" s="36"/>
      <c r="F191" s="187" t="s">
        <v>434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139</v>
      </c>
      <c r="AU191" s="17" t="s">
        <v>82</v>
      </c>
    </row>
    <row r="192" spans="2:51" s="13" customFormat="1" ht="12">
      <c r="B192" s="191"/>
      <c r="C192" s="192"/>
      <c r="D192" s="186" t="s">
        <v>141</v>
      </c>
      <c r="E192" s="193" t="s">
        <v>19</v>
      </c>
      <c r="F192" s="194" t="s">
        <v>435</v>
      </c>
      <c r="G192" s="192"/>
      <c r="H192" s="195">
        <v>477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141</v>
      </c>
      <c r="AU192" s="201" t="s">
        <v>82</v>
      </c>
      <c r="AV192" s="13" t="s">
        <v>82</v>
      </c>
      <c r="AW192" s="13" t="s">
        <v>33</v>
      </c>
      <c r="AX192" s="13" t="s">
        <v>79</v>
      </c>
      <c r="AY192" s="201" t="s">
        <v>130</v>
      </c>
    </row>
    <row r="193" spans="1:65" s="2" customFormat="1" ht="14.4" customHeight="1">
      <c r="A193" s="34"/>
      <c r="B193" s="35"/>
      <c r="C193" s="173" t="s">
        <v>436</v>
      </c>
      <c r="D193" s="173" t="s">
        <v>132</v>
      </c>
      <c r="E193" s="174" t="s">
        <v>437</v>
      </c>
      <c r="F193" s="175" t="s">
        <v>438</v>
      </c>
      <c r="G193" s="176" t="s">
        <v>135</v>
      </c>
      <c r="H193" s="177">
        <v>112.5</v>
      </c>
      <c r="I193" s="178"/>
      <c r="J193" s="179">
        <f>ROUND(I193*H193,2)</f>
        <v>0</v>
      </c>
      <c r="K193" s="175" t="s">
        <v>136</v>
      </c>
      <c r="L193" s="39"/>
      <c r="M193" s="180" t="s">
        <v>19</v>
      </c>
      <c r="N193" s="181" t="s">
        <v>42</v>
      </c>
      <c r="O193" s="64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137</v>
      </c>
      <c r="AT193" s="184" t="s">
        <v>132</v>
      </c>
      <c r="AU193" s="184" t="s">
        <v>82</v>
      </c>
      <c r="AY193" s="17" t="s">
        <v>130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7" t="s">
        <v>79</v>
      </c>
      <c r="BK193" s="185">
        <f>ROUND(I193*H193,2)</f>
        <v>0</v>
      </c>
      <c r="BL193" s="17" t="s">
        <v>137</v>
      </c>
      <c r="BM193" s="184" t="s">
        <v>439</v>
      </c>
    </row>
    <row r="194" spans="1:47" s="2" customFormat="1" ht="19.2">
      <c r="A194" s="34"/>
      <c r="B194" s="35"/>
      <c r="C194" s="36"/>
      <c r="D194" s="186" t="s">
        <v>139</v>
      </c>
      <c r="E194" s="36"/>
      <c r="F194" s="187" t="s">
        <v>440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139</v>
      </c>
      <c r="AU194" s="17" t="s">
        <v>82</v>
      </c>
    </row>
    <row r="195" spans="2:51" s="13" customFormat="1" ht="12">
      <c r="B195" s="191"/>
      <c r="C195" s="192"/>
      <c r="D195" s="186" t="s">
        <v>141</v>
      </c>
      <c r="E195" s="193" t="s">
        <v>19</v>
      </c>
      <c r="F195" s="194" t="s">
        <v>441</v>
      </c>
      <c r="G195" s="192"/>
      <c r="H195" s="195">
        <v>56.25</v>
      </c>
      <c r="I195" s="196"/>
      <c r="J195" s="192"/>
      <c r="K195" s="192"/>
      <c r="L195" s="197"/>
      <c r="M195" s="198"/>
      <c r="N195" s="199"/>
      <c r="O195" s="199"/>
      <c r="P195" s="199"/>
      <c r="Q195" s="199"/>
      <c r="R195" s="199"/>
      <c r="S195" s="199"/>
      <c r="T195" s="200"/>
      <c r="AT195" s="201" t="s">
        <v>141</v>
      </c>
      <c r="AU195" s="201" t="s">
        <v>82</v>
      </c>
      <c r="AV195" s="13" t="s">
        <v>82</v>
      </c>
      <c r="AW195" s="13" t="s">
        <v>33</v>
      </c>
      <c r="AX195" s="13" t="s">
        <v>71</v>
      </c>
      <c r="AY195" s="201" t="s">
        <v>130</v>
      </c>
    </row>
    <row r="196" spans="2:51" s="13" customFormat="1" ht="12">
      <c r="B196" s="191"/>
      <c r="C196" s="192"/>
      <c r="D196" s="186" t="s">
        <v>141</v>
      </c>
      <c r="E196" s="193" t="s">
        <v>19</v>
      </c>
      <c r="F196" s="194" t="s">
        <v>442</v>
      </c>
      <c r="G196" s="192"/>
      <c r="H196" s="195">
        <v>56.25</v>
      </c>
      <c r="I196" s="196"/>
      <c r="J196" s="192"/>
      <c r="K196" s="192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141</v>
      </c>
      <c r="AU196" s="201" t="s">
        <v>82</v>
      </c>
      <c r="AV196" s="13" t="s">
        <v>82</v>
      </c>
      <c r="AW196" s="13" t="s">
        <v>33</v>
      </c>
      <c r="AX196" s="13" t="s">
        <v>71</v>
      </c>
      <c r="AY196" s="201" t="s">
        <v>130</v>
      </c>
    </row>
    <row r="197" spans="1:65" s="2" customFormat="1" ht="14.4" customHeight="1">
      <c r="A197" s="34"/>
      <c r="B197" s="35"/>
      <c r="C197" s="173" t="s">
        <v>443</v>
      </c>
      <c r="D197" s="173" t="s">
        <v>132</v>
      </c>
      <c r="E197" s="174" t="s">
        <v>444</v>
      </c>
      <c r="F197" s="175" t="s">
        <v>445</v>
      </c>
      <c r="G197" s="176" t="s">
        <v>135</v>
      </c>
      <c r="H197" s="177">
        <v>2699.9</v>
      </c>
      <c r="I197" s="178"/>
      <c r="J197" s="179">
        <f>ROUND(I197*H197,2)</f>
        <v>0</v>
      </c>
      <c r="K197" s="175" t="s">
        <v>136</v>
      </c>
      <c r="L197" s="39"/>
      <c r="M197" s="180" t="s">
        <v>19</v>
      </c>
      <c r="N197" s="181" t="s">
        <v>42</v>
      </c>
      <c r="O197" s="64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137</v>
      </c>
      <c r="AT197" s="184" t="s">
        <v>132</v>
      </c>
      <c r="AU197" s="184" t="s">
        <v>82</v>
      </c>
      <c r="AY197" s="17" t="s">
        <v>130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79</v>
      </c>
      <c r="BK197" s="185">
        <f>ROUND(I197*H197,2)</f>
        <v>0</v>
      </c>
      <c r="BL197" s="17" t="s">
        <v>137</v>
      </c>
      <c r="BM197" s="184" t="s">
        <v>446</v>
      </c>
    </row>
    <row r="198" spans="1:47" s="2" customFormat="1" ht="19.2">
      <c r="A198" s="34"/>
      <c r="B198" s="35"/>
      <c r="C198" s="36"/>
      <c r="D198" s="186" t="s">
        <v>139</v>
      </c>
      <c r="E198" s="36"/>
      <c r="F198" s="187" t="s">
        <v>447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139</v>
      </c>
      <c r="AU198" s="17" t="s">
        <v>82</v>
      </c>
    </row>
    <row r="199" spans="2:51" s="13" customFormat="1" ht="12">
      <c r="B199" s="191"/>
      <c r="C199" s="192"/>
      <c r="D199" s="186" t="s">
        <v>141</v>
      </c>
      <c r="E199" s="193" t="s">
        <v>19</v>
      </c>
      <c r="F199" s="194" t="s">
        <v>421</v>
      </c>
      <c r="G199" s="192"/>
      <c r="H199" s="195">
        <v>1523.9</v>
      </c>
      <c r="I199" s="196"/>
      <c r="J199" s="192"/>
      <c r="K199" s="192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141</v>
      </c>
      <c r="AU199" s="201" t="s">
        <v>82</v>
      </c>
      <c r="AV199" s="13" t="s">
        <v>82</v>
      </c>
      <c r="AW199" s="13" t="s">
        <v>33</v>
      </c>
      <c r="AX199" s="13" t="s">
        <v>71</v>
      </c>
      <c r="AY199" s="201" t="s">
        <v>130</v>
      </c>
    </row>
    <row r="200" spans="2:51" s="13" customFormat="1" ht="12">
      <c r="B200" s="191"/>
      <c r="C200" s="192"/>
      <c r="D200" s="186" t="s">
        <v>141</v>
      </c>
      <c r="E200" s="193" t="s">
        <v>19</v>
      </c>
      <c r="F200" s="194" t="s">
        <v>422</v>
      </c>
      <c r="G200" s="192"/>
      <c r="H200" s="195">
        <v>63.4</v>
      </c>
      <c r="I200" s="196"/>
      <c r="J200" s="192"/>
      <c r="K200" s="192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141</v>
      </c>
      <c r="AU200" s="201" t="s">
        <v>82</v>
      </c>
      <c r="AV200" s="13" t="s">
        <v>82</v>
      </c>
      <c r="AW200" s="13" t="s">
        <v>33</v>
      </c>
      <c r="AX200" s="13" t="s">
        <v>71</v>
      </c>
      <c r="AY200" s="201" t="s">
        <v>130</v>
      </c>
    </row>
    <row r="201" spans="2:51" s="13" customFormat="1" ht="12">
      <c r="B201" s="191"/>
      <c r="C201" s="192"/>
      <c r="D201" s="186" t="s">
        <v>141</v>
      </c>
      <c r="E201" s="193" t="s">
        <v>19</v>
      </c>
      <c r="F201" s="194" t="s">
        <v>423</v>
      </c>
      <c r="G201" s="192"/>
      <c r="H201" s="195">
        <v>1112.6</v>
      </c>
      <c r="I201" s="196"/>
      <c r="J201" s="192"/>
      <c r="K201" s="192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141</v>
      </c>
      <c r="AU201" s="201" t="s">
        <v>82</v>
      </c>
      <c r="AV201" s="13" t="s">
        <v>82</v>
      </c>
      <c r="AW201" s="13" t="s">
        <v>33</v>
      </c>
      <c r="AX201" s="13" t="s">
        <v>71</v>
      </c>
      <c r="AY201" s="201" t="s">
        <v>130</v>
      </c>
    </row>
    <row r="202" spans="1:65" s="2" customFormat="1" ht="14.4" customHeight="1">
      <c r="A202" s="34"/>
      <c r="B202" s="35"/>
      <c r="C202" s="173" t="s">
        <v>448</v>
      </c>
      <c r="D202" s="173" t="s">
        <v>132</v>
      </c>
      <c r="E202" s="174" t="s">
        <v>449</v>
      </c>
      <c r="F202" s="175" t="s">
        <v>450</v>
      </c>
      <c r="G202" s="176" t="s">
        <v>135</v>
      </c>
      <c r="H202" s="177">
        <v>1523.9</v>
      </c>
      <c r="I202" s="178"/>
      <c r="J202" s="179">
        <f>ROUND(I202*H202,2)</f>
        <v>0</v>
      </c>
      <c r="K202" s="175" t="s">
        <v>19</v>
      </c>
      <c r="L202" s="39"/>
      <c r="M202" s="180" t="s">
        <v>19</v>
      </c>
      <c r="N202" s="181" t="s">
        <v>42</v>
      </c>
      <c r="O202" s="64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137</v>
      </c>
      <c r="AT202" s="184" t="s">
        <v>132</v>
      </c>
      <c r="AU202" s="184" t="s">
        <v>82</v>
      </c>
      <c r="AY202" s="17" t="s">
        <v>130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79</v>
      </c>
      <c r="BK202" s="185">
        <f>ROUND(I202*H202,2)</f>
        <v>0</v>
      </c>
      <c r="BL202" s="17" t="s">
        <v>137</v>
      </c>
      <c r="BM202" s="184" t="s">
        <v>451</v>
      </c>
    </row>
    <row r="203" spans="1:47" s="2" customFormat="1" ht="12">
      <c r="A203" s="34"/>
      <c r="B203" s="35"/>
      <c r="C203" s="36"/>
      <c r="D203" s="186" t="s">
        <v>139</v>
      </c>
      <c r="E203" s="36"/>
      <c r="F203" s="187" t="s">
        <v>450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139</v>
      </c>
      <c r="AU203" s="17" t="s">
        <v>82</v>
      </c>
    </row>
    <row r="204" spans="2:51" s="13" customFormat="1" ht="12">
      <c r="B204" s="191"/>
      <c r="C204" s="192"/>
      <c r="D204" s="186" t="s">
        <v>141</v>
      </c>
      <c r="E204" s="193" t="s">
        <v>19</v>
      </c>
      <c r="F204" s="194" t="s">
        <v>452</v>
      </c>
      <c r="G204" s="192"/>
      <c r="H204" s="195">
        <v>1523.9</v>
      </c>
      <c r="I204" s="196"/>
      <c r="J204" s="192"/>
      <c r="K204" s="192"/>
      <c r="L204" s="197"/>
      <c r="M204" s="198"/>
      <c r="N204" s="199"/>
      <c r="O204" s="199"/>
      <c r="P204" s="199"/>
      <c r="Q204" s="199"/>
      <c r="R204" s="199"/>
      <c r="S204" s="199"/>
      <c r="T204" s="200"/>
      <c r="AT204" s="201" t="s">
        <v>141</v>
      </c>
      <c r="AU204" s="201" t="s">
        <v>82</v>
      </c>
      <c r="AV204" s="13" t="s">
        <v>82</v>
      </c>
      <c r="AW204" s="13" t="s">
        <v>33</v>
      </c>
      <c r="AX204" s="13" t="s">
        <v>79</v>
      </c>
      <c r="AY204" s="201" t="s">
        <v>130</v>
      </c>
    </row>
    <row r="205" spans="1:65" s="2" customFormat="1" ht="14.4" customHeight="1">
      <c r="A205" s="34"/>
      <c r="B205" s="35"/>
      <c r="C205" s="173" t="s">
        <v>453</v>
      </c>
      <c r="D205" s="173" t="s">
        <v>132</v>
      </c>
      <c r="E205" s="174" t="s">
        <v>454</v>
      </c>
      <c r="F205" s="175" t="s">
        <v>455</v>
      </c>
      <c r="G205" s="176" t="s">
        <v>135</v>
      </c>
      <c r="H205" s="177">
        <v>1112.6</v>
      </c>
      <c r="I205" s="178"/>
      <c r="J205" s="179">
        <f>ROUND(I205*H205,2)</f>
        <v>0</v>
      </c>
      <c r="K205" s="175" t="s">
        <v>136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137</v>
      </c>
      <c r="AT205" s="184" t="s">
        <v>132</v>
      </c>
      <c r="AU205" s="184" t="s">
        <v>82</v>
      </c>
      <c r="AY205" s="17" t="s">
        <v>130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79</v>
      </c>
      <c r="BK205" s="185">
        <f>ROUND(I205*H205,2)</f>
        <v>0</v>
      </c>
      <c r="BL205" s="17" t="s">
        <v>137</v>
      </c>
      <c r="BM205" s="184" t="s">
        <v>456</v>
      </c>
    </row>
    <row r="206" spans="1:47" s="2" customFormat="1" ht="19.2">
      <c r="A206" s="34"/>
      <c r="B206" s="35"/>
      <c r="C206" s="36"/>
      <c r="D206" s="186" t="s">
        <v>139</v>
      </c>
      <c r="E206" s="36"/>
      <c r="F206" s="187" t="s">
        <v>457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139</v>
      </c>
      <c r="AU206" s="17" t="s">
        <v>82</v>
      </c>
    </row>
    <row r="207" spans="2:51" s="13" customFormat="1" ht="12">
      <c r="B207" s="191"/>
      <c r="C207" s="192"/>
      <c r="D207" s="186" t="s">
        <v>141</v>
      </c>
      <c r="E207" s="193" t="s">
        <v>19</v>
      </c>
      <c r="F207" s="194" t="s">
        <v>458</v>
      </c>
      <c r="G207" s="192"/>
      <c r="H207" s="195">
        <v>1112.6</v>
      </c>
      <c r="I207" s="196"/>
      <c r="J207" s="192"/>
      <c r="K207" s="192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141</v>
      </c>
      <c r="AU207" s="201" t="s">
        <v>82</v>
      </c>
      <c r="AV207" s="13" t="s">
        <v>82</v>
      </c>
      <c r="AW207" s="13" t="s">
        <v>33</v>
      </c>
      <c r="AX207" s="13" t="s">
        <v>79</v>
      </c>
      <c r="AY207" s="201" t="s">
        <v>130</v>
      </c>
    </row>
    <row r="208" spans="1:65" s="2" customFormat="1" ht="14.4" customHeight="1">
      <c r="A208" s="34"/>
      <c r="B208" s="35"/>
      <c r="C208" s="173" t="s">
        <v>459</v>
      </c>
      <c r="D208" s="173" t="s">
        <v>132</v>
      </c>
      <c r="E208" s="174" t="s">
        <v>460</v>
      </c>
      <c r="F208" s="175" t="s">
        <v>461</v>
      </c>
      <c r="G208" s="176" t="s">
        <v>135</v>
      </c>
      <c r="H208" s="177">
        <v>239.4</v>
      </c>
      <c r="I208" s="178"/>
      <c r="J208" s="179">
        <f>ROUND(I208*H208,2)</f>
        <v>0</v>
      </c>
      <c r="K208" s="175" t="s">
        <v>136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137</v>
      </c>
      <c r="AT208" s="184" t="s">
        <v>132</v>
      </c>
      <c r="AU208" s="184" t="s">
        <v>82</v>
      </c>
      <c r="AY208" s="17" t="s">
        <v>130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79</v>
      </c>
      <c r="BK208" s="185">
        <f>ROUND(I208*H208,2)</f>
        <v>0</v>
      </c>
      <c r="BL208" s="17" t="s">
        <v>137</v>
      </c>
      <c r="BM208" s="184" t="s">
        <v>462</v>
      </c>
    </row>
    <row r="209" spans="1:47" s="2" customFormat="1" ht="19.2">
      <c r="A209" s="34"/>
      <c r="B209" s="35"/>
      <c r="C209" s="36"/>
      <c r="D209" s="186" t="s">
        <v>139</v>
      </c>
      <c r="E209" s="36"/>
      <c r="F209" s="187" t="s">
        <v>463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139</v>
      </c>
      <c r="AU209" s="17" t="s">
        <v>82</v>
      </c>
    </row>
    <row r="210" spans="2:51" s="13" customFormat="1" ht="12">
      <c r="B210" s="191"/>
      <c r="C210" s="192"/>
      <c r="D210" s="186" t="s">
        <v>141</v>
      </c>
      <c r="E210" s="193" t="s">
        <v>19</v>
      </c>
      <c r="F210" s="194" t="s">
        <v>464</v>
      </c>
      <c r="G210" s="192"/>
      <c r="H210" s="195">
        <v>239.4</v>
      </c>
      <c r="I210" s="196"/>
      <c r="J210" s="192"/>
      <c r="K210" s="192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141</v>
      </c>
      <c r="AU210" s="201" t="s">
        <v>82</v>
      </c>
      <c r="AV210" s="13" t="s">
        <v>82</v>
      </c>
      <c r="AW210" s="13" t="s">
        <v>33</v>
      </c>
      <c r="AX210" s="13" t="s">
        <v>79</v>
      </c>
      <c r="AY210" s="201" t="s">
        <v>130</v>
      </c>
    </row>
    <row r="211" spans="1:65" s="2" customFormat="1" ht="14.4" customHeight="1">
      <c r="A211" s="34"/>
      <c r="B211" s="35"/>
      <c r="C211" s="173" t="s">
        <v>465</v>
      </c>
      <c r="D211" s="173" t="s">
        <v>132</v>
      </c>
      <c r="E211" s="174" t="s">
        <v>466</v>
      </c>
      <c r="F211" s="175" t="s">
        <v>467</v>
      </c>
      <c r="G211" s="176" t="s">
        <v>261</v>
      </c>
      <c r="H211" s="177">
        <v>54.06</v>
      </c>
      <c r="I211" s="178"/>
      <c r="J211" s="179">
        <f>ROUND(I211*H211,2)</f>
        <v>0</v>
      </c>
      <c r="K211" s="175" t="s">
        <v>136</v>
      </c>
      <c r="L211" s="39"/>
      <c r="M211" s="180" t="s">
        <v>19</v>
      </c>
      <c r="N211" s="181" t="s">
        <v>42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137</v>
      </c>
      <c r="AT211" s="184" t="s">
        <v>132</v>
      </c>
      <c r="AU211" s="184" t="s">
        <v>82</v>
      </c>
      <c r="AY211" s="17" t="s">
        <v>130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79</v>
      </c>
      <c r="BK211" s="185">
        <f>ROUND(I211*H211,2)</f>
        <v>0</v>
      </c>
      <c r="BL211" s="17" t="s">
        <v>137</v>
      </c>
      <c r="BM211" s="184" t="s">
        <v>468</v>
      </c>
    </row>
    <row r="212" spans="1:47" s="2" customFormat="1" ht="19.2">
      <c r="A212" s="34"/>
      <c r="B212" s="35"/>
      <c r="C212" s="36"/>
      <c r="D212" s="186" t="s">
        <v>139</v>
      </c>
      <c r="E212" s="36"/>
      <c r="F212" s="187" t="s">
        <v>469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139</v>
      </c>
      <c r="AU212" s="17" t="s">
        <v>82</v>
      </c>
    </row>
    <row r="213" spans="2:51" s="13" customFormat="1" ht="12">
      <c r="B213" s="191"/>
      <c r="C213" s="192"/>
      <c r="D213" s="186" t="s">
        <v>141</v>
      </c>
      <c r="E213" s="193" t="s">
        <v>19</v>
      </c>
      <c r="F213" s="194" t="s">
        <v>470</v>
      </c>
      <c r="G213" s="192"/>
      <c r="H213" s="195">
        <v>54.06</v>
      </c>
      <c r="I213" s="196"/>
      <c r="J213" s="192"/>
      <c r="K213" s="192"/>
      <c r="L213" s="197"/>
      <c r="M213" s="198"/>
      <c r="N213" s="199"/>
      <c r="O213" s="199"/>
      <c r="P213" s="199"/>
      <c r="Q213" s="199"/>
      <c r="R213" s="199"/>
      <c r="S213" s="199"/>
      <c r="T213" s="200"/>
      <c r="AT213" s="201" t="s">
        <v>141</v>
      </c>
      <c r="AU213" s="201" t="s">
        <v>82</v>
      </c>
      <c r="AV213" s="13" t="s">
        <v>82</v>
      </c>
      <c r="AW213" s="13" t="s">
        <v>33</v>
      </c>
      <c r="AX213" s="13" t="s">
        <v>79</v>
      </c>
      <c r="AY213" s="201" t="s">
        <v>130</v>
      </c>
    </row>
    <row r="214" spans="1:65" s="2" customFormat="1" ht="14.4" customHeight="1">
      <c r="A214" s="34"/>
      <c r="B214" s="35"/>
      <c r="C214" s="173" t="s">
        <v>471</v>
      </c>
      <c r="D214" s="173" t="s">
        <v>132</v>
      </c>
      <c r="E214" s="174" t="s">
        <v>202</v>
      </c>
      <c r="F214" s="175" t="s">
        <v>203</v>
      </c>
      <c r="G214" s="176" t="s">
        <v>135</v>
      </c>
      <c r="H214" s="177">
        <v>2756.15</v>
      </c>
      <c r="I214" s="178"/>
      <c r="J214" s="179">
        <f>ROUND(I214*H214,2)</f>
        <v>0</v>
      </c>
      <c r="K214" s="175" t="s">
        <v>136</v>
      </c>
      <c r="L214" s="39"/>
      <c r="M214" s="180" t="s">
        <v>19</v>
      </c>
      <c r="N214" s="181" t="s">
        <v>42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137</v>
      </c>
      <c r="AT214" s="184" t="s">
        <v>132</v>
      </c>
      <c r="AU214" s="184" t="s">
        <v>82</v>
      </c>
      <c r="AY214" s="17" t="s">
        <v>130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79</v>
      </c>
      <c r="BK214" s="185">
        <f>ROUND(I214*H214,2)</f>
        <v>0</v>
      </c>
      <c r="BL214" s="17" t="s">
        <v>137</v>
      </c>
      <c r="BM214" s="184" t="s">
        <v>472</v>
      </c>
    </row>
    <row r="215" spans="1:47" s="2" customFormat="1" ht="19.2">
      <c r="A215" s="34"/>
      <c r="B215" s="35"/>
      <c r="C215" s="36"/>
      <c r="D215" s="186" t="s">
        <v>139</v>
      </c>
      <c r="E215" s="36"/>
      <c r="F215" s="187" t="s">
        <v>205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139</v>
      </c>
      <c r="AU215" s="17" t="s">
        <v>82</v>
      </c>
    </row>
    <row r="216" spans="2:51" s="13" customFormat="1" ht="12">
      <c r="B216" s="191"/>
      <c r="C216" s="192"/>
      <c r="D216" s="186" t="s">
        <v>141</v>
      </c>
      <c r="E216" s="193" t="s">
        <v>19</v>
      </c>
      <c r="F216" s="194" t="s">
        <v>473</v>
      </c>
      <c r="G216" s="192"/>
      <c r="H216" s="195">
        <v>56.25</v>
      </c>
      <c r="I216" s="196"/>
      <c r="J216" s="192"/>
      <c r="K216" s="192"/>
      <c r="L216" s="197"/>
      <c r="M216" s="198"/>
      <c r="N216" s="199"/>
      <c r="O216" s="199"/>
      <c r="P216" s="199"/>
      <c r="Q216" s="199"/>
      <c r="R216" s="199"/>
      <c r="S216" s="199"/>
      <c r="T216" s="200"/>
      <c r="AT216" s="201" t="s">
        <v>141</v>
      </c>
      <c r="AU216" s="201" t="s">
        <v>82</v>
      </c>
      <c r="AV216" s="13" t="s">
        <v>82</v>
      </c>
      <c r="AW216" s="13" t="s">
        <v>33</v>
      </c>
      <c r="AX216" s="13" t="s">
        <v>71</v>
      </c>
      <c r="AY216" s="201" t="s">
        <v>130</v>
      </c>
    </row>
    <row r="217" spans="2:51" s="13" customFormat="1" ht="12">
      <c r="B217" s="191"/>
      <c r="C217" s="192"/>
      <c r="D217" s="186" t="s">
        <v>141</v>
      </c>
      <c r="E217" s="193" t="s">
        <v>19</v>
      </c>
      <c r="F217" s="194" t="s">
        <v>420</v>
      </c>
      <c r="G217" s="192"/>
      <c r="H217" s="195">
        <v>2699.9</v>
      </c>
      <c r="I217" s="196"/>
      <c r="J217" s="192"/>
      <c r="K217" s="192"/>
      <c r="L217" s="197"/>
      <c r="M217" s="198"/>
      <c r="N217" s="199"/>
      <c r="O217" s="199"/>
      <c r="P217" s="199"/>
      <c r="Q217" s="199"/>
      <c r="R217" s="199"/>
      <c r="S217" s="199"/>
      <c r="T217" s="200"/>
      <c r="AT217" s="201" t="s">
        <v>141</v>
      </c>
      <c r="AU217" s="201" t="s">
        <v>82</v>
      </c>
      <c r="AV217" s="13" t="s">
        <v>82</v>
      </c>
      <c r="AW217" s="13" t="s">
        <v>33</v>
      </c>
      <c r="AX217" s="13" t="s">
        <v>71</v>
      </c>
      <c r="AY217" s="201" t="s">
        <v>130</v>
      </c>
    </row>
    <row r="218" spans="1:65" s="2" customFormat="1" ht="14.4" customHeight="1">
      <c r="A218" s="34"/>
      <c r="B218" s="35"/>
      <c r="C218" s="173" t="s">
        <v>474</v>
      </c>
      <c r="D218" s="173" t="s">
        <v>132</v>
      </c>
      <c r="E218" s="174" t="s">
        <v>475</v>
      </c>
      <c r="F218" s="175" t="s">
        <v>476</v>
      </c>
      <c r="G218" s="176" t="s">
        <v>135</v>
      </c>
      <c r="H218" s="177">
        <v>31.8</v>
      </c>
      <c r="I218" s="178"/>
      <c r="J218" s="179">
        <f>ROUND(I218*H218,2)</f>
        <v>0</v>
      </c>
      <c r="K218" s="175" t="s">
        <v>136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137</v>
      </c>
      <c r="AT218" s="184" t="s">
        <v>132</v>
      </c>
      <c r="AU218" s="184" t="s">
        <v>82</v>
      </c>
      <c r="AY218" s="17" t="s">
        <v>130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79</v>
      </c>
      <c r="BK218" s="185">
        <f>ROUND(I218*H218,2)</f>
        <v>0</v>
      </c>
      <c r="BL218" s="17" t="s">
        <v>137</v>
      </c>
      <c r="BM218" s="184" t="s">
        <v>477</v>
      </c>
    </row>
    <row r="219" spans="1:47" s="2" customFormat="1" ht="12">
      <c r="A219" s="34"/>
      <c r="B219" s="35"/>
      <c r="C219" s="36"/>
      <c r="D219" s="186" t="s">
        <v>139</v>
      </c>
      <c r="E219" s="36"/>
      <c r="F219" s="187" t="s">
        <v>478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139</v>
      </c>
      <c r="AU219" s="17" t="s">
        <v>82</v>
      </c>
    </row>
    <row r="220" spans="2:51" s="13" customFormat="1" ht="12">
      <c r="B220" s="191"/>
      <c r="C220" s="192"/>
      <c r="D220" s="186" t="s">
        <v>141</v>
      </c>
      <c r="E220" s="193" t="s">
        <v>19</v>
      </c>
      <c r="F220" s="194" t="s">
        <v>429</v>
      </c>
      <c r="G220" s="192"/>
      <c r="H220" s="195">
        <v>31.8</v>
      </c>
      <c r="I220" s="196"/>
      <c r="J220" s="192"/>
      <c r="K220" s="192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141</v>
      </c>
      <c r="AU220" s="201" t="s">
        <v>82</v>
      </c>
      <c r="AV220" s="13" t="s">
        <v>82</v>
      </c>
      <c r="AW220" s="13" t="s">
        <v>33</v>
      </c>
      <c r="AX220" s="13" t="s">
        <v>79</v>
      </c>
      <c r="AY220" s="201" t="s">
        <v>130</v>
      </c>
    </row>
    <row r="221" spans="1:65" s="2" customFormat="1" ht="14.4" customHeight="1">
      <c r="A221" s="34"/>
      <c r="B221" s="35"/>
      <c r="C221" s="173" t="s">
        <v>479</v>
      </c>
      <c r="D221" s="173" t="s">
        <v>132</v>
      </c>
      <c r="E221" s="174" t="s">
        <v>480</v>
      </c>
      <c r="F221" s="175" t="s">
        <v>481</v>
      </c>
      <c r="G221" s="176" t="s">
        <v>135</v>
      </c>
      <c r="H221" s="177">
        <v>19.04</v>
      </c>
      <c r="I221" s="178"/>
      <c r="J221" s="179">
        <f>ROUND(I221*H221,2)</f>
        <v>0</v>
      </c>
      <c r="K221" s="175" t="s">
        <v>136</v>
      </c>
      <c r="L221" s="39"/>
      <c r="M221" s="180" t="s">
        <v>19</v>
      </c>
      <c r="N221" s="181" t="s">
        <v>42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137</v>
      </c>
      <c r="AT221" s="184" t="s">
        <v>132</v>
      </c>
      <c r="AU221" s="184" t="s">
        <v>82</v>
      </c>
      <c r="AY221" s="17" t="s">
        <v>130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79</v>
      </c>
      <c r="BK221" s="185">
        <f>ROUND(I221*H221,2)</f>
        <v>0</v>
      </c>
      <c r="BL221" s="17" t="s">
        <v>137</v>
      </c>
      <c r="BM221" s="184" t="s">
        <v>482</v>
      </c>
    </row>
    <row r="222" spans="1:47" s="2" customFormat="1" ht="19.2">
      <c r="A222" s="34"/>
      <c r="B222" s="35"/>
      <c r="C222" s="36"/>
      <c r="D222" s="186" t="s">
        <v>139</v>
      </c>
      <c r="E222" s="36"/>
      <c r="F222" s="187" t="s">
        <v>483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139</v>
      </c>
      <c r="AU222" s="17" t="s">
        <v>82</v>
      </c>
    </row>
    <row r="223" spans="2:51" s="13" customFormat="1" ht="12">
      <c r="B223" s="191"/>
      <c r="C223" s="192"/>
      <c r="D223" s="186" t="s">
        <v>141</v>
      </c>
      <c r="E223" s="193" t="s">
        <v>19</v>
      </c>
      <c r="F223" s="194" t="s">
        <v>484</v>
      </c>
      <c r="G223" s="192"/>
      <c r="H223" s="195">
        <v>2.56</v>
      </c>
      <c r="I223" s="196"/>
      <c r="J223" s="192"/>
      <c r="K223" s="192"/>
      <c r="L223" s="197"/>
      <c r="M223" s="198"/>
      <c r="N223" s="199"/>
      <c r="O223" s="199"/>
      <c r="P223" s="199"/>
      <c r="Q223" s="199"/>
      <c r="R223" s="199"/>
      <c r="S223" s="199"/>
      <c r="T223" s="200"/>
      <c r="AT223" s="201" t="s">
        <v>141</v>
      </c>
      <c r="AU223" s="201" t="s">
        <v>82</v>
      </c>
      <c r="AV223" s="13" t="s">
        <v>82</v>
      </c>
      <c r="AW223" s="13" t="s">
        <v>33</v>
      </c>
      <c r="AX223" s="13" t="s">
        <v>71</v>
      </c>
      <c r="AY223" s="201" t="s">
        <v>130</v>
      </c>
    </row>
    <row r="224" spans="2:51" s="13" customFormat="1" ht="12">
      <c r="B224" s="191"/>
      <c r="C224" s="192"/>
      <c r="D224" s="186" t="s">
        <v>141</v>
      </c>
      <c r="E224" s="193" t="s">
        <v>19</v>
      </c>
      <c r="F224" s="194" t="s">
        <v>485</v>
      </c>
      <c r="G224" s="192"/>
      <c r="H224" s="195">
        <v>5.28</v>
      </c>
      <c r="I224" s="196"/>
      <c r="J224" s="192"/>
      <c r="K224" s="192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141</v>
      </c>
      <c r="AU224" s="201" t="s">
        <v>82</v>
      </c>
      <c r="AV224" s="13" t="s">
        <v>82</v>
      </c>
      <c r="AW224" s="13" t="s">
        <v>33</v>
      </c>
      <c r="AX224" s="13" t="s">
        <v>71</v>
      </c>
      <c r="AY224" s="201" t="s">
        <v>130</v>
      </c>
    </row>
    <row r="225" spans="2:51" s="13" customFormat="1" ht="12">
      <c r="B225" s="191"/>
      <c r="C225" s="192"/>
      <c r="D225" s="186" t="s">
        <v>141</v>
      </c>
      <c r="E225" s="193" t="s">
        <v>19</v>
      </c>
      <c r="F225" s="194" t="s">
        <v>486</v>
      </c>
      <c r="G225" s="192"/>
      <c r="H225" s="195">
        <v>11.2</v>
      </c>
      <c r="I225" s="196"/>
      <c r="J225" s="192"/>
      <c r="K225" s="192"/>
      <c r="L225" s="197"/>
      <c r="M225" s="198"/>
      <c r="N225" s="199"/>
      <c r="O225" s="199"/>
      <c r="P225" s="199"/>
      <c r="Q225" s="199"/>
      <c r="R225" s="199"/>
      <c r="S225" s="199"/>
      <c r="T225" s="200"/>
      <c r="AT225" s="201" t="s">
        <v>141</v>
      </c>
      <c r="AU225" s="201" t="s">
        <v>82</v>
      </c>
      <c r="AV225" s="13" t="s">
        <v>82</v>
      </c>
      <c r="AW225" s="13" t="s">
        <v>33</v>
      </c>
      <c r="AX225" s="13" t="s">
        <v>71</v>
      </c>
      <c r="AY225" s="201" t="s">
        <v>130</v>
      </c>
    </row>
    <row r="226" spans="1:65" s="2" customFormat="1" ht="14.4" customHeight="1">
      <c r="A226" s="34"/>
      <c r="B226" s="35"/>
      <c r="C226" s="173" t="s">
        <v>487</v>
      </c>
      <c r="D226" s="173" t="s">
        <v>132</v>
      </c>
      <c r="E226" s="174" t="s">
        <v>488</v>
      </c>
      <c r="F226" s="175" t="s">
        <v>489</v>
      </c>
      <c r="G226" s="176" t="s">
        <v>135</v>
      </c>
      <c r="H226" s="177">
        <v>1504.933</v>
      </c>
      <c r="I226" s="178"/>
      <c r="J226" s="179">
        <f>ROUND(I226*H226,2)</f>
        <v>0</v>
      </c>
      <c r="K226" s="175" t="s">
        <v>136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137</v>
      </c>
      <c r="AT226" s="184" t="s">
        <v>132</v>
      </c>
      <c r="AU226" s="184" t="s">
        <v>82</v>
      </c>
      <c r="AY226" s="17" t="s">
        <v>130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79</v>
      </c>
      <c r="BK226" s="185">
        <f>ROUND(I226*H226,2)</f>
        <v>0</v>
      </c>
      <c r="BL226" s="17" t="s">
        <v>137</v>
      </c>
      <c r="BM226" s="184" t="s">
        <v>490</v>
      </c>
    </row>
    <row r="227" spans="1:47" s="2" customFormat="1" ht="19.2">
      <c r="A227" s="34"/>
      <c r="B227" s="35"/>
      <c r="C227" s="36"/>
      <c r="D227" s="186" t="s">
        <v>139</v>
      </c>
      <c r="E227" s="36"/>
      <c r="F227" s="187" t="s">
        <v>491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139</v>
      </c>
      <c r="AU227" s="17" t="s">
        <v>82</v>
      </c>
    </row>
    <row r="228" spans="2:51" s="14" customFormat="1" ht="12">
      <c r="B228" s="207"/>
      <c r="C228" s="208"/>
      <c r="D228" s="186" t="s">
        <v>141</v>
      </c>
      <c r="E228" s="209" t="s">
        <v>19</v>
      </c>
      <c r="F228" s="210" t="s">
        <v>311</v>
      </c>
      <c r="G228" s="208"/>
      <c r="H228" s="209" t="s">
        <v>19</v>
      </c>
      <c r="I228" s="211"/>
      <c r="J228" s="208"/>
      <c r="K228" s="208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141</v>
      </c>
      <c r="AU228" s="216" t="s">
        <v>82</v>
      </c>
      <c r="AV228" s="14" t="s">
        <v>79</v>
      </c>
      <c r="AW228" s="14" t="s">
        <v>33</v>
      </c>
      <c r="AX228" s="14" t="s">
        <v>71</v>
      </c>
      <c r="AY228" s="216" t="s">
        <v>130</v>
      </c>
    </row>
    <row r="229" spans="2:51" s="13" customFormat="1" ht="12">
      <c r="B229" s="191"/>
      <c r="C229" s="192"/>
      <c r="D229" s="186" t="s">
        <v>141</v>
      </c>
      <c r="E229" s="193" t="s">
        <v>19</v>
      </c>
      <c r="F229" s="194" t="s">
        <v>492</v>
      </c>
      <c r="G229" s="192"/>
      <c r="H229" s="195">
        <v>345.866</v>
      </c>
      <c r="I229" s="196"/>
      <c r="J229" s="192"/>
      <c r="K229" s="192"/>
      <c r="L229" s="197"/>
      <c r="M229" s="198"/>
      <c r="N229" s="199"/>
      <c r="O229" s="199"/>
      <c r="P229" s="199"/>
      <c r="Q229" s="199"/>
      <c r="R229" s="199"/>
      <c r="S229" s="199"/>
      <c r="T229" s="200"/>
      <c r="AT229" s="201" t="s">
        <v>141</v>
      </c>
      <c r="AU229" s="201" t="s">
        <v>82</v>
      </c>
      <c r="AV229" s="13" t="s">
        <v>82</v>
      </c>
      <c r="AW229" s="13" t="s">
        <v>33</v>
      </c>
      <c r="AX229" s="13" t="s">
        <v>71</v>
      </c>
      <c r="AY229" s="201" t="s">
        <v>130</v>
      </c>
    </row>
    <row r="230" spans="2:51" s="13" customFormat="1" ht="12">
      <c r="B230" s="191"/>
      <c r="C230" s="192"/>
      <c r="D230" s="186" t="s">
        <v>141</v>
      </c>
      <c r="E230" s="193" t="s">
        <v>19</v>
      </c>
      <c r="F230" s="194" t="s">
        <v>493</v>
      </c>
      <c r="G230" s="192"/>
      <c r="H230" s="195">
        <v>195.931</v>
      </c>
      <c r="I230" s="196"/>
      <c r="J230" s="192"/>
      <c r="K230" s="192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141</v>
      </c>
      <c r="AU230" s="201" t="s">
        <v>82</v>
      </c>
      <c r="AV230" s="13" t="s">
        <v>82</v>
      </c>
      <c r="AW230" s="13" t="s">
        <v>33</v>
      </c>
      <c r="AX230" s="13" t="s">
        <v>71</v>
      </c>
      <c r="AY230" s="201" t="s">
        <v>130</v>
      </c>
    </row>
    <row r="231" spans="2:51" s="13" customFormat="1" ht="20.4">
      <c r="B231" s="191"/>
      <c r="C231" s="192"/>
      <c r="D231" s="186" t="s">
        <v>141</v>
      </c>
      <c r="E231" s="193" t="s">
        <v>19</v>
      </c>
      <c r="F231" s="194" t="s">
        <v>494</v>
      </c>
      <c r="G231" s="192"/>
      <c r="H231" s="195">
        <v>836.471</v>
      </c>
      <c r="I231" s="196"/>
      <c r="J231" s="192"/>
      <c r="K231" s="192"/>
      <c r="L231" s="197"/>
      <c r="M231" s="198"/>
      <c r="N231" s="199"/>
      <c r="O231" s="199"/>
      <c r="P231" s="199"/>
      <c r="Q231" s="199"/>
      <c r="R231" s="199"/>
      <c r="S231" s="199"/>
      <c r="T231" s="200"/>
      <c r="AT231" s="201" t="s">
        <v>141</v>
      </c>
      <c r="AU231" s="201" t="s">
        <v>82</v>
      </c>
      <c r="AV231" s="13" t="s">
        <v>82</v>
      </c>
      <c r="AW231" s="13" t="s">
        <v>33</v>
      </c>
      <c r="AX231" s="13" t="s">
        <v>71</v>
      </c>
      <c r="AY231" s="201" t="s">
        <v>130</v>
      </c>
    </row>
    <row r="232" spans="2:51" s="13" customFormat="1" ht="12">
      <c r="B232" s="191"/>
      <c r="C232" s="192"/>
      <c r="D232" s="186" t="s">
        <v>141</v>
      </c>
      <c r="E232" s="193" t="s">
        <v>19</v>
      </c>
      <c r="F232" s="194" t="s">
        <v>495</v>
      </c>
      <c r="G232" s="192"/>
      <c r="H232" s="195">
        <v>126.665</v>
      </c>
      <c r="I232" s="196"/>
      <c r="J232" s="192"/>
      <c r="K232" s="192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141</v>
      </c>
      <c r="AU232" s="201" t="s">
        <v>82</v>
      </c>
      <c r="AV232" s="13" t="s">
        <v>82</v>
      </c>
      <c r="AW232" s="13" t="s">
        <v>33</v>
      </c>
      <c r="AX232" s="13" t="s">
        <v>71</v>
      </c>
      <c r="AY232" s="201" t="s">
        <v>130</v>
      </c>
    </row>
    <row r="233" spans="1:65" s="2" customFormat="1" ht="14.4" customHeight="1">
      <c r="A233" s="34"/>
      <c r="B233" s="35"/>
      <c r="C233" s="173" t="s">
        <v>496</v>
      </c>
      <c r="D233" s="173" t="s">
        <v>132</v>
      </c>
      <c r="E233" s="174" t="s">
        <v>497</v>
      </c>
      <c r="F233" s="175" t="s">
        <v>498</v>
      </c>
      <c r="G233" s="176" t="s">
        <v>212</v>
      </c>
      <c r="H233" s="177">
        <v>66.7</v>
      </c>
      <c r="I233" s="178"/>
      <c r="J233" s="179">
        <f>ROUND(I233*H233,2)</f>
        <v>0</v>
      </c>
      <c r="K233" s="175" t="s">
        <v>136</v>
      </c>
      <c r="L233" s="39"/>
      <c r="M233" s="180" t="s">
        <v>19</v>
      </c>
      <c r="N233" s="181" t="s">
        <v>42</v>
      </c>
      <c r="O233" s="64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137</v>
      </c>
      <c r="AT233" s="184" t="s">
        <v>132</v>
      </c>
      <c r="AU233" s="184" t="s">
        <v>82</v>
      </c>
      <c r="AY233" s="17" t="s">
        <v>130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79</v>
      </c>
      <c r="BK233" s="185">
        <f>ROUND(I233*H233,2)</f>
        <v>0</v>
      </c>
      <c r="BL233" s="17" t="s">
        <v>137</v>
      </c>
      <c r="BM233" s="184" t="s">
        <v>499</v>
      </c>
    </row>
    <row r="234" spans="1:47" s="2" customFormat="1" ht="19.2">
      <c r="A234" s="34"/>
      <c r="B234" s="35"/>
      <c r="C234" s="36"/>
      <c r="D234" s="186" t="s">
        <v>139</v>
      </c>
      <c r="E234" s="36"/>
      <c r="F234" s="187" t="s">
        <v>500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139</v>
      </c>
      <c r="AU234" s="17" t="s">
        <v>82</v>
      </c>
    </row>
    <row r="235" spans="1:47" s="2" customFormat="1" ht="19.2">
      <c r="A235" s="34"/>
      <c r="B235" s="35"/>
      <c r="C235" s="36"/>
      <c r="D235" s="186" t="s">
        <v>206</v>
      </c>
      <c r="E235" s="36"/>
      <c r="F235" s="202" t="s">
        <v>285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206</v>
      </c>
      <c r="AU235" s="17" t="s">
        <v>82</v>
      </c>
    </row>
    <row r="236" spans="2:51" s="13" customFormat="1" ht="12">
      <c r="B236" s="191"/>
      <c r="C236" s="192"/>
      <c r="D236" s="186" t="s">
        <v>141</v>
      </c>
      <c r="E236" s="193" t="s">
        <v>19</v>
      </c>
      <c r="F236" s="194" t="s">
        <v>501</v>
      </c>
      <c r="G236" s="192"/>
      <c r="H236" s="195">
        <v>66.7</v>
      </c>
      <c r="I236" s="196"/>
      <c r="J236" s="192"/>
      <c r="K236" s="192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141</v>
      </c>
      <c r="AU236" s="201" t="s">
        <v>82</v>
      </c>
      <c r="AV236" s="13" t="s">
        <v>82</v>
      </c>
      <c r="AW236" s="13" t="s">
        <v>33</v>
      </c>
      <c r="AX236" s="13" t="s">
        <v>79</v>
      </c>
      <c r="AY236" s="201" t="s">
        <v>130</v>
      </c>
    </row>
    <row r="237" spans="1:65" s="2" customFormat="1" ht="14.4" customHeight="1">
      <c r="A237" s="34"/>
      <c r="B237" s="35"/>
      <c r="C237" s="173" t="s">
        <v>502</v>
      </c>
      <c r="D237" s="173" t="s">
        <v>132</v>
      </c>
      <c r="E237" s="174" t="s">
        <v>503</v>
      </c>
      <c r="F237" s="175" t="s">
        <v>504</v>
      </c>
      <c r="G237" s="176" t="s">
        <v>212</v>
      </c>
      <c r="H237" s="177">
        <v>225</v>
      </c>
      <c r="I237" s="178"/>
      <c r="J237" s="179">
        <f>ROUND(I237*H237,2)</f>
        <v>0</v>
      </c>
      <c r="K237" s="175" t="s">
        <v>136</v>
      </c>
      <c r="L237" s="39"/>
      <c r="M237" s="180" t="s">
        <v>19</v>
      </c>
      <c r="N237" s="181" t="s">
        <v>42</v>
      </c>
      <c r="O237" s="64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137</v>
      </c>
      <c r="AT237" s="184" t="s">
        <v>132</v>
      </c>
      <c r="AU237" s="184" t="s">
        <v>82</v>
      </c>
      <c r="AY237" s="17" t="s">
        <v>130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79</v>
      </c>
      <c r="BK237" s="185">
        <f>ROUND(I237*H237,2)</f>
        <v>0</v>
      </c>
      <c r="BL237" s="17" t="s">
        <v>137</v>
      </c>
      <c r="BM237" s="184" t="s">
        <v>505</v>
      </c>
    </row>
    <row r="238" spans="1:47" s="2" customFormat="1" ht="12">
      <c r="A238" s="34"/>
      <c r="B238" s="35"/>
      <c r="C238" s="36"/>
      <c r="D238" s="186" t="s">
        <v>139</v>
      </c>
      <c r="E238" s="36"/>
      <c r="F238" s="187" t="s">
        <v>506</v>
      </c>
      <c r="G238" s="36"/>
      <c r="H238" s="36"/>
      <c r="I238" s="188"/>
      <c r="J238" s="36"/>
      <c r="K238" s="36"/>
      <c r="L238" s="39"/>
      <c r="M238" s="189"/>
      <c r="N238" s="190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139</v>
      </c>
      <c r="AU238" s="17" t="s">
        <v>82</v>
      </c>
    </row>
    <row r="239" spans="2:51" s="13" customFormat="1" ht="12">
      <c r="B239" s="191"/>
      <c r="C239" s="192"/>
      <c r="D239" s="186" t="s">
        <v>141</v>
      </c>
      <c r="E239" s="193" t="s">
        <v>19</v>
      </c>
      <c r="F239" s="194" t="s">
        <v>507</v>
      </c>
      <c r="G239" s="192"/>
      <c r="H239" s="195">
        <v>225</v>
      </c>
      <c r="I239" s="196"/>
      <c r="J239" s="192"/>
      <c r="K239" s="192"/>
      <c r="L239" s="197"/>
      <c r="M239" s="198"/>
      <c r="N239" s="199"/>
      <c r="O239" s="199"/>
      <c r="P239" s="199"/>
      <c r="Q239" s="199"/>
      <c r="R239" s="199"/>
      <c r="S239" s="199"/>
      <c r="T239" s="200"/>
      <c r="AT239" s="201" t="s">
        <v>141</v>
      </c>
      <c r="AU239" s="201" t="s">
        <v>82</v>
      </c>
      <c r="AV239" s="13" t="s">
        <v>82</v>
      </c>
      <c r="AW239" s="13" t="s">
        <v>33</v>
      </c>
      <c r="AX239" s="13" t="s">
        <v>71</v>
      </c>
      <c r="AY239" s="201" t="s">
        <v>130</v>
      </c>
    </row>
    <row r="240" spans="1:65" s="2" customFormat="1" ht="14.4" customHeight="1">
      <c r="A240" s="34"/>
      <c r="B240" s="35"/>
      <c r="C240" s="217" t="s">
        <v>508</v>
      </c>
      <c r="D240" s="217" t="s">
        <v>365</v>
      </c>
      <c r="E240" s="218" t="s">
        <v>509</v>
      </c>
      <c r="F240" s="219" t="s">
        <v>510</v>
      </c>
      <c r="G240" s="220" t="s">
        <v>511</v>
      </c>
      <c r="H240" s="221">
        <v>4.635</v>
      </c>
      <c r="I240" s="222"/>
      <c r="J240" s="223">
        <f>ROUND(I240*H240,2)</f>
        <v>0</v>
      </c>
      <c r="K240" s="219" t="s">
        <v>136</v>
      </c>
      <c r="L240" s="224"/>
      <c r="M240" s="225" t="s">
        <v>19</v>
      </c>
      <c r="N240" s="226" t="s">
        <v>42</v>
      </c>
      <c r="O240" s="64"/>
      <c r="P240" s="182">
        <f>O240*H240</f>
        <v>0</v>
      </c>
      <c r="Q240" s="182">
        <v>0.001</v>
      </c>
      <c r="R240" s="182">
        <f>Q240*H240</f>
        <v>0.004635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178</v>
      </c>
      <c r="AT240" s="184" t="s">
        <v>365</v>
      </c>
      <c r="AU240" s="184" t="s">
        <v>82</v>
      </c>
      <c r="AY240" s="17" t="s">
        <v>130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79</v>
      </c>
      <c r="BK240" s="185">
        <f>ROUND(I240*H240,2)</f>
        <v>0</v>
      </c>
      <c r="BL240" s="17" t="s">
        <v>137</v>
      </c>
      <c r="BM240" s="184" t="s">
        <v>512</v>
      </c>
    </row>
    <row r="241" spans="1:47" s="2" customFormat="1" ht="12">
      <c r="A241" s="34"/>
      <c r="B241" s="35"/>
      <c r="C241" s="36"/>
      <c r="D241" s="186" t="s">
        <v>139</v>
      </c>
      <c r="E241" s="36"/>
      <c r="F241" s="187" t="s">
        <v>510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139</v>
      </c>
      <c r="AU241" s="17" t="s">
        <v>82</v>
      </c>
    </row>
    <row r="242" spans="2:51" s="13" customFormat="1" ht="12">
      <c r="B242" s="191"/>
      <c r="C242" s="192"/>
      <c r="D242" s="186" t="s">
        <v>141</v>
      </c>
      <c r="E242" s="193" t="s">
        <v>19</v>
      </c>
      <c r="F242" s="194" t="s">
        <v>513</v>
      </c>
      <c r="G242" s="192"/>
      <c r="H242" s="195">
        <v>4.635</v>
      </c>
      <c r="I242" s="196"/>
      <c r="J242" s="192"/>
      <c r="K242" s="192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141</v>
      </c>
      <c r="AU242" s="201" t="s">
        <v>82</v>
      </c>
      <c r="AV242" s="13" t="s">
        <v>82</v>
      </c>
      <c r="AW242" s="13" t="s">
        <v>33</v>
      </c>
      <c r="AX242" s="13" t="s">
        <v>79</v>
      </c>
      <c r="AY242" s="201" t="s">
        <v>130</v>
      </c>
    </row>
    <row r="243" spans="1:65" s="2" customFormat="1" ht="14.4" customHeight="1">
      <c r="A243" s="34"/>
      <c r="B243" s="35"/>
      <c r="C243" s="173" t="s">
        <v>514</v>
      </c>
      <c r="D243" s="173" t="s">
        <v>132</v>
      </c>
      <c r="E243" s="174" t="s">
        <v>515</v>
      </c>
      <c r="F243" s="175" t="s">
        <v>516</v>
      </c>
      <c r="G243" s="176" t="s">
        <v>212</v>
      </c>
      <c r="H243" s="177">
        <v>225</v>
      </c>
      <c r="I243" s="178"/>
      <c r="J243" s="179">
        <f>ROUND(I243*H243,2)</f>
        <v>0</v>
      </c>
      <c r="K243" s="175" t="s">
        <v>136</v>
      </c>
      <c r="L243" s="39"/>
      <c r="M243" s="180" t="s">
        <v>19</v>
      </c>
      <c r="N243" s="181" t="s">
        <v>42</v>
      </c>
      <c r="O243" s="64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137</v>
      </c>
      <c r="AT243" s="184" t="s">
        <v>132</v>
      </c>
      <c r="AU243" s="184" t="s">
        <v>82</v>
      </c>
      <c r="AY243" s="17" t="s">
        <v>130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79</v>
      </c>
      <c r="BK243" s="185">
        <f>ROUND(I243*H243,2)</f>
        <v>0</v>
      </c>
      <c r="BL243" s="17" t="s">
        <v>137</v>
      </c>
      <c r="BM243" s="184" t="s">
        <v>517</v>
      </c>
    </row>
    <row r="244" spans="1:47" s="2" customFormat="1" ht="12">
      <c r="A244" s="34"/>
      <c r="B244" s="35"/>
      <c r="C244" s="36"/>
      <c r="D244" s="186" t="s">
        <v>139</v>
      </c>
      <c r="E244" s="36"/>
      <c r="F244" s="187" t="s">
        <v>518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139</v>
      </c>
      <c r="AU244" s="17" t="s">
        <v>82</v>
      </c>
    </row>
    <row r="245" spans="2:51" s="13" customFormat="1" ht="12">
      <c r="B245" s="191"/>
      <c r="C245" s="192"/>
      <c r="D245" s="186" t="s">
        <v>141</v>
      </c>
      <c r="E245" s="193" t="s">
        <v>19</v>
      </c>
      <c r="F245" s="194" t="s">
        <v>519</v>
      </c>
      <c r="G245" s="192"/>
      <c r="H245" s="195">
        <v>225</v>
      </c>
      <c r="I245" s="196"/>
      <c r="J245" s="192"/>
      <c r="K245" s="192"/>
      <c r="L245" s="197"/>
      <c r="M245" s="198"/>
      <c r="N245" s="199"/>
      <c r="O245" s="199"/>
      <c r="P245" s="199"/>
      <c r="Q245" s="199"/>
      <c r="R245" s="199"/>
      <c r="S245" s="199"/>
      <c r="T245" s="200"/>
      <c r="AT245" s="201" t="s">
        <v>141</v>
      </c>
      <c r="AU245" s="201" t="s">
        <v>82</v>
      </c>
      <c r="AV245" s="13" t="s">
        <v>82</v>
      </c>
      <c r="AW245" s="13" t="s">
        <v>33</v>
      </c>
      <c r="AX245" s="13" t="s">
        <v>79</v>
      </c>
      <c r="AY245" s="201" t="s">
        <v>130</v>
      </c>
    </row>
    <row r="246" spans="1:65" s="2" customFormat="1" ht="14.4" customHeight="1">
      <c r="A246" s="34"/>
      <c r="B246" s="35"/>
      <c r="C246" s="173" t="s">
        <v>520</v>
      </c>
      <c r="D246" s="173" t="s">
        <v>132</v>
      </c>
      <c r="E246" s="174" t="s">
        <v>521</v>
      </c>
      <c r="F246" s="175" t="s">
        <v>522</v>
      </c>
      <c r="G246" s="176" t="s">
        <v>212</v>
      </c>
      <c r="H246" s="177">
        <v>225</v>
      </c>
      <c r="I246" s="178"/>
      <c r="J246" s="179">
        <f>ROUND(I246*H246,2)</f>
        <v>0</v>
      </c>
      <c r="K246" s="175" t="s">
        <v>136</v>
      </c>
      <c r="L246" s="39"/>
      <c r="M246" s="180" t="s">
        <v>19</v>
      </c>
      <c r="N246" s="181" t="s">
        <v>42</v>
      </c>
      <c r="O246" s="64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137</v>
      </c>
      <c r="AT246" s="184" t="s">
        <v>132</v>
      </c>
      <c r="AU246" s="184" t="s">
        <v>82</v>
      </c>
      <c r="AY246" s="17" t="s">
        <v>130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79</v>
      </c>
      <c r="BK246" s="185">
        <f>ROUND(I246*H246,2)</f>
        <v>0</v>
      </c>
      <c r="BL246" s="17" t="s">
        <v>137</v>
      </c>
      <c r="BM246" s="184" t="s">
        <v>523</v>
      </c>
    </row>
    <row r="247" spans="1:47" s="2" customFormat="1" ht="12">
      <c r="A247" s="34"/>
      <c r="B247" s="35"/>
      <c r="C247" s="36"/>
      <c r="D247" s="186" t="s">
        <v>139</v>
      </c>
      <c r="E247" s="36"/>
      <c r="F247" s="187" t="s">
        <v>524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139</v>
      </c>
      <c r="AU247" s="17" t="s">
        <v>82</v>
      </c>
    </row>
    <row r="248" spans="1:47" s="2" customFormat="1" ht="19.2">
      <c r="A248" s="34"/>
      <c r="B248" s="35"/>
      <c r="C248" s="36"/>
      <c r="D248" s="186" t="s">
        <v>206</v>
      </c>
      <c r="E248" s="36"/>
      <c r="F248" s="202" t="s">
        <v>285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206</v>
      </c>
      <c r="AU248" s="17" t="s">
        <v>82</v>
      </c>
    </row>
    <row r="249" spans="2:51" s="13" customFormat="1" ht="12">
      <c r="B249" s="191"/>
      <c r="C249" s="192"/>
      <c r="D249" s="186" t="s">
        <v>141</v>
      </c>
      <c r="E249" s="193" t="s">
        <v>19</v>
      </c>
      <c r="F249" s="194" t="s">
        <v>507</v>
      </c>
      <c r="G249" s="192"/>
      <c r="H249" s="195">
        <v>225</v>
      </c>
      <c r="I249" s="196"/>
      <c r="J249" s="192"/>
      <c r="K249" s="192"/>
      <c r="L249" s="197"/>
      <c r="M249" s="198"/>
      <c r="N249" s="199"/>
      <c r="O249" s="199"/>
      <c r="P249" s="199"/>
      <c r="Q249" s="199"/>
      <c r="R249" s="199"/>
      <c r="S249" s="199"/>
      <c r="T249" s="200"/>
      <c r="AT249" s="201" t="s">
        <v>141</v>
      </c>
      <c r="AU249" s="201" t="s">
        <v>82</v>
      </c>
      <c r="AV249" s="13" t="s">
        <v>82</v>
      </c>
      <c r="AW249" s="13" t="s">
        <v>33</v>
      </c>
      <c r="AX249" s="13" t="s">
        <v>79</v>
      </c>
      <c r="AY249" s="201" t="s">
        <v>130</v>
      </c>
    </row>
    <row r="250" spans="2:63" s="12" customFormat="1" ht="22.8" customHeight="1">
      <c r="B250" s="157"/>
      <c r="C250" s="158"/>
      <c r="D250" s="159" t="s">
        <v>70</v>
      </c>
      <c r="E250" s="171" t="s">
        <v>82</v>
      </c>
      <c r="F250" s="171" t="s">
        <v>525</v>
      </c>
      <c r="G250" s="158"/>
      <c r="H250" s="158"/>
      <c r="I250" s="161"/>
      <c r="J250" s="172">
        <f>BK250</f>
        <v>0</v>
      </c>
      <c r="K250" s="158"/>
      <c r="L250" s="163"/>
      <c r="M250" s="164"/>
      <c r="N250" s="165"/>
      <c r="O250" s="165"/>
      <c r="P250" s="166">
        <f>SUM(P251:P269)</f>
        <v>0</v>
      </c>
      <c r="Q250" s="165"/>
      <c r="R250" s="166">
        <f>SUM(R251:R269)</f>
        <v>78.59515968000001</v>
      </c>
      <c r="S250" s="165"/>
      <c r="T250" s="167">
        <f>SUM(T251:T269)</f>
        <v>0</v>
      </c>
      <c r="AR250" s="168" t="s">
        <v>79</v>
      </c>
      <c r="AT250" s="169" t="s">
        <v>70</v>
      </c>
      <c r="AU250" s="169" t="s">
        <v>79</v>
      </c>
      <c r="AY250" s="168" t="s">
        <v>130</v>
      </c>
      <c r="BK250" s="170">
        <f>SUM(BK251:BK269)</f>
        <v>0</v>
      </c>
    </row>
    <row r="251" spans="1:65" s="2" customFormat="1" ht="14.4" customHeight="1">
      <c r="A251" s="34"/>
      <c r="B251" s="35"/>
      <c r="C251" s="173" t="s">
        <v>526</v>
      </c>
      <c r="D251" s="173" t="s">
        <v>132</v>
      </c>
      <c r="E251" s="174" t="s">
        <v>527</v>
      </c>
      <c r="F251" s="175" t="s">
        <v>528</v>
      </c>
      <c r="G251" s="176" t="s">
        <v>135</v>
      </c>
      <c r="H251" s="177">
        <v>0.165</v>
      </c>
      <c r="I251" s="178"/>
      <c r="J251" s="179">
        <f>ROUND(I251*H251,2)</f>
        <v>0</v>
      </c>
      <c r="K251" s="175" t="s">
        <v>136</v>
      </c>
      <c r="L251" s="39"/>
      <c r="M251" s="180" t="s">
        <v>19</v>
      </c>
      <c r="N251" s="181" t="s">
        <v>42</v>
      </c>
      <c r="O251" s="64"/>
      <c r="P251" s="182">
        <f>O251*H251</f>
        <v>0</v>
      </c>
      <c r="Q251" s="182">
        <v>2.16</v>
      </c>
      <c r="R251" s="182">
        <f>Q251*H251</f>
        <v>0.35640000000000005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137</v>
      </c>
      <c r="AT251" s="184" t="s">
        <v>132</v>
      </c>
      <c r="AU251" s="184" t="s">
        <v>82</v>
      </c>
      <c r="AY251" s="17" t="s">
        <v>130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79</v>
      </c>
      <c r="BK251" s="185">
        <f>ROUND(I251*H251,2)</f>
        <v>0</v>
      </c>
      <c r="BL251" s="17" t="s">
        <v>137</v>
      </c>
      <c r="BM251" s="184" t="s">
        <v>529</v>
      </c>
    </row>
    <row r="252" spans="1:47" s="2" customFormat="1" ht="12">
      <c r="A252" s="34"/>
      <c r="B252" s="35"/>
      <c r="C252" s="36"/>
      <c r="D252" s="186" t="s">
        <v>139</v>
      </c>
      <c r="E252" s="36"/>
      <c r="F252" s="187" t="s">
        <v>528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139</v>
      </c>
      <c r="AU252" s="17" t="s">
        <v>82</v>
      </c>
    </row>
    <row r="253" spans="2:51" s="13" customFormat="1" ht="12">
      <c r="B253" s="191"/>
      <c r="C253" s="192"/>
      <c r="D253" s="186" t="s">
        <v>141</v>
      </c>
      <c r="E253" s="193" t="s">
        <v>19</v>
      </c>
      <c r="F253" s="194" t="s">
        <v>530</v>
      </c>
      <c r="G253" s="192"/>
      <c r="H253" s="195">
        <v>0.165</v>
      </c>
      <c r="I253" s="196"/>
      <c r="J253" s="192"/>
      <c r="K253" s="192"/>
      <c r="L253" s="197"/>
      <c r="M253" s="198"/>
      <c r="N253" s="199"/>
      <c r="O253" s="199"/>
      <c r="P253" s="199"/>
      <c r="Q253" s="199"/>
      <c r="R253" s="199"/>
      <c r="S253" s="199"/>
      <c r="T253" s="200"/>
      <c r="AT253" s="201" t="s">
        <v>141</v>
      </c>
      <c r="AU253" s="201" t="s">
        <v>82</v>
      </c>
      <c r="AV253" s="13" t="s">
        <v>82</v>
      </c>
      <c r="AW253" s="13" t="s">
        <v>33</v>
      </c>
      <c r="AX253" s="13" t="s">
        <v>79</v>
      </c>
      <c r="AY253" s="201" t="s">
        <v>130</v>
      </c>
    </row>
    <row r="254" spans="1:65" s="2" customFormat="1" ht="14.4" customHeight="1">
      <c r="A254" s="34"/>
      <c r="B254" s="35"/>
      <c r="C254" s="173" t="s">
        <v>531</v>
      </c>
      <c r="D254" s="173" t="s">
        <v>132</v>
      </c>
      <c r="E254" s="174" t="s">
        <v>532</v>
      </c>
      <c r="F254" s="175" t="s">
        <v>533</v>
      </c>
      <c r="G254" s="176" t="s">
        <v>272</v>
      </c>
      <c r="H254" s="177">
        <v>99</v>
      </c>
      <c r="I254" s="178"/>
      <c r="J254" s="179">
        <f>ROUND(I254*H254,2)</f>
        <v>0</v>
      </c>
      <c r="K254" s="175" t="s">
        <v>136</v>
      </c>
      <c r="L254" s="39"/>
      <c r="M254" s="180" t="s">
        <v>19</v>
      </c>
      <c r="N254" s="181" t="s">
        <v>42</v>
      </c>
      <c r="O254" s="64"/>
      <c r="P254" s="182">
        <f>O254*H254</f>
        <v>0</v>
      </c>
      <c r="Q254" s="182">
        <v>0.00054</v>
      </c>
      <c r="R254" s="182">
        <f>Q254*H254</f>
        <v>0.05346</v>
      </c>
      <c r="S254" s="182">
        <v>0</v>
      </c>
      <c r="T254" s="18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4" t="s">
        <v>137</v>
      </c>
      <c r="AT254" s="184" t="s">
        <v>132</v>
      </c>
      <c r="AU254" s="184" t="s">
        <v>82</v>
      </c>
      <c r="AY254" s="17" t="s">
        <v>130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7" t="s">
        <v>79</v>
      </c>
      <c r="BK254" s="185">
        <f>ROUND(I254*H254,2)</f>
        <v>0</v>
      </c>
      <c r="BL254" s="17" t="s">
        <v>137</v>
      </c>
      <c r="BM254" s="184" t="s">
        <v>534</v>
      </c>
    </row>
    <row r="255" spans="1:47" s="2" customFormat="1" ht="12">
      <c r="A255" s="34"/>
      <c r="B255" s="35"/>
      <c r="C255" s="36"/>
      <c r="D255" s="186" t="s">
        <v>139</v>
      </c>
      <c r="E255" s="36"/>
      <c r="F255" s="187" t="s">
        <v>535</v>
      </c>
      <c r="G255" s="36"/>
      <c r="H255" s="36"/>
      <c r="I255" s="188"/>
      <c r="J255" s="36"/>
      <c r="K255" s="36"/>
      <c r="L255" s="39"/>
      <c r="M255" s="189"/>
      <c r="N255" s="190"/>
      <c r="O255" s="64"/>
      <c r="P255" s="64"/>
      <c r="Q255" s="64"/>
      <c r="R255" s="64"/>
      <c r="S255" s="64"/>
      <c r="T255" s="6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139</v>
      </c>
      <c r="AU255" s="17" t="s">
        <v>82</v>
      </c>
    </row>
    <row r="256" spans="2:51" s="13" customFormat="1" ht="12">
      <c r="B256" s="191"/>
      <c r="C256" s="192"/>
      <c r="D256" s="186" t="s">
        <v>141</v>
      </c>
      <c r="E256" s="193" t="s">
        <v>19</v>
      </c>
      <c r="F256" s="194" t="s">
        <v>536</v>
      </c>
      <c r="G256" s="192"/>
      <c r="H256" s="195">
        <v>99</v>
      </c>
      <c r="I256" s="196"/>
      <c r="J256" s="192"/>
      <c r="K256" s="192"/>
      <c r="L256" s="197"/>
      <c r="M256" s="198"/>
      <c r="N256" s="199"/>
      <c r="O256" s="199"/>
      <c r="P256" s="199"/>
      <c r="Q256" s="199"/>
      <c r="R256" s="199"/>
      <c r="S256" s="199"/>
      <c r="T256" s="200"/>
      <c r="AT256" s="201" t="s">
        <v>141</v>
      </c>
      <c r="AU256" s="201" t="s">
        <v>82</v>
      </c>
      <c r="AV256" s="13" t="s">
        <v>82</v>
      </c>
      <c r="AW256" s="13" t="s">
        <v>33</v>
      </c>
      <c r="AX256" s="13" t="s">
        <v>79</v>
      </c>
      <c r="AY256" s="201" t="s">
        <v>130</v>
      </c>
    </row>
    <row r="257" spans="1:65" s="2" customFormat="1" ht="14.4" customHeight="1">
      <c r="A257" s="34"/>
      <c r="B257" s="35"/>
      <c r="C257" s="173" t="s">
        <v>537</v>
      </c>
      <c r="D257" s="173" t="s">
        <v>132</v>
      </c>
      <c r="E257" s="174" t="s">
        <v>538</v>
      </c>
      <c r="F257" s="175" t="s">
        <v>539</v>
      </c>
      <c r="G257" s="176" t="s">
        <v>135</v>
      </c>
      <c r="H257" s="177">
        <v>30.008</v>
      </c>
      <c r="I257" s="178"/>
      <c r="J257" s="179">
        <f>ROUND(I257*H257,2)</f>
        <v>0</v>
      </c>
      <c r="K257" s="175" t="s">
        <v>136</v>
      </c>
      <c r="L257" s="39"/>
      <c r="M257" s="180" t="s">
        <v>19</v>
      </c>
      <c r="N257" s="181" t="s">
        <v>42</v>
      </c>
      <c r="O257" s="64"/>
      <c r="P257" s="182">
        <f>O257*H257</f>
        <v>0</v>
      </c>
      <c r="Q257" s="182">
        <v>2.53596</v>
      </c>
      <c r="R257" s="182">
        <f>Q257*H257</f>
        <v>76.09908768000001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137</v>
      </c>
      <c r="AT257" s="184" t="s">
        <v>132</v>
      </c>
      <c r="AU257" s="184" t="s">
        <v>82</v>
      </c>
      <c r="AY257" s="17" t="s">
        <v>130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79</v>
      </c>
      <c r="BK257" s="185">
        <f>ROUND(I257*H257,2)</f>
        <v>0</v>
      </c>
      <c r="BL257" s="17" t="s">
        <v>137</v>
      </c>
      <c r="BM257" s="184" t="s">
        <v>540</v>
      </c>
    </row>
    <row r="258" spans="1:47" s="2" customFormat="1" ht="12">
      <c r="A258" s="34"/>
      <c r="B258" s="35"/>
      <c r="C258" s="36"/>
      <c r="D258" s="186" t="s">
        <v>139</v>
      </c>
      <c r="E258" s="36"/>
      <c r="F258" s="187" t="s">
        <v>541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139</v>
      </c>
      <c r="AU258" s="17" t="s">
        <v>82</v>
      </c>
    </row>
    <row r="259" spans="2:51" s="14" customFormat="1" ht="12">
      <c r="B259" s="207"/>
      <c r="C259" s="208"/>
      <c r="D259" s="186" t="s">
        <v>141</v>
      </c>
      <c r="E259" s="209" t="s">
        <v>19</v>
      </c>
      <c r="F259" s="210" t="s">
        <v>311</v>
      </c>
      <c r="G259" s="208"/>
      <c r="H259" s="209" t="s">
        <v>19</v>
      </c>
      <c r="I259" s="211"/>
      <c r="J259" s="208"/>
      <c r="K259" s="208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141</v>
      </c>
      <c r="AU259" s="216" t="s">
        <v>82</v>
      </c>
      <c r="AV259" s="14" t="s">
        <v>79</v>
      </c>
      <c r="AW259" s="14" t="s">
        <v>33</v>
      </c>
      <c r="AX259" s="14" t="s">
        <v>71</v>
      </c>
      <c r="AY259" s="216" t="s">
        <v>130</v>
      </c>
    </row>
    <row r="260" spans="2:51" s="13" customFormat="1" ht="12">
      <c r="B260" s="191"/>
      <c r="C260" s="192"/>
      <c r="D260" s="186" t="s">
        <v>141</v>
      </c>
      <c r="E260" s="193" t="s">
        <v>19</v>
      </c>
      <c r="F260" s="194" t="s">
        <v>542</v>
      </c>
      <c r="G260" s="192"/>
      <c r="H260" s="195">
        <v>5.198</v>
      </c>
      <c r="I260" s="196"/>
      <c r="J260" s="192"/>
      <c r="K260" s="192"/>
      <c r="L260" s="197"/>
      <c r="M260" s="198"/>
      <c r="N260" s="199"/>
      <c r="O260" s="199"/>
      <c r="P260" s="199"/>
      <c r="Q260" s="199"/>
      <c r="R260" s="199"/>
      <c r="S260" s="199"/>
      <c r="T260" s="200"/>
      <c r="AT260" s="201" t="s">
        <v>141</v>
      </c>
      <c r="AU260" s="201" t="s">
        <v>82</v>
      </c>
      <c r="AV260" s="13" t="s">
        <v>82</v>
      </c>
      <c r="AW260" s="13" t="s">
        <v>33</v>
      </c>
      <c r="AX260" s="13" t="s">
        <v>71</v>
      </c>
      <c r="AY260" s="201" t="s">
        <v>130</v>
      </c>
    </row>
    <row r="261" spans="2:51" s="13" customFormat="1" ht="12">
      <c r="B261" s="191"/>
      <c r="C261" s="192"/>
      <c r="D261" s="186" t="s">
        <v>141</v>
      </c>
      <c r="E261" s="193" t="s">
        <v>19</v>
      </c>
      <c r="F261" s="194" t="s">
        <v>543</v>
      </c>
      <c r="G261" s="192"/>
      <c r="H261" s="195">
        <v>3.807</v>
      </c>
      <c r="I261" s="196"/>
      <c r="J261" s="192"/>
      <c r="K261" s="192"/>
      <c r="L261" s="197"/>
      <c r="M261" s="198"/>
      <c r="N261" s="199"/>
      <c r="O261" s="199"/>
      <c r="P261" s="199"/>
      <c r="Q261" s="199"/>
      <c r="R261" s="199"/>
      <c r="S261" s="199"/>
      <c r="T261" s="200"/>
      <c r="AT261" s="201" t="s">
        <v>141</v>
      </c>
      <c r="AU261" s="201" t="s">
        <v>82</v>
      </c>
      <c r="AV261" s="13" t="s">
        <v>82</v>
      </c>
      <c r="AW261" s="13" t="s">
        <v>33</v>
      </c>
      <c r="AX261" s="13" t="s">
        <v>71</v>
      </c>
      <c r="AY261" s="201" t="s">
        <v>130</v>
      </c>
    </row>
    <row r="262" spans="2:51" s="13" customFormat="1" ht="12">
      <c r="B262" s="191"/>
      <c r="C262" s="192"/>
      <c r="D262" s="186" t="s">
        <v>141</v>
      </c>
      <c r="E262" s="193" t="s">
        <v>19</v>
      </c>
      <c r="F262" s="194" t="s">
        <v>544</v>
      </c>
      <c r="G262" s="192"/>
      <c r="H262" s="195">
        <v>13.563</v>
      </c>
      <c r="I262" s="196"/>
      <c r="J262" s="192"/>
      <c r="K262" s="192"/>
      <c r="L262" s="197"/>
      <c r="M262" s="198"/>
      <c r="N262" s="199"/>
      <c r="O262" s="199"/>
      <c r="P262" s="199"/>
      <c r="Q262" s="199"/>
      <c r="R262" s="199"/>
      <c r="S262" s="199"/>
      <c r="T262" s="200"/>
      <c r="AT262" s="201" t="s">
        <v>141</v>
      </c>
      <c r="AU262" s="201" t="s">
        <v>82</v>
      </c>
      <c r="AV262" s="13" t="s">
        <v>82</v>
      </c>
      <c r="AW262" s="13" t="s">
        <v>33</v>
      </c>
      <c r="AX262" s="13" t="s">
        <v>71</v>
      </c>
      <c r="AY262" s="201" t="s">
        <v>130</v>
      </c>
    </row>
    <row r="263" spans="2:51" s="13" customFormat="1" ht="12">
      <c r="B263" s="191"/>
      <c r="C263" s="192"/>
      <c r="D263" s="186" t="s">
        <v>141</v>
      </c>
      <c r="E263" s="193" t="s">
        <v>19</v>
      </c>
      <c r="F263" s="194" t="s">
        <v>545</v>
      </c>
      <c r="G263" s="192"/>
      <c r="H263" s="195">
        <v>7.44</v>
      </c>
      <c r="I263" s="196"/>
      <c r="J263" s="192"/>
      <c r="K263" s="192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141</v>
      </c>
      <c r="AU263" s="201" t="s">
        <v>82</v>
      </c>
      <c r="AV263" s="13" t="s">
        <v>82</v>
      </c>
      <c r="AW263" s="13" t="s">
        <v>33</v>
      </c>
      <c r="AX263" s="13" t="s">
        <v>71</v>
      </c>
      <c r="AY263" s="201" t="s">
        <v>130</v>
      </c>
    </row>
    <row r="264" spans="1:65" s="2" customFormat="1" ht="14.4" customHeight="1">
      <c r="A264" s="34"/>
      <c r="B264" s="35"/>
      <c r="C264" s="173" t="s">
        <v>546</v>
      </c>
      <c r="D264" s="173" t="s">
        <v>132</v>
      </c>
      <c r="E264" s="174" t="s">
        <v>547</v>
      </c>
      <c r="F264" s="175" t="s">
        <v>548</v>
      </c>
      <c r="G264" s="176" t="s">
        <v>278</v>
      </c>
      <c r="H264" s="177">
        <v>13.5</v>
      </c>
      <c r="I264" s="178"/>
      <c r="J264" s="179">
        <f>ROUND(I264*H264,2)</f>
        <v>0</v>
      </c>
      <c r="K264" s="175" t="s">
        <v>136</v>
      </c>
      <c r="L264" s="39"/>
      <c r="M264" s="180" t="s">
        <v>19</v>
      </c>
      <c r="N264" s="181" t="s">
        <v>42</v>
      </c>
      <c r="O264" s="64"/>
      <c r="P264" s="182">
        <f>O264*H264</f>
        <v>0</v>
      </c>
      <c r="Q264" s="182">
        <v>0.00014</v>
      </c>
      <c r="R264" s="182">
        <f>Q264*H264</f>
        <v>0.0018899999999999998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137</v>
      </c>
      <c r="AT264" s="184" t="s">
        <v>132</v>
      </c>
      <c r="AU264" s="184" t="s">
        <v>82</v>
      </c>
      <c r="AY264" s="17" t="s">
        <v>130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79</v>
      </c>
      <c r="BK264" s="185">
        <f>ROUND(I264*H264,2)</f>
        <v>0</v>
      </c>
      <c r="BL264" s="17" t="s">
        <v>137</v>
      </c>
      <c r="BM264" s="184" t="s">
        <v>549</v>
      </c>
    </row>
    <row r="265" spans="1:47" s="2" customFormat="1" ht="12">
      <c r="A265" s="34"/>
      <c r="B265" s="35"/>
      <c r="C265" s="36"/>
      <c r="D265" s="186" t="s">
        <v>139</v>
      </c>
      <c r="E265" s="36"/>
      <c r="F265" s="187" t="s">
        <v>550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139</v>
      </c>
      <c r="AU265" s="17" t="s">
        <v>82</v>
      </c>
    </row>
    <row r="266" spans="2:51" s="13" customFormat="1" ht="12">
      <c r="B266" s="191"/>
      <c r="C266" s="192"/>
      <c r="D266" s="186" t="s">
        <v>141</v>
      </c>
      <c r="E266" s="193" t="s">
        <v>19</v>
      </c>
      <c r="F266" s="194" t="s">
        <v>551</v>
      </c>
      <c r="G266" s="192"/>
      <c r="H266" s="195">
        <v>13.5</v>
      </c>
      <c r="I266" s="196"/>
      <c r="J266" s="192"/>
      <c r="K266" s="192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141</v>
      </c>
      <c r="AU266" s="201" t="s">
        <v>82</v>
      </c>
      <c r="AV266" s="13" t="s">
        <v>82</v>
      </c>
      <c r="AW266" s="13" t="s">
        <v>33</v>
      </c>
      <c r="AX266" s="13" t="s">
        <v>79</v>
      </c>
      <c r="AY266" s="201" t="s">
        <v>130</v>
      </c>
    </row>
    <row r="267" spans="1:65" s="2" customFormat="1" ht="14.4" customHeight="1">
      <c r="A267" s="34"/>
      <c r="B267" s="35"/>
      <c r="C267" s="217" t="s">
        <v>552</v>
      </c>
      <c r="D267" s="217" t="s">
        <v>365</v>
      </c>
      <c r="E267" s="218" t="s">
        <v>553</v>
      </c>
      <c r="F267" s="219" t="s">
        <v>554</v>
      </c>
      <c r="G267" s="220" t="s">
        <v>135</v>
      </c>
      <c r="H267" s="221">
        <v>0.933</v>
      </c>
      <c r="I267" s="222"/>
      <c r="J267" s="223">
        <f>ROUND(I267*H267,2)</f>
        <v>0</v>
      </c>
      <c r="K267" s="219" t="s">
        <v>136</v>
      </c>
      <c r="L267" s="224"/>
      <c r="M267" s="225" t="s">
        <v>19</v>
      </c>
      <c r="N267" s="226" t="s">
        <v>42</v>
      </c>
      <c r="O267" s="64"/>
      <c r="P267" s="182">
        <f>O267*H267</f>
        <v>0</v>
      </c>
      <c r="Q267" s="182">
        <v>2.234</v>
      </c>
      <c r="R267" s="182">
        <f>Q267*H267</f>
        <v>2.0843220000000002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178</v>
      </c>
      <c r="AT267" s="184" t="s">
        <v>365</v>
      </c>
      <c r="AU267" s="184" t="s">
        <v>82</v>
      </c>
      <c r="AY267" s="17" t="s">
        <v>130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79</v>
      </c>
      <c r="BK267" s="185">
        <f>ROUND(I267*H267,2)</f>
        <v>0</v>
      </c>
      <c r="BL267" s="17" t="s">
        <v>137</v>
      </c>
      <c r="BM267" s="184" t="s">
        <v>555</v>
      </c>
    </row>
    <row r="268" spans="1:47" s="2" customFormat="1" ht="12">
      <c r="A268" s="34"/>
      <c r="B268" s="35"/>
      <c r="C268" s="36"/>
      <c r="D268" s="186" t="s">
        <v>139</v>
      </c>
      <c r="E268" s="36"/>
      <c r="F268" s="187" t="s">
        <v>554</v>
      </c>
      <c r="G268" s="36"/>
      <c r="H268" s="36"/>
      <c r="I268" s="188"/>
      <c r="J268" s="36"/>
      <c r="K268" s="36"/>
      <c r="L268" s="39"/>
      <c r="M268" s="189"/>
      <c r="N268" s="190"/>
      <c r="O268" s="64"/>
      <c r="P268" s="64"/>
      <c r="Q268" s="64"/>
      <c r="R268" s="64"/>
      <c r="S268" s="64"/>
      <c r="T268" s="6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139</v>
      </c>
      <c r="AU268" s="17" t="s">
        <v>82</v>
      </c>
    </row>
    <row r="269" spans="2:51" s="13" customFormat="1" ht="12">
      <c r="B269" s="191"/>
      <c r="C269" s="192"/>
      <c r="D269" s="186" t="s">
        <v>141</v>
      </c>
      <c r="E269" s="193" t="s">
        <v>19</v>
      </c>
      <c r="F269" s="194" t="s">
        <v>556</v>
      </c>
      <c r="G269" s="192"/>
      <c r="H269" s="195">
        <v>0.933</v>
      </c>
      <c r="I269" s="196"/>
      <c r="J269" s="192"/>
      <c r="K269" s="192"/>
      <c r="L269" s="197"/>
      <c r="M269" s="198"/>
      <c r="N269" s="199"/>
      <c r="O269" s="199"/>
      <c r="P269" s="199"/>
      <c r="Q269" s="199"/>
      <c r="R269" s="199"/>
      <c r="S269" s="199"/>
      <c r="T269" s="200"/>
      <c r="AT269" s="201" t="s">
        <v>141</v>
      </c>
      <c r="AU269" s="201" t="s">
        <v>82</v>
      </c>
      <c r="AV269" s="13" t="s">
        <v>82</v>
      </c>
      <c r="AW269" s="13" t="s">
        <v>33</v>
      </c>
      <c r="AX269" s="13" t="s">
        <v>79</v>
      </c>
      <c r="AY269" s="201" t="s">
        <v>130</v>
      </c>
    </row>
    <row r="270" spans="2:63" s="12" customFormat="1" ht="22.8" customHeight="1">
      <c r="B270" s="157"/>
      <c r="C270" s="158"/>
      <c r="D270" s="159" t="s">
        <v>70</v>
      </c>
      <c r="E270" s="171" t="s">
        <v>148</v>
      </c>
      <c r="F270" s="171" t="s">
        <v>557</v>
      </c>
      <c r="G270" s="158"/>
      <c r="H270" s="158"/>
      <c r="I270" s="161"/>
      <c r="J270" s="172">
        <f>BK270</f>
        <v>0</v>
      </c>
      <c r="K270" s="158"/>
      <c r="L270" s="163"/>
      <c r="M270" s="164"/>
      <c r="N270" s="165"/>
      <c r="O270" s="165"/>
      <c r="P270" s="166">
        <f>SUM(P271:P324)</f>
        <v>0</v>
      </c>
      <c r="Q270" s="165"/>
      <c r="R270" s="166">
        <f>SUM(R271:R324)</f>
        <v>1410.3658388600002</v>
      </c>
      <c r="S270" s="165"/>
      <c r="T270" s="167">
        <f>SUM(T271:T324)</f>
        <v>0</v>
      </c>
      <c r="AR270" s="168" t="s">
        <v>79</v>
      </c>
      <c r="AT270" s="169" t="s">
        <v>70</v>
      </c>
      <c r="AU270" s="169" t="s">
        <v>79</v>
      </c>
      <c r="AY270" s="168" t="s">
        <v>130</v>
      </c>
      <c r="BK270" s="170">
        <f>SUM(BK271:BK324)</f>
        <v>0</v>
      </c>
    </row>
    <row r="271" spans="1:65" s="2" customFormat="1" ht="14.4" customHeight="1">
      <c r="A271" s="34"/>
      <c r="B271" s="35"/>
      <c r="C271" s="173" t="s">
        <v>558</v>
      </c>
      <c r="D271" s="173" t="s">
        <v>132</v>
      </c>
      <c r="E271" s="174" t="s">
        <v>559</v>
      </c>
      <c r="F271" s="175" t="s">
        <v>560</v>
      </c>
      <c r="G271" s="176" t="s">
        <v>135</v>
      </c>
      <c r="H271" s="177">
        <v>379.058</v>
      </c>
      <c r="I271" s="178"/>
      <c r="J271" s="179">
        <f>ROUND(I271*H271,2)</f>
        <v>0</v>
      </c>
      <c r="K271" s="175" t="s">
        <v>136</v>
      </c>
      <c r="L271" s="39"/>
      <c r="M271" s="180" t="s">
        <v>19</v>
      </c>
      <c r="N271" s="181" t="s">
        <v>42</v>
      </c>
      <c r="O271" s="64"/>
      <c r="P271" s="182">
        <f>O271*H271</f>
        <v>0</v>
      </c>
      <c r="Q271" s="182">
        <v>2.80894</v>
      </c>
      <c r="R271" s="182">
        <f>Q271*H271</f>
        <v>1064.7511785200002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137</v>
      </c>
      <c r="AT271" s="184" t="s">
        <v>132</v>
      </c>
      <c r="AU271" s="184" t="s">
        <v>82</v>
      </c>
      <c r="AY271" s="17" t="s">
        <v>130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79</v>
      </c>
      <c r="BK271" s="185">
        <f>ROUND(I271*H271,2)</f>
        <v>0</v>
      </c>
      <c r="BL271" s="17" t="s">
        <v>137</v>
      </c>
      <c r="BM271" s="184" t="s">
        <v>561</v>
      </c>
    </row>
    <row r="272" spans="1:47" s="2" customFormat="1" ht="28.8">
      <c r="A272" s="34"/>
      <c r="B272" s="35"/>
      <c r="C272" s="36"/>
      <c r="D272" s="186" t="s">
        <v>139</v>
      </c>
      <c r="E272" s="36"/>
      <c r="F272" s="187" t="s">
        <v>562</v>
      </c>
      <c r="G272" s="36"/>
      <c r="H272" s="36"/>
      <c r="I272" s="188"/>
      <c r="J272" s="36"/>
      <c r="K272" s="36"/>
      <c r="L272" s="39"/>
      <c r="M272" s="189"/>
      <c r="N272" s="190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139</v>
      </c>
      <c r="AU272" s="17" t="s">
        <v>82</v>
      </c>
    </row>
    <row r="273" spans="1:47" s="2" customFormat="1" ht="38.4">
      <c r="A273" s="34"/>
      <c r="B273" s="35"/>
      <c r="C273" s="36"/>
      <c r="D273" s="186" t="s">
        <v>206</v>
      </c>
      <c r="E273" s="36"/>
      <c r="F273" s="202" t="s">
        <v>563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206</v>
      </c>
      <c r="AU273" s="17" t="s">
        <v>82</v>
      </c>
    </row>
    <row r="274" spans="2:51" s="13" customFormat="1" ht="12">
      <c r="B274" s="191"/>
      <c r="C274" s="192"/>
      <c r="D274" s="186" t="s">
        <v>141</v>
      </c>
      <c r="E274" s="193" t="s">
        <v>19</v>
      </c>
      <c r="F274" s="194" t="s">
        <v>564</v>
      </c>
      <c r="G274" s="192"/>
      <c r="H274" s="195">
        <v>3.19</v>
      </c>
      <c r="I274" s="196"/>
      <c r="J274" s="192"/>
      <c r="K274" s="192"/>
      <c r="L274" s="197"/>
      <c r="M274" s="198"/>
      <c r="N274" s="199"/>
      <c r="O274" s="199"/>
      <c r="P274" s="199"/>
      <c r="Q274" s="199"/>
      <c r="R274" s="199"/>
      <c r="S274" s="199"/>
      <c r="T274" s="200"/>
      <c r="AT274" s="201" t="s">
        <v>141</v>
      </c>
      <c r="AU274" s="201" t="s">
        <v>82</v>
      </c>
      <c r="AV274" s="13" t="s">
        <v>82</v>
      </c>
      <c r="AW274" s="13" t="s">
        <v>33</v>
      </c>
      <c r="AX274" s="13" t="s">
        <v>71</v>
      </c>
      <c r="AY274" s="201" t="s">
        <v>130</v>
      </c>
    </row>
    <row r="275" spans="2:51" s="14" customFormat="1" ht="12">
      <c r="B275" s="207"/>
      <c r="C275" s="208"/>
      <c r="D275" s="186" t="s">
        <v>141</v>
      </c>
      <c r="E275" s="209" t="s">
        <v>19</v>
      </c>
      <c r="F275" s="210" t="s">
        <v>311</v>
      </c>
      <c r="G275" s="208"/>
      <c r="H275" s="209" t="s">
        <v>19</v>
      </c>
      <c r="I275" s="211"/>
      <c r="J275" s="208"/>
      <c r="K275" s="208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141</v>
      </c>
      <c r="AU275" s="216" t="s">
        <v>82</v>
      </c>
      <c r="AV275" s="14" t="s">
        <v>79</v>
      </c>
      <c r="AW275" s="14" t="s">
        <v>33</v>
      </c>
      <c r="AX275" s="14" t="s">
        <v>71</v>
      </c>
      <c r="AY275" s="216" t="s">
        <v>130</v>
      </c>
    </row>
    <row r="276" spans="2:51" s="13" customFormat="1" ht="12">
      <c r="B276" s="191"/>
      <c r="C276" s="192"/>
      <c r="D276" s="186" t="s">
        <v>141</v>
      </c>
      <c r="E276" s="193" t="s">
        <v>19</v>
      </c>
      <c r="F276" s="194" t="s">
        <v>565</v>
      </c>
      <c r="G276" s="192"/>
      <c r="H276" s="195">
        <v>22.626</v>
      </c>
      <c r="I276" s="196"/>
      <c r="J276" s="192"/>
      <c r="K276" s="192"/>
      <c r="L276" s="197"/>
      <c r="M276" s="198"/>
      <c r="N276" s="199"/>
      <c r="O276" s="199"/>
      <c r="P276" s="199"/>
      <c r="Q276" s="199"/>
      <c r="R276" s="199"/>
      <c r="S276" s="199"/>
      <c r="T276" s="200"/>
      <c r="AT276" s="201" t="s">
        <v>141</v>
      </c>
      <c r="AU276" s="201" t="s">
        <v>82</v>
      </c>
      <c r="AV276" s="13" t="s">
        <v>82</v>
      </c>
      <c r="AW276" s="13" t="s">
        <v>33</v>
      </c>
      <c r="AX276" s="13" t="s">
        <v>71</v>
      </c>
      <c r="AY276" s="201" t="s">
        <v>130</v>
      </c>
    </row>
    <row r="277" spans="2:51" s="13" customFormat="1" ht="12">
      <c r="B277" s="191"/>
      <c r="C277" s="192"/>
      <c r="D277" s="186" t="s">
        <v>141</v>
      </c>
      <c r="E277" s="193" t="s">
        <v>19</v>
      </c>
      <c r="F277" s="194" t="s">
        <v>566</v>
      </c>
      <c r="G277" s="192"/>
      <c r="H277" s="195">
        <v>58.995</v>
      </c>
      <c r="I277" s="196"/>
      <c r="J277" s="192"/>
      <c r="K277" s="192"/>
      <c r="L277" s="197"/>
      <c r="M277" s="198"/>
      <c r="N277" s="199"/>
      <c r="O277" s="199"/>
      <c r="P277" s="199"/>
      <c r="Q277" s="199"/>
      <c r="R277" s="199"/>
      <c r="S277" s="199"/>
      <c r="T277" s="200"/>
      <c r="AT277" s="201" t="s">
        <v>141</v>
      </c>
      <c r="AU277" s="201" t="s">
        <v>82</v>
      </c>
      <c r="AV277" s="13" t="s">
        <v>82</v>
      </c>
      <c r="AW277" s="13" t="s">
        <v>33</v>
      </c>
      <c r="AX277" s="13" t="s">
        <v>71</v>
      </c>
      <c r="AY277" s="201" t="s">
        <v>130</v>
      </c>
    </row>
    <row r="278" spans="2:51" s="13" customFormat="1" ht="12">
      <c r="B278" s="191"/>
      <c r="C278" s="192"/>
      <c r="D278" s="186" t="s">
        <v>141</v>
      </c>
      <c r="E278" s="193" t="s">
        <v>19</v>
      </c>
      <c r="F278" s="194" t="s">
        <v>567</v>
      </c>
      <c r="G278" s="192"/>
      <c r="H278" s="195">
        <v>93.351</v>
      </c>
      <c r="I278" s="196"/>
      <c r="J278" s="192"/>
      <c r="K278" s="192"/>
      <c r="L278" s="197"/>
      <c r="M278" s="198"/>
      <c r="N278" s="199"/>
      <c r="O278" s="199"/>
      <c r="P278" s="199"/>
      <c r="Q278" s="199"/>
      <c r="R278" s="199"/>
      <c r="S278" s="199"/>
      <c r="T278" s="200"/>
      <c r="AT278" s="201" t="s">
        <v>141</v>
      </c>
      <c r="AU278" s="201" t="s">
        <v>82</v>
      </c>
      <c r="AV278" s="13" t="s">
        <v>82</v>
      </c>
      <c r="AW278" s="13" t="s">
        <v>33</v>
      </c>
      <c r="AX278" s="13" t="s">
        <v>71</v>
      </c>
      <c r="AY278" s="201" t="s">
        <v>130</v>
      </c>
    </row>
    <row r="279" spans="2:51" s="13" customFormat="1" ht="12">
      <c r="B279" s="191"/>
      <c r="C279" s="192"/>
      <c r="D279" s="186" t="s">
        <v>141</v>
      </c>
      <c r="E279" s="193" t="s">
        <v>19</v>
      </c>
      <c r="F279" s="194" t="s">
        <v>568</v>
      </c>
      <c r="G279" s="192"/>
      <c r="H279" s="195">
        <v>41.941</v>
      </c>
      <c r="I279" s="196"/>
      <c r="J279" s="192"/>
      <c r="K279" s="192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141</v>
      </c>
      <c r="AU279" s="201" t="s">
        <v>82</v>
      </c>
      <c r="AV279" s="13" t="s">
        <v>82</v>
      </c>
      <c r="AW279" s="13" t="s">
        <v>33</v>
      </c>
      <c r="AX279" s="13" t="s">
        <v>71</v>
      </c>
      <c r="AY279" s="201" t="s">
        <v>130</v>
      </c>
    </row>
    <row r="280" spans="2:51" s="13" customFormat="1" ht="12">
      <c r="B280" s="191"/>
      <c r="C280" s="192"/>
      <c r="D280" s="186" t="s">
        <v>141</v>
      </c>
      <c r="E280" s="193" t="s">
        <v>19</v>
      </c>
      <c r="F280" s="194" t="s">
        <v>569</v>
      </c>
      <c r="G280" s="192"/>
      <c r="H280" s="195">
        <v>59.566</v>
      </c>
      <c r="I280" s="196"/>
      <c r="J280" s="192"/>
      <c r="K280" s="192"/>
      <c r="L280" s="197"/>
      <c r="M280" s="198"/>
      <c r="N280" s="199"/>
      <c r="O280" s="199"/>
      <c r="P280" s="199"/>
      <c r="Q280" s="199"/>
      <c r="R280" s="199"/>
      <c r="S280" s="199"/>
      <c r="T280" s="200"/>
      <c r="AT280" s="201" t="s">
        <v>141</v>
      </c>
      <c r="AU280" s="201" t="s">
        <v>82</v>
      </c>
      <c r="AV280" s="13" t="s">
        <v>82</v>
      </c>
      <c r="AW280" s="13" t="s">
        <v>33</v>
      </c>
      <c r="AX280" s="13" t="s">
        <v>71</v>
      </c>
      <c r="AY280" s="201" t="s">
        <v>130</v>
      </c>
    </row>
    <row r="281" spans="2:51" s="13" customFormat="1" ht="12">
      <c r="B281" s="191"/>
      <c r="C281" s="192"/>
      <c r="D281" s="186" t="s">
        <v>141</v>
      </c>
      <c r="E281" s="193" t="s">
        <v>19</v>
      </c>
      <c r="F281" s="194" t="s">
        <v>570</v>
      </c>
      <c r="G281" s="192"/>
      <c r="H281" s="195">
        <v>40.778</v>
      </c>
      <c r="I281" s="196"/>
      <c r="J281" s="192"/>
      <c r="K281" s="192"/>
      <c r="L281" s="197"/>
      <c r="M281" s="198"/>
      <c r="N281" s="199"/>
      <c r="O281" s="199"/>
      <c r="P281" s="199"/>
      <c r="Q281" s="199"/>
      <c r="R281" s="199"/>
      <c r="S281" s="199"/>
      <c r="T281" s="200"/>
      <c r="AT281" s="201" t="s">
        <v>141</v>
      </c>
      <c r="AU281" s="201" t="s">
        <v>82</v>
      </c>
      <c r="AV281" s="13" t="s">
        <v>82</v>
      </c>
      <c r="AW281" s="13" t="s">
        <v>33</v>
      </c>
      <c r="AX281" s="13" t="s">
        <v>71</v>
      </c>
      <c r="AY281" s="201" t="s">
        <v>130</v>
      </c>
    </row>
    <row r="282" spans="2:51" s="13" customFormat="1" ht="12">
      <c r="B282" s="191"/>
      <c r="C282" s="192"/>
      <c r="D282" s="186" t="s">
        <v>141</v>
      </c>
      <c r="E282" s="193" t="s">
        <v>19</v>
      </c>
      <c r="F282" s="194" t="s">
        <v>571</v>
      </c>
      <c r="G282" s="192"/>
      <c r="H282" s="195">
        <v>58.611</v>
      </c>
      <c r="I282" s="196"/>
      <c r="J282" s="192"/>
      <c r="K282" s="192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141</v>
      </c>
      <c r="AU282" s="201" t="s">
        <v>82</v>
      </c>
      <c r="AV282" s="13" t="s">
        <v>82</v>
      </c>
      <c r="AW282" s="13" t="s">
        <v>33</v>
      </c>
      <c r="AX282" s="13" t="s">
        <v>71</v>
      </c>
      <c r="AY282" s="201" t="s">
        <v>130</v>
      </c>
    </row>
    <row r="283" spans="1:65" s="2" customFormat="1" ht="14.4" customHeight="1">
      <c r="A283" s="34"/>
      <c r="B283" s="35"/>
      <c r="C283" s="173" t="s">
        <v>572</v>
      </c>
      <c r="D283" s="173" t="s">
        <v>132</v>
      </c>
      <c r="E283" s="174" t="s">
        <v>573</v>
      </c>
      <c r="F283" s="175" t="s">
        <v>574</v>
      </c>
      <c r="G283" s="176" t="s">
        <v>212</v>
      </c>
      <c r="H283" s="177">
        <v>770.453</v>
      </c>
      <c r="I283" s="178"/>
      <c r="J283" s="179">
        <f>ROUND(I283*H283,2)</f>
        <v>0</v>
      </c>
      <c r="K283" s="175" t="s">
        <v>136</v>
      </c>
      <c r="L283" s="39"/>
      <c r="M283" s="180" t="s">
        <v>19</v>
      </c>
      <c r="N283" s="181" t="s">
        <v>42</v>
      </c>
      <c r="O283" s="64"/>
      <c r="P283" s="182">
        <f>O283*H283</f>
        <v>0</v>
      </c>
      <c r="Q283" s="182">
        <v>0.00726</v>
      </c>
      <c r="R283" s="182">
        <f>Q283*H283</f>
        <v>5.5934887799999995</v>
      </c>
      <c r="S283" s="182">
        <v>0</v>
      </c>
      <c r="T283" s="183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4" t="s">
        <v>137</v>
      </c>
      <c r="AT283" s="184" t="s">
        <v>132</v>
      </c>
      <c r="AU283" s="184" t="s">
        <v>82</v>
      </c>
      <c r="AY283" s="17" t="s">
        <v>130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7" t="s">
        <v>79</v>
      </c>
      <c r="BK283" s="185">
        <f>ROUND(I283*H283,2)</f>
        <v>0</v>
      </c>
      <c r="BL283" s="17" t="s">
        <v>137</v>
      </c>
      <c r="BM283" s="184" t="s">
        <v>575</v>
      </c>
    </row>
    <row r="284" spans="1:47" s="2" customFormat="1" ht="28.8">
      <c r="A284" s="34"/>
      <c r="B284" s="35"/>
      <c r="C284" s="36"/>
      <c r="D284" s="186" t="s">
        <v>139</v>
      </c>
      <c r="E284" s="36"/>
      <c r="F284" s="187" t="s">
        <v>576</v>
      </c>
      <c r="G284" s="36"/>
      <c r="H284" s="36"/>
      <c r="I284" s="188"/>
      <c r="J284" s="36"/>
      <c r="K284" s="36"/>
      <c r="L284" s="39"/>
      <c r="M284" s="189"/>
      <c r="N284" s="190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139</v>
      </c>
      <c r="AU284" s="17" t="s">
        <v>82</v>
      </c>
    </row>
    <row r="285" spans="2:51" s="13" customFormat="1" ht="12">
      <c r="B285" s="191"/>
      <c r="C285" s="192"/>
      <c r="D285" s="186" t="s">
        <v>141</v>
      </c>
      <c r="E285" s="193" t="s">
        <v>19</v>
      </c>
      <c r="F285" s="194" t="s">
        <v>577</v>
      </c>
      <c r="G285" s="192"/>
      <c r="H285" s="195">
        <v>24.558</v>
      </c>
      <c r="I285" s="196"/>
      <c r="J285" s="192"/>
      <c r="K285" s="192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141</v>
      </c>
      <c r="AU285" s="201" t="s">
        <v>82</v>
      </c>
      <c r="AV285" s="13" t="s">
        <v>82</v>
      </c>
      <c r="AW285" s="13" t="s">
        <v>33</v>
      </c>
      <c r="AX285" s="13" t="s">
        <v>71</v>
      </c>
      <c r="AY285" s="201" t="s">
        <v>130</v>
      </c>
    </row>
    <row r="286" spans="2:51" s="14" customFormat="1" ht="12">
      <c r="B286" s="207"/>
      <c r="C286" s="208"/>
      <c r="D286" s="186" t="s">
        <v>141</v>
      </c>
      <c r="E286" s="209" t="s">
        <v>19</v>
      </c>
      <c r="F286" s="210" t="s">
        <v>311</v>
      </c>
      <c r="G286" s="208"/>
      <c r="H286" s="209" t="s">
        <v>19</v>
      </c>
      <c r="I286" s="211"/>
      <c r="J286" s="208"/>
      <c r="K286" s="208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141</v>
      </c>
      <c r="AU286" s="216" t="s">
        <v>82</v>
      </c>
      <c r="AV286" s="14" t="s">
        <v>79</v>
      </c>
      <c r="AW286" s="14" t="s">
        <v>33</v>
      </c>
      <c r="AX286" s="14" t="s">
        <v>71</v>
      </c>
      <c r="AY286" s="216" t="s">
        <v>130</v>
      </c>
    </row>
    <row r="287" spans="2:51" s="13" customFormat="1" ht="12">
      <c r="B287" s="191"/>
      <c r="C287" s="192"/>
      <c r="D287" s="186" t="s">
        <v>141</v>
      </c>
      <c r="E287" s="193" t="s">
        <v>19</v>
      </c>
      <c r="F287" s="194" t="s">
        <v>578</v>
      </c>
      <c r="G287" s="192"/>
      <c r="H287" s="195">
        <v>80.1</v>
      </c>
      <c r="I287" s="196"/>
      <c r="J287" s="192"/>
      <c r="K287" s="192"/>
      <c r="L287" s="197"/>
      <c r="M287" s="198"/>
      <c r="N287" s="199"/>
      <c r="O287" s="199"/>
      <c r="P287" s="199"/>
      <c r="Q287" s="199"/>
      <c r="R287" s="199"/>
      <c r="S287" s="199"/>
      <c r="T287" s="200"/>
      <c r="AT287" s="201" t="s">
        <v>141</v>
      </c>
      <c r="AU287" s="201" t="s">
        <v>82</v>
      </c>
      <c r="AV287" s="13" t="s">
        <v>82</v>
      </c>
      <c r="AW287" s="13" t="s">
        <v>33</v>
      </c>
      <c r="AX287" s="13" t="s">
        <v>71</v>
      </c>
      <c r="AY287" s="201" t="s">
        <v>130</v>
      </c>
    </row>
    <row r="288" spans="2:51" s="13" customFormat="1" ht="12">
      <c r="B288" s="191"/>
      <c r="C288" s="192"/>
      <c r="D288" s="186" t="s">
        <v>141</v>
      </c>
      <c r="E288" s="193" t="s">
        <v>19</v>
      </c>
      <c r="F288" s="194" t="s">
        <v>579</v>
      </c>
      <c r="G288" s="192"/>
      <c r="H288" s="195">
        <v>158.848</v>
      </c>
      <c r="I288" s="196"/>
      <c r="J288" s="192"/>
      <c r="K288" s="192"/>
      <c r="L288" s="197"/>
      <c r="M288" s="198"/>
      <c r="N288" s="199"/>
      <c r="O288" s="199"/>
      <c r="P288" s="199"/>
      <c r="Q288" s="199"/>
      <c r="R288" s="199"/>
      <c r="S288" s="199"/>
      <c r="T288" s="200"/>
      <c r="AT288" s="201" t="s">
        <v>141</v>
      </c>
      <c r="AU288" s="201" t="s">
        <v>82</v>
      </c>
      <c r="AV288" s="13" t="s">
        <v>82</v>
      </c>
      <c r="AW288" s="13" t="s">
        <v>33</v>
      </c>
      <c r="AX288" s="13" t="s">
        <v>71</v>
      </c>
      <c r="AY288" s="201" t="s">
        <v>130</v>
      </c>
    </row>
    <row r="289" spans="2:51" s="13" customFormat="1" ht="12">
      <c r="B289" s="191"/>
      <c r="C289" s="192"/>
      <c r="D289" s="186" t="s">
        <v>141</v>
      </c>
      <c r="E289" s="193" t="s">
        <v>19</v>
      </c>
      <c r="F289" s="194" t="s">
        <v>580</v>
      </c>
      <c r="G289" s="192"/>
      <c r="H289" s="195">
        <v>88.25</v>
      </c>
      <c r="I289" s="196"/>
      <c r="J289" s="192"/>
      <c r="K289" s="192"/>
      <c r="L289" s="197"/>
      <c r="M289" s="198"/>
      <c r="N289" s="199"/>
      <c r="O289" s="199"/>
      <c r="P289" s="199"/>
      <c r="Q289" s="199"/>
      <c r="R289" s="199"/>
      <c r="S289" s="199"/>
      <c r="T289" s="200"/>
      <c r="AT289" s="201" t="s">
        <v>141</v>
      </c>
      <c r="AU289" s="201" t="s">
        <v>82</v>
      </c>
      <c r="AV289" s="13" t="s">
        <v>82</v>
      </c>
      <c r="AW289" s="13" t="s">
        <v>33</v>
      </c>
      <c r="AX289" s="13" t="s">
        <v>71</v>
      </c>
      <c r="AY289" s="201" t="s">
        <v>130</v>
      </c>
    </row>
    <row r="290" spans="2:51" s="13" customFormat="1" ht="12">
      <c r="B290" s="191"/>
      <c r="C290" s="192"/>
      <c r="D290" s="186" t="s">
        <v>141</v>
      </c>
      <c r="E290" s="193" t="s">
        <v>19</v>
      </c>
      <c r="F290" s="194" t="s">
        <v>581</v>
      </c>
      <c r="G290" s="192"/>
      <c r="H290" s="195">
        <v>96.904</v>
      </c>
      <c r="I290" s="196"/>
      <c r="J290" s="192"/>
      <c r="K290" s="192"/>
      <c r="L290" s="197"/>
      <c r="M290" s="198"/>
      <c r="N290" s="199"/>
      <c r="O290" s="199"/>
      <c r="P290" s="199"/>
      <c r="Q290" s="199"/>
      <c r="R290" s="199"/>
      <c r="S290" s="199"/>
      <c r="T290" s="200"/>
      <c r="AT290" s="201" t="s">
        <v>141</v>
      </c>
      <c r="AU290" s="201" t="s">
        <v>82</v>
      </c>
      <c r="AV290" s="13" t="s">
        <v>82</v>
      </c>
      <c r="AW290" s="13" t="s">
        <v>33</v>
      </c>
      <c r="AX290" s="13" t="s">
        <v>71</v>
      </c>
      <c r="AY290" s="201" t="s">
        <v>130</v>
      </c>
    </row>
    <row r="291" spans="2:51" s="13" customFormat="1" ht="12">
      <c r="B291" s="191"/>
      <c r="C291" s="192"/>
      <c r="D291" s="186" t="s">
        <v>141</v>
      </c>
      <c r="E291" s="193" t="s">
        <v>19</v>
      </c>
      <c r="F291" s="194" t="s">
        <v>582</v>
      </c>
      <c r="G291" s="192"/>
      <c r="H291" s="195">
        <v>159.572</v>
      </c>
      <c r="I291" s="196"/>
      <c r="J291" s="192"/>
      <c r="K291" s="192"/>
      <c r="L291" s="197"/>
      <c r="M291" s="198"/>
      <c r="N291" s="199"/>
      <c r="O291" s="199"/>
      <c r="P291" s="199"/>
      <c r="Q291" s="199"/>
      <c r="R291" s="199"/>
      <c r="S291" s="199"/>
      <c r="T291" s="200"/>
      <c r="AT291" s="201" t="s">
        <v>141</v>
      </c>
      <c r="AU291" s="201" t="s">
        <v>82</v>
      </c>
      <c r="AV291" s="13" t="s">
        <v>82</v>
      </c>
      <c r="AW291" s="13" t="s">
        <v>33</v>
      </c>
      <c r="AX291" s="13" t="s">
        <v>71</v>
      </c>
      <c r="AY291" s="201" t="s">
        <v>130</v>
      </c>
    </row>
    <row r="292" spans="2:51" s="13" customFormat="1" ht="12">
      <c r="B292" s="191"/>
      <c r="C292" s="192"/>
      <c r="D292" s="186" t="s">
        <v>141</v>
      </c>
      <c r="E292" s="193" t="s">
        <v>19</v>
      </c>
      <c r="F292" s="194" t="s">
        <v>583</v>
      </c>
      <c r="G292" s="192"/>
      <c r="H292" s="195">
        <v>118.98</v>
      </c>
      <c r="I292" s="196"/>
      <c r="J292" s="192"/>
      <c r="K292" s="192"/>
      <c r="L292" s="197"/>
      <c r="M292" s="198"/>
      <c r="N292" s="199"/>
      <c r="O292" s="199"/>
      <c r="P292" s="199"/>
      <c r="Q292" s="199"/>
      <c r="R292" s="199"/>
      <c r="S292" s="199"/>
      <c r="T292" s="200"/>
      <c r="AT292" s="201" t="s">
        <v>141</v>
      </c>
      <c r="AU292" s="201" t="s">
        <v>82</v>
      </c>
      <c r="AV292" s="13" t="s">
        <v>82</v>
      </c>
      <c r="AW292" s="13" t="s">
        <v>33</v>
      </c>
      <c r="AX292" s="13" t="s">
        <v>71</v>
      </c>
      <c r="AY292" s="201" t="s">
        <v>130</v>
      </c>
    </row>
    <row r="293" spans="2:51" s="13" customFormat="1" ht="12">
      <c r="B293" s="191"/>
      <c r="C293" s="192"/>
      <c r="D293" s="186" t="s">
        <v>141</v>
      </c>
      <c r="E293" s="193" t="s">
        <v>19</v>
      </c>
      <c r="F293" s="194" t="s">
        <v>584</v>
      </c>
      <c r="G293" s="192"/>
      <c r="H293" s="195">
        <v>43.241</v>
      </c>
      <c r="I293" s="196"/>
      <c r="J293" s="192"/>
      <c r="K293" s="192"/>
      <c r="L293" s="197"/>
      <c r="M293" s="198"/>
      <c r="N293" s="199"/>
      <c r="O293" s="199"/>
      <c r="P293" s="199"/>
      <c r="Q293" s="199"/>
      <c r="R293" s="199"/>
      <c r="S293" s="199"/>
      <c r="T293" s="200"/>
      <c r="AT293" s="201" t="s">
        <v>141</v>
      </c>
      <c r="AU293" s="201" t="s">
        <v>82</v>
      </c>
      <c r="AV293" s="13" t="s">
        <v>82</v>
      </c>
      <c r="AW293" s="13" t="s">
        <v>33</v>
      </c>
      <c r="AX293" s="13" t="s">
        <v>71</v>
      </c>
      <c r="AY293" s="201" t="s">
        <v>130</v>
      </c>
    </row>
    <row r="294" spans="1:65" s="2" customFormat="1" ht="14.4" customHeight="1">
      <c r="A294" s="34"/>
      <c r="B294" s="35"/>
      <c r="C294" s="173" t="s">
        <v>585</v>
      </c>
      <c r="D294" s="173" t="s">
        <v>132</v>
      </c>
      <c r="E294" s="174" t="s">
        <v>586</v>
      </c>
      <c r="F294" s="175" t="s">
        <v>587</v>
      </c>
      <c r="G294" s="176" t="s">
        <v>212</v>
      </c>
      <c r="H294" s="177">
        <v>770.453</v>
      </c>
      <c r="I294" s="178"/>
      <c r="J294" s="179">
        <f>ROUND(I294*H294,2)</f>
        <v>0</v>
      </c>
      <c r="K294" s="175" t="s">
        <v>136</v>
      </c>
      <c r="L294" s="39"/>
      <c r="M294" s="180" t="s">
        <v>19</v>
      </c>
      <c r="N294" s="181" t="s">
        <v>42</v>
      </c>
      <c r="O294" s="64"/>
      <c r="P294" s="182">
        <f>O294*H294</f>
        <v>0</v>
      </c>
      <c r="Q294" s="182">
        <v>0.00086</v>
      </c>
      <c r="R294" s="182">
        <f>Q294*H294</f>
        <v>0.66258958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137</v>
      </c>
      <c r="AT294" s="184" t="s">
        <v>132</v>
      </c>
      <c r="AU294" s="184" t="s">
        <v>82</v>
      </c>
      <c r="AY294" s="17" t="s">
        <v>130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79</v>
      </c>
      <c r="BK294" s="185">
        <f>ROUND(I294*H294,2)</f>
        <v>0</v>
      </c>
      <c r="BL294" s="17" t="s">
        <v>137</v>
      </c>
      <c r="BM294" s="184" t="s">
        <v>588</v>
      </c>
    </row>
    <row r="295" spans="1:47" s="2" customFormat="1" ht="28.8">
      <c r="A295" s="34"/>
      <c r="B295" s="35"/>
      <c r="C295" s="36"/>
      <c r="D295" s="186" t="s">
        <v>139</v>
      </c>
      <c r="E295" s="36"/>
      <c r="F295" s="187" t="s">
        <v>589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139</v>
      </c>
      <c r="AU295" s="17" t="s">
        <v>82</v>
      </c>
    </row>
    <row r="296" spans="1:65" s="2" customFormat="1" ht="14.4" customHeight="1">
      <c r="A296" s="34"/>
      <c r="B296" s="35"/>
      <c r="C296" s="173" t="s">
        <v>590</v>
      </c>
      <c r="D296" s="173" t="s">
        <v>132</v>
      </c>
      <c r="E296" s="174" t="s">
        <v>591</v>
      </c>
      <c r="F296" s="175" t="s">
        <v>592</v>
      </c>
      <c r="G296" s="176" t="s">
        <v>261</v>
      </c>
      <c r="H296" s="177">
        <v>0.199</v>
      </c>
      <c r="I296" s="178"/>
      <c r="J296" s="179">
        <f>ROUND(I296*H296,2)</f>
        <v>0</v>
      </c>
      <c r="K296" s="175" t="s">
        <v>136</v>
      </c>
      <c r="L296" s="39"/>
      <c r="M296" s="180" t="s">
        <v>19</v>
      </c>
      <c r="N296" s="181" t="s">
        <v>42</v>
      </c>
      <c r="O296" s="64"/>
      <c r="P296" s="182">
        <f>O296*H296</f>
        <v>0</v>
      </c>
      <c r="Q296" s="182">
        <v>1.09528</v>
      </c>
      <c r="R296" s="182">
        <f>Q296*H296</f>
        <v>0.21796072000000002</v>
      </c>
      <c r="S296" s="182">
        <v>0</v>
      </c>
      <c r="T296" s="183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137</v>
      </c>
      <c r="AT296" s="184" t="s">
        <v>132</v>
      </c>
      <c r="AU296" s="184" t="s">
        <v>82</v>
      </c>
      <c r="AY296" s="17" t="s">
        <v>130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7" t="s">
        <v>79</v>
      </c>
      <c r="BK296" s="185">
        <f>ROUND(I296*H296,2)</f>
        <v>0</v>
      </c>
      <c r="BL296" s="17" t="s">
        <v>137</v>
      </c>
      <c r="BM296" s="184" t="s">
        <v>593</v>
      </c>
    </row>
    <row r="297" spans="1:47" s="2" customFormat="1" ht="28.8">
      <c r="A297" s="34"/>
      <c r="B297" s="35"/>
      <c r="C297" s="36"/>
      <c r="D297" s="186" t="s">
        <v>139</v>
      </c>
      <c r="E297" s="36"/>
      <c r="F297" s="187" t="s">
        <v>594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139</v>
      </c>
      <c r="AU297" s="17" t="s">
        <v>82</v>
      </c>
    </row>
    <row r="298" spans="2:51" s="13" customFormat="1" ht="12">
      <c r="B298" s="191"/>
      <c r="C298" s="192"/>
      <c r="D298" s="186" t="s">
        <v>141</v>
      </c>
      <c r="E298" s="193" t="s">
        <v>19</v>
      </c>
      <c r="F298" s="194" t="s">
        <v>595</v>
      </c>
      <c r="G298" s="192"/>
      <c r="H298" s="195">
        <v>0.051</v>
      </c>
      <c r="I298" s="196"/>
      <c r="J298" s="192"/>
      <c r="K298" s="192"/>
      <c r="L298" s="197"/>
      <c r="M298" s="198"/>
      <c r="N298" s="199"/>
      <c r="O298" s="199"/>
      <c r="P298" s="199"/>
      <c r="Q298" s="199"/>
      <c r="R298" s="199"/>
      <c r="S298" s="199"/>
      <c r="T298" s="200"/>
      <c r="AT298" s="201" t="s">
        <v>141</v>
      </c>
      <c r="AU298" s="201" t="s">
        <v>82</v>
      </c>
      <c r="AV298" s="13" t="s">
        <v>82</v>
      </c>
      <c r="AW298" s="13" t="s">
        <v>33</v>
      </c>
      <c r="AX298" s="13" t="s">
        <v>71</v>
      </c>
      <c r="AY298" s="201" t="s">
        <v>130</v>
      </c>
    </row>
    <row r="299" spans="2:51" s="13" customFormat="1" ht="12">
      <c r="B299" s="191"/>
      <c r="C299" s="192"/>
      <c r="D299" s="186" t="s">
        <v>141</v>
      </c>
      <c r="E299" s="193" t="s">
        <v>19</v>
      </c>
      <c r="F299" s="194" t="s">
        <v>596</v>
      </c>
      <c r="G299" s="192"/>
      <c r="H299" s="195">
        <v>0.148</v>
      </c>
      <c r="I299" s="196"/>
      <c r="J299" s="192"/>
      <c r="K299" s="192"/>
      <c r="L299" s="197"/>
      <c r="M299" s="198"/>
      <c r="N299" s="199"/>
      <c r="O299" s="199"/>
      <c r="P299" s="199"/>
      <c r="Q299" s="199"/>
      <c r="R299" s="199"/>
      <c r="S299" s="199"/>
      <c r="T299" s="200"/>
      <c r="AT299" s="201" t="s">
        <v>141</v>
      </c>
      <c r="AU299" s="201" t="s">
        <v>82</v>
      </c>
      <c r="AV299" s="13" t="s">
        <v>82</v>
      </c>
      <c r="AW299" s="13" t="s">
        <v>33</v>
      </c>
      <c r="AX299" s="13" t="s">
        <v>71</v>
      </c>
      <c r="AY299" s="201" t="s">
        <v>130</v>
      </c>
    </row>
    <row r="300" spans="1:65" s="2" customFormat="1" ht="14.4" customHeight="1">
      <c r="A300" s="34"/>
      <c r="B300" s="35"/>
      <c r="C300" s="173" t="s">
        <v>597</v>
      </c>
      <c r="D300" s="173" t="s">
        <v>132</v>
      </c>
      <c r="E300" s="174" t="s">
        <v>598</v>
      </c>
      <c r="F300" s="175" t="s">
        <v>599</v>
      </c>
      <c r="G300" s="176" t="s">
        <v>261</v>
      </c>
      <c r="H300" s="177">
        <v>22.397</v>
      </c>
      <c r="I300" s="178"/>
      <c r="J300" s="179">
        <f>ROUND(I300*H300,2)</f>
        <v>0</v>
      </c>
      <c r="K300" s="175" t="s">
        <v>136</v>
      </c>
      <c r="L300" s="39"/>
      <c r="M300" s="180" t="s">
        <v>19</v>
      </c>
      <c r="N300" s="181" t="s">
        <v>42</v>
      </c>
      <c r="O300" s="64"/>
      <c r="P300" s="182">
        <f>O300*H300</f>
        <v>0</v>
      </c>
      <c r="Q300" s="182">
        <v>1.0556</v>
      </c>
      <c r="R300" s="182">
        <f>Q300*H300</f>
        <v>23.6422732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137</v>
      </c>
      <c r="AT300" s="184" t="s">
        <v>132</v>
      </c>
      <c r="AU300" s="184" t="s">
        <v>82</v>
      </c>
      <c r="AY300" s="17" t="s">
        <v>130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79</v>
      </c>
      <c r="BK300" s="185">
        <f>ROUND(I300*H300,2)</f>
        <v>0</v>
      </c>
      <c r="BL300" s="17" t="s">
        <v>137</v>
      </c>
      <c r="BM300" s="184" t="s">
        <v>600</v>
      </c>
    </row>
    <row r="301" spans="1:47" s="2" customFormat="1" ht="28.8">
      <c r="A301" s="34"/>
      <c r="B301" s="35"/>
      <c r="C301" s="36"/>
      <c r="D301" s="186" t="s">
        <v>139</v>
      </c>
      <c r="E301" s="36"/>
      <c r="F301" s="187" t="s">
        <v>601</v>
      </c>
      <c r="G301" s="36"/>
      <c r="H301" s="36"/>
      <c r="I301" s="188"/>
      <c r="J301" s="36"/>
      <c r="K301" s="36"/>
      <c r="L301" s="39"/>
      <c r="M301" s="189"/>
      <c r="N301" s="190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139</v>
      </c>
      <c r="AU301" s="17" t="s">
        <v>82</v>
      </c>
    </row>
    <row r="302" spans="2:51" s="13" customFormat="1" ht="12">
      <c r="B302" s="191"/>
      <c r="C302" s="192"/>
      <c r="D302" s="186" t="s">
        <v>141</v>
      </c>
      <c r="E302" s="193" t="s">
        <v>19</v>
      </c>
      <c r="F302" s="194" t="s">
        <v>602</v>
      </c>
      <c r="G302" s="192"/>
      <c r="H302" s="195">
        <v>22.397</v>
      </c>
      <c r="I302" s="196"/>
      <c r="J302" s="192"/>
      <c r="K302" s="192"/>
      <c r="L302" s="197"/>
      <c r="M302" s="198"/>
      <c r="N302" s="199"/>
      <c r="O302" s="199"/>
      <c r="P302" s="199"/>
      <c r="Q302" s="199"/>
      <c r="R302" s="199"/>
      <c r="S302" s="199"/>
      <c r="T302" s="200"/>
      <c r="AT302" s="201" t="s">
        <v>141</v>
      </c>
      <c r="AU302" s="201" t="s">
        <v>82</v>
      </c>
      <c r="AV302" s="13" t="s">
        <v>82</v>
      </c>
      <c r="AW302" s="13" t="s">
        <v>33</v>
      </c>
      <c r="AX302" s="13" t="s">
        <v>79</v>
      </c>
      <c r="AY302" s="201" t="s">
        <v>130</v>
      </c>
    </row>
    <row r="303" spans="1:65" s="2" customFormat="1" ht="14.4" customHeight="1">
      <c r="A303" s="34"/>
      <c r="B303" s="35"/>
      <c r="C303" s="173" t="s">
        <v>603</v>
      </c>
      <c r="D303" s="173" t="s">
        <v>132</v>
      </c>
      <c r="E303" s="174" t="s">
        <v>604</v>
      </c>
      <c r="F303" s="175" t="s">
        <v>605</v>
      </c>
      <c r="G303" s="176" t="s">
        <v>261</v>
      </c>
      <c r="H303" s="177">
        <v>4.268</v>
      </c>
      <c r="I303" s="178"/>
      <c r="J303" s="179">
        <f>ROUND(I303*H303,2)</f>
        <v>0</v>
      </c>
      <c r="K303" s="175" t="s">
        <v>136</v>
      </c>
      <c r="L303" s="39"/>
      <c r="M303" s="180" t="s">
        <v>19</v>
      </c>
      <c r="N303" s="181" t="s">
        <v>42</v>
      </c>
      <c r="O303" s="64"/>
      <c r="P303" s="182">
        <f>O303*H303</f>
        <v>0</v>
      </c>
      <c r="Q303" s="182">
        <v>1.03955</v>
      </c>
      <c r="R303" s="182">
        <f>Q303*H303</f>
        <v>4.4367994</v>
      </c>
      <c r="S303" s="182">
        <v>0</v>
      </c>
      <c r="T303" s="18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137</v>
      </c>
      <c r="AT303" s="184" t="s">
        <v>132</v>
      </c>
      <c r="AU303" s="184" t="s">
        <v>82</v>
      </c>
      <c r="AY303" s="17" t="s">
        <v>130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79</v>
      </c>
      <c r="BK303" s="185">
        <f>ROUND(I303*H303,2)</f>
        <v>0</v>
      </c>
      <c r="BL303" s="17" t="s">
        <v>137</v>
      </c>
      <c r="BM303" s="184" t="s">
        <v>606</v>
      </c>
    </row>
    <row r="304" spans="1:47" s="2" customFormat="1" ht="28.8">
      <c r="A304" s="34"/>
      <c r="B304" s="35"/>
      <c r="C304" s="36"/>
      <c r="D304" s="186" t="s">
        <v>139</v>
      </c>
      <c r="E304" s="36"/>
      <c r="F304" s="187" t="s">
        <v>607</v>
      </c>
      <c r="G304" s="36"/>
      <c r="H304" s="36"/>
      <c r="I304" s="188"/>
      <c r="J304" s="36"/>
      <c r="K304" s="36"/>
      <c r="L304" s="39"/>
      <c r="M304" s="189"/>
      <c r="N304" s="190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139</v>
      </c>
      <c r="AU304" s="17" t="s">
        <v>82</v>
      </c>
    </row>
    <row r="305" spans="2:51" s="13" customFormat="1" ht="12">
      <c r="B305" s="191"/>
      <c r="C305" s="192"/>
      <c r="D305" s="186" t="s">
        <v>141</v>
      </c>
      <c r="E305" s="193" t="s">
        <v>19</v>
      </c>
      <c r="F305" s="194" t="s">
        <v>608</v>
      </c>
      <c r="G305" s="192"/>
      <c r="H305" s="195">
        <v>0.108</v>
      </c>
      <c r="I305" s="196"/>
      <c r="J305" s="192"/>
      <c r="K305" s="192"/>
      <c r="L305" s="197"/>
      <c r="M305" s="198"/>
      <c r="N305" s="199"/>
      <c r="O305" s="199"/>
      <c r="P305" s="199"/>
      <c r="Q305" s="199"/>
      <c r="R305" s="199"/>
      <c r="S305" s="199"/>
      <c r="T305" s="200"/>
      <c r="AT305" s="201" t="s">
        <v>141</v>
      </c>
      <c r="AU305" s="201" t="s">
        <v>82</v>
      </c>
      <c r="AV305" s="13" t="s">
        <v>82</v>
      </c>
      <c r="AW305" s="13" t="s">
        <v>33</v>
      </c>
      <c r="AX305" s="13" t="s">
        <v>71</v>
      </c>
      <c r="AY305" s="201" t="s">
        <v>130</v>
      </c>
    </row>
    <row r="306" spans="2:51" s="13" customFormat="1" ht="12">
      <c r="B306" s="191"/>
      <c r="C306" s="192"/>
      <c r="D306" s="186" t="s">
        <v>141</v>
      </c>
      <c r="E306" s="193" t="s">
        <v>19</v>
      </c>
      <c r="F306" s="194" t="s">
        <v>609</v>
      </c>
      <c r="G306" s="192"/>
      <c r="H306" s="195">
        <v>4.16</v>
      </c>
      <c r="I306" s="196"/>
      <c r="J306" s="192"/>
      <c r="K306" s="192"/>
      <c r="L306" s="197"/>
      <c r="M306" s="198"/>
      <c r="N306" s="199"/>
      <c r="O306" s="199"/>
      <c r="P306" s="199"/>
      <c r="Q306" s="199"/>
      <c r="R306" s="199"/>
      <c r="S306" s="199"/>
      <c r="T306" s="200"/>
      <c r="AT306" s="201" t="s">
        <v>141</v>
      </c>
      <c r="AU306" s="201" t="s">
        <v>82</v>
      </c>
      <c r="AV306" s="13" t="s">
        <v>82</v>
      </c>
      <c r="AW306" s="13" t="s">
        <v>33</v>
      </c>
      <c r="AX306" s="13" t="s">
        <v>71</v>
      </c>
      <c r="AY306" s="201" t="s">
        <v>130</v>
      </c>
    </row>
    <row r="307" spans="1:65" s="2" customFormat="1" ht="14.4" customHeight="1">
      <c r="A307" s="34"/>
      <c r="B307" s="35"/>
      <c r="C307" s="173" t="s">
        <v>610</v>
      </c>
      <c r="D307" s="173" t="s">
        <v>132</v>
      </c>
      <c r="E307" s="174" t="s">
        <v>611</v>
      </c>
      <c r="F307" s="175" t="s">
        <v>612</v>
      </c>
      <c r="G307" s="176" t="s">
        <v>135</v>
      </c>
      <c r="H307" s="177">
        <v>91.046</v>
      </c>
      <c r="I307" s="178"/>
      <c r="J307" s="179">
        <f>ROUND(I307*H307,2)</f>
        <v>0</v>
      </c>
      <c r="K307" s="175" t="s">
        <v>19</v>
      </c>
      <c r="L307" s="39"/>
      <c r="M307" s="180" t="s">
        <v>19</v>
      </c>
      <c r="N307" s="181" t="s">
        <v>42</v>
      </c>
      <c r="O307" s="64"/>
      <c r="P307" s="182">
        <f>O307*H307</f>
        <v>0</v>
      </c>
      <c r="Q307" s="182">
        <v>2.55171</v>
      </c>
      <c r="R307" s="182">
        <f>Q307*H307</f>
        <v>232.32298866000002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137</v>
      </c>
      <c r="AT307" s="184" t="s">
        <v>132</v>
      </c>
      <c r="AU307" s="184" t="s">
        <v>82</v>
      </c>
      <c r="AY307" s="17" t="s">
        <v>130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79</v>
      </c>
      <c r="BK307" s="185">
        <f>ROUND(I307*H307,2)</f>
        <v>0</v>
      </c>
      <c r="BL307" s="17" t="s">
        <v>137</v>
      </c>
      <c r="BM307" s="184" t="s">
        <v>613</v>
      </c>
    </row>
    <row r="308" spans="1:47" s="2" customFormat="1" ht="12">
      <c r="A308" s="34"/>
      <c r="B308" s="35"/>
      <c r="C308" s="36"/>
      <c r="D308" s="186" t="s">
        <v>139</v>
      </c>
      <c r="E308" s="36"/>
      <c r="F308" s="187" t="s">
        <v>614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139</v>
      </c>
      <c r="AU308" s="17" t="s">
        <v>82</v>
      </c>
    </row>
    <row r="309" spans="2:51" s="13" customFormat="1" ht="12">
      <c r="B309" s="191"/>
      <c r="C309" s="192"/>
      <c r="D309" s="186" t="s">
        <v>141</v>
      </c>
      <c r="E309" s="193" t="s">
        <v>19</v>
      </c>
      <c r="F309" s="194" t="s">
        <v>615</v>
      </c>
      <c r="G309" s="192"/>
      <c r="H309" s="195">
        <v>91.046</v>
      </c>
      <c r="I309" s="196"/>
      <c r="J309" s="192"/>
      <c r="K309" s="192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141</v>
      </c>
      <c r="AU309" s="201" t="s">
        <v>82</v>
      </c>
      <c r="AV309" s="13" t="s">
        <v>82</v>
      </c>
      <c r="AW309" s="13" t="s">
        <v>33</v>
      </c>
      <c r="AX309" s="13" t="s">
        <v>79</v>
      </c>
      <c r="AY309" s="201" t="s">
        <v>130</v>
      </c>
    </row>
    <row r="310" spans="1:65" s="2" customFormat="1" ht="14.4" customHeight="1">
      <c r="A310" s="34"/>
      <c r="B310" s="35"/>
      <c r="C310" s="173" t="s">
        <v>616</v>
      </c>
      <c r="D310" s="173" t="s">
        <v>132</v>
      </c>
      <c r="E310" s="174" t="s">
        <v>617</v>
      </c>
      <c r="F310" s="175" t="s">
        <v>618</v>
      </c>
      <c r="G310" s="176" t="s">
        <v>619</v>
      </c>
      <c r="H310" s="177">
        <v>1</v>
      </c>
      <c r="I310" s="178"/>
      <c r="J310" s="179">
        <f>ROUND(I310*H310,2)</f>
        <v>0</v>
      </c>
      <c r="K310" s="175" t="s">
        <v>136</v>
      </c>
      <c r="L310" s="39"/>
      <c r="M310" s="180" t="s">
        <v>19</v>
      </c>
      <c r="N310" s="181" t="s">
        <v>42</v>
      </c>
      <c r="O310" s="64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4" t="s">
        <v>137</v>
      </c>
      <c r="AT310" s="184" t="s">
        <v>132</v>
      </c>
      <c r="AU310" s="184" t="s">
        <v>82</v>
      </c>
      <c r="AY310" s="17" t="s">
        <v>130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7" t="s">
        <v>79</v>
      </c>
      <c r="BK310" s="185">
        <f>ROUND(I310*H310,2)</f>
        <v>0</v>
      </c>
      <c r="BL310" s="17" t="s">
        <v>137</v>
      </c>
      <c r="BM310" s="184" t="s">
        <v>620</v>
      </c>
    </row>
    <row r="311" spans="1:47" s="2" customFormat="1" ht="12">
      <c r="A311" s="34"/>
      <c r="B311" s="35"/>
      <c r="C311" s="36"/>
      <c r="D311" s="186" t="s">
        <v>139</v>
      </c>
      <c r="E311" s="36"/>
      <c r="F311" s="187" t="s">
        <v>621</v>
      </c>
      <c r="G311" s="36"/>
      <c r="H311" s="36"/>
      <c r="I311" s="188"/>
      <c r="J311" s="36"/>
      <c r="K311" s="36"/>
      <c r="L311" s="39"/>
      <c r="M311" s="189"/>
      <c r="N311" s="190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139</v>
      </c>
      <c r="AU311" s="17" t="s">
        <v>82</v>
      </c>
    </row>
    <row r="312" spans="2:51" s="13" customFormat="1" ht="12">
      <c r="B312" s="191"/>
      <c r="C312" s="192"/>
      <c r="D312" s="186" t="s">
        <v>141</v>
      </c>
      <c r="E312" s="193" t="s">
        <v>19</v>
      </c>
      <c r="F312" s="194" t="s">
        <v>622</v>
      </c>
      <c r="G312" s="192"/>
      <c r="H312" s="195">
        <v>1</v>
      </c>
      <c r="I312" s="196"/>
      <c r="J312" s="192"/>
      <c r="K312" s="192"/>
      <c r="L312" s="197"/>
      <c r="M312" s="198"/>
      <c r="N312" s="199"/>
      <c r="O312" s="199"/>
      <c r="P312" s="199"/>
      <c r="Q312" s="199"/>
      <c r="R312" s="199"/>
      <c r="S312" s="199"/>
      <c r="T312" s="200"/>
      <c r="AT312" s="201" t="s">
        <v>141</v>
      </c>
      <c r="AU312" s="201" t="s">
        <v>82</v>
      </c>
      <c r="AV312" s="13" t="s">
        <v>82</v>
      </c>
      <c r="AW312" s="13" t="s">
        <v>33</v>
      </c>
      <c r="AX312" s="13" t="s">
        <v>79</v>
      </c>
      <c r="AY312" s="201" t="s">
        <v>130</v>
      </c>
    </row>
    <row r="313" spans="1:65" s="2" customFormat="1" ht="14.4" customHeight="1">
      <c r="A313" s="34"/>
      <c r="B313" s="35"/>
      <c r="C313" s="217" t="s">
        <v>623</v>
      </c>
      <c r="D313" s="217" t="s">
        <v>365</v>
      </c>
      <c r="E313" s="218" t="s">
        <v>624</v>
      </c>
      <c r="F313" s="219" t="s">
        <v>625</v>
      </c>
      <c r="G313" s="220" t="s">
        <v>619</v>
      </c>
      <c r="H313" s="221">
        <v>1</v>
      </c>
      <c r="I313" s="222"/>
      <c r="J313" s="223">
        <f>ROUND(I313*H313,2)</f>
        <v>0</v>
      </c>
      <c r="K313" s="219" t="s">
        <v>19</v>
      </c>
      <c r="L313" s="224"/>
      <c r="M313" s="225" t="s">
        <v>19</v>
      </c>
      <c r="N313" s="226" t="s">
        <v>42</v>
      </c>
      <c r="O313" s="64"/>
      <c r="P313" s="182">
        <f>O313*H313</f>
        <v>0</v>
      </c>
      <c r="Q313" s="182">
        <v>0.014</v>
      </c>
      <c r="R313" s="182">
        <f>Q313*H313</f>
        <v>0.014</v>
      </c>
      <c r="S313" s="182">
        <v>0</v>
      </c>
      <c r="T313" s="18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4" t="s">
        <v>178</v>
      </c>
      <c r="AT313" s="184" t="s">
        <v>365</v>
      </c>
      <c r="AU313" s="184" t="s">
        <v>82</v>
      </c>
      <c r="AY313" s="17" t="s">
        <v>130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7" t="s">
        <v>79</v>
      </c>
      <c r="BK313" s="185">
        <f>ROUND(I313*H313,2)</f>
        <v>0</v>
      </c>
      <c r="BL313" s="17" t="s">
        <v>137</v>
      </c>
      <c r="BM313" s="184" t="s">
        <v>626</v>
      </c>
    </row>
    <row r="314" spans="1:47" s="2" customFormat="1" ht="12">
      <c r="A314" s="34"/>
      <c r="B314" s="35"/>
      <c r="C314" s="36"/>
      <c r="D314" s="186" t="s">
        <v>139</v>
      </c>
      <c r="E314" s="36"/>
      <c r="F314" s="187" t="s">
        <v>625</v>
      </c>
      <c r="G314" s="36"/>
      <c r="H314" s="36"/>
      <c r="I314" s="188"/>
      <c r="J314" s="36"/>
      <c r="K314" s="36"/>
      <c r="L314" s="39"/>
      <c r="M314" s="189"/>
      <c r="N314" s="190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139</v>
      </c>
      <c r="AU314" s="17" t="s">
        <v>82</v>
      </c>
    </row>
    <row r="315" spans="1:47" s="2" customFormat="1" ht="19.2">
      <c r="A315" s="34"/>
      <c r="B315" s="35"/>
      <c r="C315" s="36"/>
      <c r="D315" s="186" t="s">
        <v>206</v>
      </c>
      <c r="E315" s="36"/>
      <c r="F315" s="202" t="s">
        <v>627</v>
      </c>
      <c r="G315" s="36"/>
      <c r="H315" s="36"/>
      <c r="I315" s="188"/>
      <c r="J315" s="36"/>
      <c r="K315" s="36"/>
      <c r="L315" s="39"/>
      <c r="M315" s="189"/>
      <c r="N315" s="190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206</v>
      </c>
      <c r="AU315" s="17" t="s">
        <v>82</v>
      </c>
    </row>
    <row r="316" spans="1:65" s="2" customFormat="1" ht="14.4" customHeight="1">
      <c r="A316" s="34"/>
      <c r="B316" s="35"/>
      <c r="C316" s="173" t="s">
        <v>628</v>
      </c>
      <c r="D316" s="173" t="s">
        <v>132</v>
      </c>
      <c r="E316" s="174" t="s">
        <v>629</v>
      </c>
      <c r="F316" s="175" t="s">
        <v>630</v>
      </c>
      <c r="G316" s="176" t="s">
        <v>619</v>
      </c>
      <c r="H316" s="177">
        <v>6</v>
      </c>
      <c r="I316" s="178"/>
      <c r="J316" s="179">
        <f>ROUND(I316*H316,2)</f>
        <v>0</v>
      </c>
      <c r="K316" s="175" t="s">
        <v>136</v>
      </c>
      <c r="L316" s="39"/>
      <c r="M316" s="180" t="s">
        <v>19</v>
      </c>
      <c r="N316" s="181" t="s">
        <v>42</v>
      </c>
      <c r="O316" s="64"/>
      <c r="P316" s="182">
        <f>O316*H316</f>
        <v>0</v>
      </c>
      <c r="Q316" s="182">
        <v>0.34076</v>
      </c>
      <c r="R316" s="182">
        <f>Q316*H316</f>
        <v>2.04456</v>
      </c>
      <c r="S316" s="182">
        <v>0</v>
      </c>
      <c r="T316" s="18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4" t="s">
        <v>137</v>
      </c>
      <c r="AT316" s="184" t="s">
        <v>132</v>
      </c>
      <c r="AU316" s="184" t="s">
        <v>82</v>
      </c>
      <c r="AY316" s="17" t="s">
        <v>130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7" t="s">
        <v>79</v>
      </c>
      <c r="BK316" s="185">
        <f>ROUND(I316*H316,2)</f>
        <v>0</v>
      </c>
      <c r="BL316" s="17" t="s">
        <v>137</v>
      </c>
      <c r="BM316" s="184" t="s">
        <v>631</v>
      </c>
    </row>
    <row r="317" spans="1:47" s="2" customFormat="1" ht="12">
      <c r="A317" s="34"/>
      <c r="B317" s="35"/>
      <c r="C317" s="36"/>
      <c r="D317" s="186" t="s">
        <v>139</v>
      </c>
      <c r="E317" s="36"/>
      <c r="F317" s="187" t="s">
        <v>632</v>
      </c>
      <c r="G317" s="36"/>
      <c r="H317" s="36"/>
      <c r="I317" s="188"/>
      <c r="J317" s="36"/>
      <c r="K317" s="36"/>
      <c r="L317" s="39"/>
      <c r="M317" s="189"/>
      <c r="N317" s="190"/>
      <c r="O317" s="64"/>
      <c r="P317" s="64"/>
      <c r="Q317" s="64"/>
      <c r="R317" s="64"/>
      <c r="S317" s="64"/>
      <c r="T317" s="6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139</v>
      </c>
      <c r="AU317" s="17" t="s">
        <v>82</v>
      </c>
    </row>
    <row r="318" spans="2:51" s="13" customFormat="1" ht="12">
      <c r="B318" s="191"/>
      <c r="C318" s="192"/>
      <c r="D318" s="186" t="s">
        <v>141</v>
      </c>
      <c r="E318" s="193" t="s">
        <v>19</v>
      </c>
      <c r="F318" s="194" t="s">
        <v>633</v>
      </c>
      <c r="G318" s="192"/>
      <c r="H318" s="195">
        <v>6</v>
      </c>
      <c r="I318" s="196"/>
      <c r="J318" s="192"/>
      <c r="K318" s="192"/>
      <c r="L318" s="197"/>
      <c r="M318" s="198"/>
      <c r="N318" s="199"/>
      <c r="O318" s="199"/>
      <c r="P318" s="199"/>
      <c r="Q318" s="199"/>
      <c r="R318" s="199"/>
      <c r="S318" s="199"/>
      <c r="T318" s="200"/>
      <c r="AT318" s="201" t="s">
        <v>141</v>
      </c>
      <c r="AU318" s="201" t="s">
        <v>82</v>
      </c>
      <c r="AV318" s="13" t="s">
        <v>82</v>
      </c>
      <c r="AW318" s="13" t="s">
        <v>33</v>
      </c>
      <c r="AX318" s="13" t="s">
        <v>79</v>
      </c>
      <c r="AY318" s="201" t="s">
        <v>130</v>
      </c>
    </row>
    <row r="319" spans="1:65" s="2" customFormat="1" ht="14.4" customHeight="1">
      <c r="A319" s="34"/>
      <c r="B319" s="35"/>
      <c r="C319" s="217" t="s">
        <v>634</v>
      </c>
      <c r="D319" s="217" t="s">
        <v>365</v>
      </c>
      <c r="E319" s="218" t="s">
        <v>635</v>
      </c>
      <c r="F319" s="219" t="s">
        <v>636</v>
      </c>
      <c r="G319" s="220" t="s">
        <v>619</v>
      </c>
      <c r="H319" s="221">
        <v>2</v>
      </c>
      <c r="I319" s="222"/>
      <c r="J319" s="223">
        <f>ROUND(I319*H319,2)</f>
        <v>0</v>
      </c>
      <c r="K319" s="219" t="s">
        <v>19</v>
      </c>
      <c r="L319" s="224"/>
      <c r="M319" s="225" t="s">
        <v>19</v>
      </c>
      <c r="N319" s="226" t="s">
        <v>42</v>
      </c>
      <c r="O319" s="64"/>
      <c r="P319" s="182">
        <f>O319*H319</f>
        <v>0</v>
      </c>
      <c r="Q319" s="182">
        <v>11.98</v>
      </c>
      <c r="R319" s="182">
        <f>Q319*H319</f>
        <v>23.96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178</v>
      </c>
      <c r="AT319" s="184" t="s">
        <v>365</v>
      </c>
      <c r="AU319" s="184" t="s">
        <v>82</v>
      </c>
      <c r="AY319" s="17" t="s">
        <v>130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79</v>
      </c>
      <c r="BK319" s="185">
        <f>ROUND(I319*H319,2)</f>
        <v>0</v>
      </c>
      <c r="BL319" s="17" t="s">
        <v>137</v>
      </c>
      <c r="BM319" s="184" t="s">
        <v>637</v>
      </c>
    </row>
    <row r="320" spans="1:47" s="2" customFormat="1" ht="12">
      <c r="A320" s="34"/>
      <c r="B320" s="35"/>
      <c r="C320" s="36"/>
      <c r="D320" s="186" t="s">
        <v>139</v>
      </c>
      <c r="E320" s="36"/>
      <c r="F320" s="187" t="s">
        <v>636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139</v>
      </c>
      <c r="AU320" s="17" t="s">
        <v>82</v>
      </c>
    </row>
    <row r="321" spans="1:47" s="2" customFormat="1" ht="19.2">
      <c r="A321" s="34"/>
      <c r="B321" s="35"/>
      <c r="C321" s="36"/>
      <c r="D321" s="186" t="s">
        <v>206</v>
      </c>
      <c r="E321" s="36"/>
      <c r="F321" s="202" t="s">
        <v>638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206</v>
      </c>
      <c r="AU321" s="17" t="s">
        <v>82</v>
      </c>
    </row>
    <row r="322" spans="1:65" s="2" customFormat="1" ht="14.4" customHeight="1">
      <c r="A322" s="34"/>
      <c r="B322" s="35"/>
      <c r="C322" s="217" t="s">
        <v>639</v>
      </c>
      <c r="D322" s="217" t="s">
        <v>365</v>
      </c>
      <c r="E322" s="218" t="s">
        <v>640</v>
      </c>
      <c r="F322" s="219" t="s">
        <v>641</v>
      </c>
      <c r="G322" s="220" t="s">
        <v>619</v>
      </c>
      <c r="H322" s="221">
        <v>4</v>
      </c>
      <c r="I322" s="222"/>
      <c r="J322" s="223">
        <f>ROUND(I322*H322,2)</f>
        <v>0</v>
      </c>
      <c r="K322" s="219" t="s">
        <v>19</v>
      </c>
      <c r="L322" s="224"/>
      <c r="M322" s="225" t="s">
        <v>19</v>
      </c>
      <c r="N322" s="226" t="s">
        <v>42</v>
      </c>
      <c r="O322" s="64"/>
      <c r="P322" s="182">
        <f>O322*H322</f>
        <v>0</v>
      </c>
      <c r="Q322" s="182">
        <v>13.18</v>
      </c>
      <c r="R322" s="182">
        <f>Q322*H322</f>
        <v>52.72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178</v>
      </c>
      <c r="AT322" s="184" t="s">
        <v>365</v>
      </c>
      <c r="AU322" s="184" t="s">
        <v>82</v>
      </c>
      <c r="AY322" s="17" t="s">
        <v>130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79</v>
      </c>
      <c r="BK322" s="185">
        <f>ROUND(I322*H322,2)</f>
        <v>0</v>
      </c>
      <c r="BL322" s="17" t="s">
        <v>137</v>
      </c>
      <c r="BM322" s="184" t="s">
        <v>642</v>
      </c>
    </row>
    <row r="323" spans="1:47" s="2" customFormat="1" ht="12">
      <c r="A323" s="34"/>
      <c r="B323" s="35"/>
      <c r="C323" s="36"/>
      <c r="D323" s="186" t="s">
        <v>139</v>
      </c>
      <c r="E323" s="36"/>
      <c r="F323" s="187" t="s">
        <v>641</v>
      </c>
      <c r="G323" s="36"/>
      <c r="H323" s="36"/>
      <c r="I323" s="188"/>
      <c r="J323" s="36"/>
      <c r="K323" s="36"/>
      <c r="L323" s="39"/>
      <c r="M323" s="189"/>
      <c r="N323" s="190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139</v>
      </c>
      <c r="AU323" s="17" t="s">
        <v>82</v>
      </c>
    </row>
    <row r="324" spans="1:47" s="2" customFormat="1" ht="19.2">
      <c r="A324" s="34"/>
      <c r="B324" s="35"/>
      <c r="C324" s="36"/>
      <c r="D324" s="186" t="s">
        <v>206</v>
      </c>
      <c r="E324" s="36"/>
      <c r="F324" s="202" t="s">
        <v>643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206</v>
      </c>
      <c r="AU324" s="17" t="s">
        <v>82</v>
      </c>
    </row>
    <row r="325" spans="2:63" s="12" customFormat="1" ht="22.8" customHeight="1">
      <c r="B325" s="157"/>
      <c r="C325" s="158"/>
      <c r="D325" s="159" t="s">
        <v>70</v>
      </c>
      <c r="E325" s="171" t="s">
        <v>137</v>
      </c>
      <c r="F325" s="171" t="s">
        <v>236</v>
      </c>
      <c r="G325" s="158"/>
      <c r="H325" s="158"/>
      <c r="I325" s="161"/>
      <c r="J325" s="172">
        <f>BK325</f>
        <v>0</v>
      </c>
      <c r="K325" s="158"/>
      <c r="L325" s="163"/>
      <c r="M325" s="164"/>
      <c r="N325" s="165"/>
      <c r="O325" s="165"/>
      <c r="P325" s="166">
        <f>SUM(P326:P342)</f>
        <v>0</v>
      </c>
      <c r="Q325" s="165"/>
      <c r="R325" s="166">
        <f>SUM(R326:R342)</f>
        <v>397.54247519999996</v>
      </c>
      <c r="S325" s="165"/>
      <c r="T325" s="167">
        <f>SUM(T326:T342)</f>
        <v>0</v>
      </c>
      <c r="AR325" s="168" t="s">
        <v>79</v>
      </c>
      <c r="AT325" s="169" t="s">
        <v>70</v>
      </c>
      <c r="AU325" s="169" t="s">
        <v>79</v>
      </c>
      <c r="AY325" s="168" t="s">
        <v>130</v>
      </c>
      <c r="BK325" s="170">
        <f>SUM(BK326:BK342)</f>
        <v>0</v>
      </c>
    </row>
    <row r="326" spans="1:65" s="2" customFormat="1" ht="14.4" customHeight="1">
      <c r="A326" s="34"/>
      <c r="B326" s="35"/>
      <c r="C326" s="173" t="s">
        <v>644</v>
      </c>
      <c r="D326" s="173" t="s">
        <v>132</v>
      </c>
      <c r="E326" s="174" t="s">
        <v>238</v>
      </c>
      <c r="F326" s="175" t="s">
        <v>239</v>
      </c>
      <c r="G326" s="176" t="s">
        <v>135</v>
      </c>
      <c r="H326" s="177">
        <v>163.415</v>
      </c>
      <c r="I326" s="178"/>
      <c r="J326" s="179">
        <f>ROUND(I326*H326,2)</f>
        <v>0</v>
      </c>
      <c r="K326" s="175" t="s">
        <v>136</v>
      </c>
      <c r="L326" s="39"/>
      <c r="M326" s="180" t="s">
        <v>19</v>
      </c>
      <c r="N326" s="181" t="s">
        <v>42</v>
      </c>
      <c r="O326" s="64"/>
      <c r="P326" s="182">
        <f>O326*H326</f>
        <v>0</v>
      </c>
      <c r="Q326" s="182">
        <v>2.13408</v>
      </c>
      <c r="R326" s="182">
        <f>Q326*H326</f>
        <v>348.7406832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137</v>
      </c>
      <c r="AT326" s="184" t="s">
        <v>132</v>
      </c>
      <c r="AU326" s="184" t="s">
        <v>82</v>
      </c>
      <c r="AY326" s="17" t="s">
        <v>130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79</v>
      </c>
      <c r="BK326" s="185">
        <f>ROUND(I326*H326,2)</f>
        <v>0</v>
      </c>
      <c r="BL326" s="17" t="s">
        <v>137</v>
      </c>
      <c r="BM326" s="184" t="s">
        <v>645</v>
      </c>
    </row>
    <row r="327" spans="1:47" s="2" customFormat="1" ht="12">
      <c r="A327" s="34"/>
      <c r="B327" s="35"/>
      <c r="C327" s="36"/>
      <c r="D327" s="186" t="s">
        <v>139</v>
      </c>
      <c r="E327" s="36"/>
      <c r="F327" s="187" t="s">
        <v>241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139</v>
      </c>
      <c r="AU327" s="17" t="s">
        <v>82</v>
      </c>
    </row>
    <row r="328" spans="1:47" s="2" customFormat="1" ht="28.8">
      <c r="A328" s="34"/>
      <c r="B328" s="35"/>
      <c r="C328" s="36"/>
      <c r="D328" s="186" t="s">
        <v>206</v>
      </c>
      <c r="E328" s="36"/>
      <c r="F328" s="202" t="s">
        <v>646</v>
      </c>
      <c r="G328" s="36"/>
      <c r="H328" s="36"/>
      <c r="I328" s="188"/>
      <c r="J328" s="36"/>
      <c r="K328" s="36"/>
      <c r="L328" s="39"/>
      <c r="M328" s="189"/>
      <c r="N328" s="190"/>
      <c r="O328" s="64"/>
      <c r="P328" s="64"/>
      <c r="Q328" s="64"/>
      <c r="R328" s="64"/>
      <c r="S328" s="64"/>
      <c r="T328" s="65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206</v>
      </c>
      <c r="AU328" s="17" t="s">
        <v>82</v>
      </c>
    </row>
    <row r="329" spans="2:51" s="13" customFormat="1" ht="12">
      <c r="B329" s="191"/>
      <c r="C329" s="192"/>
      <c r="D329" s="186" t="s">
        <v>141</v>
      </c>
      <c r="E329" s="193" t="s">
        <v>19</v>
      </c>
      <c r="F329" s="194" t="s">
        <v>647</v>
      </c>
      <c r="G329" s="192"/>
      <c r="H329" s="195">
        <v>6.42</v>
      </c>
      <c r="I329" s="196"/>
      <c r="J329" s="192"/>
      <c r="K329" s="192"/>
      <c r="L329" s="197"/>
      <c r="M329" s="198"/>
      <c r="N329" s="199"/>
      <c r="O329" s="199"/>
      <c r="P329" s="199"/>
      <c r="Q329" s="199"/>
      <c r="R329" s="199"/>
      <c r="S329" s="199"/>
      <c r="T329" s="200"/>
      <c r="AT329" s="201" t="s">
        <v>141</v>
      </c>
      <c r="AU329" s="201" t="s">
        <v>82</v>
      </c>
      <c r="AV329" s="13" t="s">
        <v>82</v>
      </c>
      <c r="AW329" s="13" t="s">
        <v>33</v>
      </c>
      <c r="AX329" s="13" t="s">
        <v>71</v>
      </c>
      <c r="AY329" s="201" t="s">
        <v>130</v>
      </c>
    </row>
    <row r="330" spans="2:51" s="13" customFormat="1" ht="12">
      <c r="B330" s="191"/>
      <c r="C330" s="192"/>
      <c r="D330" s="186" t="s">
        <v>141</v>
      </c>
      <c r="E330" s="193" t="s">
        <v>19</v>
      </c>
      <c r="F330" s="194" t="s">
        <v>648</v>
      </c>
      <c r="G330" s="192"/>
      <c r="H330" s="195">
        <v>17.82</v>
      </c>
      <c r="I330" s="196"/>
      <c r="J330" s="192"/>
      <c r="K330" s="192"/>
      <c r="L330" s="197"/>
      <c r="M330" s="198"/>
      <c r="N330" s="199"/>
      <c r="O330" s="199"/>
      <c r="P330" s="199"/>
      <c r="Q330" s="199"/>
      <c r="R330" s="199"/>
      <c r="S330" s="199"/>
      <c r="T330" s="200"/>
      <c r="AT330" s="201" t="s">
        <v>141</v>
      </c>
      <c r="AU330" s="201" t="s">
        <v>82</v>
      </c>
      <c r="AV330" s="13" t="s">
        <v>82</v>
      </c>
      <c r="AW330" s="13" t="s">
        <v>33</v>
      </c>
      <c r="AX330" s="13" t="s">
        <v>71</v>
      </c>
      <c r="AY330" s="201" t="s">
        <v>130</v>
      </c>
    </row>
    <row r="331" spans="2:51" s="13" customFormat="1" ht="12">
      <c r="B331" s="191"/>
      <c r="C331" s="192"/>
      <c r="D331" s="186" t="s">
        <v>141</v>
      </c>
      <c r="E331" s="193" t="s">
        <v>19</v>
      </c>
      <c r="F331" s="194" t="s">
        <v>649</v>
      </c>
      <c r="G331" s="192"/>
      <c r="H331" s="195">
        <v>29.475</v>
      </c>
      <c r="I331" s="196"/>
      <c r="J331" s="192"/>
      <c r="K331" s="192"/>
      <c r="L331" s="197"/>
      <c r="M331" s="198"/>
      <c r="N331" s="199"/>
      <c r="O331" s="199"/>
      <c r="P331" s="199"/>
      <c r="Q331" s="199"/>
      <c r="R331" s="199"/>
      <c r="S331" s="199"/>
      <c r="T331" s="200"/>
      <c r="AT331" s="201" t="s">
        <v>141</v>
      </c>
      <c r="AU331" s="201" t="s">
        <v>82</v>
      </c>
      <c r="AV331" s="13" t="s">
        <v>82</v>
      </c>
      <c r="AW331" s="13" t="s">
        <v>33</v>
      </c>
      <c r="AX331" s="13" t="s">
        <v>71</v>
      </c>
      <c r="AY331" s="201" t="s">
        <v>130</v>
      </c>
    </row>
    <row r="332" spans="2:51" s="13" customFormat="1" ht="12">
      <c r="B332" s="191"/>
      <c r="C332" s="192"/>
      <c r="D332" s="186" t="s">
        <v>141</v>
      </c>
      <c r="E332" s="193" t="s">
        <v>19</v>
      </c>
      <c r="F332" s="194" t="s">
        <v>650</v>
      </c>
      <c r="G332" s="192"/>
      <c r="H332" s="195">
        <v>109.7</v>
      </c>
      <c r="I332" s="196"/>
      <c r="J332" s="192"/>
      <c r="K332" s="192"/>
      <c r="L332" s="197"/>
      <c r="M332" s="198"/>
      <c r="N332" s="199"/>
      <c r="O332" s="199"/>
      <c r="P332" s="199"/>
      <c r="Q332" s="199"/>
      <c r="R332" s="199"/>
      <c r="S332" s="199"/>
      <c r="T332" s="200"/>
      <c r="AT332" s="201" t="s">
        <v>141</v>
      </c>
      <c r="AU332" s="201" t="s">
        <v>82</v>
      </c>
      <c r="AV332" s="13" t="s">
        <v>82</v>
      </c>
      <c r="AW332" s="13" t="s">
        <v>33</v>
      </c>
      <c r="AX332" s="13" t="s">
        <v>71</v>
      </c>
      <c r="AY332" s="201" t="s">
        <v>130</v>
      </c>
    </row>
    <row r="333" spans="1:65" s="2" customFormat="1" ht="14.4" customHeight="1">
      <c r="A333" s="34"/>
      <c r="B333" s="35"/>
      <c r="C333" s="173" t="s">
        <v>651</v>
      </c>
      <c r="D333" s="173" t="s">
        <v>132</v>
      </c>
      <c r="E333" s="174" t="s">
        <v>245</v>
      </c>
      <c r="F333" s="175" t="s">
        <v>246</v>
      </c>
      <c r="G333" s="176" t="s">
        <v>212</v>
      </c>
      <c r="H333" s="177">
        <v>195.25</v>
      </c>
      <c r="I333" s="178"/>
      <c r="J333" s="179">
        <f>ROUND(I333*H333,2)</f>
        <v>0</v>
      </c>
      <c r="K333" s="175" t="s">
        <v>136</v>
      </c>
      <c r="L333" s="39"/>
      <c r="M333" s="180" t="s">
        <v>19</v>
      </c>
      <c r="N333" s="181" t="s">
        <v>42</v>
      </c>
      <c r="O333" s="64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4" t="s">
        <v>137</v>
      </c>
      <c r="AT333" s="184" t="s">
        <v>132</v>
      </c>
      <c r="AU333" s="184" t="s">
        <v>82</v>
      </c>
      <c r="AY333" s="17" t="s">
        <v>130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7" t="s">
        <v>79</v>
      </c>
      <c r="BK333" s="185">
        <f>ROUND(I333*H333,2)</f>
        <v>0</v>
      </c>
      <c r="BL333" s="17" t="s">
        <v>137</v>
      </c>
      <c r="BM333" s="184" t="s">
        <v>652</v>
      </c>
    </row>
    <row r="334" spans="1:47" s="2" customFormat="1" ht="19.2">
      <c r="A334" s="34"/>
      <c r="B334" s="35"/>
      <c r="C334" s="36"/>
      <c r="D334" s="186" t="s">
        <v>139</v>
      </c>
      <c r="E334" s="36"/>
      <c r="F334" s="187" t="s">
        <v>248</v>
      </c>
      <c r="G334" s="36"/>
      <c r="H334" s="36"/>
      <c r="I334" s="188"/>
      <c r="J334" s="36"/>
      <c r="K334" s="36"/>
      <c r="L334" s="39"/>
      <c r="M334" s="189"/>
      <c r="N334" s="190"/>
      <c r="O334" s="64"/>
      <c r="P334" s="64"/>
      <c r="Q334" s="64"/>
      <c r="R334" s="64"/>
      <c r="S334" s="64"/>
      <c r="T334" s="6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139</v>
      </c>
      <c r="AU334" s="17" t="s">
        <v>82</v>
      </c>
    </row>
    <row r="335" spans="2:51" s="13" customFormat="1" ht="12">
      <c r="B335" s="191"/>
      <c r="C335" s="192"/>
      <c r="D335" s="186" t="s">
        <v>141</v>
      </c>
      <c r="E335" s="193" t="s">
        <v>19</v>
      </c>
      <c r="F335" s="194" t="s">
        <v>653</v>
      </c>
      <c r="G335" s="192"/>
      <c r="H335" s="195">
        <v>10.7</v>
      </c>
      <c r="I335" s="196"/>
      <c r="J335" s="192"/>
      <c r="K335" s="192"/>
      <c r="L335" s="197"/>
      <c r="M335" s="198"/>
      <c r="N335" s="199"/>
      <c r="O335" s="199"/>
      <c r="P335" s="199"/>
      <c r="Q335" s="199"/>
      <c r="R335" s="199"/>
      <c r="S335" s="199"/>
      <c r="T335" s="200"/>
      <c r="AT335" s="201" t="s">
        <v>141</v>
      </c>
      <c r="AU335" s="201" t="s">
        <v>82</v>
      </c>
      <c r="AV335" s="13" t="s">
        <v>82</v>
      </c>
      <c r="AW335" s="13" t="s">
        <v>33</v>
      </c>
      <c r="AX335" s="13" t="s">
        <v>71</v>
      </c>
      <c r="AY335" s="201" t="s">
        <v>130</v>
      </c>
    </row>
    <row r="336" spans="2:51" s="13" customFormat="1" ht="12">
      <c r="B336" s="191"/>
      <c r="C336" s="192"/>
      <c r="D336" s="186" t="s">
        <v>141</v>
      </c>
      <c r="E336" s="193" t="s">
        <v>19</v>
      </c>
      <c r="F336" s="194" t="s">
        <v>654</v>
      </c>
      <c r="G336" s="192"/>
      <c r="H336" s="195">
        <v>5.8</v>
      </c>
      <c r="I336" s="196"/>
      <c r="J336" s="192"/>
      <c r="K336" s="192"/>
      <c r="L336" s="197"/>
      <c r="M336" s="198"/>
      <c r="N336" s="199"/>
      <c r="O336" s="199"/>
      <c r="P336" s="199"/>
      <c r="Q336" s="199"/>
      <c r="R336" s="199"/>
      <c r="S336" s="199"/>
      <c r="T336" s="200"/>
      <c r="AT336" s="201" t="s">
        <v>141</v>
      </c>
      <c r="AU336" s="201" t="s">
        <v>82</v>
      </c>
      <c r="AV336" s="13" t="s">
        <v>82</v>
      </c>
      <c r="AW336" s="13" t="s">
        <v>33</v>
      </c>
      <c r="AX336" s="13" t="s">
        <v>71</v>
      </c>
      <c r="AY336" s="201" t="s">
        <v>130</v>
      </c>
    </row>
    <row r="337" spans="2:51" s="13" customFormat="1" ht="12">
      <c r="B337" s="191"/>
      <c r="C337" s="192"/>
      <c r="D337" s="186" t="s">
        <v>141</v>
      </c>
      <c r="E337" s="193" t="s">
        <v>19</v>
      </c>
      <c r="F337" s="194" t="s">
        <v>655</v>
      </c>
      <c r="G337" s="192"/>
      <c r="H337" s="195">
        <v>60.75</v>
      </c>
      <c r="I337" s="196"/>
      <c r="J337" s="192"/>
      <c r="K337" s="192"/>
      <c r="L337" s="197"/>
      <c r="M337" s="198"/>
      <c r="N337" s="199"/>
      <c r="O337" s="199"/>
      <c r="P337" s="199"/>
      <c r="Q337" s="199"/>
      <c r="R337" s="199"/>
      <c r="S337" s="199"/>
      <c r="T337" s="200"/>
      <c r="AT337" s="201" t="s">
        <v>141</v>
      </c>
      <c r="AU337" s="201" t="s">
        <v>82</v>
      </c>
      <c r="AV337" s="13" t="s">
        <v>82</v>
      </c>
      <c r="AW337" s="13" t="s">
        <v>33</v>
      </c>
      <c r="AX337" s="13" t="s">
        <v>71</v>
      </c>
      <c r="AY337" s="201" t="s">
        <v>130</v>
      </c>
    </row>
    <row r="338" spans="2:51" s="13" customFormat="1" ht="12">
      <c r="B338" s="191"/>
      <c r="C338" s="192"/>
      <c r="D338" s="186" t="s">
        <v>141</v>
      </c>
      <c r="E338" s="193" t="s">
        <v>19</v>
      </c>
      <c r="F338" s="194" t="s">
        <v>656</v>
      </c>
      <c r="G338" s="192"/>
      <c r="H338" s="195">
        <v>118</v>
      </c>
      <c r="I338" s="196"/>
      <c r="J338" s="192"/>
      <c r="K338" s="192"/>
      <c r="L338" s="197"/>
      <c r="M338" s="198"/>
      <c r="N338" s="199"/>
      <c r="O338" s="199"/>
      <c r="P338" s="199"/>
      <c r="Q338" s="199"/>
      <c r="R338" s="199"/>
      <c r="S338" s="199"/>
      <c r="T338" s="200"/>
      <c r="AT338" s="201" t="s">
        <v>141</v>
      </c>
      <c r="AU338" s="201" t="s">
        <v>82</v>
      </c>
      <c r="AV338" s="13" t="s">
        <v>82</v>
      </c>
      <c r="AW338" s="13" t="s">
        <v>33</v>
      </c>
      <c r="AX338" s="13" t="s">
        <v>71</v>
      </c>
      <c r="AY338" s="201" t="s">
        <v>130</v>
      </c>
    </row>
    <row r="339" spans="1:65" s="2" customFormat="1" ht="14.4" customHeight="1">
      <c r="A339" s="34"/>
      <c r="B339" s="35"/>
      <c r="C339" s="173" t="s">
        <v>657</v>
      </c>
      <c r="D339" s="173" t="s">
        <v>132</v>
      </c>
      <c r="E339" s="174" t="s">
        <v>658</v>
      </c>
      <c r="F339" s="175" t="s">
        <v>659</v>
      </c>
      <c r="G339" s="176" t="s">
        <v>135</v>
      </c>
      <c r="H339" s="177">
        <v>24.44</v>
      </c>
      <c r="I339" s="178"/>
      <c r="J339" s="179">
        <f>ROUND(I339*H339,2)</f>
        <v>0</v>
      </c>
      <c r="K339" s="175" t="s">
        <v>136</v>
      </c>
      <c r="L339" s="39"/>
      <c r="M339" s="180" t="s">
        <v>19</v>
      </c>
      <c r="N339" s="181" t="s">
        <v>42</v>
      </c>
      <c r="O339" s="64"/>
      <c r="P339" s="182">
        <f>O339*H339</f>
        <v>0</v>
      </c>
      <c r="Q339" s="182">
        <v>1.9968</v>
      </c>
      <c r="R339" s="182">
        <f>Q339*H339</f>
        <v>48.801792</v>
      </c>
      <c r="S339" s="182">
        <v>0</v>
      </c>
      <c r="T339" s="183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4" t="s">
        <v>137</v>
      </c>
      <c r="AT339" s="184" t="s">
        <v>132</v>
      </c>
      <c r="AU339" s="184" t="s">
        <v>82</v>
      </c>
      <c r="AY339" s="17" t="s">
        <v>130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7" t="s">
        <v>79</v>
      </c>
      <c r="BK339" s="185">
        <f>ROUND(I339*H339,2)</f>
        <v>0</v>
      </c>
      <c r="BL339" s="17" t="s">
        <v>137</v>
      </c>
      <c r="BM339" s="184" t="s">
        <v>660</v>
      </c>
    </row>
    <row r="340" spans="1:47" s="2" customFormat="1" ht="12">
      <c r="A340" s="34"/>
      <c r="B340" s="35"/>
      <c r="C340" s="36"/>
      <c r="D340" s="186" t="s">
        <v>139</v>
      </c>
      <c r="E340" s="36"/>
      <c r="F340" s="187" t="s">
        <v>661</v>
      </c>
      <c r="G340" s="36"/>
      <c r="H340" s="36"/>
      <c r="I340" s="188"/>
      <c r="J340" s="36"/>
      <c r="K340" s="36"/>
      <c r="L340" s="39"/>
      <c r="M340" s="189"/>
      <c r="N340" s="190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139</v>
      </c>
      <c r="AU340" s="17" t="s">
        <v>82</v>
      </c>
    </row>
    <row r="341" spans="1:47" s="2" customFormat="1" ht="19.2">
      <c r="A341" s="34"/>
      <c r="B341" s="35"/>
      <c r="C341" s="36"/>
      <c r="D341" s="186" t="s">
        <v>206</v>
      </c>
      <c r="E341" s="36"/>
      <c r="F341" s="202" t="s">
        <v>662</v>
      </c>
      <c r="G341" s="36"/>
      <c r="H341" s="36"/>
      <c r="I341" s="188"/>
      <c r="J341" s="36"/>
      <c r="K341" s="36"/>
      <c r="L341" s="39"/>
      <c r="M341" s="189"/>
      <c r="N341" s="190"/>
      <c r="O341" s="64"/>
      <c r="P341" s="64"/>
      <c r="Q341" s="64"/>
      <c r="R341" s="64"/>
      <c r="S341" s="64"/>
      <c r="T341" s="65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206</v>
      </c>
      <c r="AU341" s="17" t="s">
        <v>82</v>
      </c>
    </row>
    <row r="342" spans="2:51" s="13" customFormat="1" ht="12">
      <c r="B342" s="191"/>
      <c r="C342" s="192"/>
      <c r="D342" s="186" t="s">
        <v>141</v>
      </c>
      <c r="E342" s="193" t="s">
        <v>19</v>
      </c>
      <c r="F342" s="194" t="s">
        <v>663</v>
      </c>
      <c r="G342" s="192"/>
      <c r="H342" s="195">
        <v>24.44</v>
      </c>
      <c r="I342" s="196"/>
      <c r="J342" s="192"/>
      <c r="K342" s="192"/>
      <c r="L342" s="197"/>
      <c r="M342" s="198"/>
      <c r="N342" s="199"/>
      <c r="O342" s="199"/>
      <c r="P342" s="199"/>
      <c r="Q342" s="199"/>
      <c r="R342" s="199"/>
      <c r="S342" s="199"/>
      <c r="T342" s="200"/>
      <c r="AT342" s="201" t="s">
        <v>141</v>
      </c>
      <c r="AU342" s="201" t="s">
        <v>82</v>
      </c>
      <c r="AV342" s="13" t="s">
        <v>82</v>
      </c>
      <c r="AW342" s="13" t="s">
        <v>33</v>
      </c>
      <c r="AX342" s="13" t="s">
        <v>79</v>
      </c>
      <c r="AY342" s="201" t="s">
        <v>130</v>
      </c>
    </row>
    <row r="343" spans="2:63" s="12" customFormat="1" ht="22.8" customHeight="1">
      <c r="B343" s="157"/>
      <c r="C343" s="158"/>
      <c r="D343" s="159" t="s">
        <v>70</v>
      </c>
      <c r="E343" s="171" t="s">
        <v>178</v>
      </c>
      <c r="F343" s="171" t="s">
        <v>664</v>
      </c>
      <c r="G343" s="158"/>
      <c r="H343" s="158"/>
      <c r="I343" s="161"/>
      <c r="J343" s="172">
        <f>BK343</f>
        <v>0</v>
      </c>
      <c r="K343" s="158"/>
      <c r="L343" s="163"/>
      <c r="M343" s="164"/>
      <c r="N343" s="165"/>
      <c r="O343" s="165"/>
      <c r="P343" s="166">
        <f>SUM(P344:P352)</f>
        <v>0</v>
      </c>
      <c r="Q343" s="165"/>
      <c r="R343" s="166">
        <f>SUM(R344:R352)</f>
        <v>0.75019</v>
      </c>
      <c r="S343" s="165"/>
      <c r="T343" s="167">
        <f>SUM(T344:T352)</f>
        <v>0.576</v>
      </c>
      <c r="AR343" s="168" t="s">
        <v>79</v>
      </c>
      <c r="AT343" s="169" t="s">
        <v>70</v>
      </c>
      <c r="AU343" s="169" t="s">
        <v>79</v>
      </c>
      <c r="AY343" s="168" t="s">
        <v>130</v>
      </c>
      <c r="BK343" s="170">
        <f>SUM(BK344:BK352)</f>
        <v>0</v>
      </c>
    </row>
    <row r="344" spans="1:65" s="2" customFormat="1" ht="14.4" customHeight="1">
      <c r="A344" s="34"/>
      <c r="B344" s="35"/>
      <c r="C344" s="173" t="s">
        <v>665</v>
      </c>
      <c r="D344" s="173" t="s">
        <v>132</v>
      </c>
      <c r="E344" s="174" t="s">
        <v>666</v>
      </c>
      <c r="F344" s="175" t="s">
        <v>667</v>
      </c>
      <c r="G344" s="176" t="s">
        <v>135</v>
      </c>
      <c r="H344" s="177">
        <v>0.3</v>
      </c>
      <c r="I344" s="178"/>
      <c r="J344" s="179">
        <f>ROUND(I344*H344,2)</f>
        <v>0</v>
      </c>
      <c r="K344" s="175" t="s">
        <v>136</v>
      </c>
      <c r="L344" s="39"/>
      <c r="M344" s="180" t="s">
        <v>19</v>
      </c>
      <c r="N344" s="181" t="s">
        <v>42</v>
      </c>
      <c r="O344" s="64"/>
      <c r="P344" s="182">
        <f>O344*H344</f>
        <v>0</v>
      </c>
      <c r="Q344" s="182">
        <v>0</v>
      </c>
      <c r="R344" s="182">
        <f>Q344*H344</f>
        <v>0</v>
      </c>
      <c r="S344" s="182">
        <v>1.92</v>
      </c>
      <c r="T344" s="183">
        <f>S344*H344</f>
        <v>0.576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4" t="s">
        <v>137</v>
      </c>
      <c r="AT344" s="184" t="s">
        <v>132</v>
      </c>
      <c r="AU344" s="184" t="s">
        <v>82</v>
      </c>
      <c r="AY344" s="17" t="s">
        <v>130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7" t="s">
        <v>79</v>
      </c>
      <c r="BK344" s="185">
        <f>ROUND(I344*H344,2)</f>
        <v>0</v>
      </c>
      <c r="BL344" s="17" t="s">
        <v>137</v>
      </c>
      <c r="BM344" s="184" t="s">
        <v>668</v>
      </c>
    </row>
    <row r="345" spans="1:47" s="2" customFormat="1" ht="12">
      <c r="A345" s="34"/>
      <c r="B345" s="35"/>
      <c r="C345" s="36"/>
      <c r="D345" s="186" t="s">
        <v>139</v>
      </c>
      <c r="E345" s="36"/>
      <c r="F345" s="187" t="s">
        <v>669</v>
      </c>
      <c r="G345" s="36"/>
      <c r="H345" s="36"/>
      <c r="I345" s="188"/>
      <c r="J345" s="36"/>
      <c r="K345" s="36"/>
      <c r="L345" s="39"/>
      <c r="M345" s="189"/>
      <c r="N345" s="190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139</v>
      </c>
      <c r="AU345" s="17" t="s">
        <v>82</v>
      </c>
    </row>
    <row r="346" spans="2:51" s="13" customFormat="1" ht="12">
      <c r="B346" s="191"/>
      <c r="C346" s="192"/>
      <c r="D346" s="186" t="s">
        <v>141</v>
      </c>
      <c r="E346" s="193" t="s">
        <v>19</v>
      </c>
      <c r="F346" s="194" t="s">
        <v>670</v>
      </c>
      <c r="G346" s="192"/>
      <c r="H346" s="195">
        <v>0.3</v>
      </c>
      <c r="I346" s="196"/>
      <c r="J346" s="192"/>
      <c r="K346" s="192"/>
      <c r="L346" s="197"/>
      <c r="M346" s="198"/>
      <c r="N346" s="199"/>
      <c r="O346" s="199"/>
      <c r="P346" s="199"/>
      <c r="Q346" s="199"/>
      <c r="R346" s="199"/>
      <c r="S346" s="199"/>
      <c r="T346" s="200"/>
      <c r="AT346" s="201" t="s">
        <v>141</v>
      </c>
      <c r="AU346" s="201" t="s">
        <v>82</v>
      </c>
      <c r="AV346" s="13" t="s">
        <v>82</v>
      </c>
      <c r="AW346" s="13" t="s">
        <v>33</v>
      </c>
      <c r="AX346" s="13" t="s">
        <v>79</v>
      </c>
      <c r="AY346" s="201" t="s">
        <v>130</v>
      </c>
    </row>
    <row r="347" spans="1:65" s="2" customFormat="1" ht="14.4" customHeight="1">
      <c r="A347" s="34"/>
      <c r="B347" s="35"/>
      <c r="C347" s="173" t="s">
        <v>671</v>
      </c>
      <c r="D347" s="173" t="s">
        <v>132</v>
      </c>
      <c r="E347" s="174" t="s">
        <v>672</v>
      </c>
      <c r="F347" s="175" t="s">
        <v>673</v>
      </c>
      <c r="G347" s="176" t="s">
        <v>619</v>
      </c>
      <c r="H347" s="177">
        <v>1</v>
      </c>
      <c r="I347" s="178"/>
      <c r="J347" s="179">
        <f>ROUND(I347*H347,2)</f>
        <v>0</v>
      </c>
      <c r="K347" s="175" t="s">
        <v>136</v>
      </c>
      <c r="L347" s="39"/>
      <c r="M347" s="180" t="s">
        <v>19</v>
      </c>
      <c r="N347" s="181" t="s">
        <v>42</v>
      </c>
      <c r="O347" s="64"/>
      <c r="P347" s="182">
        <f>O347*H347</f>
        <v>0</v>
      </c>
      <c r="Q347" s="182">
        <v>0.01019</v>
      </c>
      <c r="R347" s="182">
        <f>Q347*H347</f>
        <v>0.01019</v>
      </c>
      <c r="S347" s="182">
        <v>0</v>
      </c>
      <c r="T347" s="183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4" t="s">
        <v>137</v>
      </c>
      <c r="AT347" s="184" t="s">
        <v>132</v>
      </c>
      <c r="AU347" s="184" t="s">
        <v>82</v>
      </c>
      <c r="AY347" s="17" t="s">
        <v>130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7" t="s">
        <v>79</v>
      </c>
      <c r="BK347" s="185">
        <f>ROUND(I347*H347,2)</f>
        <v>0</v>
      </c>
      <c r="BL347" s="17" t="s">
        <v>137</v>
      </c>
      <c r="BM347" s="184" t="s">
        <v>674</v>
      </c>
    </row>
    <row r="348" spans="1:47" s="2" customFormat="1" ht="12">
      <c r="A348" s="34"/>
      <c r="B348" s="35"/>
      <c r="C348" s="36"/>
      <c r="D348" s="186" t="s">
        <v>139</v>
      </c>
      <c r="E348" s="36"/>
      <c r="F348" s="187" t="s">
        <v>673</v>
      </c>
      <c r="G348" s="36"/>
      <c r="H348" s="36"/>
      <c r="I348" s="188"/>
      <c r="J348" s="36"/>
      <c r="K348" s="36"/>
      <c r="L348" s="39"/>
      <c r="M348" s="189"/>
      <c r="N348" s="190"/>
      <c r="O348" s="64"/>
      <c r="P348" s="64"/>
      <c r="Q348" s="64"/>
      <c r="R348" s="64"/>
      <c r="S348" s="64"/>
      <c r="T348" s="65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139</v>
      </c>
      <c r="AU348" s="17" t="s">
        <v>82</v>
      </c>
    </row>
    <row r="349" spans="2:51" s="13" customFormat="1" ht="12">
      <c r="B349" s="191"/>
      <c r="C349" s="192"/>
      <c r="D349" s="186" t="s">
        <v>141</v>
      </c>
      <c r="E349" s="193" t="s">
        <v>19</v>
      </c>
      <c r="F349" s="194" t="s">
        <v>675</v>
      </c>
      <c r="G349" s="192"/>
      <c r="H349" s="195">
        <v>1</v>
      </c>
      <c r="I349" s="196"/>
      <c r="J349" s="192"/>
      <c r="K349" s="192"/>
      <c r="L349" s="197"/>
      <c r="M349" s="198"/>
      <c r="N349" s="199"/>
      <c r="O349" s="199"/>
      <c r="P349" s="199"/>
      <c r="Q349" s="199"/>
      <c r="R349" s="199"/>
      <c r="S349" s="199"/>
      <c r="T349" s="200"/>
      <c r="AT349" s="201" t="s">
        <v>141</v>
      </c>
      <c r="AU349" s="201" t="s">
        <v>82</v>
      </c>
      <c r="AV349" s="13" t="s">
        <v>82</v>
      </c>
      <c r="AW349" s="13" t="s">
        <v>33</v>
      </c>
      <c r="AX349" s="13" t="s">
        <v>79</v>
      </c>
      <c r="AY349" s="201" t="s">
        <v>130</v>
      </c>
    </row>
    <row r="350" spans="1:65" s="2" customFormat="1" ht="14.4" customHeight="1">
      <c r="A350" s="34"/>
      <c r="B350" s="35"/>
      <c r="C350" s="217" t="s">
        <v>676</v>
      </c>
      <c r="D350" s="217" t="s">
        <v>365</v>
      </c>
      <c r="E350" s="218" t="s">
        <v>677</v>
      </c>
      <c r="F350" s="219" t="s">
        <v>678</v>
      </c>
      <c r="G350" s="220" t="s">
        <v>619</v>
      </c>
      <c r="H350" s="221">
        <v>1</v>
      </c>
      <c r="I350" s="222"/>
      <c r="J350" s="223">
        <f>ROUND(I350*H350,2)</f>
        <v>0</v>
      </c>
      <c r="K350" s="219" t="s">
        <v>136</v>
      </c>
      <c r="L350" s="224"/>
      <c r="M350" s="225" t="s">
        <v>19</v>
      </c>
      <c r="N350" s="226" t="s">
        <v>42</v>
      </c>
      <c r="O350" s="64"/>
      <c r="P350" s="182">
        <f>O350*H350</f>
        <v>0</v>
      </c>
      <c r="Q350" s="182">
        <v>0.74</v>
      </c>
      <c r="R350" s="182">
        <f>Q350*H350</f>
        <v>0.74</v>
      </c>
      <c r="S350" s="182">
        <v>0</v>
      </c>
      <c r="T350" s="183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84" t="s">
        <v>178</v>
      </c>
      <c r="AT350" s="184" t="s">
        <v>365</v>
      </c>
      <c r="AU350" s="184" t="s">
        <v>82</v>
      </c>
      <c r="AY350" s="17" t="s">
        <v>130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7" t="s">
        <v>79</v>
      </c>
      <c r="BK350" s="185">
        <f>ROUND(I350*H350,2)</f>
        <v>0</v>
      </c>
      <c r="BL350" s="17" t="s">
        <v>137</v>
      </c>
      <c r="BM350" s="184" t="s">
        <v>679</v>
      </c>
    </row>
    <row r="351" spans="1:47" s="2" customFormat="1" ht="12">
      <c r="A351" s="34"/>
      <c r="B351" s="35"/>
      <c r="C351" s="36"/>
      <c r="D351" s="186" t="s">
        <v>139</v>
      </c>
      <c r="E351" s="36"/>
      <c r="F351" s="187" t="s">
        <v>678</v>
      </c>
      <c r="G351" s="36"/>
      <c r="H351" s="36"/>
      <c r="I351" s="188"/>
      <c r="J351" s="36"/>
      <c r="K351" s="36"/>
      <c r="L351" s="39"/>
      <c r="M351" s="189"/>
      <c r="N351" s="190"/>
      <c r="O351" s="64"/>
      <c r="P351" s="64"/>
      <c r="Q351" s="64"/>
      <c r="R351" s="64"/>
      <c r="S351" s="64"/>
      <c r="T351" s="65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139</v>
      </c>
      <c r="AU351" s="17" t="s">
        <v>82</v>
      </c>
    </row>
    <row r="352" spans="1:47" s="2" customFormat="1" ht="28.8">
      <c r="A352" s="34"/>
      <c r="B352" s="35"/>
      <c r="C352" s="36"/>
      <c r="D352" s="186" t="s">
        <v>206</v>
      </c>
      <c r="E352" s="36"/>
      <c r="F352" s="202" t="s">
        <v>680</v>
      </c>
      <c r="G352" s="36"/>
      <c r="H352" s="36"/>
      <c r="I352" s="188"/>
      <c r="J352" s="36"/>
      <c r="K352" s="36"/>
      <c r="L352" s="39"/>
      <c r="M352" s="189"/>
      <c r="N352" s="190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206</v>
      </c>
      <c r="AU352" s="17" t="s">
        <v>82</v>
      </c>
    </row>
    <row r="353" spans="2:63" s="12" customFormat="1" ht="22.8" customHeight="1">
      <c r="B353" s="157"/>
      <c r="C353" s="158"/>
      <c r="D353" s="159" t="s">
        <v>70</v>
      </c>
      <c r="E353" s="171" t="s">
        <v>183</v>
      </c>
      <c r="F353" s="171" t="s">
        <v>250</v>
      </c>
      <c r="G353" s="158"/>
      <c r="H353" s="158"/>
      <c r="I353" s="161"/>
      <c r="J353" s="172">
        <f>BK353</f>
        <v>0</v>
      </c>
      <c r="K353" s="158"/>
      <c r="L353" s="163"/>
      <c r="M353" s="164"/>
      <c r="N353" s="165"/>
      <c r="O353" s="165"/>
      <c r="P353" s="166">
        <f>SUM(P354:P373)</f>
        <v>0</v>
      </c>
      <c r="Q353" s="165"/>
      <c r="R353" s="166">
        <f>SUM(R354:R373)</f>
        <v>2.5321263</v>
      </c>
      <c r="S353" s="165"/>
      <c r="T353" s="167">
        <f>SUM(T354:T373)</f>
        <v>0</v>
      </c>
      <c r="AR353" s="168" t="s">
        <v>79</v>
      </c>
      <c r="AT353" s="169" t="s">
        <v>70</v>
      </c>
      <c r="AU353" s="169" t="s">
        <v>79</v>
      </c>
      <c r="AY353" s="168" t="s">
        <v>130</v>
      </c>
      <c r="BK353" s="170">
        <f>SUM(BK354:BK373)</f>
        <v>0</v>
      </c>
    </row>
    <row r="354" spans="1:65" s="2" customFormat="1" ht="14.4" customHeight="1">
      <c r="A354" s="34"/>
      <c r="B354" s="35"/>
      <c r="C354" s="173" t="s">
        <v>681</v>
      </c>
      <c r="D354" s="173" t="s">
        <v>132</v>
      </c>
      <c r="E354" s="174" t="s">
        <v>682</v>
      </c>
      <c r="F354" s="175" t="s">
        <v>683</v>
      </c>
      <c r="G354" s="176" t="s">
        <v>212</v>
      </c>
      <c r="H354" s="177">
        <v>18.348</v>
      </c>
      <c r="I354" s="178"/>
      <c r="J354" s="179">
        <f>ROUND(I354*H354,2)</f>
        <v>0</v>
      </c>
      <c r="K354" s="175" t="s">
        <v>136</v>
      </c>
      <c r="L354" s="39"/>
      <c r="M354" s="180" t="s">
        <v>19</v>
      </c>
      <c r="N354" s="181" t="s">
        <v>42</v>
      </c>
      <c r="O354" s="64"/>
      <c r="P354" s="182">
        <f>O354*H354</f>
        <v>0</v>
      </c>
      <c r="Q354" s="182">
        <v>0.0054</v>
      </c>
      <c r="R354" s="182">
        <f>Q354*H354</f>
        <v>0.0990792</v>
      </c>
      <c r="S354" s="182">
        <v>0</v>
      </c>
      <c r="T354" s="183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4" t="s">
        <v>137</v>
      </c>
      <c r="AT354" s="184" t="s">
        <v>132</v>
      </c>
      <c r="AU354" s="184" t="s">
        <v>82</v>
      </c>
      <c r="AY354" s="17" t="s">
        <v>130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7" t="s">
        <v>79</v>
      </c>
      <c r="BK354" s="185">
        <f>ROUND(I354*H354,2)</f>
        <v>0</v>
      </c>
      <c r="BL354" s="17" t="s">
        <v>137</v>
      </c>
      <c r="BM354" s="184" t="s">
        <v>684</v>
      </c>
    </row>
    <row r="355" spans="1:47" s="2" customFormat="1" ht="12">
      <c r="A355" s="34"/>
      <c r="B355" s="35"/>
      <c r="C355" s="36"/>
      <c r="D355" s="186" t="s">
        <v>139</v>
      </c>
      <c r="E355" s="36"/>
      <c r="F355" s="187" t="s">
        <v>685</v>
      </c>
      <c r="G355" s="36"/>
      <c r="H355" s="36"/>
      <c r="I355" s="188"/>
      <c r="J355" s="36"/>
      <c r="K355" s="36"/>
      <c r="L355" s="39"/>
      <c r="M355" s="189"/>
      <c r="N355" s="190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139</v>
      </c>
      <c r="AU355" s="17" t="s">
        <v>82</v>
      </c>
    </row>
    <row r="356" spans="2:51" s="13" customFormat="1" ht="12">
      <c r="B356" s="191"/>
      <c r="C356" s="192"/>
      <c r="D356" s="186" t="s">
        <v>141</v>
      </c>
      <c r="E356" s="193" t="s">
        <v>19</v>
      </c>
      <c r="F356" s="194" t="s">
        <v>686</v>
      </c>
      <c r="G356" s="192"/>
      <c r="H356" s="195">
        <v>18.348</v>
      </c>
      <c r="I356" s="196"/>
      <c r="J356" s="192"/>
      <c r="K356" s="192"/>
      <c r="L356" s="197"/>
      <c r="M356" s="198"/>
      <c r="N356" s="199"/>
      <c r="O356" s="199"/>
      <c r="P356" s="199"/>
      <c r="Q356" s="199"/>
      <c r="R356" s="199"/>
      <c r="S356" s="199"/>
      <c r="T356" s="200"/>
      <c r="AT356" s="201" t="s">
        <v>141</v>
      </c>
      <c r="AU356" s="201" t="s">
        <v>82</v>
      </c>
      <c r="AV356" s="13" t="s">
        <v>82</v>
      </c>
      <c r="AW356" s="13" t="s">
        <v>33</v>
      </c>
      <c r="AX356" s="13" t="s">
        <v>79</v>
      </c>
      <c r="AY356" s="201" t="s">
        <v>130</v>
      </c>
    </row>
    <row r="357" spans="1:65" s="2" customFormat="1" ht="14.4" customHeight="1">
      <c r="A357" s="34"/>
      <c r="B357" s="35"/>
      <c r="C357" s="173" t="s">
        <v>687</v>
      </c>
      <c r="D357" s="173" t="s">
        <v>132</v>
      </c>
      <c r="E357" s="174" t="s">
        <v>688</v>
      </c>
      <c r="F357" s="175" t="s">
        <v>689</v>
      </c>
      <c r="G357" s="176" t="s">
        <v>272</v>
      </c>
      <c r="H357" s="177">
        <v>15.87</v>
      </c>
      <c r="I357" s="178"/>
      <c r="J357" s="179">
        <f>ROUND(I357*H357,2)</f>
        <v>0</v>
      </c>
      <c r="K357" s="175" t="s">
        <v>136</v>
      </c>
      <c r="L357" s="39"/>
      <c r="M357" s="180" t="s">
        <v>19</v>
      </c>
      <c r="N357" s="181" t="s">
        <v>42</v>
      </c>
      <c r="O357" s="64"/>
      <c r="P357" s="182">
        <f>O357*H357</f>
        <v>0</v>
      </c>
      <c r="Q357" s="182">
        <v>0.00208</v>
      </c>
      <c r="R357" s="182">
        <f>Q357*H357</f>
        <v>0.03300959999999999</v>
      </c>
      <c r="S357" s="182">
        <v>0</v>
      </c>
      <c r="T357" s="183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4" t="s">
        <v>137</v>
      </c>
      <c r="AT357" s="184" t="s">
        <v>132</v>
      </c>
      <c r="AU357" s="184" t="s">
        <v>82</v>
      </c>
      <c r="AY357" s="17" t="s">
        <v>130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7" t="s">
        <v>79</v>
      </c>
      <c r="BK357" s="185">
        <f>ROUND(I357*H357,2)</f>
        <v>0</v>
      </c>
      <c r="BL357" s="17" t="s">
        <v>137</v>
      </c>
      <c r="BM357" s="184" t="s">
        <v>690</v>
      </c>
    </row>
    <row r="358" spans="1:47" s="2" customFormat="1" ht="12">
      <c r="A358" s="34"/>
      <c r="B358" s="35"/>
      <c r="C358" s="36"/>
      <c r="D358" s="186" t="s">
        <v>139</v>
      </c>
      <c r="E358" s="36"/>
      <c r="F358" s="187" t="s">
        <v>691</v>
      </c>
      <c r="G358" s="36"/>
      <c r="H358" s="36"/>
      <c r="I358" s="188"/>
      <c r="J358" s="36"/>
      <c r="K358" s="36"/>
      <c r="L358" s="39"/>
      <c r="M358" s="189"/>
      <c r="N358" s="190"/>
      <c r="O358" s="64"/>
      <c r="P358" s="64"/>
      <c r="Q358" s="64"/>
      <c r="R358" s="64"/>
      <c r="S358" s="64"/>
      <c r="T358" s="65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139</v>
      </c>
      <c r="AU358" s="17" t="s">
        <v>82</v>
      </c>
    </row>
    <row r="359" spans="2:51" s="13" customFormat="1" ht="12">
      <c r="B359" s="191"/>
      <c r="C359" s="192"/>
      <c r="D359" s="186" t="s">
        <v>141</v>
      </c>
      <c r="E359" s="193" t="s">
        <v>19</v>
      </c>
      <c r="F359" s="194" t="s">
        <v>692</v>
      </c>
      <c r="G359" s="192"/>
      <c r="H359" s="195">
        <v>15.87</v>
      </c>
      <c r="I359" s="196"/>
      <c r="J359" s="192"/>
      <c r="K359" s="192"/>
      <c r="L359" s="197"/>
      <c r="M359" s="198"/>
      <c r="N359" s="199"/>
      <c r="O359" s="199"/>
      <c r="P359" s="199"/>
      <c r="Q359" s="199"/>
      <c r="R359" s="199"/>
      <c r="S359" s="199"/>
      <c r="T359" s="200"/>
      <c r="AT359" s="201" t="s">
        <v>141</v>
      </c>
      <c r="AU359" s="201" t="s">
        <v>82</v>
      </c>
      <c r="AV359" s="13" t="s">
        <v>82</v>
      </c>
      <c r="AW359" s="13" t="s">
        <v>33</v>
      </c>
      <c r="AX359" s="13" t="s">
        <v>79</v>
      </c>
      <c r="AY359" s="201" t="s">
        <v>130</v>
      </c>
    </row>
    <row r="360" spans="1:65" s="2" customFormat="1" ht="14.4" customHeight="1">
      <c r="A360" s="34"/>
      <c r="B360" s="35"/>
      <c r="C360" s="173" t="s">
        <v>693</v>
      </c>
      <c r="D360" s="173" t="s">
        <v>132</v>
      </c>
      <c r="E360" s="174" t="s">
        <v>694</v>
      </c>
      <c r="F360" s="175" t="s">
        <v>695</v>
      </c>
      <c r="G360" s="176" t="s">
        <v>272</v>
      </c>
      <c r="H360" s="177">
        <v>27.12</v>
      </c>
      <c r="I360" s="178"/>
      <c r="J360" s="179">
        <f>ROUND(I360*H360,2)</f>
        <v>0</v>
      </c>
      <c r="K360" s="175" t="s">
        <v>136</v>
      </c>
      <c r="L360" s="39"/>
      <c r="M360" s="180" t="s">
        <v>19</v>
      </c>
      <c r="N360" s="181" t="s">
        <v>42</v>
      </c>
      <c r="O360" s="64"/>
      <c r="P360" s="182">
        <f>O360*H360</f>
        <v>0</v>
      </c>
      <c r="Q360" s="182">
        <v>0.00022</v>
      </c>
      <c r="R360" s="182">
        <f>Q360*H360</f>
        <v>0.0059664</v>
      </c>
      <c r="S360" s="182">
        <v>0</v>
      </c>
      <c r="T360" s="183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4" t="s">
        <v>137</v>
      </c>
      <c r="AT360" s="184" t="s">
        <v>132</v>
      </c>
      <c r="AU360" s="184" t="s">
        <v>82</v>
      </c>
      <c r="AY360" s="17" t="s">
        <v>130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7" t="s">
        <v>79</v>
      </c>
      <c r="BK360" s="185">
        <f>ROUND(I360*H360,2)</f>
        <v>0</v>
      </c>
      <c r="BL360" s="17" t="s">
        <v>137</v>
      </c>
      <c r="BM360" s="184" t="s">
        <v>696</v>
      </c>
    </row>
    <row r="361" spans="1:47" s="2" customFormat="1" ht="12">
      <c r="A361" s="34"/>
      <c r="B361" s="35"/>
      <c r="C361" s="36"/>
      <c r="D361" s="186" t="s">
        <v>139</v>
      </c>
      <c r="E361" s="36"/>
      <c r="F361" s="187" t="s">
        <v>697</v>
      </c>
      <c r="G361" s="36"/>
      <c r="H361" s="36"/>
      <c r="I361" s="188"/>
      <c r="J361" s="36"/>
      <c r="K361" s="36"/>
      <c r="L361" s="39"/>
      <c r="M361" s="189"/>
      <c r="N361" s="190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139</v>
      </c>
      <c r="AU361" s="17" t="s">
        <v>82</v>
      </c>
    </row>
    <row r="362" spans="2:51" s="13" customFormat="1" ht="12">
      <c r="B362" s="191"/>
      <c r="C362" s="192"/>
      <c r="D362" s="186" t="s">
        <v>141</v>
      </c>
      <c r="E362" s="193" t="s">
        <v>19</v>
      </c>
      <c r="F362" s="194" t="s">
        <v>698</v>
      </c>
      <c r="G362" s="192"/>
      <c r="H362" s="195">
        <v>27.12</v>
      </c>
      <c r="I362" s="196"/>
      <c r="J362" s="192"/>
      <c r="K362" s="192"/>
      <c r="L362" s="197"/>
      <c r="M362" s="198"/>
      <c r="N362" s="199"/>
      <c r="O362" s="199"/>
      <c r="P362" s="199"/>
      <c r="Q362" s="199"/>
      <c r="R362" s="199"/>
      <c r="S362" s="199"/>
      <c r="T362" s="200"/>
      <c r="AT362" s="201" t="s">
        <v>141</v>
      </c>
      <c r="AU362" s="201" t="s">
        <v>82</v>
      </c>
      <c r="AV362" s="13" t="s">
        <v>82</v>
      </c>
      <c r="AW362" s="13" t="s">
        <v>33</v>
      </c>
      <c r="AX362" s="13" t="s">
        <v>79</v>
      </c>
      <c r="AY362" s="201" t="s">
        <v>130</v>
      </c>
    </row>
    <row r="363" spans="1:65" s="2" customFormat="1" ht="14.4" customHeight="1">
      <c r="A363" s="34"/>
      <c r="B363" s="35"/>
      <c r="C363" s="173" t="s">
        <v>699</v>
      </c>
      <c r="D363" s="173" t="s">
        <v>132</v>
      </c>
      <c r="E363" s="174" t="s">
        <v>700</v>
      </c>
      <c r="F363" s="175" t="s">
        <v>701</v>
      </c>
      <c r="G363" s="176" t="s">
        <v>212</v>
      </c>
      <c r="H363" s="177">
        <v>6.619</v>
      </c>
      <c r="I363" s="178"/>
      <c r="J363" s="179">
        <f>ROUND(I363*H363,2)</f>
        <v>0</v>
      </c>
      <c r="K363" s="175" t="s">
        <v>136</v>
      </c>
      <c r="L363" s="39"/>
      <c r="M363" s="180" t="s">
        <v>19</v>
      </c>
      <c r="N363" s="181" t="s">
        <v>42</v>
      </c>
      <c r="O363" s="64"/>
      <c r="P363" s="182">
        <f>O363*H363</f>
        <v>0</v>
      </c>
      <c r="Q363" s="182">
        <v>0.0394</v>
      </c>
      <c r="R363" s="182">
        <f>Q363*H363</f>
        <v>0.2607886</v>
      </c>
      <c r="S363" s="182">
        <v>0</v>
      </c>
      <c r="T363" s="183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4" t="s">
        <v>137</v>
      </c>
      <c r="AT363" s="184" t="s">
        <v>132</v>
      </c>
      <c r="AU363" s="184" t="s">
        <v>82</v>
      </c>
      <c r="AY363" s="17" t="s">
        <v>130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7" t="s">
        <v>79</v>
      </c>
      <c r="BK363" s="185">
        <f>ROUND(I363*H363,2)</f>
        <v>0</v>
      </c>
      <c r="BL363" s="17" t="s">
        <v>137</v>
      </c>
      <c r="BM363" s="184" t="s">
        <v>702</v>
      </c>
    </row>
    <row r="364" spans="1:47" s="2" customFormat="1" ht="19.2">
      <c r="A364" s="34"/>
      <c r="B364" s="35"/>
      <c r="C364" s="36"/>
      <c r="D364" s="186" t="s">
        <v>139</v>
      </c>
      <c r="E364" s="36"/>
      <c r="F364" s="187" t="s">
        <v>703</v>
      </c>
      <c r="G364" s="36"/>
      <c r="H364" s="36"/>
      <c r="I364" s="188"/>
      <c r="J364" s="36"/>
      <c r="K364" s="36"/>
      <c r="L364" s="39"/>
      <c r="M364" s="189"/>
      <c r="N364" s="190"/>
      <c r="O364" s="64"/>
      <c r="P364" s="64"/>
      <c r="Q364" s="64"/>
      <c r="R364" s="64"/>
      <c r="S364" s="64"/>
      <c r="T364" s="65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139</v>
      </c>
      <c r="AU364" s="17" t="s">
        <v>82</v>
      </c>
    </row>
    <row r="365" spans="2:51" s="13" customFormat="1" ht="12">
      <c r="B365" s="191"/>
      <c r="C365" s="192"/>
      <c r="D365" s="186" t="s">
        <v>141</v>
      </c>
      <c r="E365" s="193" t="s">
        <v>19</v>
      </c>
      <c r="F365" s="194" t="s">
        <v>704</v>
      </c>
      <c r="G365" s="192"/>
      <c r="H365" s="195">
        <v>6.619</v>
      </c>
      <c r="I365" s="196"/>
      <c r="J365" s="192"/>
      <c r="K365" s="192"/>
      <c r="L365" s="197"/>
      <c r="M365" s="198"/>
      <c r="N365" s="199"/>
      <c r="O365" s="199"/>
      <c r="P365" s="199"/>
      <c r="Q365" s="199"/>
      <c r="R365" s="199"/>
      <c r="S365" s="199"/>
      <c r="T365" s="200"/>
      <c r="AT365" s="201" t="s">
        <v>141</v>
      </c>
      <c r="AU365" s="201" t="s">
        <v>82</v>
      </c>
      <c r="AV365" s="13" t="s">
        <v>82</v>
      </c>
      <c r="AW365" s="13" t="s">
        <v>33</v>
      </c>
      <c r="AX365" s="13" t="s">
        <v>79</v>
      </c>
      <c r="AY365" s="201" t="s">
        <v>130</v>
      </c>
    </row>
    <row r="366" spans="1:65" s="2" customFormat="1" ht="14.4" customHeight="1">
      <c r="A366" s="34"/>
      <c r="B366" s="35"/>
      <c r="C366" s="173" t="s">
        <v>705</v>
      </c>
      <c r="D366" s="173" t="s">
        <v>132</v>
      </c>
      <c r="E366" s="174" t="s">
        <v>706</v>
      </c>
      <c r="F366" s="175" t="s">
        <v>707</v>
      </c>
      <c r="G366" s="176" t="s">
        <v>272</v>
      </c>
      <c r="H366" s="177">
        <v>5.41</v>
      </c>
      <c r="I366" s="178"/>
      <c r="J366" s="179">
        <f>ROUND(I366*H366,2)</f>
        <v>0</v>
      </c>
      <c r="K366" s="175" t="s">
        <v>136</v>
      </c>
      <c r="L366" s="39"/>
      <c r="M366" s="180" t="s">
        <v>19</v>
      </c>
      <c r="N366" s="181" t="s">
        <v>42</v>
      </c>
      <c r="O366" s="64"/>
      <c r="P366" s="182">
        <f>O366*H366</f>
        <v>0</v>
      </c>
      <c r="Q366" s="182">
        <v>0.06925</v>
      </c>
      <c r="R366" s="182">
        <f>Q366*H366</f>
        <v>0.37464250000000004</v>
      </c>
      <c r="S366" s="182">
        <v>0</v>
      </c>
      <c r="T366" s="183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84" t="s">
        <v>137</v>
      </c>
      <c r="AT366" s="184" t="s">
        <v>132</v>
      </c>
      <c r="AU366" s="184" t="s">
        <v>82</v>
      </c>
      <c r="AY366" s="17" t="s">
        <v>130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17" t="s">
        <v>79</v>
      </c>
      <c r="BK366" s="185">
        <f>ROUND(I366*H366,2)</f>
        <v>0</v>
      </c>
      <c r="BL366" s="17" t="s">
        <v>137</v>
      </c>
      <c r="BM366" s="184" t="s">
        <v>708</v>
      </c>
    </row>
    <row r="367" spans="1:47" s="2" customFormat="1" ht="12">
      <c r="A367" s="34"/>
      <c r="B367" s="35"/>
      <c r="C367" s="36"/>
      <c r="D367" s="186" t="s">
        <v>139</v>
      </c>
      <c r="E367" s="36"/>
      <c r="F367" s="187" t="s">
        <v>709</v>
      </c>
      <c r="G367" s="36"/>
      <c r="H367" s="36"/>
      <c r="I367" s="188"/>
      <c r="J367" s="36"/>
      <c r="K367" s="36"/>
      <c r="L367" s="39"/>
      <c r="M367" s="189"/>
      <c r="N367" s="190"/>
      <c r="O367" s="64"/>
      <c r="P367" s="64"/>
      <c r="Q367" s="64"/>
      <c r="R367" s="64"/>
      <c r="S367" s="64"/>
      <c r="T367" s="65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139</v>
      </c>
      <c r="AU367" s="17" t="s">
        <v>82</v>
      </c>
    </row>
    <row r="368" spans="1:47" s="2" customFormat="1" ht="19.2">
      <c r="A368" s="34"/>
      <c r="B368" s="35"/>
      <c r="C368" s="36"/>
      <c r="D368" s="186" t="s">
        <v>206</v>
      </c>
      <c r="E368" s="36"/>
      <c r="F368" s="202" t="s">
        <v>710</v>
      </c>
      <c r="G368" s="36"/>
      <c r="H368" s="36"/>
      <c r="I368" s="188"/>
      <c r="J368" s="36"/>
      <c r="K368" s="36"/>
      <c r="L368" s="39"/>
      <c r="M368" s="189"/>
      <c r="N368" s="190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206</v>
      </c>
      <c r="AU368" s="17" t="s">
        <v>82</v>
      </c>
    </row>
    <row r="369" spans="2:51" s="13" customFormat="1" ht="12">
      <c r="B369" s="191"/>
      <c r="C369" s="192"/>
      <c r="D369" s="186" t="s">
        <v>141</v>
      </c>
      <c r="E369" s="193" t="s">
        <v>19</v>
      </c>
      <c r="F369" s="194" t="s">
        <v>711</v>
      </c>
      <c r="G369" s="192"/>
      <c r="H369" s="195">
        <v>5.41</v>
      </c>
      <c r="I369" s="196"/>
      <c r="J369" s="192"/>
      <c r="K369" s="192"/>
      <c r="L369" s="197"/>
      <c r="M369" s="198"/>
      <c r="N369" s="199"/>
      <c r="O369" s="199"/>
      <c r="P369" s="199"/>
      <c r="Q369" s="199"/>
      <c r="R369" s="199"/>
      <c r="S369" s="199"/>
      <c r="T369" s="200"/>
      <c r="AT369" s="201" t="s">
        <v>141</v>
      </c>
      <c r="AU369" s="201" t="s">
        <v>82</v>
      </c>
      <c r="AV369" s="13" t="s">
        <v>82</v>
      </c>
      <c r="AW369" s="13" t="s">
        <v>33</v>
      </c>
      <c r="AX369" s="13" t="s">
        <v>79</v>
      </c>
      <c r="AY369" s="201" t="s">
        <v>130</v>
      </c>
    </row>
    <row r="370" spans="1:65" s="2" customFormat="1" ht="14.4" customHeight="1">
      <c r="A370" s="34"/>
      <c r="B370" s="35"/>
      <c r="C370" s="173" t="s">
        <v>712</v>
      </c>
      <c r="D370" s="173" t="s">
        <v>132</v>
      </c>
      <c r="E370" s="174" t="s">
        <v>713</v>
      </c>
      <c r="F370" s="175" t="s">
        <v>714</v>
      </c>
      <c r="G370" s="176" t="s">
        <v>272</v>
      </c>
      <c r="H370" s="177">
        <v>14.24</v>
      </c>
      <c r="I370" s="178"/>
      <c r="J370" s="179">
        <f>ROUND(I370*H370,2)</f>
        <v>0</v>
      </c>
      <c r="K370" s="175" t="s">
        <v>19</v>
      </c>
      <c r="L370" s="39"/>
      <c r="M370" s="180" t="s">
        <v>19</v>
      </c>
      <c r="N370" s="181" t="s">
        <v>42</v>
      </c>
      <c r="O370" s="64"/>
      <c r="P370" s="182">
        <f>O370*H370</f>
        <v>0</v>
      </c>
      <c r="Q370" s="182">
        <v>0.1235</v>
      </c>
      <c r="R370" s="182">
        <f>Q370*H370</f>
        <v>1.75864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137</v>
      </c>
      <c r="AT370" s="184" t="s">
        <v>132</v>
      </c>
      <c r="AU370" s="184" t="s">
        <v>82</v>
      </c>
      <c r="AY370" s="17" t="s">
        <v>130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79</v>
      </c>
      <c r="BK370" s="185">
        <f>ROUND(I370*H370,2)</f>
        <v>0</v>
      </c>
      <c r="BL370" s="17" t="s">
        <v>137</v>
      </c>
      <c r="BM370" s="184" t="s">
        <v>715</v>
      </c>
    </row>
    <row r="371" spans="1:47" s="2" customFormat="1" ht="12">
      <c r="A371" s="34"/>
      <c r="B371" s="35"/>
      <c r="C371" s="36"/>
      <c r="D371" s="186" t="s">
        <v>139</v>
      </c>
      <c r="E371" s="36"/>
      <c r="F371" s="187" t="s">
        <v>716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139</v>
      </c>
      <c r="AU371" s="17" t="s">
        <v>82</v>
      </c>
    </row>
    <row r="372" spans="1:47" s="2" customFormat="1" ht="28.8">
      <c r="A372" s="34"/>
      <c r="B372" s="35"/>
      <c r="C372" s="36"/>
      <c r="D372" s="186" t="s">
        <v>206</v>
      </c>
      <c r="E372" s="36"/>
      <c r="F372" s="202" t="s">
        <v>717</v>
      </c>
      <c r="G372" s="36"/>
      <c r="H372" s="36"/>
      <c r="I372" s="188"/>
      <c r="J372" s="36"/>
      <c r="K372" s="36"/>
      <c r="L372" s="39"/>
      <c r="M372" s="189"/>
      <c r="N372" s="190"/>
      <c r="O372" s="64"/>
      <c r="P372" s="64"/>
      <c r="Q372" s="64"/>
      <c r="R372" s="64"/>
      <c r="S372" s="64"/>
      <c r="T372" s="65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206</v>
      </c>
      <c r="AU372" s="17" t="s">
        <v>82</v>
      </c>
    </row>
    <row r="373" spans="2:51" s="13" customFormat="1" ht="12">
      <c r="B373" s="191"/>
      <c r="C373" s="192"/>
      <c r="D373" s="186" t="s">
        <v>141</v>
      </c>
      <c r="E373" s="193" t="s">
        <v>19</v>
      </c>
      <c r="F373" s="194" t="s">
        <v>718</v>
      </c>
      <c r="G373" s="192"/>
      <c r="H373" s="195">
        <v>14.24</v>
      </c>
      <c r="I373" s="196"/>
      <c r="J373" s="192"/>
      <c r="K373" s="192"/>
      <c r="L373" s="197"/>
      <c r="M373" s="198"/>
      <c r="N373" s="199"/>
      <c r="O373" s="199"/>
      <c r="P373" s="199"/>
      <c r="Q373" s="199"/>
      <c r="R373" s="199"/>
      <c r="S373" s="199"/>
      <c r="T373" s="200"/>
      <c r="AT373" s="201" t="s">
        <v>141</v>
      </c>
      <c r="AU373" s="201" t="s">
        <v>82</v>
      </c>
      <c r="AV373" s="13" t="s">
        <v>82</v>
      </c>
      <c r="AW373" s="13" t="s">
        <v>33</v>
      </c>
      <c r="AX373" s="13" t="s">
        <v>79</v>
      </c>
      <c r="AY373" s="201" t="s">
        <v>130</v>
      </c>
    </row>
    <row r="374" spans="2:63" s="12" customFormat="1" ht="22.8" customHeight="1">
      <c r="B374" s="157"/>
      <c r="C374" s="158"/>
      <c r="D374" s="159" t="s">
        <v>70</v>
      </c>
      <c r="E374" s="171" t="s">
        <v>256</v>
      </c>
      <c r="F374" s="171" t="s">
        <v>257</v>
      </c>
      <c r="G374" s="158"/>
      <c r="H374" s="158"/>
      <c r="I374" s="161"/>
      <c r="J374" s="172">
        <f>BK374</f>
        <v>0</v>
      </c>
      <c r="K374" s="158"/>
      <c r="L374" s="163"/>
      <c r="M374" s="164"/>
      <c r="N374" s="165"/>
      <c r="O374" s="165"/>
      <c r="P374" s="166">
        <f>SUM(P375:P376)</f>
        <v>0</v>
      </c>
      <c r="Q374" s="165"/>
      <c r="R374" s="166">
        <f>SUM(R375:R376)</f>
        <v>0</v>
      </c>
      <c r="S374" s="165"/>
      <c r="T374" s="167">
        <f>SUM(T375:T376)</f>
        <v>0</v>
      </c>
      <c r="AR374" s="168" t="s">
        <v>79</v>
      </c>
      <c r="AT374" s="169" t="s">
        <v>70</v>
      </c>
      <c r="AU374" s="169" t="s">
        <v>79</v>
      </c>
      <c r="AY374" s="168" t="s">
        <v>130</v>
      </c>
      <c r="BK374" s="170">
        <f>SUM(BK375:BK376)</f>
        <v>0</v>
      </c>
    </row>
    <row r="375" spans="1:65" s="2" customFormat="1" ht="14.4" customHeight="1">
      <c r="A375" s="34"/>
      <c r="B375" s="35"/>
      <c r="C375" s="173" t="s">
        <v>719</v>
      </c>
      <c r="D375" s="173" t="s">
        <v>132</v>
      </c>
      <c r="E375" s="174" t="s">
        <v>720</v>
      </c>
      <c r="F375" s="175" t="s">
        <v>721</v>
      </c>
      <c r="G375" s="176" t="s">
        <v>261</v>
      </c>
      <c r="H375" s="177">
        <v>1901.625</v>
      </c>
      <c r="I375" s="178"/>
      <c r="J375" s="179">
        <f>ROUND(I375*H375,2)</f>
        <v>0</v>
      </c>
      <c r="K375" s="175" t="s">
        <v>136</v>
      </c>
      <c r="L375" s="39"/>
      <c r="M375" s="180" t="s">
        <v>19</v>
      </c>
      <c r="N375" s="181" t="s">
        <v>42</v>
      </c>
      <c r="O375" s="64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4" t="s">
        <v>137</v>
      </c>
      <c r="AT375" s="184" t="s">
        <v>132</v>
      </c>
      <c r="AU375" s="184" t="s">
        <v>82</v>
      </c>
      <c r="AY375" s="17" t="s">
        <v>130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7" t="s">
        <v>79</v>
      </c>
      <c r="BK375" s="185">
        <f>ROUND(I375*H375,2)</f>
        <v>0</v>
      </c>
      <c r="BL375" s="17" t="s">
        <v>137</v>
      </c>
      <c r="BM375" s="184" t="s">
        <v>722</v>
      </c>
    </row>
    <row r="376" spans="1:47" s="2" customFormat="1" ht="12">
      <c r="A376" s="34"/>
      <c r="B376" s="35"/>
      <c r="C376" s="36"/>
      <c r="D376" s="186" t="s">
        <v>139</v>
      </c>
      <c r="E376" s="36"/>
      <c r="F376" s="187" t="s">
        <v>723</v>
      </c>
      <c r="G376" s="36"/>
      <c r="H376" s="36"/>
      <c r="I376" s="188"/>
      <c r="J376" s="36"/>
      <c r="K376" s="36"/>
      <c r="L376" s="39"/>
      <c r="M376" s="189"/>
      <c r="N376" s="190"/>
      <c r="O376" s="64"/>
      <c r="P376" s="64"/>
      <c r="Q376" s="64"/>
      <c r="R376" s="64"/>
      <c r="S376" s="64"/>
      <c r="T376" s="65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139</v>
      </c>
      <c r="AU376" s="17" t="s">
        <v>82</v>
      </c>
    </row>
    <row r="377" spans="2:63" s="12" customFormat="1" ht="25.95" customHeight="1">
      <c r="B377" s="157"/>
      <c r="C377" s="158"/>
      <c r="D377" s="159" t="s">
        <v>70</v>
      </c>
      <c r="E377" s="160" t="s">
        <v>724</v>
      </c>
      <c r="F377" s="160" t="s">
        <v>725</v>
      </c>
      <c r="G377" s="158"/>
      <c r="H377" s="158"/>
      <c r="I377" s="161"/>
      <c r="J377" s="162">
        <f>BK377</f>
        <v>0</v>
      </c>
      <c r="K377" s="158"/>
      <c r="L377" s="163"/>
      <c r="M377" s="164"/>
      <c r="N377" s="165"/>
      <c r="O377" s="165"/>
      <c r="P377" s="166">
        <f>P378</f>
        <v>0</v>
      </c>
      <c r="Q377" s="165"/>
      <c r="R377" s="166">
        <f>R378</f>
        <v>1.8459008000000001</v>
      </c>
      <c r="S377" s="165"/>
      <c r="T377" s="167">
        <f>T378</f>
        <v>0</v>
      </c>
      <c r="AR377" s="168" t="s">
        <v>82</v>
      </c>
      <c r="AT377" s="169" t="s">
        <v>70</v>
      </c>
      <c r="AU377" s="169" t="s">
        <v>71</v>
      </c>
      <c r="AY377" s="168" t="s">
        <v>130</v>
      </c>
      <c r="BK377" s="170">
        <f>BK378</f>
        <v>0</v>
      </c>
    </row>
    <row r="378" spans="2:63" s="12" customFormat="1" ht="22.8" customHeight="1">
      <c r="B378" s="157"/>
      <c r="C378" s="158"/>
      <c r="D378" s="159" t="s">
        <v>70</v>
      </c>
      <c r="E378" s="171" t="s">
        <v>726</v>
      </c>
      <c r="F378" s="171" t="s">
        <v>727</v>
      </c>
      <c r="G378" s="158"/>
      <c r="H378" s="158"/>
      <c r="I378" s="161"/>
      <c r="J378" s="172">
        <f>BK378</f>
        <v>0</v>
      </c>
      <c r="K378" s="158"/>
      <c r="L378" s="163"/>
      <c r="M378" s="164"/>
      <c r="N378" s="165"/>
      <c r="O378" s="165"/>
      <c r="P378" s="166">
        <f>SUM(P379:P442)</f>
        <v>0</v>
      </c>
      <c r="Q378" s="165"/>
      <c r="R378" s="166">
        <f>SUM(R379:R442)</f>
        <v>1.8459008000000001</v>
      </c>
      <c r="S378" s="165"/>
      <c r="T378" s="167">
        <f>SUM(T379:T442)</f>
        <v>0</v>
      </c>
      <c r="AR378" s="168" t="s">
        <v>82</v>
      </c>
      <c r="AT378" s="169" t="s">
        <v>70</v>
      </c>
      <c r="AU378" s="169" t="s">
        <v>79</v>
      </c>
      <c r="AY378" s="168" t="s">
        <v>130</v>
      </c>
      <c r="BK378" s="170">
        <f>SUM(BK379:BK442)</f>
        <v>0</v>
      </c>
    </row>
    <row r="379" spans="1:65" s="2" customFormat="1" ht="14.4" customHeight="1">
      <c r="A379" s="34"/>
      <c r="B379" s="35"/>
      <c r="C379" s="173" t="s">
        <v>728</v>
      </c>
      <c r="D379" s="173" t="s">
        <v>132</v>
      </c>
      <c r="E379" s="174" t="s">
        <v>729</v>
      </c>
      <c r="F379" s="175" t="s">
        <v>730</v>
      </c>
      <c r="G379" s="176" t="s">
        <v>511</v>
      </c>
      <c r="H379" s="177">
        <v>58.1</v>
      </c>
      <c r="I379" s="178"/>
      <c r="J379" s="179">
        <f>ROUND(I379*H379,2)</f>
        <v>0</v>
      </c>
      <c r="K379" s="175" t="s">
        <v>136</v>
      </c>
      <c r="L379" s="39"/>
      <c r="M379" s="180" t="s">
        <v>19</v>
      </c>
      <c r="N379" s="181" t="s">
        <v>42</v>
      </c>
      <c r="O379" s="64"/>
      <c r="P379" s="182">
        <f>O379*H379</f>
        <v>0</v>
      </c>
      <c r="Q379" s="182">
        <v>5E-05</v>
      </c>
      <c r="R379" s="182">
        <f>Q379*H379</f>
        <v>0.002905</v>
      </c>
      <c r="S379" s="182">
        <v>0</v>
      </c>
      <c r="T379" s="183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4" t="s">
        <v>229</v>
      </c>
      <c r="AT379" s="184" t="s">
        <v>132</v>
      </c>
      <c r="AU379" s="184" t="s">
        <v>82</v>
      </c>
      <c r="AY379" s="17" t="s">
        <v>130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7" t="s">
        <v>79</v>
      </c>
      <c r="BK379" s="185">
        <f>ROUND(I379*H379,2)</f>
        <v>0</v>
      </c>
      <c r="BL379" s="17" t="s">
        <v>229</v>
      </c>
      <c r="BM379" s="184" t="s">
        <v>731</v>
      </c>
    </row>
    <row r="380" spans="1:47" s="2" customFormat="1" ht="12">
      <c r="A380" s="34"/>
      <c r="B380" s="35"/>
      <c r="C380" s="36"/>
      <c r="D380" s="186" t="s">
        <v>139</v>
      </c>
      <c r="E380" s="36"/>
      <c r="F380" s="187" t="s">
        <v>732</v>
      </c>
      <c r="G380" s="36"/>
      <c r="H380" s="36"/>
      <c r="I380" s="188"/>
      <c r="J380" s="36"/>
      <c r="K380" s="36"/>
      <c r="L380" s="39"/>
      <c r="M380" s="189"/>
      <c r="N380" s="190"/>
      <c r="O380" s="64"/>
      <c r="P380" s="64"/>
      <c r="Q380" s="64"/>
      <c r="R380" s="64"/>
      <c r="S380" s="64"/>
      <c r="T380" s="65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139</v>
      </c>
      <c r="AU380" s="17" t="s">
        <v>82</v>
      </c>
    </row>
    <row r="381" spans="2:51" s="13" customFormat="1" ht="12">
      <c r="B381" s="191"/>
      <c r="C381" s="192"/>
      <c r="D381" s="186" t="s">
        <v>141</v>
      </c>
      <c r="E381" s="193" t="s">
        <v>19</v>
      </c>
      <c r="F381" s="194" t="s">
        <v>733</v>
      </c>
      <c r="G381" s="192"/>
      <c r="H381" s="195">
        <v>58.1</v>
      </c>
      <c r="I381" s="196"/>
      <c r="J381" s="192"/>
      <c r="K381" s="192"/>
      <c r="L381" s="197"/>
      <c r="M381" s="198"/>
      <c r="N381" s="199"/>
      <c r="O381" s="199"/>
      <c r="P381" s="199"/>
      <c r="Q381" s="199"/>
      <c r="R381" s="199"/>
      <c r="S381" s="199"/>
      <c r="T381" s="200"/>
      <c r="AT381" s="201" t="s">
        <v>141</v>
      </c>
      <c r="AU381" s="201" t="s">
        <v>82</v>
      </c>
      <c r="AV381" s="13" t="s">
        <v>82</v>
      </c>
      <c r="AW381" s="13" t="s">
        <v>33</v>
      </c>
      <c r="AX381" s="13" t="s">
        <v>79</v>
      </c>
      <c r="AY381" s="201" t="s">
        <v>130</v>
      </c>
    </row>
    <row r="382" spans="1:65" s="2" customFormat="1" ht="14.4" customHeight="1">
      <c r="A382" s="34"/>
      <c r="B382" s="35"/>
      <c r="C382" s="217" t="s">
        <v>734</v>
      </c>
      <c r="D382" s="217" t="s">
        <v>365</v>
      </c>
      <c r="E382" s="218" t="s">
        <v>735</v>
      </c>
      <c r="F382" s="219" t="s">
        <v>736</v>
      </c>
      <c r="G382" s="220" t="s">
        <v>619</v>
      </c>
      <c r="H382" s="221">
        <v>5</v>
      </c>
      <c r="I382" s="222"/>
      <c r="J382" s="223">
        <f>ROUND(I382*H382,2)</f>
        <v>0</v>
      </c>
      <c r="K382" s="219" t="s">
        <v>19</v>
      </c>
      <c r="L382" s="224"/>
      <c r="M382" s="225" t="s">
        <v>19</v>
      </c>
      <c r="N382" s="226" t="s">
        <v>42</v>
      </c>
      <c r="O382" s="64"/>
      <c r="P382" s="182">
        <f>O382*H382</f>
        <v>0</v>
      </c>
      <c r="Q382" s="182">
        <v>0.01162</v>
      </c>
      <c r="R382" s="182">
        <f>Q382*H382</f>
        <v>0.0581</v>
      </c>
      <c r="S382" s="182">
        <v>0</v>
      </c>
      <c r="T382" s="18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4" t="s">
        <v>448</v>
      </c>
      <c r="AT382" s="184" t="s">
        <v>365</v>
      </c>
      <c r="AU382" s="184" t="s">
        <v>82</v>
      </c>
      <c r="AY382" s="17" t="s">
        <v>130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7" t="s">
        <v>79</v>
      </c>
      <c r="BK382" s="185">
        <f>ROUND(I382*H382,2)</f>
        <v>0</v>
      </c>
      <c r="BL382" s="17" t="s">
        <v>229</v>
      </c>
      <c r="BM382" s="184" t="s">
        <v>737</v>
      </c>
    </row>
    <row r="383" spans="1:47" s="2" customFormat="1" ht="12">
      <c r="A383" s="34"/>
      <c r="B383" s="35"/>
      <c r="C383" s="36"/>
      <c r="D383" s="186" t="s">
        <v>139</v>
      </c>
      <c r="E383" s="36"/>
      <c r="F383" s="187" t="s">
        <v>736</v>
      </c>
      <c r="G383" s="36"/>
      <c r="H383" s="36"/>
      <c r="I383" s="188"/>
      <c r="J383" s="36"/>
      <c r="K383" s="36"/>
      <c r="L383" s="39"/>
      <c r="M383" s="189"/>
      <c r="N383" s="190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139</v>
      </c>
      <c r="AU383" s="17" t="s">
        <v>82</v>
      </c>
    </row>
    <row r="384" spans="1:65" s="2" customFormat="1" ht="14.4" customHeight="1">
      <c r="A384" s="34"/>
      <c r="B384" s="35"/>
      <c r="C384" s="173" t="s">
        <v>738</v>
      </c>
      <c r="D384" s="173" t="s">
        <v>132</v>
      </c>
      <c r="E384" s="174" t="s">
        <v>739</v>
      </c>
      <c r="F384" s="175" t="s">
        <v>740</v>
      </c>
      <c r="G384" s="176" t="s">
        <v>272</v>
      </c>
      <c r="H384" s="177">
        <v>0.6</v>
      </c>
      <c r="I384" s="178"/>
      <c r="J384" s="179">
        <f>ROUND(I384*H384,2)</f>
        <v>0</v>
      </c>
      <c r="K384" s="175" t="s">
        <v>136</v>
      </c>
      <c r="L384" s="39"/>
      <c r="M384" s="180" t="s">
        <v>19</v>
      </c>
      <c r="N384" s="181" t="s">
        <v>42</v>
      </c>
      <c r="O384" s="64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4" t="s">
        <v>229</v>
      </c>
      <c r="AT384" s="184" t="s">
        <v>132</v>
      </c>
      <c r="AU384" s="184" t="s">
        <v>82</v>
      </c>
      <c r="AY384" s="17" t="s">
        <v>130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7" t="s">
        <v>79</v>
      </c>
      <c r="BK384" s="185">
        <f>ROUND(I384*H384,2)</f>
        <v>0</v>
      </c>
      <c r="BL384" s="17" t="s">
        <v>229</v>
      </c>
      <c r="BM384" s="184" t="s">
        <v>741</v>
      </c>
    </row>
    <row r="385" spans="1:47" s="2" customFormat="1" ht="12">
      <c r="A385" s="34"/>
      <c r="B385" s="35"/>
      <c r="C385" s="36"/>
      <c r="D385" s="186" t="s">
        <v>139</v>
      </c>
      <c r="E385" s="36"/>
      <c r="F385" s="187" t="s">
        <v>742</v>
      </c>
      <c r="G385" s="36"/>
      <c r="H385" s="36"/>
      <c r="I385" s="188"/>
      <c r="J385" s="36"/>
      <c r="K385" s="36"/>
      <c r="L385" s="39"/>
      <c r="M385" s="189"/>
      <c r="N385" s="190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139</v>
      </c>
      <c r="AU385" s="17" t="s">
        <v>82</v>
      </c>
    </row>
    <row r="386" spans="1:65" s="2" customFormat="1" ht="14.4" customHeight="1">
      <c r="A386" s="34"/>
      <c r="B386" s="35"/>
      <c r="C386" s="173" t="s">
        <v>743</v>
      </c>
      <c r="D386" s="173" t="s">
        <v>132</v>
      </c>
      <c r="E386" s="174" t="s">
        <v>744</v>
      </c>
      <c r="F386" s="175" t="s">
        <v>745</v>
      </c>
      <c r="G386" s="176" t="s">
        <v>511</v>
      </c>
      <c r="H386" s="177">
        <v>30</v>
      </c>
      <c r="I386" s="178"/>
      <c r="J386" s="179">
        <f>ROUND(I386*H386,2)</f>
        <v>0</v>
      </c>
      <c r="K386" s="175" t="s">
        <v>136</v>
      </c>
      <c r="L386" s="39"/>
      <c r="M386" s="180" t="s">
        <v>19</v>
      </c>
      <c r="N386" s="181" t="s">
        <v>42</v>
      </c>
      <c r="O386" s="64"/>
      <c r="P386" s="182">
        <f>O386*H386</f>
        <v>0</v>
      </c>
      <c r="Q386" s="182">
        <v>7E-05</v>
      </c>
      <c r="R386" s="182">
        <f>Q386*H386</f>
        <v>0.0021</v>
      </c>
      <c r="S386" s="182">
        <v>0</v>
      </c>
      <c r="T386" s="183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4" t="s">
        <v>229</v>
      </c>
      <c r="AT386" s="184" t="s">
        <v>132</v>
      </c>
      <c r="AU386" s="184" t="s">
        <v>82</v>
      </c>
      <c r="AY386" s="17" t="s">
        <v>130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7" t="s">
        <v>79</v>
      </c>
      <c r="BK386" s="185">
        <f>ROUND(I386*H386,2)</f>
        <v>0</v>
      </c>
      <c r="BL386" s="17" t="s">
        <v>229</v>
      </c>
      <c r="BM386" s="184" t="s">
        <v>746</v>
      </c>
    </row>
    <row r="387" spans="1:47" s="2" customFormat="1" ht="12">
      <c r="A387" s="34"/>
      <c r="B387" s="35"/>
      <c r="C387" s="36"/>
      <c r="D387" s="186" t="s">
        <v>139</v>
      </c>
      <c r="E387" s="36"/>
      <c r="F387" s="187" t="s">
        <v>747</v>
      </c>
      <c r="G387" s="36"/>
      <c r="H387" s="36"/>
      <c r="I387" s="188"/>
      <c r="J387" s="36"/>
      <c r="K387" s="36"/>
      <c r="L387" s="39"/>
      <c r="M387" s="189"/>
      <c r="N387" s="190"/>
      <c r="O387" s="64"/>
      <c r="P387" s="64"/>
      <c r="Q387" s="64"/>
      <c r="R387" s="64"/>
      <c r="S387" s="64"/>
      <c r="T387" s="65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139</v>
      </c>
      <c r="AU387" s="17" t="s">
        <v>82</v>
      </c>
    </row>
    <row r="388" spans="2:51" s="13" customFormat="1" ht="12">
      <c r="B388" s="191"/>
      <c r="C388" s="192"/>
      <c r="D388" s="186" t="s">
        <v>141</v>
      </c>
      <c r="E388" s="193" t="s">
        <v>19</v>
      </c>
      <c r="F388" s="194" t="s">
        <v>748</v>
      </c>
      <c r="G388" s="192"/>
      <c r="H388" s="195">
        <v>30</v>
      </c>
      <c r="I388" s="196"/>
      <c r="J388" s="192"/>
      <c r="K388" s="192"/>
      <c r="L388" s="197"/>
      <c r="M388" s="198"/>
      <c r="N388" s="199"/>
      <c r="O388" s="199"/>
      <c r="P388" s="199"/>
      <c r="Q388" s="199"/>
      <c r="R388" s="199"/>
      <c r="S388" s="199"/>
      <c r="T388" s="200"/>
      <c r="AT388" s="201" t="s">
        <v>141</v>
      </c>
      <c r="AU388" s="201" t="s">
        <v>82</v>
      </c>
      <c r="AV388" s="13" t="s">
        <v>82</v>
      </c>
      <c r="AW388" s="13" t="s">
        <v>33</v>
      </c>
      <c r="AX388" s="13" t="s">
        <v>79</v>
      </c>
      <c r="AY388" s="201" t="s">
        <v>130</v>
      </c>
    </row>
    <row r="389" spans="1:65" s="2" customFormat="1" ht="14.4" customHeight="1">
      <c r="A389" s="34"/>
      <c r="B389" s="35"/>
      <c r="C389" s="217" t="s">
        <v>749</v>
      </c>
      <c r="D389" s="217" t="s">
        <v>365</v>
      </c>
      <c r="E389" s="218" t="s">
        <v>750</v>
      </c>
      <c r="F389" s="219" t="s">
        <v>751</v>
      </c>
      <c r="G389" s="220" t="s">
        <v>261</v>
      </c>
      <c r="H389" s="221">
        <v>0.032</v>
      </c>
      <c r="I389" s="222"/>
      <c r="J389" s="223">
        <f>ROUND(I389*H389,2)</f>
        <v>0</v>
      </c>
      <c r="K389" s="219" t="s">
        <v>136</v>
      </c>
      <c r="L389" s="224"/>
      <c r="M389" s="225" t="s">
        <v>19</v>
      </c>
      <c r="N389" s="226" t="s">
        <v>42</v>
      </c>
      <c r="O389" s="64"/>
      <c r="P389" s="182">
        <f>O389*H389</f>
        <v>0</v>
      </c>
      <c r="Q389" s="182">
        <v>1</v>
      </c>
      <c r="R389" s="182">
        <f>Q389*H389</f>
        <v>0.032</v>
      </c>
      <c r="S389" s="182">
        <v>0</v>
      </c>
      <c r="T389" s="183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4" t="s">
        <v>448</v>
      </c>
      <c r="AT389" s="184" t="s">
        <v>365</v>
      </c>
      <c r="AU389" s="184" t="s">
        <v>82</v>
      </c>
      <c r="AY389" s="17" t="s">
        <v>130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7" t="s">
        <v>79</v>
      </c>
      <c r="BK389" s="185">
        <f>ROUND(I389*H389,2)</f>
        <v>0</v>
      </c>
      <c r="BL389" s="17" t="s">
        <v>229</v>
      </c>
      <c r="BM389" s="184" t="s">
        <v>752</v>
      </c>
    </row>
    <row r="390" spans="1:47" s="2" customFormat="1" ht="12">
      <c r="A390" s="34"/>
      <c r="B390" s="35"/>
      <c r="C390" s="36"/>
      <c r="D390" s="186" t="s">
        <v>139</v>
      </c>
      <c r="E390" s="36"/>
      <c r="F390" s="187" t="s">
        <v>751</v>
      </c>
      <c r="G390" s="36"/>
      <c r="H390" s="36"/>
      <c r="I390" s="188"/>
      <c r="J390" s="36"/>
      <c r="K390" s="36"/>
      <c r="L390" s="39"/>
      <c r="M390" s="189"/>
      <c r="N390" s="190"/>
      <c r="O390" s="64"/>
      <c r="P390" s="64"/>
      <c r="Q390" s="64"/>
      <c r="R390" s="64"/>
      <c r="S390" s="64"/>
      <c r="T390" s="65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139</v>
      </c>
      <c r="AU390" s="17" t="s">
        <v>82</v>
      </c>
    </row>
    <row r="391" spans="2:51" s="13" customFormat="1" ht="12">
      <c r="B391" s="191"/>
      <c r="C391" s="192"/>
      <c r="D391" s="186" t="s">
        <v>141</v>
      </c>
      <c r="E391" s="193" t="s">
        <v>19</v>
      </c>
      <c r="F391" s="194" t="s">
        <v>753</v>
      </c>
      <c r="G391" s="192"/>
      <c r="H391" s="195">
        <v>0.032</v>
      </c>
      <c r="I391" s="196"/>
      <c r="J391" s="192"/>
      <c r="K391" s="192"/>
      <c r="L391" s="197"/>
      <c r="M391" s="198"/>
      <c r="N391" s="199"/>
      <c r="O391" s="199"/>
      <c r="P391" s="199"/>
      <c r="Q391" s="199"/>
      <c r="R391" s="199"/>
      <c r="S391" s="199"/>
      <c r="T391" s="200"/>
      <c r="AT391" s="201" t="s">
        <v>141</v>
      </c>
      <c r="AU391" s="201" t="s">
        <v>82</v>
      </c>
      <c r="AV391" s="13" t="s">
        <v>82</v>
      </c>
      <c r="AW391" s="13" t="s">
        <v>33</v>
      </c>
      <c r="AX391" s="13" t="s">
        <v>79</v>
      </c>
      <c r="AY391" s="201" t="s">
        <v>130</v>
      </c>
    </row>
    <row r="392" spans="1:65" s="2" customFormat="1" ht="14.4" customHeight="1">
      <c r="A392" s="34"/>
      <c r="B392" s="35"/>
      <c r="C392" s="173" t="s">
        <v>754</v>
      </c>
      <c r="D392" s="173" t="s">
        <v>132</v>
      </c>
      <c r="E392" s="174" t="s">
        <v>755</v>
      </c>
      <c r="F392" s="175" t="s">
        <v>756</v>
      </c>
      <c r="G392" s="176" t="s">
        <v>511</v>
      </c>
      <c r="H392" s="177">
        <v>16.48</v>
      </c>
      <c r="I392" s="178"/>
      <c r="J392" s="179">
        <f>ROUND(I392*H392,2)</f>
        <v>0</v>
      </c>
      <c r="K392" s="175" t="s">
        <v>136</v>
      </c>
      <c r="L392" s="39"/>
      <c r="M392" s="180" t="s">
        <v>19</v>
      </c>
      <c r="N392" s="181" t="s">
        <v>42</v>
      </c>
      <c r="O392" s="64"/>
      <c r="P392" s="182">
        <f>O392*H392</f>
        <v>0</v>
      </c>
      <c r="Q392" s="182">
        <v>6E-05</v>
      </c>
      <c r="R392" s="182">
        <f>Q392*H392</f>
        <v>0.0009888</v>
      </c>
      <c r="S392" s="182">
        <v>0</v>
      </c>
      <c r="T392" s="183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4" t="s">
        <v>229</v>
      </c>
      <c r="AT392" s="184" t="s">
        <v>132</v>
      </c>
      <c r="AU392" s="184" t="s">
        <v>82</v>
      </c>
      <c r="AY392" s="17" t="s">
        <v>130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7" t="s">
        <v>79</v>
      </c>
      <c r="BK392" s="185">
        <f>ROUND(I392*H392,2)</f>
        <v>0</v>
      </c>
      <c r="BL392" s="17" t="s">
        <v>229</v>
      </c>
      <c r="BM392" s="184" t="s">
        <v>757</v>
      </c>
    </row>
    <row r="393" spans="1:47" s="2" customFormat="1" ht="12">
      <c r="A393" s="34"/>
      <c r="B393" s="35"/>
      <c r="C393" s="36"/>
      <c r="D393" s="186" t="s">
        <v>139</v>
      </c>
      <c r="E393" s="36"/>
      <c r="F393" s="187" t="s">
        <v>758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139</v>
      </c>
      <c r="AU393" s="17" t="s">
        <v>82</v>
      </c>
    </row>
    <row r="394" spans="2:51" s="13" customFormat="1" ht="12">
      <c r="B394" s="191"/>
      <c r="C394" s="192"/>
      <c r="D394" s="186" t="s">
        <v>141</v>
      </c>
      <c r="E394" s="193" t="s">
        <v>19</v>
      </c>
      <c r="F394" s="194" t="s">
        <v>759</v>
      </c>
      <c r="G394" s="192"/>
      <c r="H394" s="195">
        <v>16.48</v>
      </c>
      <c r="I394" s="196"/>
      <c r="J394" s="192"/>
      <c r="K394" s="192"/>
      <c r="L394" s="197"/>
      <c r="M394" s="198"/>
      <c r="N394" s="199"/>
      <c r="O394" s="199"/>
      <c r="P394" s="199"/>
      <c r="Q394" s="199"/>
      <c r="R394" s="199"/>
      <c r="S394" s="199"/>
      <c r="T394" s="200"/>
      <c r="AT394" s="201" t="s">
        <v>141</v>
      </c>
      <c r="AU394" s="201" t="s">
        <v>82</v>
      </c>
      <c r="AV394" s="13" t="s">
        <v>82</v>
      </c>
      <c r="AW394" s="13" t="s">
        <v>33</v>
      </c>
      <c r="AX394" s="13" t="s">
        <v>79</v>
      </c>
      <c r="AY394" s="201" t="s">
        <v>130</v>
      </c>
    </row>
    <row r="395" spans="1:65" s="2" customFormat="1" ht="14.4" customHeight="1">
      <c r="A395" s="34"/>
      <c r="B395" s="35"/>
      <c r="C395" s="217" t="s">
        <v>760</v>
      </c>
      <c r="D395" s="217" t="s">
        <v>365</v>
      </c>
      <c r="E395" s="218" t="s">
        <v>761</v>
      </c>
      <c r="F395" s="219" t="s">
        <v>762</v>
      </c>
      <c r="G395" s="220" t="s">
        <v>619</v>
      </c>
      <c r="H395" s="221">
        <v>1</v>
      </c>
      <c r="I395" s="222"/>
      <c r="J395" s="223">
        <f>ROUND(I395*H395,2)</f>
        <v>0</v>
      </c>
      <c r="K395" s="219" t="s">
        <v>19</v>
      </c>
      <c r="L395" s="224"/>
      <c r="M395" s="225" t="s">
        <v>19</v>
      </c>
      <c r="N395" s="226" t="s">
        <v>42</v>
      </c>
      <c r="O395" s="64"/>
      <c r="P395" s="182">
        <f>O395*H395</f>
        <v>0</v>
      </c>
      <c r="Q395" s="182">
        <v>0.0165</v>
      </c>
      <c r="R395" s="182">
        <f>Q395*H395</f>
        <v>0.0165</v>
      </c>
      <c r="S395" s="182">
        <v>0</v>
      </c>
      <c r="T395" s="183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84" t="s">
        <v>448</v>
      </c>
      <c r="AT395" s="184" t="s">
        <v>365</v>
      </c>
      <c r="AU395" s="184" t="s">
        <v>82</v>
      </c>
      <c r="AY395" s="17" t="s">
        <v>130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7" t="s">
        <v>79</v>
      </c>
      <c r="BK395" s="185">
        <f>ROUND(I395*H395,2)</f>
        <v>0</v>
      </c>
      <c r="BL395" s="17" t="s">
        <v>229</v>
      </c>
      <c r="BM395" s="184" t="s">
        <v>763</v>
      </c>
    </row>
    <row r="396" spans="1:47" s="2" customFormat="1" ht="12">
      <c r="A396" s="34"/>
      <c r="B396" s="35"/>
      <c r="C396" s="36"/>
      <c r="D396" s="186" t="s">
        <v>139</v>
      </c>
      <c r="E396" s="36"/>
      <c r="F396" s="187" t="s">
        <v>762</v>
      </c>
      <c r="G396" s="36"/>
      <c r="H396" s="36"/>
      <c r="I396" s="188"/>
      <c r="J396" s="36"/>
      <c r="K396" s="36"/>
      <c r="L396" s="39"/>
      <c r="M396" s="189"/>
      <c r="N396" s="190"/>
      <c r="O396" s="64"/>
      <c r="P396" s="64"/>
      <c r="Q396" s="64"/>
      <c r="R396" s="64"/>
      <c r="S396" s="64"/>
      <c r="T396" s="65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139</v>
      </c>
      <c r="AU396" s="17" t="s">
        <v>82</v>
      </c>
    </row>
    <row r="397" spans="1:47" s="2" customFormat="1" ht="19.2">
      <c r="A397" s="34"/>
      <c r="B397" s="35"/>
      <c r="C397" s="36"/>
      <c r="D397" s="186" t="s">
        <v>206</v>
      </c>
      <c r="E397" s="36"/>
      <c r="F397" s="202" t="s">
        <v>764</v>
      </c>
      <c r="G397" s="36"/>
      <c r="H397" s="36"/>
      <c r="I397" s="188"/>
      <c r="J397" s="36"/>
      <c r="K397" s="36"/>
      <c r="L397" s="39"/>
      <c r="M397" s="189"/>
      <c r="N397" s="190"/>
      <c r="O397" s="64"/>
      <c r="P397" s="64"/>
      <c r="Q397" s="64"/>
      <c r="R397" s="64"/>
      <c r="S397" s="64"/>
      <c r="T397" s="65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206</v>
      </c>
      <c r="AU397" s="17" t="s">
        <v>82</v>
      </c>
    </row>
    <row r="398" spans="1:65" s="2" customFormat="1" ht="14.4" customHeight="1">
      <c r="A398" s="34"/>
      <c r="B398" s="35"/>
      <c r="C398" s="173" t="s">
        <v>765</v>
      </c>
      <c r="D398" s="173" t="s">
        <v>132</v>
      </c>
      <c r="E398" s="174" t="s">
        <v>766</v>
      </c>
      <c r="F398" s="175" t="s">
        <v>767</v>
      </c>
      <c r="G398" s="176" t="s">
        <v>511</v>
      </c>
      <c r="H398" s="177">
        <v>259.23</v>
      </c>
      <c r="I398" s="178"/>
      <c r="J398" s="179">
        <f>ROUND(I398*H398,2)</f>
        <v>0</v>
      </c>
      <c r="K398" s="175" t="s">
        <v>136</v>
      </c>
      <c r="L398" s="39"/>
      <c r="M398" s="180" t="s">
        <v>19</v>
      </c>
      <c r="N398" s="181" t="s">
        <v>42</v>
      </c>
      <c r="O398" s="64"/>
      <c r="P398" s="182">
        <f>O398*H398</f>
        <v>0</v>
      </c>
      <c r="Q398" s="182">
        <v>5E-05</v>
      </c>
      <c r="R398" s="182">
        <f>Q398*H398</f>
        <v>0.0129615</v>
      </c>
      <c r="S398" s="182">
        <v>0</v>
      </c>
      <c r="T398" s="183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4" t="s">
        <v>229</v>
      </c>
      <c r="AT398" s="184" t="s">
        <v>132</v>
      </c>
      <c r="AU398" s="184" t="s">
        <v>82</v>
      </c>
      <c r="AY398" s="17" t="s">
        <v>130</v>
      </c>
      <c r="BE398" s="185">
        <f>IF(N398="základní",J398,0)</f>
        <v>0</v>
      </c>
      <c r="BF398" s="185">
        <f>IF(N398="snížená",J398,0)</f>
        <v>0</v>
      </c>
      <c r="BG398" s="185">
        <f>IF(N398="zákl. přenesená",J398,0)</f>
        <v>0</v>
      </c>
      <c r="BH398" s="185">
        <f>IF(N398="sníž. přenesená",J398,0)</f>
        <v>0</v>
      </c>
      <c r="BI398" s="185">
        <f>IF(N398="nulová",J398,0)</f>
        <v>0</v>
      </c>
      <c r="BJ398" s="17" t="s">
        <v>79</v>
      </c>
      <c r="BK398" s="185">
        <f>ROUND(I398*H398,2)</f>
        <v>0</v>
      </c>
      <c r="BL398" s="17" t="s">
        <v>229</v>
      </c>
      <c r="BM398" s="184" t="s">
        <v>768</v>
      </c>
    </row>
    <row r="399" spans="1:47" s="2" customFormat="1" ht="12">
      <c r="A399" s="34"/>
      <c r="B399" s="35"/>
      <c r="C399" s="36"/>
      <c r="D399" s="186" t="s">
        <v>139</v>
      </c>
      <c r="E399" s="36"/>
      <c r="F399" s="187" t="s">
        <v>769</v>
      </c>
      <c r="G399" s="36"/>
      <c r="H399" s="36"/>
      <c r="I399" s="188"/>
      <c r="J399" s="36"/>
      <c r="K399" s="36"/>
      <c r="L399" s="39"/>
      <c r="M399" s="189"/>
      <c r="N399" s="190"/>
      <c r="O399" s="64"/>
      <c r="P399" s="64"/>
      <c r="Q399" s="64"/>
      <c r="R399" s="64"/>
      <c r="S399" s="64"/>
      <c r="T399" s="65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139</v>
      </c>
      <c r="AU399" s="17" t="s">
        <v>82</v>
      </c>
    </row>
    <row r="400" spans="2:51" s="13" customFormat="1" ht="12">
      <c r="B400" s="191"/>
      <c r="C400" s="192"/>
      <c r="D400" s="186" t="s">
        <v>141</v>
      </c>
      <c r="E400" s="193" t="s">
        <v>19</v>
      </c>
      <c r="F400" s="194" t="s">
        <v>770</v>
      </c>
      <c r="G400" s="192"/>
      <c r="H400" s="195">
        <v>166.122</v>
      </c>
      <c r="I400" s="196"/>
      <c r="J400" s="192"/>
      <c r="K400" s="192"/>
      <c r="L400" s="197"/>
      <c r="M400" s="198"/>
      <c r="N400" s="199"/>
      <c r="O400" s="199"/>
      <c r="P400" s="199"/>
      <c r="Q400" s="199"/>
      <c r="R400" s="199"/>
      <c r="S400" s="199"/>
      <c r="T400" s="200"/>
      <c r="AT400" s="201" t="s">
        <v>141</v>
      </c>
      <c r="AU400" s="201" t="s">
        <v>82</v>
      </c>
      <c r="AV400" s="13" t="s">
        <v>82</v>
      </c>
      <c r="AW400" s="13" t="s">
        <v>33</v>
      </c>
      <c r="AX400" s="13" t="s">
        <v>71</v>
      </c>
      <c r="AY400" s="201" t="s">
        <v>130</v>
      </c>
    </row>
    <row r="401" spans="2:51" s="13" customFormat="1" ht="12">
      <c r="B401" s="191"/>
      <c r="C401" s="192"/>
      <c r="D401" s="186" t="s">
        <v>141</v>
      </c>
      <c r="E401" s="193" t="s">
        <v>19</v>
      </c>
      <c r="F401" s="194" t="s">
        <v>771</v>
      </c>
      <c r="G401" s="192"/>
      <c r="H401" s="195">
        <v>36.81</v>
      </c>
      <c r="I401" s="196"/>
      <c r="J401" s="192"/>
      <c r="K401" s="192"/>
      <c r="L401" s="197"/>
      <c r="M401" s="198"/>
      <c r="N401" s="199"/>
      <c r="O401" s="199"/>
      <c r="P401" s="199"/>
      <c r="Q401" s="199"/>
      <c r="R401" s="199"/>
      <c r="S401" s="199"/>
      <c r="T401" s="200"/>
      <c r="AT401" s="201" t="s">
        <v>141</v>
      </c>
      <c r="AU401" s="201" t="s">
        <v>82</v>
      </c>
      <c r="AV401" s="13" t="s">
        <v>82</v>
      </c>
      <c r="AW401" s="13" t="s">
        <v>33</v>
      </c>
      <c r="AX401" s="13" t="s">
        <v>71</v>
      </c>
      <c r="AY401" s="201" t="s">
        <v>130</v>
      </c>
    </row>
    <row r="402" spans="2:51" s="13" customFormat="1" ht="12">
      <c r="B402" s="191"/>
      <c r="C402" s="192"/>
      <c r="D402" s="186" t="s">
        <v>141</v>
      </c>
      <c r="E402" s="193" t="s">
        <v>19</v>
      </c>
      <c r="F402" s="194" t="s">
        <v>772</v>
      </c>
      <c r="G402" s="192"/>
      <c r="H402" s="195">
        <v>56.298</v>
      </c>
      <c r="I402" s="196"/>
      <c r="J402" s="192"/>
      <c r="K402" s="192"/>
      <c r="L402" s="197"/>
      <c r="M402" s="198"/>
      <c r="N402" s="199"/>
      <c r="O402" s="199"/>
      <c r="P402" s="199"/>
      <c r="Q402" s="199"/>
      <c r="R402" s="199"/>
      <c r="S402" s="199"/>
      <c r="T402" s="200"/>
      <c r="AT402" s="201" t="s">
        <v>141</v>
      </c>
      <c r="AU402" s="201" t="s">
        <v>82</v>
      </c>
      <c r="AV402" s="13" t="s">
        <v>82</v>
      </c>
      <c r="AW402" s="13" t="s">
        <v>33</v>
      </c>
      <c r="AX402" s="13" t="s">
        <v>71</v>
      </c>
      <c r="AY402" s="201" t="s">
        <v>130</v>
      </c>
    </row>
    <row r="403" spans="1:65" s="2" customFormat="1" ht="14.4" customHeight="1">
      <c r="A403" s="34"/>
      <c r="B403" s="35"/>
      <c r="C403" s="217" t="s">
        <v>773</v>
      </c>
      <c r="D403" s="217" t="s">
        <v>365</v>
      </c>
      <c r="E403" s="218" t="s">
        <v>774</v>
      </c>
      <c r="F403" s="219" t="s">
        <v>775</v>
      </c>
      <c r="G403" s="220" t="s">
        <v>261</v>
      </c>
      <c r="H403" s="221">
        <v>0.164</v>
      </c>
      <c r="I403" s="222"/>
      <c r="J403" s="223">
        <f>ROUND(I403*H403,2)</f>
        <v>0</v>
      </c>
      <c r="K403" s="219" t="s">
        <v>136</v>
      </c>
      <c r="L403" s="224"/>
      <c r="M403" s="225" t="s">
        <v>19</v>
      </c>
      <c r="N403" s="226" t="s">
        <v>42</v>
      </c>
      <c r="O403" s="64"/>
      <c r="P403" s="182">
        <f>O403*H403</f>
        <v>0</v>
      </c>
      <c r="Q403" s="182">
        <v>1</v>
      </c>
      <c r="R403" s="182">
        <f>Q403*H403</f>
        <v>0.164</v>
      </c>
      <c r="S403" s="182">
        <v>0</v>
      </c>
      <c r="T403" s="183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84" t="s">
        <v>448</v>
      </c>
      <c r="AT403" s="184" t="s">
        <v>365</v>
      </c>
      <c r="AU403" s="184" t="s">
        <v>82</v>
      </c>
      <c r="AY403" s="17" t="s">
        <v>130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7" t="s">
        <v>79</v>
      </c>
      <c r="BK403" s="185">
        <f>ROUND(I403*H403,2)</f>
        <v>0</v>
      </c>
      <c r="BL403" s="17" t="s">
        <v>229</v>
      </c>
      <c r="BM403" s="184" t="s">
        <v>776</v>
      </c>
    </row>
    <row r="404" spans="1:47" s="2" customFormat="1" ht="12">
      <c r="A404" s="34"/>
      <c r="B404" s="35"/>
      <c r="C404" s="36"/>
      <c r="D404" s="186" t="s">
        <v>139</v>
      </c>
      <c r="E404" s="36"/>
      <c r="F404" s="187" t="s">
        <v>775</v>
      </c>
      <c r="G404" s="36"/>
      <c r="H404" s="36"/>
      <c r="I404" s="188"/>
      <c r="J404" s="36"/>
      <c r="K404" s="36"/>
      <c r="L404" s="39"/>
      <c r="M404" s="189"/>
      <c r="N404" s="190"/>
      <c r="O404" s="64"/>
      <c r="P404" s="64"/>
      <c r="Q404" s="64"/>
      <c r="R404" s="64"/>
      <c r="S404" s="64"/>
      <c r="T404" s="65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139</v>
      </c>
      <c r="AU404" s="17" t="s">
        <v>82</v>
      </c>
    </row>
    <row r="405" spans="2:51" s="13" customFormat="1" ht="12">
      <c r="B405" s="191"/>
      <c r="C405" s="192"/>
      <c r="D405" s="186" t="s">
        <v>141</v>
      </c>
      <c r="E405" s="193" t="s">
        <v>19</v>
      </c>
      <c r="F405" s="194" t="s">
        <v>777</v>
      </c>
      <c r="G405" s="192"/>
      <c r="H405" s="195">
        <v>0.164</v>
      </c>
      <c r="I405" s="196"/>
      <c r="J405" s="192"/>
      <c r="K405" s="192"/>
      <c r="L405" s="197"/>
      <c r="M405" s="198"/>
      <c r="N405" s="199"/>
      <c r="O405" s="199"/>
      <c r="P405" s="199"/>
      <c r="Q405" s="199"/>
      <c r="R405" s="199"/>
      <c r="S405" s="199"/>
      <c r="T405" s="200"/>
      <c r="AT405" s="201" t="s">
        <v>141</v>
      </c>
      <c r="AU405" s="201" t="s">
        <v>82</v>
      </c>
      <c r="AV405" s="13" t="s">
        <v>82</v>
      </c>
      <c r="AW405" s="13" t="s">
        <v>33</v>
      </c>
      <c r="AX405" s="13" t="s">
        <v>79</v>
      </c>
      <c r="AY405" s="201" t="s">
        <v>130</v>
      </c>
    </row>
    <row r="406" spans="1:65" s="2" customFormat="1" ht="14.4" customHeight="1">
      <c r="A406" s="34"/>
      <c r="B406" s="35"/>
      <c r="C406" s="217" t="s">
        <v>778</v>
      </c>
      <c r="D406" s="217" t="s">
        <v>365</v>
      </c>
      <c r="E406" s="218" t="s">
        <v>779</v>
      </c>
      <c r="F406" s="219" t="s">
        <v>780</v>
      </c>
      <c r="G406" s="220" t="s">
        <v>261</v>
      </c>
      <c r="H406" s="221">
        <v>0.014</v>
      </c>
      <c r="I406" s="222"/>
      <c r="J406" s="223">
        <f>ROUND(I406*H406,2)</f>
        <v>0</v>
      </c>
      <c r="K406" s="219" t="s">
        <v>136</v>
      </c>
      <c r="L406" s="224"/>
      <c r="M406" s="225" t="s">
        <v>19</v>
      </c>
      <c r="N406" s="226" t="s">
        <v>42</v>
      </c>
      <c r="O406" s="64"/>
      <c r="P406" s="182">
        <f>O406*H406</f>
        <v>0</v>
      </c>
      <c r="Q406" s="182">
        <v>1</v>
      </c>
      <c r="R406" s="182">
        <f>Q406*H406</f>
        <v>0.014</v>
      </c>
      <c r="S406" s="182">
        <v>0</v>
      </c>
      <c r="T406" s="183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84" t="s">
        <v>448</v>
      </c>
      <c r="AT406" s="184" t="s">
        <v>365</v>
      </c>
      <c r="AU406" s="184" t="s">
        <v>82</v>
      </c>
      <c r="AY406" s="17" t="s">
        <v>130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7" t="s">
        <v>79</v>
      </c>
      <c r="BK406" s="185">
        <f>ROUND(I406*H406,2)</f>
        <v>0</v>
      </c>
      <c r="BL406" s="17" t="s">
        <v>229</v>
      </c>
      <c r="BM406" s="184" t="s">
        <v>781</v>
      </c>
    </row>
    <row r="407" spans="1:47" s="2" customFormat="1" ht="12">
      <c r="A407" s="34"/>
      <c r="B407" s="35"/>
      <c r="C407" s="36"/>
      <c r="D407" s="186" t="s">
        <v>139</v>
      </c>
      <c r="E407" s="36"/>
      <c r="F407" s="187" t="s">
        <v>780</v>
      </c>
      <c r="G407" s="36"/>
      <c r="H407" s="36"/>
      <c r="I407" s="188"/>
      <c r="J407" s="36"/>
      <c r="K407" s="36"/>
      <c r="L407" s="39"/>
      <c r="M407" s="189"/>
      <c r="N407" s="190"/>
      <c r="O407" s="64"/>
      <c r="P407" s="64"/>
      <c r="Q407" s="64"/>
      <c r="R407" s="64"/>
      <c r="S407" s="64"/>
      <c r="T407" s="65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139</v>
      </c>
      <c r="AU407" s="17" t="s">
        <v>82</v>
      </c>
    </row>
    <row r="408" spans="2:51" s="13" customFormat="1" ht="12">
      <c r="B408" s="191"/>
      <c r="C408" s="192"/>
      <c r="D408" s="186" t="s">
        <v>141</v>
      </c>
      <c r="E408" s="193" t="s">
        <v>19</v>
      </c>
      <c r="F408" s="194" t="s">
        <v>782</v>
      </c>
      <c r="G408" s="192"/>
      <c r="H408" s="195">
        <v>0.014</v>
      </c>
      <c r="I408" s="196"/>
      <c r="J408" s="192"/>
      <c r="K408" s="192"/>
      <c r="L408" s="197"/>
      <c r="M408" s="198"/>
      <c r="N408" s="199"/>
      <c r="O408" s="199"/>
      <c r="P408" s="199"/>
      <c r="Q408" s="199"/>
      <c r="R408" s="199"/>
      <c r="S408" s="199"/>
      <c r="T408" s="200"/>
      <c r="AT408" s="201" t="s">
        <v>141</v>
      </c>
      <c r="AU408" s="201" t="s">
        <v>82</v>
      </c>
      <c r="AV408" s="13" t="s">
        <v>82</v>
      </c>
      <c r="AW408" s="13" t="s">
        <v>33</v>
      </c>
      <c r="AX408" s="13" t="s">
        <v>79</v>
      </c>
      <c r="AY408" s="201" t="s">
        <v>130</v>
      </c>
    </row>
    <row r="409" spans="1:65" s="2" customFormat="1" ht="14.4" customHeight="1">
      <c r="A409" s="34"/>
      <c r="B409" s="35"/>
      <c r="C409" s="217" t="s">
        <v>783</v>
      </c>
      <c r="D409" s="217" t="s">
        <v>365</v>
      </c>
      <c r="E409" s="218" t="s">
        <v>784</v>
      </c>
      <c r="F409" s="219" t="s">
        <v>785</v>
      </c>
      <c r="G409" s="220" t="s">
        <v>272</v>
      </c>
      <c r="H409" s="221">
        <v>0.3</v>
      </c>
      <c r="I409" s="222"/>
      <c r="J409" s="223">
        <f>ROUND(I409*H409,2)</f>
        <v>0</v>
      </c>
      <c r="K409" s="219" t="s">
        <v>19</v>
      </c>
      <c r="L409" s="224"/>
      <c r="M409" s="225" t="s">
        <v>19</v>
      </c>
      <c r="N409" s="226" t="s">
        <v>42</v>
      </c>
      <c r="O409" s="64"/>
      <c r="P409" s="182">
        <f>O409*H409</f>
        <v>0</v>
      </c>
      <c r="Q409" s="182">
        <v>0.1227</v>
      </c>
      <c r="R409" s="182">
        <f>Q409*H409</f>
        <v>0.03681</v>
      </c>
      <c r="S409" s="182">
        <v>0</v>
      </c>
      <c r="T409" s="18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4" t="s">
        <v>448</v>
      </c>
      <c r="AT409" s="184" t="s">
        <v>365</v>
      </c>
      <c r="AU409" s="184" t="s">
        <v>82</v>
      </c>
      <c r="AY409" s="17" t="s">
        <v>130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7" t="s">
        <v>79</v>
      </c>
      <c r="BK409" s="185">
        <f>ROUND(I409*H409,2)</f>
        <v>0</v>
      </c>
      <c r="BL409" s="17" t="s">
        <v>229</v>
      </c>
      <c r="BM409" s="184" t="s">
        <v>786</v>
      </c>
    </row>
    <row r="410" spans="1:47" s="2" customFormat="1" ht="12">
      <c r="A410" s="34"/>
      <c r="B410" s="35"/>
      <c r="C410" s="36"/>
      <c r="D410" s="186" t="s">
        <v>139</v>
      </c>
      <c r="E410" s="36"/>
      <c r="F410" s="187" t="s">
        <v>785</v>
      </c>
      <c r="G410" s="36"/>
      <c r="H410" s="36"/>
      <c r="I410" s="188"/>
      <c r="J410" s="36"/>
      <c r="K410" s="36"/>
      <c r="L410" s="39"/>
      <c r="M410" s="189"/>
      <c r="N410" s="190"/>
      <c r="O410" s="64"/>
      <c r="P410" s="64"/>
      <c r="Q410" s="64"/>
      <c r="R410" s="64"/>
      <c r="S410" s="64"/>
      <c r="T410" s="6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139</v>
      </c>
      <c r="AU410" s="17" t="s">
        <v>82</v>
      </c>
    </row>
    <row r="411" spans="1:47" s="2" customFormat="1" ht="19.2">
      <c r="A411" s="34"/>
      <c r="B411" s="35"/>
      <c r="C411" s="36"/>
      <c r="D411" s="186" t="s">
        <v>206</v>
      </c>
      <c r="E411" s="36"/>
      <c r="F411" s="202" t="s">
        <v>787</v>
      </c>
      <c r="G411" s="36"/>
      <c r="H411" s="36"/>
      <c r="I411" s="188"/>
      <c r="J411" s="36"/>
      <c r="K411" s="36"/>
      <c r="L411" s="39"/>
      <c r="M411" s="189"/>
      <c r="N411" s="190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206</v>
      </c>
      <c r="AU411" s="17" t="s">
        <v>82</v>
      </c>
    </row>
    <row r="412" spans="2:51" s="13" customFormat="1" ht="12">
      <c r="B412" s="191"/>
      <c r="C412" s="192"/>
      <c r="D412" s="186" t="s">
        <v>141</v>
      </c>
      <c r="E412" s="193" t="s">
        <v>19</v>
      </c>
      <c r="F412" s="194" t="s">
        <v>788</v>
      </c>
      <c r="G412" s="192"/>
      <c r="H412" s="195">
        <v>0.3</v>
      </c>
      <c r="I412" s="196"/>
      <c r="J412" s="192"/>
      <c r="K412" s="192"/>
      <c r="L412" s="197"/>
      <c r="M412" s="198"/>
      <c r="N412" s="199"/>
      <c r="O412" s="199"/>
      <c r="P412" s="199"/>
      <c r="Q412" s="199"/>
      <c r="R412" s="199"/>
      <c r="S412" s="199"/>
      <c r="T412" s="200"/>
      <c r="AT412" s="201" t="s">
        <v>141</v>
      </c>
      <c r="AU412" s="201" t="s">
        <v>82</v>
      </c>
      <c r="AV412" s="13" t="s">
        <v>82</v>
      </c>
      <c r="AW412" s="13" t="s">
        <v>33</v>
      </c>
      <c r="AX412" s="13" t="s">
        <v>79</v>
      </c>
      <c r="AY412" s="201" t="s">
        <v>130</v>
      </c>
    </row>
    <row r="413" spans="1:65" s="2" customFormat="1" ht="19.8" customHeight="1">
      <c r="A413" s="34"/>
      <c r="B413" s="35"/>
      <c r="C413" s="217" t="s">
        <v>789</v>
      </c>
      <c r="D413" s="217" t="s">
        <v>365</v>
      </c>
      <c r="E413" s="218" t="s">
        <v>790</v>
      </c>
      <c r="F413" s="219" t="s">
        <v>791</v>
      </c>
      <c r="G413" s="220" t="s">
        <v>619</v>
      </c>
      <c r="H413" s="221">
        <v>2</v>
      </c>
      <c r="I413" s="222"/>
      <c r="J413" s="223">
        <f>ROUND(I413*H413,2)</f>
        <v>0</v>
      </c>
      <c r="K413" s="219" t="s">
        <v>19</v>
      </c>
      <c r="L413" s="224"/>
      <c r="M413" s="225" t="s">
        <v>19</v>
      </c>
      <c r="N413" s="226" t="s">
        <v>42</v>
      </c>
      <c r="O413" s="64"/>
      <c r="P413" s="182">
        <f>O413*H413</f>
        <v>0</v>
      </c>
      <c r="Q413" s="182">
        <v>0.02815</v>
      </c>
      <c r="R413" s="182">
        <f>Q413*H413</f>
        <v>0.0563</v>
      </c>
      <c r="S413" s="182">
        <v>0</v>
      </c>
      <c r="T413" s="183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84" t="s">
        <v>448</v>
      </c>
      <c r="AT413" s="184" t="s">
        <v>365</v>
      </c>
      <c r="AU413" s="184" t="s">
        <v>82</v>
      </c>
      <c r="AY413" s="17" t="s">
        <v>130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7" t="s">
        <v>79</v>
      </c>
      <c r="BK413" s="185">
        <f>ROUND(I413*H413,2)</f>
        <v>0</v>
      </c>
      <c r="BL413" s="17" t="s">
        <v>229</v>
      </c>
      <c r="BM413" s="184" t="s">
        <v>792</v>
      </c>
    </row>
    <row r="414" spans="1:47" s="2" customFormat="1" ht="12">
      <c r="A414" s="34"/>
      <c r="B414" s="35"/>
      <c r="C414" s="36"/>
      <c r="D414" s="186" t="s">
        <v>139</v>
      </c>
      <c r="E414" s="36"/>
      <c r="F414" s="187" t="s">
        <v>791</v>
      </c>
      <c r="G414" s="36"/>
      <c r="H414" s="36"/>
      <c r="I414" s="188"/>
      <c r="J414" s="36"/>
      <c r="K414" s="36"/>
      <c r="L414" s="39"/>
      <c r="M414" s="189"/>
      <c r="N414" s="190"/>
      <c r="O414" s="64"/>
      <c r="P414" s="64"/>
      <c r="Q414" s="64"/>
      <c r="R414" s="64"/>
      <c r="S414" s="64"/>
      <c r="T414" s="65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139</v>
      </c>
      <c r="AU414" s="17" t="s">
        <v>82</v>
      </c>
    </row>
    <row r="415" spans="1:47" s="2" customFormat="1" ht="19.2">
      <c r="A415" s="34"/>
      <c r="B415" s="35"/>
      <c r="C415" s="36"/>
      <c r="D415" s="186" t="s">
        <v>206</v>
      </c>
      <c r="E415" s="36"/>
      <c r="F415" s="202" t="s">
        <v>764</v>
      </c>
      <c r="G415" s="36"/>
      <c r="H415" s="36"/>
      <c r="I415" s="188"/>
      <c r="J415" s="36"/>
      <c r="K415" s="36"/>
      <c r="L415" s="39"/>
      <c r="M415" s="189"/>
      <c r="N415" s="190"/>
      <c r="O415" s="64"/>
      <c r="P415" s="64"/>
      <c r="Q415" s="64"/>
      <c r="R415" s="64"/>
      <c r="S415" s="64"/>
      <c r="T415" s="65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206</v>
      </c>
      <c r="AU415" s="17" t="s">
        <v>82</v>
      </c>
    </row>
    <row r="416" spans="1:65" s="2" customFormat="1" ht="14.4" customHeight="1">
      <c r="A416" s="34"/>
      <c r="B416" s="35"/>
      <c r="C416" s="173" t="s">
        <v>793</v>
      </c>
      <c r="D416" s="173" t="s">
        <v>132</v>
      </c>
      <c r="E416" s="174" t="s">
        <v>794</v>
      </c>
      <c r="F416" s="175" t="s">
        <v>795</v>
      </c>
      <c r="G416" s="176" t="s">
        <v>511</v>
      </c>
      <c r="H416" s="177">
        <v>1380.11</v>
      </c>
      <c r="I416" s="178"/>
      <c r="J416" s="179">
        <f>ROUND(I416*H416,2)</f>
        <v>0</v>
      </c>
      <c r="K416" s="175" t="s">
        <v>136</v>
      </c>
      <c r="L416" s="39"/>
      <c r="M416" s="180" t="s">
        <v>19</v>
      </c>
      <c r="N416" s="181" t="s">
        <v>42</v>
      </c>
      <c r="O416" s="64"/>
      <c r="P416" s="182">
        <f>O416*H416</f>
        <v>0</v>
      </c>
      <c r="Q416" s="182">
        <v>5E-05</v>
      </c>
      <c r="R416" s="182">
        <f>Q416*H416</f>
        <v>0.0690055</v>
      </c>
      <c r="S416" s="182">
        <v>0</v>
      </c>
      <c r="T416" s="183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4" t="s">
        <v>229</v>
      </c>
      <c r="AT416" s="184" t="s">
        <v>132</v>
      </c>
      <c r="AU416" s="184" t="s">
        <v>82</v>
      </c>
      <c r="AY416" s="17" t="s">
        <v>130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7" t="s">
        <v>79</v>
      </c>
      <c r="BK416" s="185">
        <f>ROUND(I416*H416,2)</f>
        <v>0</v>
      </c>
      <c r="BL416" s="17" t="s">
        <v>229</v>
      </c>
      <c r="BM416" s="184" t="s">
        <v>796</v>
      </c>
    </row>
    <row r="417" spans="1:47" s="2" customFormat="1" ht="12">
      <c r="A417" s="34"/>
      <c r="B417" s="35"/>
      <c r="C417" s="36"/>
      <c r="D417" s="186" t="s">
        <v>139</v>
      </c>
      <c r="E417" s="36"/>
      <c r="F417" s="187" t="s">
        <v>797</v>
      </c>
      <c r="G417" s="36"/>
      <c r="H417" s="36"/>
      <c r="I417" s="188"/>
      <c r="J417" s="36"/>
      <c r="K417" s="36"/>
      <c r="L417" s="39"/>
      <c r="M417" s="189"/>
      <c r="N417" s="190"/>
      <c r="O417" s="64"/>
      <c r="P417" s="64"/>
      <c r="Q417" s="64"/>
      <c r="R417" s="64"/>
      <c r="S417" s="64"/>
      <c r="T417" s="6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139</v>
      </c>
      <c r="AU417" s="17" t="s">
        <v>82</v>
      </c>
    </row>
    <row r="418" spans="2:51" s="13" customFormat="1" ht="12">
      <c r="B418" s="191"/>
      <c r="C418" s="192"/>
      <c r="D418" s="186" t="s">
        <v>141</v>
      </c>
      <c r="E418" s="193" t="s">
        <v>19</v>
      </c>
      <c r="F418" s="194" t="s">
        <v>798</v>
      </c>
      <c r="G418" s="192"/>
      <c r="H418" s="195">
        <v>445.11</v>
      </c>
      <c r="I418" s="196"/>
      <c r="J418" s="192"/>
      <c r="K418" s="192"/>
      <c r="L418" s="197"/>
      <c r="M418" s="198"/>
      <c r="N418" s="199"/>
      <c r="O418" s="199"/>
      <c r="P418" s="199"/>
      <c r="Q418" s="199"/>
      <c r="R418" s="199"/>
      <c r="S418" s="199"/>
      <c r="T418" s="200"/>
      <c r="AT418" s="201" t="s">
        <v>141</v>
      </c>
      <c r="AU418" s="201" t="s">
        <v>82</v>
      </c>
      <c r="AV418" s="13" t="s">
        <v>82</v>
      </c>
      <c r="AW418" s="13" t="s">
        <v>33</v>
      </c>
      <c r="AX418" s="13" t="s">
        <v>71</v>
      </c>
      <c r="AY418" s="201" t="s">
        <v>130</v>
      </c>
    </row>
    <row r="419" spans="2:51" s="13" customFormat="1" ht="12">
      <c r="B419" s="191"/>
      <c r="C419" s="192"/>
      <c r="D419" s="186" t="s">
        <v>141</v>
      </c>
      <c r="E419" s="193" t="s">
        <v>19</v>
      </c>
      <c r="F419" s="194" t="s">
        <v>799</v>
      </c>
      <c r="G419" s="192"/>
      <c r="H419" s="195">
        <v>229.32</v>
      </c>
      <c r="I419" s="196"/>
      <c r="J419" s="192"/>
      <c r="K419" s="192"/>
      <c r="L419" s="197"/>
      <c r="M419" s="198"/>
      <c r="N419" s="199"/>
      <c r="O419" s="199"/>
      <c r="P419" s="199"/>
      <c r="Q419" s="199"/>
      <c r="R419" s="199"/>
      <c r="S419" s="199"/>
      <c r="T419" s="200"/>
      <c r="AT419" s="201" t="s">
        <v>141</v>
      </c>
      <c r="AU419" s="201" t="s">
        <v>82</v>
      </c>
      <c r="AV419" s="13" t="s">
        <v>82</v>
      </c>
      <c r="AW419" s="13" t="s">
        <v>33</v>
      </c>
      <c r="AX419" s="13" t="s">
        <v>71</v>
      </c>
      <c r="AY419" s="201" t="s">
        <v>130</v>
      </c>
    </row>
    <row r="420" spans="2:51" s="13" customFormat="1" ht="12">
      <c r="B420" s="191"/>
      <c r="C420" s="192"/>
      <c r="D420" s="186" t="s">
        <v>141</v>
      </c>
      <c r="E420" s="193" t="s">
        <v>19</v>
      </c>
      <c r="F420" s="194" t="s">
        <v>800</v>
      </c>
      <c r="G420" s="192"/>
      <c r="H420" s="195">
        <v>324.5</v>
      </c>
      <c r="I420" s="196"/>
      <c r="J420" s="192"/>
      <c r="K420" s="192"/>
      <c r="L420" s="197"/>
      <c r="M420" s="198"/>
      <c r="N420" s="199"/>
      <c r="O420" s="199"/>
      <c r="P420" s="199"/>
      <c r="Q420" s="199"/>
      <c r="R420" s="199"/>
      <c r="S420" s="199"/>
      <c r="T420" s="200"/>
      <c r="AT420" s="201" t="s">
        <v>141</v>
      </c>
      <c r="AU420" s="201" t="s">
        <v>82</v>
      </c>
      <c r="AV420" s="13" t="s">
        <v>82</v>
      </c>
      <c r="AW420" s="13" t="s">
        <v>33</v>
      </c>
      <c r="AX420" s="13" t="s">
        <v>71</v>
      </c>
      <c r="AY420" s="201" t="s">
        <v>130</v>
      </c>
    </row>
    <row r="421" spans="2:51" s="13" customFormat="1" ht="12">
      <c r="B421" s="191"/>
      <c r="C421" s="192"/>
      <c r="D421" s="186" t="s">
        <v>141</v>
      </c>
      <c r="E421" s="193" t="s">
        <v>19</v>
      </c>
      <c r="F421" s="194" t="s">
        <v>801</v>
      </c>
      <c r="G421" s="192"/>
      <c r="H421" s="195">
        <v>381.18</v>
      </c>
      <c r="I421" s="196"/>
      <c r="J421" s="192"/>
      <c r="K421" s="192"/>
      <c r="L421" s="197"/>
      <c r="M421" s="198"/>
      <c r="N421" s="199"/>
      <c r="O421" s="199"/>
      <c r="P421" s="199"/>
      <c r="Q421" s="199"/>
      <c r="R421" s="199"/>
      <c r="S421" s="199"/>
      <c r="T421" s="200"/>
      <c r="AT421" s="201" t="s">
        <v>141</v>
      </c>
      <c r="AU421" s="201" t="s">
        <v>82</v>
      </c>
      <c r="AV421" s="13" t="s">
        <v>82</v>
      </c>
      <c r="AW421" s="13" t="s">
        <v>33</v>
      </c>
      <c r="AX421" s="13" t="s">
        <v>71</v>
      </c>
      <c r="AY421" s="201" t="s">
        <v>130</v>
      </c>
    </row>
    <row r="422" spans="1:65" s="2" customFormat="1" ht="14.4" customHeight="1">
      <c r="A422" s="34"/>
      <c r="B422" s="35"/>
      <c r="C422" s="217" t="s">
        <v>802</v>
      </c>
      <c r="D422" s="217" t="s">
        <v>365</v>
      </c>
      <c r="E422" s="218" t="s">
        <v>803</v>
      </c>
      <c r="F422" s="219" t="s">
        <v>804</v>
      </c>
      <c r="G422" s="220" t="s">
        <v>254</v>
      </c>
      <c r="H422" s="221">
        <v>1</v>
      </c>
      <c r="I422" s="222"/>
      <c r="J422" s="223">
        <f>ROUND(I422*H422,2)</f>
        <v>0</v>
      </c>
      <c r="K422" s="219" t="s">
        <v>19</v>
      </c>
      <c r="L422" s="224"/>
      <c r="M422" s="225" t="s">
        <v>19</v>
      </c>
      <c r="N422" s="226" t="s">
        <v>42</v>
      </c>
      <c r="O422" s="64"/>
      <c r="P422" s="182">
        <f>O422*H422</f>
        <v>0</v>
      </c>
      <c r="Q422" s="182">
        <v>0.44511</v>
      </c>
      <c r="R422" s="182">
        <f>Q422*H422</f>
        <v>0.44511</v>
      </c>
      <c r="S422" s="182">
        <v>0</v>
      </c>
      <c r="T422" s="183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84" t="s">
        <v>448</v>
      </c>
      <c r="AT422" s="184" t="s">
        <v>365</v>
      </c>
      <c r="AU422" s="184" t="s">
        <v>82</v>
      </c>
      <c r="AY422" s="17" t="s">
        <v>130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7" t="s">
        <v>79</v>
      </c>
      <c r="BK422" s="185">
        <f>ROUND(I422*H422,2)</f>
        <v>0</v>
      </c>
      <c r="BL422" s="17" t="s">
        <v>229</v>
      </c>
      <c r="BM422" s="184" t="s">
        <v>805</v>
      </c>
    </row>
    <row r="423" spans="1:47" s="2" customFormat="1" ht="12">
      <c r="A423" s="34"/>
      <c r="B423" s="35"/>
      <c r="C423" s="36"/>
      <c r="D423" s="186" t="s">
        <v>139</v>
      </c>
      <c r="E423" s="36"/>
      <c r="F423" s="187" t="s">
        <v>804</v>
      </c>
      <c r="G423" s="36"/>
      <c r="H423" s="36"/>
      <c r="I423" s="188"/>
      <c r="J423" s="36"/>
      <c r="K423" s="36"/>
      <c r="L423" s="39"/>
      <c r="M423" s="189"/>
      <c r="N423" s="190"/>
      <c r="O423" s="64"/>
      <c r="P423" s="64"/>
      <c r="Q423" s="64"/>
      <c r="R423" s="64"/>
      <c r="S423" s="64"/>
      <c r="T423" s="6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139</v>
      </c>
      <c r="AU423" s="17" t="s">
        <v>82</v>
      </c>
    </row>
    <row r="424" spans="1:47" s="2" customFormat="1" ht="19.2">
      <c r="A424" s="34"/>
      <c r="B424" s="35"/>
      <c r="C424" s="36"/>
      <c r="D424" s="186" t="s">
        <v>206</v>
      </c>
      <c r="E424" s="36"/>
      <c r="F424" s="202" t="s">
        <v>806</v>
      </c>
      <c r="G424" s="36"/>
      <c r="H424" s="36"/>
      <c r="I424" s="188"/>
      <c r="J424" s="36"/>
      <c r="K424" s="36"/>
      <c r="L424" s="39"/>
      <c r="M424" s="189"/>
      <c r="N424" s="190"/>
      <c r="O424" s="64"/>
      <c r="P424" s="64"/>
      <c r="Q424" s="64"/>
      <c r="R424" s="64"/>
      <c r="S424" s="64"/>
      <c r="T424" s="65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206</v>
      </c>
      <c r="AU424" s="17" t="s">
        <v>82</v>
      </c>
    </row>
    <row r="425" spans="1:65" s="2" customFormat="1" ht="14.4" customHeight="1">
      <c r="A425" s="34"/>
      <c r="B425" s="35"/>
      <c r="C425" s="217" t="s">
        <v>807</v>
      </c>
      <c r="D425" s="217" t="s">
        <v>365</v>
      </c>
      <c r="E425" s="218" t="s">
        <v>808</v>
      </c>
      <c r="F425" s="219" t="s">
        <v>809</v>
      </c>
      <c r="G425" s="220" t="s">
        <v>272</v>
      </c>
      <c r="H425" s="221">
        <v>9.6</v>
      </c>
      <c r="I425" s="222"/>
      <c r="J425" s="223">
        <f>ROUND(I425*H425,2)</f>
        <v>0</v>
      </c>
      <c r="K425" s="219" t="s">
        <v>19</v>
      </c>
      <c r="L425" s="224"/>
      <c r="M425" s="225" t="s">
        <v>19</v>
      </c>
      <c r="N425" s="226" t="s">
        <v>42</v>
      </c>
      <c r="O425" s="64"/>
      <c r="P425" s="182">
        <f>O425*H425</f>
        <v>0</v>
      </c>
      <c r="Q425" s="182">
        <v>0.0239</v>
      </c>
      <c r="R425" s="182">
        <f>Q425*H425</f>
        <v>0.22944</v>
      </c>
      <c r="S425" s="182">
        <v>0</v>
      </c>
      <c r="T425" s="18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4" t="s">
        <v>448</v>
      </c>
      <c r="AT425" s="184" t="s">
        <v>365</v>
      </c>
      <c r="AU425" s="184" t="s">
        <v>82</v>
      </c>
      <c r="AY425" s="17" t="s">
        <v>130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7" t="s">
        <v>79</v>
      </c>
      <c r="BK425" s="185">
        <f>ROUND(I425*H425,2)</f>
        <v>0</v>
      </c>
      <c r="BL425" s="17" t="s">
        <v>229</v>
      </c>
      <c r="BM425" s="184" t="s">
        <v>810</v>
      </c>
    </row>
    <row r="426" spans="1:47" s="2" customFormat="1" ht="12">
      <c r="A426" s="34"/>
      <c r="B426" s="35"/>
      <c r="C426" s="36"/>
      <c r="D426" s="186" t="s">
        <v>139</v>
      </c>
      <c r="E426" s="36"/>
      <c r="F426" s="187" t="s">
        <v>809</v>
      </c>
      <c r="G426" s="36"/>
      <c r="H426" s="36"/>
      <c r="I426" s="188"/>
      <c r="J426" s="36"/>
      <c r="K426" s="36"/>
      <c r="L426" s="39"/>
      <c r="M426" s="189"/>
      <c r="N426" s="190"/>
      <c r="O426" s="64"/>
      <c r="P426" s="64"/>
      <c r="Q426" s="64"/>
      <c r="R426" s="64"/>
      <c r="S426" s="64"/>
      <c r="T426" s="65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139</v>
      </c>
      <c r="AU426" s="17" t="s">
        <v>82</v>
      </c>
    </row>
    <row r="427" spans="1:47" s="2" customFormat="1" ht="38.4">
      <c r="A427" s="34"/>
      <c r="B427" s="35"/>
      <c r="C427" s="36"/>
      <c r="D427" s="186" t="s">
        <v>206</v>
      </c>
      <c r="E427" s="36"/>
      <c r="F427" s="202" t="s">
        <v>811</v>
      </c>
      <c r="G427" s="36"/>
      <c r="H427" s="36"/>
      <c r="I427" s="188"/>
      <c r="J427" s="36"/>
      <c r="K427" s="36"/>
      <c r="L427" s="39"/>
      <c r="M427" s="189"/>
      <c r="N427" s="190"/>
      <c r="O427" s="64"/>
      <c r="P427" s="64"/>
      <c r="Q427" s="64"/>
      <c r="R427" s="64"/>
      <c r="S427" s="64"/>
      <c r="T427" s="65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206</v>
      </c>
      <c r="AU427" s="17" t="s">
        <v>82</v>
      </c>
    </row>
    <row r="428" spans="2:51" s="13" customFormat="1" ht="12">
      <c r="B428" s="191"/>
      <c r="C428" s="192"/>
      <c r="D428" s="186" t="s">
        <v>141</v>
      </c>
      <c r="E428" s="193" t="s">
        <v>19</v>
      </c>
      <c r="F428" s="194" t="s">
        <v>812</v>
      </c>
      <c r="G428" s="192"/>
      <c r="H428" s="195">
        <v>9.6</v>
      </c>
      <c r="I428" s="196"/>
      <c r="J428" s="192"/>
      <c r="K428" s="192"/>
      <c r="L428" s="197"/>
      <c r="M428" s="198"/>
      <c r="N428" s="199"/>
      <c r="O428" s="199"/>
      <c r="P428" s="199"/>
      <c r="Q428" s="199"/>
      <c r="R428" s="199"/>
      <c r="S428" s="199"/>
      <c r="T428" s="200"/>
      <c r="AT428" s="201" t="s">
        <v>141</v>
      </c>
      <c r="AU428" s="201" t="s">
        <v>82</v>
      </c>
      <c r="AV428" s="13" t="s">
        <v>82</v>
      </c>
      <c r="AW428" s="13" t="s">
        <v>33</v>
      </c>
      <c r="AX428" s="13" t="s">
        <v>79</v>
      </c>
      <c r="AY428" s="201" t="s">
        <v>130</v>
      </c>
    </row>
    <row r="429" spans="1:65" s="2" customFormat="1" ht="14.4" customHeight="1">
      <c r="A429" s="34"/>
      <c r="B429" s="35"/>
      <c r="C429" s="217" t="s">
        <v>813</v>
      </c>
      <c r="D429" s="217" t="s">
        <v>365</v>
      </c>
      <c r="E429" s="218" t="s">
        <v>814</v>
      </c>
      <c r="F429" s="219" t="s">
        <v>815</v>
      </c>
      <c r="G429" s="220" t="s">
        <v>619</v>
      </c>
      <c r="H429" s="221">
        <v>3</v>
      </c>
      <c r="I429" s="222"/>
      <c r="J429" s="223">
        <f>ROUND(I429*H429,2)</f>
        <v>0</v>
      </c>
      <c r="K429" s="219" t="s">
        <v>19</v>
      </c>
      <c r="L429" s="224"/>
      <c r="M429" s="225" t="s">
        <v>19</v>
      </c>
      <c r="N429" s="226" t="s">
        <v>42</v>
      </c>
      <c r="O429" s="64"/>
      <c r="P429" s="182">
        <f>O429*H429</f>
        <v>0</v>
      </c>
      <c r="Q429" s="182">
        <v>0.12706</v>
      </c>
      <c r="R429" s="182">
        <f>Q429*H429</f>
        <v>0.38118</v>
      </c>
      <c r="S429" s="182">
        <v>0</v>
      </c>
      <c r="T429" s="183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84" t="s">
        <v>448</v>
      </c>
      <c r="AT429" s="184" t="s">
        <v>365</v>
      </c>
      <c r="AU429" s="184" t="s">
        <v>82</v>
      </c>
      <c r="AY429" s="17" t="s">
        <v>130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17" t="s">
        <v>79</v>
      </c>
      <c r="BK429" s="185">
        <f>ROUND(I429*H429,2)</f>
        <v>0</v>
      </c>
      <c r="BL429" s="17" t="s">
        <v>229</v>
      </c>
      <c r="BM429" s="184" t="s">
        <v>816</v>
      </c>
    </row>
    <row r="430" spans="1:47" s="2" customFormat="1" ht="12">
      <c r="A430" s="34"/>
      <c r="B430" s="35"/>
      <c r="C430" s="36"/>
      <c r="D430" s="186" t="s">
        <v>139</v>
      </c>
      <c r="E430" s="36"/>
      <c r="F430" s="187" t="s">
        <v>815</v>
      </c>
      <c r="G430" s="36"/>
      <c r="H430" s="36"/>
      <c r="I430" s="188"/>
      <c r="J430" s="36"/>
      <c r="K430" s="36"/>
      <c r="L430" s="39"/>
      <c r="M430" s="189"/>
      <c r="N430" s="190"/>
      <c r="O430" s="64"/>
      <c r="P430" s="64"/>
      <c r="Q430" s="64"/>
      <c r="R430" s="64"/>
      <c r="S430" s="64"/>
      <c r="T430" s="65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139</v>
      </c>
      <c r="AU430" s="17" t="s">
        <v>82</v>
      </c>
    </row>
    <row r="431" spans="1:47" s="2" customFormat="1" ht="57.6">
      <c r="A431" s="34"/>
      <c r="B431" s="35"/>
      <c r="C431" s="36"/>
      <c r="D431" s="186" t="s">
        <v>206</v>
      </c>
      <c r="E431" s="36"/>
      <c r="F431" s="202" t="s">
        <v>817</v>
      </c>
      <c r="G431" s="36"/>
      <c r="H431" s="36"/>
      <c r="I431" s="188"/>
      <c r="J431" s="36"/>
      <c r="K431" s="36"/>
      <c r="L431" s="39"/>
      <c r="M431" s="189"/>
      <c r="N431" s="190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206</v>
      </c>
      <c r="AU431" s="17" t="s">
        <v>82</v>
      </c>
    </row>
    <row r="432" spans="2:51" s="13" customFormat="1" ht="12">
      <c r="B432" s="191"/>
      <c r="C432" s="192"/>
      <c r="D432" s="186" t="s">
        <v>141</v>
      </c>
      <c r="E432" s="193" t="s">
        <v>19</v>
      </c>
      <c r="F432" s="194" t="s">
        <v>818</v>
      </c>
      <c r="G432" s="192"/>
      <c r="H432" s="195">
        <v>3</v>
      </c>
      <c r="I432" s="196"/>
      <c r="J432" s="192"/>
      <c r="K432" s="192"/>
      <c r="L432" s="197"/>
      <c r="M432" s="198"/>
      <c r="N432" s="199"/>
      <c r="O432" s="199"/>
      <c r="P432" s="199"/>
      <c r="Q432" s="199"/>
      <c r="R432" s="199"/>
      <c r="S432" s="199"/>
      <c r="T432" s="200"/>
      <c r="AT432" s="201" t="s">
        <v>141</v>
      </c>
      <c r="AU432" s="201" t="s">
        <v>82</v>
      </c>
      <c r="AV432" s="13" t="s">
        <v>82</v>
      </c>
      <c r="AW432" s="13" t="s">
        <v>33</v>
      </c>
      <c r="AX432" s="13" t="s">
        <v>79</v>
      </c>
      <c r="AY432" s="201" t="s">
        <v>130</v>
      </c>
    </row>
    <row r="433" spans="1:65" s="2" customFormat="1" ht="14.4" customHeight="1">
      <c r="A433" s="34"/>
      <c r="B433" s="35"/>
      <c r="C433" s="217" t="s">
        <v>819</v>
      </c>
      <c r="D433" s="217" t="s">
        <v>365</v>
      </c>
      <c r="E433" s="218" t="s">
        <v>820</v>
      </c>
      <c r="F433" s="219" t="s">
        <v>821</v>
      </c>
      <c r="G433" s="220" t="s">
        <v>619</v>
      </c>
      <c r="H433" s="221">
        <v>2</v>
      </c>
      <c r="I433" s="222"/>
      <c r="J433" s="223">
        <f>ROUND(I433*H433,2)</f>
        <v>0</v>
      </c>
      <c r="K433" s="219" t="s">
        <v>19</v>
      </c>
      <c r="L433" s="224"/>
      <c r="M433" s="225" t="s">
        <v>19</v>
      </c>
      <c r="N433" s="226" t="s">
        <v>42</v>
      </c>
      <c r="O433" s="64"/>
      <c r="P433" s="182">
        <f>O433*H433</f>
        <v>0</v>
      </c>
      <c r="Q433" s="182">
        <v>0.16225</v>
      </c>
      <c r="R433" s="182">
        <f>Q433*H433</f>
        <v>0.3245</v>
      </c>
      <c r="S433" s="182">
        <v>0</v>
      </c>
      <c r="T433" s="183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4" t="s">
        <v>448</v>
      </c>
      <c r="AT433" s="184" t="s">
        <v>365</v>
      </c>
      <c r="AU433" s="184" t="s">
        <v>82</v>
      </c>
      <c r="AY433" s="17" t="s">
        <v>130</v>
      </c>
      <c r="BE433" s="185">
        <f>IF(N433="základní",J433,0)</f>
        <v>0</v>
      </c>
      <c r="BF433" s="185">
        <f>IF(N433="snížená",J433,0)</f>
        <v>0</v>
      </c>
      <c r="BG433" s="185">
        <f>IF(N433="zákl. přenesená",J433,0)</f>
        <v>0</v>
      </c>
      <c r="BH433" s="185">
        <f>IF(N433="sníž. přenesená",J433,0)</f>
        <v>0</v>
      </c>
      <c r="BI433" s="185">
        <f>IF(N433="nulová",J433,0)</f>
        <v>0</v>
      </c>
      <c r="BJ433" s="17" t="s">
        <v>79</v>
      </c>
      <c r="BK433" s="185">
        <f>ROUND(I433*H433,2)</f>
        <v>0</v>
      </c>
      <c r="BL433" s="17" t="s">
        <v>229</v>
      </c>
      <c r="BM433" s="184" t="s">
        <v>822</v>
      </c>
    </row>
    <row r="434" spans="1:47" s="2" customFormat="1" ht="12">
      <c r="A434" s="34"/>
      <c r="B434" s="35"/>
      <c r="C434" s="36"/>
      <c r="D434" s="186" t="s">
        <v>139</v>
      </c>
      <c r="E434" s="36"/>
      <c r="F434" s="187" t="s">
        <v>821</v>
      </c>
      <c r="G434" s="36"/>
      <c r="H434" s="36"/>
      <c r="I434" s="188"/>
      <c r="J434" s="36"/>
      <c r="K434" s="36"/>
      <c r="L434" s="39"/>
      <c r="M434" s="189"/>
      <c r="N434" s="190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139</v>
      </c>
      <c r="AU434" s="17" t="s">
        <v>82</v>
      </c>
    </row>
    <row r="435" spans="1:47" s="2" customFormat="1" ht="57.6">
      <c r="A435" s="34"/>
      <c r="B435" s="35"/>
      <c r="C435" s="36"/>
      <c r="D435" s="186" t="s">
        <v>206</v>
      </c>
      <c r="E435" s="36"/>
      <c r="F435" s="202" t="s">
        <v>817</v>
      </c>
      <c r="G435" s="36"/>
      <c r="H435" s="36"/>
      <c r="I435" s="188"/>
      <c r="J435" s="36"/>
      <c r="K435" s="36"/>
      <c r="L435" s="39"/>
      <c r="M435" s="189"/>
      <c r="N435" s="190"/>
      <c r="O435" s="64"/>
      <c r="P435" s="64"/>
      <c r="Q435" s="64"/>
      <c r="R435" s="64"/>
      <c r="S435" s="64"/>
      <c r="T435" s="65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206</v>
      </c>
      <c r="AU435" s="17" t="s">
        <v>82</v>
      </c>
    </row>
    <row r="436" spans="2:51" s="13" customFormat="1" ht="12">
      <c r="B436" s="191"/>
      <c r="C436" s="192"/>
      <c r="D436" s="186" t="s">
        <v>141</v>
      </c>
      <c r="E436" s="193" t="s">
        <v>19</v>
      </c>
      <c r="F436" s="194" t="s">
        <v>823</v>
      </c>
      <c r="G436" s="192"/>
      <c r="H436" s="195">
        <v>2</v>
      </c>
      <c r="I436" s="196"/>
      <c r="J436" s="192"/>
      <c r="K436" s="192"/>
      <c r="L436" s="197"/>
      <c r="M436" s="198"/>
      <c r="N436" s="199"/>
      <c r="O436" s="199"/>
      <c r="P436" s="199"/>
      <c r="Q436" s="199"/>
      <c r="R436" s="199"/>
      <c r="S436" s="199"/>
      <c r="T436" s="200"/>
      <c r="AT436" s="201" t="s">
        <v>141</v>
      </c>
      <c r="AU436" s="201" t="s">
        <v>82</v>
      </c>
      <c r="AV436" s="13" t="s">
        <v>82</v>
      </c>
      <c r="AW436" s="13" t="s">
        <v>33</v>
      </c>
      <c r="AX436" s="13" t="s">
        <v>79</v>
      </c>
      <c r="AY436" s="201" t="s">
        <v>130</v>
      </c>
    </row>
    <row r="437" spans="1:65" s="2" customFormat="1" ht="14.4" customHeight="1">
      <c r="A437" s="34"/>
      <c r="B437" s="35"/>
      <c r="C437" s="173" t="s">
        <v>824</v>
      </c>
      <c r="D437" s="173" t="s">
        <v>132</v>
      </c>
      <c r="E437" s="174" t="s">
        <v>825</v>
      </c>
      <c r="F437" s="175" t="s">
        <v>826</v>
      </c>
      <c r="G437" s="176" t="s">
        <v>511</v>
      </c>
      <c r="H437" s="177">
        <v>193.006</v>
      </c>
      <c r="I437" s="178"/>
      <c r="J437" s="179">
        <f>ROUND(I437*H437,2)</f>
        <v>0</v>
      </c>
      <c r="K437" s="175" t="s">
        <v>19</v>
      </c>
      <c r="L437" s="39"/>
      <c r="M437" s="180" t="s">
        <v>19</v>
      </c>
      <c r="N437" s="181" t="s">
        <v>42</v>
      </c>
      <c r="O437" s="64"/>
      <c r="P437" s="182">
        <f>O437*H437</f>
        <v>0</v>
      </c>
      <c r="Q437" s="182">
        <v>0</v>
      </c>
      <c r="R437" s="182">
        <f>Q437*H437</f>
        <v>0</v>
      </c>
      <c r="S437" s="182">
        <v>0</v>
      </c>
      <c r="T437" s="183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4" t="s">
        <v>229</v>
      </c>
      <c r="AT437" s="184" t="s">
        <v>132</v>
      </c>
      <c r="AU437" s="184" t="s">
        <v>82</v>
      </c>
      <c r="AY437" s="17" t="s">
        <v>130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7" t="s">
        <v>79</v>
      </c>
      <c r="BK437" s="185">
        <f>ROUND(I437*H437,2)</f>
        <v>0</v>
      </c>
      <c r="BL437" s="17" t="s">
        <v>229</v>
      </c>
      <c r="BM437" s="184" t="s">
        <v>827</v>
      </c>
    </row>
    <row r="438" spans="1:47" s="2" customFormat="1" ht="12">
      <c r="A438" s="34"/>
      <c r="B438" s="35"/>
      <c r="C438" s="36"/>
      <c r="D438" s="186" t="s">
        <v>139</v>
      </c>
      <c r="E438" s="36"/>
      <c r="F438" s="187" t="s">
        <v>826</v>
      </c>
      <c r="G438" s="36"/>
      <c r="H438" s="36"/>
      <c r="I438" s="188"/>
      <c r="J438" s="36"/>
      <c r="K438" s="36"/>
      <c r="L438" s="39"/>
      <c r="M438" s="189"/>
      <c r="N438" s="190"/>
      <c r="O438" s="64"/>
      <c r="P438" s="64"/>
      <c r="Q438" s="64"/>
      <c r="R438" s="64"/>
      <c r="S438" s="64"/>
      <c r="T438" s="65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139</v>
      </c>
      <c r="AU438" s="17" t="s">
        <v>82</v>
      </c>
    </row>
    <row r="439" spans="2:51" s="13" customFormat="1" ht="12">
      <c r="B439" s="191"/>
      <c r="C439" s="192"/>
      <c r="D439" s="186" t="s">
        <v>141</v>
      </c>
      <c r="E439" s="193" t="s">
        <v>19</v>
      </c>
      <c r="F439" s="194" t="s">
        <v>828</v>
      </c>
      <c r="G439" s="192"/>
      <c r="H439" s="195">
        <v>164.17</v>
      </c>
      <c r="I439" s="196"/>
      <c r="J439" s="192"/>
      <c r="K439" s="192"/>
      <c r="L439" s="197"/>
      <c r="M439" s="198"/>
      <c r="N439" s="199"/>
      <c r="O439" s="199"/>
      <c r="P439" s="199"/>
      <c r="Q439" s="199"/>
      <c r="R439" s="199"/>
      <c r="S439" s="199"/>
      <c r="T439" s="200"/>
      <c r="AT439" s="201" t="s">
        <v>141</v>
      </c>
      <c r="AU439" s="201" t="s">
        <v>82</v>
      </c>
      <c r="AV439" s="13" t="s">
        <v>82</v>
      </c>
      <c r="AW439" s="13" t="s">
        <v>33</v>
      </c>
      <c r="AX439" s="13" t="s">
        <v>71</v>
      </c>
      <c r="AY439" s="201" t="s">
        <v>130</v>
      </c>
    </row>
    <row r="440" spans="2:51" s="13" customFormat="1" ht="12">
      <c r="B440" s="191"/>
      <c r="C440" s="192"/>
      <c r="D440" s="186" t="s">
        <v>141</v>
      </c>
      <c r="E440" s="193" t="s">
        <v>19</v>
      </c>
      <c r="F440" s="194" t="s">
        <v>829</v>
      </c>
      <c r="G440" s="192"/>
      <c r="H440" s="195">
        <v>28.836</v>
      </c>
      <c r="I440" s="196"/>
      <c r="J440" s="192"/>
      <c r="K440" s="192"/>
      <c r="L440" s="197"/>
      <c r="M440" s="198"/>
      <c r="N440" s="199"/>
      <c r="O440" s="199"/>
      <c r="P440" s="199"/>
      <c r="Q440" s="199"/>
      <c r="R440" s="199"/>
      <c r="S440" s="199"/>
      <c r="T440" s="200"/>
      <c r="AT440" s="201" t="s">
        <v>141</v>
      </c>
      <c r="AU440" s="201" t="s">
        <v>82</v>
      </c>
      <c r="AV440" s="13" t="s">
        <v>82</v>
      </c>
      <c r="AW440" s="13" t="s">
        <v>33</v>
      </c>
      <c r="AX440" s="13" t="s">
        <v>71</v>
      </c>
      <c r="AY440" s="201" t="s">
        <v>130</v>
      </c>
    </row>
    <row r="441" spans="1:65" s="2" customFormat="1" ht="14.4" customHeight="1">
      <c r="A441" s="34"/>
      <c r="B441" s="35"/>
      <c r="C441" s="173" t="s">
        <v>830</v>
      </c>
      <c r="D441" s="173" t="s">
        <v>132</v>
      </c>
      <c r="E441" s="174" t="s">
        <v>831</v>
      </c>
      <c r="F441" s="175" t="s">
        <v>832</v>
      </c>
      <c r="G441" s="176" t="s">
        <v>261</v>
      </c>
      <c r="H441" s="177">
        <v>1.846</v>
      </c>
      <c r="I441" s="178"/>
      <c r="J441" s="179">
        <f>ROUND(I441*H441,2)</f>
        <v>0</v>
      </c>
      <c r="K441" s="175" t="s">
        <v>136</v>
      </c>
      <c r="L441" s="39"/>
      <c r="M441" s="180" t="s">
        <v>19</v>
      </c>
      <c r="N441" s="181" t="s">
        <v>42</v>
      </c>
      <c r="O441" s="64"/>
      <c r="P441" s="182">
        <f>O441*H441</f>
        <v>0</v>
      </c>
      <c r="Q441" s="182">
        <v>0</v>
      </c>
      <c r="R441" s="182">
        <f>Q441*H441</f>
        <v>0</v>
      </c>
      <c r="S441" s="182">
        <v>0</v>
      </c>
      <c r="T441" s="183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4" t="s">
        <v>229</v>
      </c>
      <c r="AT441" s="184" t="s">
        <v>132</v>
      </c>
      <c r="AU441" s="184" t="s">
        <v>82</v>
      </c>
      <c r="AY441" s="17" t="s">
        <v>130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17" t="s">
        <v>79</v>
      </c>
      <c r="BK441" s="185">
        <f>ROUND(I441*H441,2)</f>
        <v>0</v>
      </c>
      <c r="BL441" s="17" t="s">
        <v>229</v>
      </c>
      <c r="BM441" s="184" t="s">
        <v>833</v>
      </c>
    </row>
    <row r="442" spans="1:47" s="2" customFormat="1" ht="19.2">
      <c r="A442" s="34"/>
      <c r="B442" s="35"/>
      <c r="C442" s="36"/>
      <c r="D442" s="186" t="s">
        <v>139</v>
      </c>
      <c r="E442" s="36"/>
      <c r="F442" s="187" t="s">
        <v>834</v>
      </c>
      <c r="G442" s="36"/>
      <c r="H442" s="36"/>
      <c r="I442" s="188"/>
      <c r="J442" s="36"/>
      <c r="K442" s="36"/>
      <c r="L442" s="39"/>
      <c r="M442" s="203"/>
      <c r="N442" s="204"/>
      <c r="O442" s="205"/>
      <c r="P442" s="205"/>
      <c r="Q442" s="205"/>
      <c r="R442" s="205"/>
      <c r="S442" s="205"/>
      <c r="T442" s="206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7" t="s">
        <v>139</v>
      </c>
      <c r="AU442" s="17" t="s">
        <v>82</v>
      </c>
    </row>
    <row r="443" spans="1:31" s="2" customFormat="1" ht="6.9" customHeight="1">
      <c r="A443" s="34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39"/>
      <c r="M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</row>
  </sheetData>
  <sheetProtection algorithmName="SHA-512" hashValue="Do2qJuNjvvXB1J408yvXct1pdCvKp4KYz7Q2bpFqn5Qc6KrCB8LQeDHZubG2gpQNE/DbzMtopItMnDg44oqcsw==" saltValue="UDZmqjNkSfRLWIPC3yro/Ny1ywIl4A6jTjjROgUoPtfr0CJogeoBts8XwGs9/fIliK0ynj62Rv+y4U8zoherWA==" spinCount="100000" sheet="1" objects="1" scenarios="1" formatColumns="0" formatRows="0" autoFilter="0"/>
  <autoFilter ref="C88:K44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89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835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90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ROUND((SUM(BE85:BE197)),2)</f>
        <v>0</v>
      </c>
      <c r="G33" s="34"/>
      <c r="H33" s="34"/>
      <c r="I33" s="118">
        <v>0.21</v>
      </c>
      <c r="J33" s="117">
        <f>ROUND(((SUM(BE85:BE197))*I33),2)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ROUND((SUM(BF85:BF197)),2)</f>
        <v>0</v>
      </c>
      <c r="G34" s="34"/>
      <c r="H34" s="34"/>
      <c r="I34" s="118">
        <v>0.15</v>
      </c>
      <c r="J34" s="117">
        <f>ROUND(((SUM(BF85:BF197))*I34),2)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ROUND((SUM(BG85:BG197)),2)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ROUND((SUM(BH85:BH197)),2)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ROUND((SUM(BI85:BI197)),2)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SO-03 - Rozšíření hráze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J87</f>
        <v>0</v>
      </c>
      <c r="K61" s="141"/>
      <c r="L61" s="145"/>
    </row>
    <row r="62" spans="2:12" s="10" customFormat="1" ht="19.95" customHeight="1">
      <c r="B62" s="140"/>
      <c r="C62" s="141"/>
      <c r="D62" s="142" t="s">
        <v>265</v>
      </c>
      <c r="E62" s="143"/>
      <c r="F62" s="143"/>
      <c r="G62" s="143"/>
      <c r="H62" s="143"/>
      <c r="I62" s="143"/>
      <c r="J62" s="144">
        <f>J176</f>
        <v>0</v>
      </c>
      <c r="K62" s="141"/>
      <c r="L62" s="145"/>
    </row>
    <row r="63" spans="2:12" s="10" customFormat="1" ht="19.95" customHeight="1">
      <c r="B63" s="140"/>
      <c r="C63" s="141"/>
      <c r="D63" s="142" t="s">
        <v>112</v>
      </c>
      <c r="E63" s="143"/>
      <c r="F63" s="143"/>
      <c r="G63" s="143"/>
      <c r="H63" s="143"/>
      <c r="I63" s="143"/>
      <c r="J63" s="144">
        <f>J184</f>
        <v>0</v>
      </c>
      <c r="K63" s="141"/>
      <c r="L63" s="145"/>
    </row>
    <row r="64" spans="2:12" s="10" customFormat="1" ht="19.95" customHeight="1">
      <c r="B64" s="140"/>
      <c r="C64" s="141"/>
      <c r="D64" s="142" t="s">
        <v>267</v>
      </c>
      <c r="E64" s="143"/>
      <c r="F64" s="143"/>
      <c r="G64" s="143"/>
      <c r="H64" s="143"/>
      <c r="I64" s="143"/>
      <c r="J64" s="144">
        <f>J189</f>
        <v>0</v>
      </c>
      <c r="K64" s="141"/>
      <c r="L64" s="145"/>
    </row>
    <row r="65" spans="2:12" s="10" customFormat="1" ht="19.95" customHeight="1">
      <c r="B65" s="140"/>
      <c r="C65" s="141"/>
      <c r="D65" s="142" t="s">
        <v>114</v>
      </c>
      <c r="E65" s="143"/>
      <c r="F65" s="143"/>
      <c r="G65" s="143"/>
      <c r="H65" s="143"/>
      <c r="I65" s="143"/>
      <c r="J65" s="144">
        <f>J195</f>
        <v>0</v>
      </c>
      <c r="K65" s="141"/>
      <c r="L65" s="145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115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7" customHeight="1">
      <c r="A75" s="34"/>
      <c r="B75" s="35"/>
      <c r="C75" s="36"/>
      <c r="D75" s="36"/>
      <c r="E75" s="352" t="str">
        <f>E7</f>
        <v>Rekonstrukce rybníku Hlíza na ochrannou nádrž a rekonstr. části cesty HC2 v k.ú. Dřevěnice - rekonstrukce rybníku Hlíza</v>
      </c>
      <c r="F75" s="353"/>
      <c r="G75" s="353"/>
      <c r="H75" s="35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104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6" customHeight="1">
      <c r="A77" s="34"/>
      <c r="B77" s="35"/>
      <c r="C77" s="36"/>
      <c r="D77" s="36"/>
      <c r="E77" s="340" t="str">
        <f>E9</f>
        <v>SO-03 - Rozšíření hráze</v>
      </c>
      <c r="F77" s="351"/>
      <c r="G77" s="351"/>
      <c r="H77" s="351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 xml:space="preserve"> </v>
      </c>
      <c r="G79" s="36"/>
      <c r="H79" s="36"/>
      <c r="I79" s="29" t="s">
        <v>23</v>
      </c>
      <c r="J79" s="59" t="str">
        <f>IF(J12="","",J12)</f>
        <v>5. 11. 2020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6.4" customHeight="1">
      <c r="A81" s="34"/>
      <c r="B81" s="35"/>
      <c r="C81" s="29" t="s">
        <v>25</v>
      </c>
      <c r="D81" s="36"/>
      <c r="E81" s="36"/>
      <c r="F81" s="27" t="str">
        <f>E15</f>
        <v>ČR-SPÚ, Pobočka Jičín</v>
      </c>
      <c r="G81" s="36"/>
      <c r="H81" s="36"/>
      <c r="I81" s="29" t="s">
        <v>31</v>
      </c>
      <c r="J81" s="32" t="str">
        <f>E21</f>
        <v>Agroprojekce Litomyšl, s.r.o.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6" customHeight="1">
      <c r="A82" s="34"/>
      <c r="B82" s="35"/>
      <c r="C82" s="29" t="s">
        <v>29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 xml:space="preserve"> 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6"/>
      <c r="B84" s="147"/>
      <c r="C84" s="148" t="s">
        <v>116</v>
      </c>
      <c r="D84" s="149" t="s">
        <v>56</v>
      </c>
      <c r="E84" s="149" t="s">
        <v>52</v>
      </c>
      <c r="F84" s="149" t="s">
        <v>53</v>
      </c>
      <c r="G84" s="149" t="s">
        <v>117</v>
      </c>
      <c r="H84" s="149" t="s">
        <v>118</v>
      </c>
      <c r="I84" s="149" t="s">
        <v>119</v>
      </c>
      <c r="J84" s="149" t="s">
        <v>108</v>
      </c>
      <c r="K84" s="150" t="s">
        <v>120</v>
      </c>
      <c r="L84" s="151"/>
      <c r="M84" s="68" t="s">
        <v>19</v>
      </c>
      <c r="N84" s="69" t="s">
        <v>41</v>
      </c>
      <c r="O84" s="69" t="s">
        <v>121</v>
      </c>
      <c r="P84" s="69" t="s">
        <v>122</v>
      </c>
      <c r="Q84" s="69" t="s">
        <v>123</v>
      </c>
      <c r="R84" s="69" t="s">
        <v>124</v>
      </c>
      <c r="S84" s="69" t="s">
        <v>125</v>
      </c>
      <c r="T84" s="70" t="s">
        <v>126</v>
      </c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</row>
    <row r="85" spans="1:63" s="2" customFormat="1" ht="22.8" customHeight="1">
      <c r="A85" s="34"/>
      <c r="B85" s="35"/>
      <c r="C85" s="75" t="s">
        <v>127</v>
      </c>
      <c r="D85" s="36"/>
      <c r="E85" s="36"/>
      <c r="F85" s="36"/>
      <c r="G85" s="36"/>
      <c r="H85" s="36"/>
      <c r="I85" s="36"/>
      <c r="J85" s="152">
        <f>BK85</f>
        <v>0</v>
      </c>
      <c r="K85" s="36"/>
      <c r="L85" s="39"/>
      <c r="M85" s="71"/>
      <c r="N85" s="153"/>
      <c r="O85" s="72"/>
      <c r="P85" s="154">
        <f>P86</f>
        <v>0</v>
      </c>
      <c r="Q85" s="72"/>
      <c r="R85" s="154">
        <f>R86</f>
        <v>1809.17391</v>
      </c>
      <c r="S85" s="72"/>
      <c r="T85" s="155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70</v>
      </c>
      <c r="AU85" s="17" t="s">
        <v>109</v>
      </c>
      <c r="BK85" s="156">
        <f>BK86</f>
        <v>0</v>
      </c>
    </row>
    <row r="86" spans="2:63" s="12" customFormat="1" ht="25.95" customHeight="1">
      <c r="B86" s="157"/>
      <c r="C86" s="158"/>
      <c r="D86" s="159" t="s">
        <v>70</v>
      </c>
      <c r="E86" s="160" t="s">
        <v>128</v>
      </c>
      <c r="F86" s="160" t="s">
        <v>129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P87+P176+P184+P189+P195</f>
        <v>0</v>
      </c>
      <c r="Q86" s="165"/>
      <c r="R86" s="166">
        <f>R87+R176+R184+R189+R195</f>
        <v>1809.17391</v>
      </c>
      <c r="S86" s="165"/>
      <c r="T86" s="167">
        <f>T87+T176+T184+T189+T195</f>
        <v>0</v>
      </c>
      <c r="AR86" s="168" t="s">
        <v>79</v>
      </c>
      <c r="AT86" s="169" t="s">
        <v>70</v>
      </c>
      <c r="AU86" s="169" t="s">
        <v>71</v>
      </c>
      <c r="AY86" s="168" t="s">
        <v>130</v>
      </c>
      <c r="BK86" s="170">
        <f>BK87+BK176+BK184+BK189+BK195</f>
        <v>0</v>
      </c>
    </row>
    <row r="87" spans="2:63" s="12" customFormat="1" ht="22.8" customHeight="1">
      <c r="B87" s="157"/>
      <c r="C87" s="158"/>
      <c r="D87" s="159" t="s">
        <v>70</v>
      </c>
      <c r="E87" s="171" t="s">
        <v>79</v>
      </c>
      <c r="F87" s="171" t="s">
        <v>131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SUM(P88:P175)</f>
        <v>0</v>
      </c>
      <c r="Q87" s="165"/>
      <c r="R87" s="166">
        <f>SUM(R88:R175)</f>
        <v>0.02761</v>
      </c>
      <c r="S87" s="165"/>
      <c r="T87" s="167">
        <f>SUM(T88:T175)</f>
        <v>0</v>
      </c>
      <c r="AR87" s="168" t="s">
        <v>79</v>
      </c>
      <c r="AT87" s="169" t="s">
        <v>70</v>
      </c>
      <c r="AU87" s="169" t="s">
        <v>79</v>
      </c>
      <c r="AY87" s="168" t="s">
        <v>130</v>
      </c>
      <c r="BK87" s="170">
        <f>SUM(BK88:BK175)</f>
        <v>0</v>
      </c>
    </row>
    <row r="88" spans="1:65" s="2" customFormat="1" ht="14.4" customHeight="1">
      <c r="A88" s="34"/>
      <c r="B88" s="35"/>
      <c r="C88" s="173" t="s">
        <v>79</v>
      </c>
      <c r="D88" s="173" t="s">
        <v>132</v>
      </c>
      <c r="E88" s="174" t="s">
        <v>836</v>
      </c>
      <c r="F88" s="175" t="s">
        <v>837</v>
      </c>
      <c r="G88" s="176" t="s">
        <v>212</v>
      </c>
      <c r="H88" s="177">
        <v>1415</v>
      </c>
      <c r="I88" s="178"/>
      <c r="J88" s="179">
        <f>ROUND(I88*H88,2)</f>
        <v>0</v>
      </c>
      <c r="K88" s="175" t="s">
        <v>136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137</v>
      </c>
      <c r="AT88" s="184" t="s">
        <v>132</v>
      </c>
      <c r="AU88" s="184" t="s">
        <v>82</v>
      </c>
      <c r="AY88" s="17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137</v>
      </c>
      <c r="BM88" s="184" t="s">
        <v>838</v>
      </c>
    </row>
    <row r="89" spans="1:47" s="2" customFormat="1" ht="12">
      <c r="A89" s="34"/>
      <c r="B89" s="35"/>
      <c r="C89" s="36"/>
      <c r="D89" s="186" t="s">
        <v>139</v>
      </c>
      <c r="E89" s="36"/>
      <c r="F89" s="187" t="s">
        <v>839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139</v>
      </c>
      <c r="AU89" s="17" t="s">
        <v>82</v>
      </c>
    </row>
    <row r="90" spans="1:47" s="2" customFormat="1" ht="19.2">
      <c r="A90" s="34"/>
      <c r="B90" s="35"/>
      <c r="C90" s="36"/>
      <c r="D90" s="186" t="s">
        <v>206</v>
      </c>
      <c r="E90" s="36"/>
      <c r="F90" s="202" t="s">
        <v>285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206</v>
      </c>
      <c r="AU90" s="17" t="s">
        <v>82</v>
      </c>
    </row>
    <row r="91" spans="2:51" s="13" customFormat="1" ht="12">
      <c r="B91" s="191"/>
      <c r="C91" s="192"/>
      <c r="D91" s="186" t="s">
        <v>141</v>
      </c>
      <c r="E91" s="193" t="s">
        <v>19</v>
      </c>
      <c r="F91" s="194" t="s">
        <v>840</v>
      </c>
      <c r="G91" s="192"/>
      <c r="H91" s="195">
        <v>946</v>
      </c>
      <c r="I91" s="196"/>
      <c r="J91" s="192"/>
      <c r="K91" s="192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141</v>
      </c>
      <c r="AU91" s="201" t="s">
        <v>82</v>
      </c>
      <c r="AV91" s="13" t="s">
        <v>82</v>
      </c>
      <c r="AW91" s="13" t="s">
        <v>33</v>
      </c>
      <c r="AX91" s="13" t="s">
        <v>71</v>
      </c>
      <c r="AY91" s="201" t="s">
        <v>130</v>
      </c>
    </row>
    <row r="92" spans="2:51" s="13" customFormat="1" ht="12">
      <c r="B92" s="191"/>
      <c r="C92" s="192"/>
      <c r="D92" s="186" t="s">
        <v>141</v>
      </c>
      <c r="E92" s="193" t="s">
        <v>19</v>
      </c>
      <c r="F92" s="194" t="s">
        <v>841</v>
      </c>
      <c r="G92" s="192"/>
      <c r="H92" s="195">
        <v>29</v>
      </c>
      <c r="I92" s="196"/>
      <c r="J92" s="192"/>
      <c r="K92" s="192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141</v>
      </c>
      <c r="AU92" s="201" t="s">
        <v>82</v>
      </c>
      <c r="AV92" s="13" t="s">
        <v>82</v>
      </c>
      <c r="AW92" s="13" t="s">
        <v>33</v>
      </c>
      <c r="AX92" s="13" t="s">
        <v>71</v>
      </c>
      <c r="AY92" s="201" t="s">
        <v>130</v>
      </c>
    </row>
    <row r="93" spans="2:51" s="13" customFormat="1" ht="12">
      <c r="B93" s="191"/>
      <c r="C93" s="192"/>
      <c r="D93" s="186" t="s">
        <v>141</v>
      </c>
      <c r="E93" s="193" t="s">
        <v>19</v>
      </c>
      <c r="F93" s="194" t="s">
        <v>842</v>
      </c>
      <c r="G93" s="192"/>
      <c r="H93" s="195">
        <v>440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141</v>
      </c>
      <c r="AU93" s="201" t="s">
        <v>82</v>
      </c>
      <c r="AV93" s="13" t="s">
        <v>82</v>
      </c>
      <c r="AW93" s="13" t="s">
        <v>33</v>
      </c>
      <c r="AX93" s="13" t="s">
        <v>71</v>
      </c>
      <c r="AY93" s="201" t="s">
        <v>130</v>
      </c>
    </row>
    <row r="94" spans="1:65" s="2" customFormat="1" ht="19.8" customHeight="1">
      <c r="A94" s="34"/>
      <c r="B94" s="35"/>
      <c r="C94" s="173" t="s">
        <v>82</v>
      </c>
      <c r="D94" s="173" t="s">
        <v>132</v>
      </c>
      <c r="E94" s="174" t="s">
        <v>843</v>
      </c>
      <c r="F94" s="175" t="s">
        <v>844</v>
      </c>
      <c r="G94" s="176" t="s">
        <v>135</v>
      </c>
      <c r="H94" s="177">
        <v>874.8</v>
      </c>
      <c r="I94" s="178"/>
      <c r="J94" s="179">
        <f>ROUND(I94*H94,2)</f>
        <v>0</v>
      </c>
      <c r="K94" s="175" t="s">
        <v>136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137</v>
      </c>
      <c r="AT94" s="184" t="s">
        <v>132</v>
      </c>
      <c r="AU94" s="184" t="s">
        <v>82</v>
      </c>
      <c r="AY94" s="17" t="s">
        <v>130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79</v>
      </c>
      <c r="BK94" s="185">
        <f>ROUND(I94*H94,2)</f>
        <v>0</v>
      </c>
      <c r="BL94" s="17" t="s">
        <v>137</v>
      </c>
      <c r="BM94" s="184" t="s">
        <v>845</v>
      </c>
    </row>
    <row r="95" spans="1:47" s="2" customFormat="1" ht="12">
      <c r="A95" s="34"/>
      <c r="B95" s="35"/>
      <c r="C95" s="36"/>
      <c r="D95" s="186" t="s">
        <v>139</v>
      </c>
      <c r="E95" s="36"/>
      <c r="F95" s="187" t="s">
        <v>846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139</v>
      </c>
      <c r="AU95" s="17" t="s">
        <v>82</v>
      </c>
    </row>
    <row r="96" spans="2:51" s="13" customFormat="1" ht="12">
      <c r="B96" s="191"/>
      <c r="C96" s="192"/>
      <c r="D96" s="186" t="s">
        <v>141</v>
      </c>
      <c r="E96" s="193" t="s">
        <v>19</v>
      </c>
      <c r="F96" s="194" t="s">
        <v>847</v>
      </c>
      <c r="G96" s="192"/>
      <c r="H96" s="195">
        <v>584.2</v>
      </c>
      <c r="I96" s="196"/>
      <c r="J96" s="192"/>
      <c r="K96" s="192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141</v>
      </c>
      <c r="AU96" s="201" t="s">
        <v>82</v>
      </c>
      <c r="AV96" s="13" t="s">
        <v>82</v>
      </c>
      <c r="AW96" s="13" t="s">
        <v>33</v>
      </c>
      <c r="AX96" s="13" t="s">
        <v>71</v>
      </c>
      <c r="AY96" s="201" t="s">
        <v>130</v>
      </c>
    </row>
    <row r="97" spans="2:51" s="13" customFormat="1" ht="12">
      <c r="B97" s="191"/>
      <c r="C97" s="192"/>
      <c r="D97" s="186" t="s">
        <v>141</v>
      </c>
      <c r="E97" s="193" t="s">
        <v>19</v>
      </c>
      <c r="F97" s="194" t="s">
        <v>848</v>
      </c>
      <c r="G97" s="192"/>
      <c r="H97" s="195">
        <v>290.6</v>
      </c>
      <c r="I97" s="196"/>
      <c r="J97" s="192"/>
      <c r="K97" s="192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141</v>
      </c>
      <c r="AU97" s="201" t="s">
        <v>82</v>
      </c>
      <c r="AV97" s="13" t="s">
        <v>82</v>
      </c>
      <c r="AW97" s="13" t="s">
        <v>33</v>
      </c>
      <c r="AX97" s="13" t="s">
        <v>71</v>
      </c>
      <c r="AY97" s="201" t="s">
        <v>130</v>
      </c>
    </row>
    <row r="98" spans="1:65" s="2" customFormat="1" ht="14.4" customHeight="1">
      <c r="A98" s="34"/>
      <c r="B98" s="35"/>
      <c r="C98" s="173" t="s">
        <v>148</v>
      </c>
      <c r="D98" s="173" t="s">
        <v>132</v>
      </c>
      <c r="E98" s="174" t="s">
        <v>849</v>
      </c>
      <c r="F98" s="175" t="s">
        <v>850</v>
      </c>
      <c r="G98" s="176" t="s">
        <v>135</v>
      </c>
      <c r="H98" s="177">
        <v>195</v>
      </c>
      <c r="I98" s="178"/>
      <c r="J98" s="179">
        <f>ROUND(I98*H98,2)</f>
        <v>0</v>
      </c>
      <c r="K98" s="175" t="s">
        <v>136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137</v>
      </c>
      <c r="AT98" s="184" t="s">
        <v>132</v>
      </c>
      <c r="AU98" s="184" t="s">
        <v>82</v>
      </c>
      <c r="AY98" s="17" t="s">
        <v>130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79</v>
      </c>
      <c r="BK98" s="185">
        <f>ROUND(I98*H98,2)</f>
        <v>0</v>
      </c>
      <c r="BL98" s="17" t="s">
        <v>137</v>
      </c>
      <c r="BM98" s="184" t="s">
        <v>851</v>
      </c>
    </row>
    <row r="99" spans="1:47" s="2" customFormat="1" ht="19.2">
      <c r="A99" s="34"/>
      <c r="B99" s="35"/>
      <c r="C99" s="36"/>
      <c r="D99" s="186" t="s">
        <v>139</v>
      </c>
      <c r="E99" s="36"/>
      <c r="F99" s="187" t="s">
        <v>852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139</v>
      </c>
      <c r="AU99" s="17" t="s">
        <v>82</v>
      </c>
    </row>
    <row r="100" spans="2:51" s="13" customFormat="1" ht="12">
      <c r="B100" s="191"/>
      <c r="C100" s="192"/>
      <c r="D100" s="186" t="s">
        <v>141</v>
      </c>
      <c r="E100" s="193" t="s">
        <v>19</v>
      </c>
      <c r="F100" s="194" t="s">
        <v>853</v>
      </c>
      <c r="G100" s="192"/>
      <c r="H100" s="195">
        <v>195</v>
      </c>
      <c r="I100" s="196"/>
      <c r="J100" s="192"/>
      <c r="K100" s="192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141</v>
      </c>
      <c r="AU100" s="201" t="s">
        <v>82</v>
      </c>
      <c r="AV100" s="13" t="s">
        <v>82</v>
      </c>
      <c r="AW100" s="13" t="s">
        <v>33</v>
      </c>
      <c r="AX100" s="13" t="s">
        <v>79</v>
      </c>
      <c r="AY100" s="201" t="s">
        <v>130</v>
      </c>
    </row>
    <row r="101" spans="1:65" s="2" customFormat="1" ht="14.4" customHeight="1">
      <c r="A101" s="34"/>
      <c r="B101" s="35"/>
      <c r="C101" s="173" t="s">
        <v>137</v>
      </c>
      <c r="D101" s="173" t="s">
        <v>132</v>
      </c>
      <c r="E101" s="174" t="s">
        <v>854</v>
      </c>
      <c r="F101" s="175" t="s">
        <v>855</v>
      </c>
      <c r="G101" s="176" t="s">
        <v>135</v>
      </c>
      <c r="H101" s="177">
        <v>526.16</v>
      </c>
      <c r="I101" s="178"/>
      <c r="J101" s="179">
        <f>ROUND(I101*H101,2)</f>
        <v>0</v>
      </c>
      <c r="K101" s="175" t="s">
        <v>136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137</v>
      </c>
      <c r="AT101" s="184" t="s">
        <v>132</v>
      </c>
      <c r="AU101" s="184" t="s">
        <v>82</v>
      </c>
      <c r="AY101" s="17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137</v>
      </c>
      <c r="BM101" s="184" t="s">
        <v>856</v>
      </c>
    </row>
    <row r="102" spans="1:47" s="2" customFormat="1" ht="19.2">
      <c r="A102" s="34"/>
      <c r="B102" s="35"/>
      <c r="C102" s="36"/>
      <c r="D102" s="186" t="s">
        <v>139</v>
      </c>
      <c r="E102" s="36"/>
      <c r="F102" s="187" t="s">
        <v>857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139</v>
      </c>
      <c r="AU102" s="17" t="s">
        <v>82</v>
      </c>
    </row>
    <row r="103" spans="2:51" s="13" customFormat="1" ht="12">
      <c r="B103" s="191"/>
      <c r="C103" s="192"/>
      <c r="D103" s="186" t="s">
        <v>141</v>
      </c>
      <c r="E103" s="193" t="s">
        <v>19</v>
      </c>
      <c r="F103" s="194" t="s">
        <v>858</v>
      </c>
      <c r="G103" s="192"/>
      <c r="H103" s="195">
        <v>526.16</v>
      </c>
      <c r="I103" s="196"/>
      <c r="J103" s="192"/>
      <c r="K103" s="192"/>
      <c r="L103" s="197"/>
      <c r="M103" s="198"/>
      <c r="N103" s="199"/>
      <c r="O103" s="199"/>
      <c r="P103" s="199"/>
      <c r="Q103" s="199"/>
      <c r="R103" s="199"/>
      <c r="S103" s="199"/>
      <c r="T103" s="200"/>
      <c r="AT103" s="201" t="s">
        <v>141</v>
      </c>
      <c r="AU103" s="201" t="s">
        <v>82</v>
      </c>
      <c r="AV103" s="13" t="s">
        <v>82</v>
      </c>
      <c r="AW103" s="13" t="s">
        <v>33</v>
      </c>
      <c r="AX103" s="13" t="s">
        <v>79</v>
      </c>
      <c r="AY103" s="201" t="s">
        <v>130</v>
      </c>
    </row>
    <row r="104" spans="1:65" s="2" customFormat="1" ht="19.8" customHeight="1">
      <c r="A104" s="34"/>
      <c r="B104" s="35"/>
      <c r="C104" s="173" t="s">
        <v>160</v>
      </c>
      <c r="D104" s="173" t="s">
        <v>132</v>
      </c>
      <c r="E104" s="174" t="s">
        <v>859</v>
      </c>
      <c r="F104" s="175" t="s">
        <v>860</v>
      </c>
      <c r="G104" s="176" t="s">
        <v>135</v>
      </c>
      <c r="H104" s="177">
        <v>87.84</v>
      </c>
      <c r="I104" s="178"/>
      <c r="J104" s="179">
        <f>ROUND(I104*H104,2)</f>
        <v>0</v>
      </c>
      <c r="K104" s="175" t="s">
        <v>136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137</v>
      </c>
      <c r="AT104" s="184" t="s">
        <v>132</v>
      </c>
      <c r="AU104" s="184" t="s">
        <v>82</v>
      </c>
      <c r="AY104" s="17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137</v>
      </c>
      <c r="BM104" s="184" t="s">
        <v>861</v>
      </c>
    </row>
    <row r="105" spans="1:47" s="2" customFormat="1" ht="19.2">
      <c r="A105" s="34"/>
      <c r="B105" s="35"/>
      <c r="C105" s="36"/>
      <c r="D105" s="186" t="s">
        <v>139</v>
      </c>
      <c r="E105" s="36"/>
      <c r="F105" s="187" t="s">
        <v>862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139</v>
      </c>
      <c r="AU105" s="17" t="s">
        <v>82</v>
      </c>
    </row>
    <row r="106" spans="2:51" s="13" customFormat="1" ht="12">
      <c r="B106" s="191"/>
      <c r="C106" s="192"/>
      <c r="D106" s="186" t="s">
        <v>141</v>
      </c>
      <c r="E106" s="193" t="s">
        <v>19</v>
      </c>
      <c r="F106" s="194" t="s">
        <v>863</v>
      </c>
      <c r="G106" s="192"/>
      <c r="H106" s="195">
        <v>87.84</v>
      </c>
      <c r="I106" s="196"/>
      <c r="J106" s="192"/>
      <c r="K106" s="192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141</v>
      </c>
      <c r="AU106" s="201" t="s">
        <v>82</v>
      </c>
      <c r="AV106" s="13" t="s">
        <v>82</v>
      </c>
      <c r="AW106" s="13" t="s">
        <v>33</v>
      </c>
      <c r="AX106" s="13" t="s">
        <v>79</v>
      </c>
      <c r="AY106" s="201" t="s">
        <v>130</v>
      </c>
    </row>
    <row r="107" spans="1:65" s="2" customFormat="1" ht="14.4" customHeight="1">
      <c r="A107" s="34"/>
      <c r="B107" s="35"/>
      <c r="C107" s="173" t="s">
        <v>166</v>
      </c>
      <c r="D107" s="173" t="s">
        <v>132</v>
      </c>
      <c r="E107" s="174" t="s">
        <v>415</v>
      </c>
      <c r="F107" s="175" t="s">
        <v>416</v>
      </c>
      <c r="G107" s="176" t="s">
        <v>135</v>
      </c>
      <c r="H107" s="177">
        <v>4221.55</v>
      </c>
      <c r="I107" s="178"/>
      <c r="J107" s="179">
        <f>ROUND(I107*H107,2)</f>
        <v>0</v>
      </c>
      <c r="K107" s="175" t="s">
        <v>136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137</v>
      </c>
      <c r="AT107" s="184" t="s">
        <v>132</v>
      </c>
      <c r="AU107" s="184" t="s">
        <v>82</v>
      </c>
      <c r="AY107" s="17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79</v>
      </c>
      <c r="BK107" s="185">
        <f>ROUND(I107*H107,2)</f>
        <v>0</v>
      </c>
      <c r="BL107" s="17" t="s">
        <v>137</v>
      </c>
      <c r="BM107" s="184" t="s">
        <v>864</v>
      </c>
    </row>
    <row r="108" spans="1:47" s="2" customFormat="1" ht="19.2">
      <c r="A108" s="34"/>
      <c r="B108" s="35"/>
      <c r="C108" s="36"/>
      <c r="D108" s="186" t="s">
        <v>139</v>
      </c>
      <c r="E108" s="36"/>
      <c r="F108" s="187" t="s">
        <v>418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139</v>
      </c>
      <c r="AU108" s="17" t="s">
        <v>82</v>
      </c>
    </row>
    <row r="109" spans="2:51" s="13" customFormat="1" ht="12">
      <c r="B109" s="191"/>
      <c r="C109" s="192"/>
      <c r="D109" s="186" t="s">
        <v>141</v>
      </c>
      <c r="E109" s="193" t="s">
        <v>19</v>
      </c>
      <c r="F109" s="194" t="s">
        <v>865</v>
      </c>
      <c r="G109" s="192"/>
      <c r="H109" s="195">
        <v>670.15</v>
      </c>
      <c r="I109" s="196"/>
      <c r="J109" s="192"/>
      <c r="K109" s="192"/>
      <c r="L109" s="197"/>
      <c r="M109" s="198"/>
      <c r="N109" s="199"/>
      <c r="O109" s="199"/>
      <c r="P109" s="199"/>
      <c r="Q109" s="199"/>
      <c r="R109" s="199"/>
      <c r="S109" s="199"/>
      <c r="T109" s="200"/>
      <c r="AT109" s="201" t="s">
        <v>141</v>
      </c>
      <c r="AU109" s="201" t="s">
        <v>82</v>
      </c>
      <c r="AV109" s="13" t="s">
        <v>82</v>
      </c>
      <c r="AW109" s="13" t="s">
        <v>33</v>
      </c>
      <c r="AX109" s="13" t="s">
        <v>71</v>
      </c>
      <c r="AY109" s="201" t="s">
        <v>130</v>
      </c>
    </row>
    <row r="110" spans="2:51" s="13" customFormat="1" ht="12">
      <c r="B110" s="191"/>
      <c r="C110" s="192"/>
      <c r="D110" s="186" t="s">
        <v>141</v>
      </c>
      <c r="E110" s="193" t="s">
        <v>19</v>
      </c>
      <c r="F110" s="194" t="s">
        <v>866</v>
      </c>
      <c r="G110" s="192"/>
      <c r="H110" s="195">
        <v>1393.2</v>
      </c>
      <c r="I110" s="196"/>
      <c r="J110" s="192"/>
      <c r="K110" s="192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141</v>
      </c>
      <c r="AU110" s="201" t="s">
        <v>82</v>
      </c>
      <c r="AV110" s="13" t="s">
        <v>82</v>
      </c>
      <c r="AW110" s="13" t="s">
        <v>33</v>
      </c>
      <c r="AX110" s="13" t="s">
        <v>71</v>
      </c>
      <c r="AY110" s="201" t="s">
        <v>130</v>
      </c>
    </row>
    <row r="111" spans="2:51" s="13" customFormat="1" ht="12">
      <c r="B111" s="191"/>
      <c r="C111" s="192"/>
      <c r="D111" s="186" t="s">
        <v>141</v>
      </c>
      <c r="E111" s="193" t="s">
        <v>19</v>
      </c>
      <c r="F111" s="194" t="s">
        <v>867</v>
      </c>
      <c r="G111" s="192"/>
      <c r="H111" s="195">
        <v>2158.2</v>
      </c>
      <c r="I111" s="196"/>
      <c r="J111" s="192"/>
      <c r="K111" s="192"/>
      <c r="L111" s="197"/>
      <c r="M111" s="198"/>
      <c r="N111" s="199"/>
      <c r="O111" s="199"/>
      <c r="P111" s="199"/>
      <c r="Q111" s="199"/>
      <c r="R111" s="199"/>
      <c r="S111" s="199"/>
      <c r="T111" s="200"/>
      <c r="AT111" s="201" t="s">
        <v>141</v>
      </c>
      <c r="AU111" s="201" t="s">
        <v>82</v>
      </c>
      <c r="AV111" s="13" t="s">
        <v>82</v>
      </c>
      <c r="AW111" s="13" t="s">
        <v>33</v>
      </c>
      <c r="AX111" s="13" t="s">
        <v>71</v>
      </c>
      <c r="AY111" s="201" t="s">
        <v>130</v>
      </c>
    </row>
    <row r="112" spans="1:65" s="2" customFormat="1" ht="14.4" customHeight="1">
      <c r="A112" s="34"/>
      <c r="B112" s="35"/>
      <c r="C112" s="173" t="s">
        <v>172</v>
      </c>
      <c r="D112" s="173" t="s">
        <v>132</v>
      </c>
      <c r="E112" s="174" t="s">
        <v>425</v>
      </c>
      <c r="F112" s="175" t="s">
        <v>426</v>
      </c>
      <c r="G112" s="176" t="s">
        <v>135</v>
      </c>
      <c r="H112" s="177">
        <v>290.6</v>
      </c>
      <c r="I112" s="178"/>
      <c r="J112" s="179">
        <f>ROUND(I112*H112,2)</f>
        <v>0</v>
      </c>
      <c r="K112" s="175" t="s">
        <v>136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137</v>
      </c>
      <c r="AT112" s="184" t="s">
        <v>132</v>
      </c>
      <c r="AU112" s="184" t="s">
        <v>82</v>
      </c>
      <c r="AY112" s="17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137</v>
      </c>
      <c r="BM112" s="184" t="s">
        <v>868</v>
      </c>
    </row>
    <row r="113" spans="1:47" s="2" customFormat="1" ht="19.2">
      <c r="A113" s="34"/>
      <c r="B113" s="35"/>
      <c r="C113" s="36"/>
      <c r="D113" s="186" t="s">
        <v>139</v>
      </c>
      <c r="E113" s="36"/>
      <c r="F113" s="187" t="s">
        <v>428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139</v>
      </c>
      <c r="AU113" s="17" t="s">
        <v>82</v>
      </c>
    </row>
    <row r="114" spans="2:51" s="13" customFormat="1" ht="12">
      <c r="B114" s="191"/>
      <c r="C114" s="192"/>
      <c r="D114" s="186" t="s">
        <v>141</v>
      </c>
      <c r="E114" s="193" t="s">
        <v>19</v>
      </c>
      <c r="F114" s="194" t="s">
        <v>869</v>
      </c>
      <c r="G114" s="192"/>
      <c r="H114" s="195">
        <v>290.6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141</v>
      </c>
      <c r="AU114" s="201" t="s">
        <v>82</v>
      </c>
      <c r="AV114" s="13" t="s">
        <v>82</v>
      </c>
      <c r="AW114" s="13" t="s">
        <v>33</v>
      </c>
      <c r="AX114" s="13" t="s">
        <v>79</v>
      </c>
      <c r="AY114" s="201" t="s">
        <v>130</v>
      </c>
    </row>
    <row r="115" spans="1:65" s="2" customFormat="1" ht="22.8">
      <c r="A115" s="34"/>
      <c r="B115" s="35"/>
      <c r="C115" s="173" t="s">
        <v>178</v>
      </c>
      <c r="D115" s="173" t="s">
        <v>132</v>
      </c>
      <c r="E115" s="174" t="s">
        <v>431</v>
      </c>
      <c r="F115" s="175" t="s">
        <v>432</v>
      </c>
      <c r="G115" s="176" t="s">
        <v>135</v>
      </c>
      <c r="H115" s="177">
        <v>4359</v>
      </c>
      <c r="I115" s="178"/>
      <c r="J115" s="179">
        <f>ROUND(I115*H115,2)</f>
        <v>0</v>
      </c>
      <c r="K115" s="175" t="s">
        <v>136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137</v>
      </c>
      <c r="AT115" s="184" t="s">
        <v>132</v>
      </c>
      <c r="AU115" s="184" t="s">
        <v>82</v>
      </c>
      <c r="AY115" s="17" t="s">
        <v>130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79</v>
      </c>
      <c r="BK115" s="185">
        <f>ROUND(I115*H115,2)</f>
        <v>0</v>
      </c>
      <c r="BL115" s="17" t="s">
        <v>137</v>
      </c>
      <c r="BM115" s="184" t="s">
        <v>870</v>
      </c>
    </row>
    <row r="116" spans="1:47" s="2" customFormat="1" ht="19.2">
      <c r="A116" s="34"/>
      <c r="B116" s="35"/>
      <c r="C116" s="36"/>
      <c r="D116" s="186" t="s">
        <v>139</v>
      </c>
      <c r="E116" s="36"/>
      <c r="F116" s="187" t="s">
        <v>434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139</v>
      </c>
      <c r="AU116" s="17" t="s">
        <v>82</v>
      </c>
    </row>
    <row r="117" spans="2:51" s="13" customFormat="1" ht="12">
      <c r="B117" s="191"/>
      <c r="C117" s="192"/>
      <c r="D117" s="186" t="s">
        <v>141</v>
      </c>
      <c r="E117" s="193" t="s">
        <v>19</v>
      </c>
      <c r="F117" s="194" t="s">
        <v>871</v>
      </c>
      <c r="G117" s="192"/>
      <c r="H117" s="195">
        <v>4359</v>
      </c>
      <c r="I117" s="196"/>
      <c r="J117" s="192"/>
      <c r="K117" s="192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141</v>
      </c>
      <c r="AU117" s="201" t="s">
        <v>82</v>
      </c>
      <c r="AV117" s="13" t="s">
        <v>82</v>
      </c>
      <c r="AW117" s="13" t="s">
        <v>33</v>
      </c>
      <c r="AX117" s="13" t="s">
        <v>79</v>
      </c>
      <c r="AY117" s="201" t="s">
        <v>130</v>
      </c>
    </row>
    <row r="118" spans="1:65" s="2" customFormat="1" ht="14.4" customHeight="1">
      <c r="A118" s="34"/>
      <c r="B118" s="35"/>
      <c r="C118" s="173" t="s">
        <v>183</v>
      </c>
      <c r="D118" s="173" t="s">
        <v>132</v>
      </c>
      <c r="E118" s="174" t="s">
        <v>444</v>
      </c>
      <c r="F118" s="175" t="s">
        <v>445</v>
      </c>
      <c r="G118" s="176" t="s">
        <v>135</v>
      </c>
      <c r="H118" s="177">
        <v>2828.35</v>
      </c>
      <c r="I118" s="178"/>
      <c r="J118" s="179">
        <f>ROUND(I118*H118,2)</f>
        <v>0</v>
      </c>
      <c r="K118" s="175" t="s">
        <v>136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137</v>
      </c>
      <c r="AT118" s="184" t="s">
        <v>132</v>
      </c>
      <c r="AU118" s="184" t="s">
        <v>82</v>
      </c>
      <c r="AY118" s="17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79</v>
      </c>
      <c r="BK118" s="185">
        <f>ROUND(I118*H118,2)</f>
        <v>0</v>
      </c>
      <c r="BL118" s="17" t="s">
        <v>137</v>
      </c>
      <c r="BM118" s="184" t="s">
        <v>872</v>
      </c>
    </row>
    <row r="119" spans="1:47" s="2" customFormat="1" ht="19.2">
      <c r="A119" s="34"/>
      <c r="B119" s="35"/>
      <c r="C119" s="36"/>
      <c r="D119" s="186" t="s">
        <v>139</v>
      </c>
      <c r="E119" s="36"/>
      <c r="F119" s="187" t="s">
        <v>447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139</v>
      </c>
      <c r="AU119" s="17" t="s">
        <v>82</v>
      </c>
    </row>
    <row r="120" spans="2:51" s="13" customFormat="1" ht="12">
      <c r="B120" s="191"/>
      <c r="C120" s="192"/>
      <c r="D120" s="186" t="s">
        <v>141</v>
      </c>
      <c r="E120" s="193" t="s">
        <v>19</v>
      </c>
      <c r="F120" s="194" t="s">
        <v>865</v>
      </c>
      <c r="G120" s="192"/>
      <c r="H120" s="195">
        <v>670.15</v>
      </c>
      <c r="I120" s="196"/>
      <c r="J120" s="192"/>
      <c r="K120" s="192"/>
      <c r="L120" s="197"/>
      <c r="M120" s="198"/>
      <c r="N120" s="199"/>
      <c r="O120" s="199"/>
      <c r="P120" s="199"/>
      <c r="Q120" s="199"/>
      <c r="R120" s="199"/>
      <c r="S120" s="199"/>
      <c r="T120" s="200"/>
      <c r="AT120" s="201" t="s">
        <v>141</v>
      </c>
      <c r="AU120" s="201" t="s">
        <v>82</v>
      </c>
      <c r="AV120" s="13" t="s">
        <v>82</v>
      </c>
      <c r="AW120" s="13" t="s">
        <v>33</v>
      </c>
      <c r="AX120" s="13" t="s">
        <v>71</v>
      </c>
      <c r="AY120" s="201" t="s">
        <v>130</v>
      </c>
    </row>
    <row r="121" spans="2:51" s="13" customFormat="1" ht="12">
      <c r="B121" s="191"/>
      <c r="C121" s="192"/>
      <c r="D121" s="186" t="s">
        <v>141</v>
      </c>
      <c r="E121" s="193" t="s">
        <v>19</v>
      </c>
      <c r="F121" s="194" t="s">
        <v>867</v>
      </c>
      <c r="G121" s="192"/>
      <c r="H121" s="195">
        <v>2158.2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141</v>
      </c>
      <c r="AU121" s="201" t="s">
        <v>82</v>
      </c>
      <c r="AV121" s="13" t="s">
        <v>82</v>
      </c>
      <c r="AW121" s="13" t="s">
        <v>33</v>
      </c>
      <c r="AX121" s="13" t="s">
        <v>71</v>
      </c>
      <c r="AY121" s="201" t="s">
        <v>130</v>
      </c>
    </row>
    <row r="122" spans="1:65" s="2" customFormat="1" ht="14.4" customHeight="1">
      <c r="A122" s="34"/>
      <c r="B122" s="35"/>
      <c r="C122" s="173" t="s">
        <v>188</v>
      </c>
      <c r="D122" s="173" t="s">
        <v>132</v>
      </c>
      <c r="E122" s="174" t="s">
        <v>449</v>
      </c>
      <c r="F122" s="175" t="s">
        <v>450</v>
      </c>
      <c r="G122" s="176" t="s">
        <v>135</v>
      </c>
      <c r="H122" s="177">
        <v>2221.6</v>
      </c>
      <c r="I122" s="178"/>
      <c r="J122" s="179">
        <f>ROUND(I122*H122,2)</f>
        <v>0</v>
      </c>
      <c r="K122" s="175" t="s">
        <v>19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137</v>
      </c>
      <c r="AT122" s="184" t="s">
        <v>132</v>
      </c>
      <c r="AU122" s="184" t="s">
        <v>82</v>
      </c>
      <c r="AY122" s="17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137</v>
      </c>
      <c r="BM122" s="184" t="s">
        <v>873</v>
      </c>
    </row>
    <row r="123" spans="1:47" s="2" customFormat="1" ht="12">
      <c r="A123" s="34"/>
      <c r="B123" s="35"/>
      <c r="C123" s="36"/>
      <c r="D123" s="186" t="s">
        <v>139</v>
      </c>
      <c r="E123" s="36"/>
      <c r="F123" s="187" t="s">
        <v>450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139</v>
      </c>
      <c r="AU123" s="17" t="s">
        <v>82</v>
      </c>
    </row>
    <row r="124" spans="2:51" s="13" customFormat="1" ht="12">
      <c r="B124" s="191"/>
      <c r="C124" s="192"/>
      <c r="D124" s="186" t="s">
        <v>141</v>
      </c>
      <c r="E124" s="193" t="s">
        <v>19</v>
      </c>
      <c r="F124" s="194" t="s">
        <v>874</v>
      </c>
      <c r="G124" s="192"/>
      <c r="H124" s="195">
        <v>2221.6</v>
      </c>
      <c r="I124" s="196"/>
      <c r="J124" s="192"/>
      <c r="K124" s="192"/>
      <c r="L124" s="197"/>
      <c r="M124" s="198"/>
      <c r="N124" s="199"/>
      <c r="O124" s="199"/>
      <c r="P124" s="199"/>
      <c r="Q124" s="199"/>
      <c r="R124" s="199"/>
      <c r="S124" s="199"/>
      <c r="T124" s="200"/>
      <c r="AT124" s="201" t="s">
        <v>141</v>
      </c>
      <c r="AU124" s="201" t="s">
        <v>82</v>
      </c>
      <c r="AV124" s="13" t="s">
        <v>82</v>
      </c>
      <c r="AW124" s="13" t="s">
        <v>33</v>
      </c>
      <c r="AX124" s="13" t="s">
        <v>79</v>
      </c>
      <c r="AY124" s="201" t="s">
        <v>130</v>
      </c>
    </row>
    <row r="125" spans="1:65" s="2" customFormat="1" ht="14.4" customHeight="1">
      <c r="A125" s="34"/>
      <c r="B125" s="35"/>
      <c r="C125" s="173" t="s">
        <v>196</v>
      </c>
      <c r="D125" s="173" t="s">
        <v>132</v>
      </c>
      <c r="E125" s="174" t="s">
        <v>454</v>
      </c>
      <c r="F125" s="175" t="s">
        <v>455</v>
      </c>
      <c r="G125" s="176" t="s">
        <v>135</v>
      </c>
      <c r="H125" s="177">
        <v>715</v>
      </c>
      <c r="I125" s="178"/>
      <c r="J125" s="179">
        <f>ROUND(I125*H125,2)</f>
        <v>0</v>
      </c>
      <c r="K125" s="175" t="s">
        <v>136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137</v>
      </c>
      <c r="AT125" s="184" t="s">
        <v>132</v>
      </c>
      <c r="AU125" s="184" t="s">
        <v>82</v>
      </c>
      <c r="AY125" s="17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79</v>
      </c>
      <c r="BK125" s="185">
        <f>ROUND(I125*H125,2)</f>
        <v>0</v>
      </c>
      <c r="BL125" s="17" t="s">
        <v>137</v>
      </c>
      <c r="BM125" s="184" t="s">
        <v>875</v>
      </c>
    </row>
    <row r="126" spans="1:47" s="2" customFormat="1" ht="19.2">
      <c r="A126" s="34"/>
      <c r="B126" s="35"/>
      <c r="C126" s="36"/>
      <c r="D126" s="186" t="s">
        <v>139</v>
      </c>
      <c r="E126" s="36"/>
      <c r="F126" s="187" t="s">
        <v>457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139</v>
      </c>
      <c r="AU126" s="17" t="s">
        <v>82</v>
      </c>
    </row>
    <row r="127" spans="2:51" s="13" customFormat="1" ht="12">
      <c r="B127" s="191"/>
      <c r="C127" s="192"/>
      <c r="D127" s="186" t="s">
        <v>141</v>
      </c>
      <c r="E127" s="193" t="s">
        <v>19</v>
      </c>
      <c r="F127" s="194" t="s">
        <v>876</v>
      </c>
      <c r="G127" s="192"/>
      <c r="H127" s="195">
        <v>715</v>
      </c>
      <c r="I127" s="196"/>
      <c r="J127" s="192"/>
      <c r="K127" s="192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141</v>
      </c>
      <c r="AU127" s="201" t="s">
        <v>82</v>
      </c>
      <c r="AV127" s="13" t="s">
        <v>82</v>
      </c>
      <c r="AW127" s="13" t="s">
        <v>33</v>
      </c>
      <c r="AX127" s="13" t="s">
        <v>71</v>
      </c>
      <c r="AY127" s="201" t="s">
        <v>130</v>
      </c>
    </row>
    <row r="128" spans="1:65" s="2" customFormat="1" ht="14.4" customHeight="1">
      <c r="A128" s="34"/>
      <c r="B128" s="35"/>
      <c r="C128" s="173" t="s">
        <v>201</v>
      </c>
      <c r="D128" s="173" t="s">
        <v>132</v>
      </c>
      <c r="E128" s="174" t="s">
        <v>466</v>
      </c>
      <c r="F128" s="175" t="s">
        <v>467</v>
      </c>
      <c r="G128" s="176" t="s">
        <v>261</v>
      </c>
      <c r="H128" s="177">
        <v>494.02</v>
      </c>
      <c r="I128" s="178"/>
      <c r="J128" s="179">
        <f>ROUND(I128*H128,2)</f>
        <v>0</v>
      </c>
      <c r="K128" s="175" t="s">
        <v>136</v>
      </c>
      <c r="L128" s="39"/>
      <c r="M128" s="180" t="s">
        <v>19</v>
      </c>
      <c r="N128" s="181" t="s">
        <v>42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137</v>
      </c>
      <c r="AT128" s="184" t="s">
        <v>132</v>
      </c>
      <c r="AU128" s="184" t="s">
        <v>82</v>
      </c>
      <c r="AY128" s="17" t="s">
        <v>130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79</v>
      </c>
      <c r="BK128" s="185">
        <f>ROUND(I128*H128,2)</f>
        <v>0</v>
      </c>
      <c r="BL128" s="17" t="s">
        <v>137</v>
      </c>
      <c r="BM128" s="184" t="s">
        <v>877</v>
      </c>
    </row>
    <row r="129" spans="1:47" s="2" customFormat="1" ht="19.2">
      <c r="A129" s="34"/>
      <c r="B129" s="35"/>
      <c r="C129" s="36"/>
      <c r="D129" s="186" t="s">
        <v>139</v>
      </c>
      <c r="E129" s="36"/>
      <c r="F129" s="187" t="s">
        <v>469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139</v>
      </c>
      <c r="AU129" s="17" t="s">
        <v>82</v>
      </c>
    </row>
    <row r="130" spans="2:51" s="13" customFormat="1" ht="12">
      <c r="B130" s="191"/>
      <c r="C130" s="192"/>
      <c r="D130" s="186" t="s">
        <v>141</v>
      </c>
      <c r="E130" s="193" t="s">
        <v>19</v>
      </c>
      <c r="F130" s="194" t="s">
        <v>878</v>
      </c>
      <c r="G130" s="192"/>
      <c r="H130" s="195">
        <v>494.02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200"/>
      <c r="AT130" s="201" t="s">
        <v>141</v>
      </c>
      <c r="AU130" s="201" t="s">
        <v>82</v>
      </c>
      <c r="AV130" s="13" t="s">
        <v>82</v>
      </c>
      <c r="AW130" s="13" t="s">
        <v>33</v>
      </c>
      <c r="AX130" s="13" t="s">
        <v>79</v>
      </c>
      <c r="AY130" s="201" t="s">
        <v>130</v>
      </c>
    </row>
    <row r="131" spans="1:65" s="2" customFormat="1" ht="14.4" customHeight="1">
      <c r="A131" s="34"/>
      <c r="B131" s="35"/>
      <c r="C131" s="173" t="s">
        <v>209</v>
      </c>
      <c r="D131" s="173" t="s">
        <v>132</v>
      </c>
      <c r="E131" s="174" t="s">
        <v>202</v>
      </c>
      <c r="F131" s="175" t="s">
        <v>203</v>
      </c>
      <c r="G131" s="176" t="s">
        <v>135</v>
      </c>
      <c r="H131" s="177">
        <v>1728.275</v>
      </c>
      <c r="I131" s="178"/>
      <c r="J131" s="179">
        <f>ROUND(I131*H131,2)</f>
        <v>0</v>
      </c>
      <c r="K131" s="175" t="s">
        <v>136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137</v>
      </c>
      <c r="AT131" s="184" t="s">
        <v>132</v>
      </c>
      <c r="AU131" s="184" t="s">
        <v>82</v>
      </c>
      <c r="AY131" s="17" t="s">
        <v>130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137</v>
      </c>
      <c r="BM131" s="184" t="s">
        <v>879</v>
      </c>
    </row>
    <row r="132" spans="1:47" s="2" customFormat="1" ht="19.2">
      <c r="A132" s="34"/>
      <c r="B132" s="35"/>
      <c r="C132" s="36"/>
      <c r="D132" s="186" t="s">
        <v>139</v>
      </c>
      <c r="E132" s="36"/>
      <c r="F132" s="187" t="s">
        <v>205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139</v>
      </c>
      <c r="AU132" s="17" t="s">
        <v>82</v>
      </c>
    </row>
    <row r="133" spans="2:51" s="13" customFormat="1" ht="12">
      <c r="B133" s="191"/>
      <c r="C133" s="192"/>
      <c r="D133" s="186" t="s">
        <v>141</v>
      </c>
      <c r="E133" s="193" t="s">
        <v>19</v>
      </c>
      <c r="F133" s="194" t="s">
        <v>880</v>
      </c>
      <c r="G133" s="192"/>
      <c r="H133" s="195">
        <v>335.075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141</v>
      </c>
      <c r="AU133" s="201" t="s">
        <v>82</v>
      </c>
      <c r="AV133" s="13" t="s">
        <v>82</v>
      </c>
      <c r="AW133" s="13" t="s">
        <v>33</v>
      </c>
      <c r="AX133" s="13" t="s">
        <v>71</v>
      </c>
      <c r="AY133" s="201" t="s">
        <v>130</v>
      </c>
    </row>
    <row r="134" spans="2:51" s="13" customFormat="1" ht="12">
      <c r="B134" s="191"/>
      <c r="C134" s="192"/>
      <c r="D134" s="186" t="s">
        <v>141</v>
      </c>
      <c r="E134" s="193" t="s">
        <v>19</v>
      </c>
      <c r="F134" s="194" t="s">
        <v>881</v>
      </c>
      <c r="G134" s="192"/>
      <c r="H134" s="195">
        <v>1393.2</v>
      </c>
      <c r="I134" s="196"/>
      <c r="J134" s="192"/>
      <c r="K134" s="192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141</v>
      </c>
      <c r="AU134" s="201" t="s">
        <v>82</v>
      </c>
      <c r="AV134" s="13" t="s">
        <v>82</v>
      </c>
      <c r="AW134" s="13" t="s">
        <v>33</v>
      </c>
      <c r="AX134" s="13" t="s">
        <v>71</v>
      </c>
      <c r="AY134" s="201" t="s">
        <v>130</v>
      </c>
    </row>
    <row r="135" spans="1:65" s="2" customFormat="1" ht="14.4" customHeight="1">
      <c r="A135" s="34"/>
      <c r="B135" s="35"/>
      <c r="C135" s="173" t="s">
        <v>216</v>
      </c>
      <c r="D135" s="173" t="s">
        <v>132</v>
      </c>
      <c r="E135" s="174" t="s">
        <v>475</v>
      </c>
      <c r="F135" s="175" t="s">
        <v>476</v>
      </c>
      <c r="G135" s="176" t="s">
        <v>135</v>
      </c>
      <c r="H135" s="177">
        <v>290.6</v>
      </c>
      <c r="I135" s="178"/>
      <c r="J135" s="179">
        <f>ROUND(I135*H135,2)</f>
        <v>0</v>
      </c>
      <c r="K135" s="175" t="s">
        <v>136</v>
      </c>
      <c r="L135" s="39"/>
      <c r="M135" s="180" t="s">
        <v>19</v>
      </c>
      <c r="N135" s="181" t="s">
        <v>42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137</v>
      </c>
      <c r="AT135" s="184" t="s">
        <v>132</v>
      </c>
      <c r="AU135" s="184" t="s">
        <v>82</v>
      </c>
      <c r="AY135" s="17" t="s">
        <v>130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79</v>
      </c>
      <c r="BK135" s="185">
        <f>ROUND(I135*H135,2)</f>
        <v>0</v>
      </c>
      <c r="BL135" s="17" t="s">
        <v>137</v>
      </c>
      <c r="BM135" s="184" t="s">
        <v>882</v>
      </c>
    </row>
    <row r="136" spans="1:47" s="2" customFormat="1" ht="12">
      <c r="A136" s="34"/>
      <c r="B136" s="35"/>
      <c r="C136" s="36"/>
      <c r="D136" s="186" t="s">
        <v>139</v>
      </c>
      <c r="E136" s="36"/>
      <c r="F136" s="187" t="s">
        <v>478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139</v>
      </c>
      <c r="AU136" s="17" t="s">
        <v>82</v>
      </c>
    </row>
    <row r="137" spans="2:51" s="13" customFormat="1" ht="12">
      <c r="B137" s="191"/>
      <c r="C137" s="192"/>
      <c r="D137" s="186" t="s">
        <v>141</v>
      </c>
      <c r="E137" s="193" t="s">
        <v>19</v>
      </c>
      <c r="F137" s="194" t="s">
        <v>869</v>
      </c>
      <c r="G137" s="192"/>
      <c r="H137" s="195">
        <v>290.6</v>
      </c>
      <c r="I137" s="196"/>
      <c r="J137" s="192"/>
      <c r="K137" s="192"/>
      <c r="L137" s="197"/>
      <c r="M137" s="198"/>
      <c r="N137" s="199"/>
      <c r="O137" s="199"/>
      <c r="P137" s="199"/>
      <c r="Q137" s="199"/>
      <c r="R137" s="199"/>
      <c r="S137" s="199"/>
      <c r="T137" s="200"/>
      <c r="AT137" s="201" t="s">
        <v>141</v>
      </c>
      <c r="AU137" s="201" t="s">
        <v>82</v>
      </c>
      <c r="AV137" s="13" t="s">
        <v>82</v>
      </c>
      <c r="AW137" s="13" t="s">
        <v>33</v>
      </c>
      <c r="AX137" s="13" t="s">
        <v>79</v>
      </c>
      <c r="AY137" s="201" t="s">
        <v>130</v>
      </c>
    </row>
    <row r="138" spans="1:65" s="2" customFormat="1" ht="22.8">
      <c r="A138" s="34"/>
      <c r="B138" s="35"/>
      <c r="C138" s="173" t="s">
        <v>8</v>
      </c>
      <c r="D138" s="173" t="s">
        <v>132</v>
      </c>
      <c r="E138" s="174" t="s">
        <v>883</v>
      </c>
      <c r="F138" s="175" t="s">
        <v>884</v>
      </c>
      <c r="G138" s="176" t="s">
        <v>135</v>
      </c>
      <c r="H138" s="177">
        <v>1506.6</v>
      </c>
      <c r="I138" s="178"/>
      <c r="J138" s="179">
        <f>ROUND(I138*H138,2)</f>
        <v>0</v>
      </c>
      <c r="K138" s="175" t="s">
        <v>136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137</v>
      </c>
      <c r="AT138" s="184" t="s">
        <v>132</v>
      </c>
      <c r="AU138" s="184" t="s">
        <v>82</v>
      </c>
      <c r="AY138" s="17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137</v>
      </c>
      <c r="BM138" s="184" t="s">
        <v>885</v>
      </c>
    </row>
    <row r="139" spans="1:47" s="2" customFormat="1" ht="19.2">
      <c r="A139" s="34"/>
      <c r="B139" s="35"/>
      <c r="C139" s="36"/>
      <c r="D139" s="186" t="s">
        <v>139</v>
      </c>
      <c r="E139" s="36"/>
      <c r="F139" s="187" t="s">
        <v>886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139</v>
      </c>
      <c r="AU139" s="17" t="s">
        <v>82</v>
      </c>
    </row>
    <row r="140" spans="1:47" s="2" customFormat="1" ht="57.6">
      <c r="A140" s="34"/>
      <c r="B140" s="35"/>
      <c r="C140" s="36"/>
      <c r="D140" s="186" t="s">
        <v>206</v>
      </c>
      <c r="E140" s="36"/>
      <c r="F140" s="202" t="s">
        <v>887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206</v>
      </c>
      <c r="AU140" s="17" t="s">
        <v>82</v>
      </c>
    </row>
    <row r="141" spans="2:51" s="13" customFormat="1" ht="12">
      <c r="B141" s="191"/>
      <c r="C141" s="192"/>
      <c r="D141" s="186" t="s">
        <v>141</v>
      </c>
      <c r="E141" s="193" t="s">
        <v>19</v>
      </c>
      <c r="F141" s="194" t="s">
        <v>888</v>
      </c>
      <c r="G141" s="192"/>
      <c r="H141" s="195">
        <v>1504.9</v>
      </c>
      <c r="I141" s="196"/>
      <c r="J141" s="192"/>
      <c r="K141" s="192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141</v>
      </c>
      <c r="AU141" s="201" t="s">
        <v>82</v>
      </c>
      <c r="AV141" s="13" t="s">
        <v>82</v>
      </c>
      <c r="AW141" s="13" t="s">
        <v>33</v>
      </c>
      <c r="AX141" s="13" t="s">
        <v>71</v>
      </c>
      <c r="AY141" s="201" t="s">
        <v>130</v>
      </c>
    </row>
    <row r="142" spans="2:51" s="13" customFormat="1" ht="12">
      <c r="B142" s="191"/>
      <c r="C142" s="192"/>
      <c r="D142" s="186" t="s">
        <v>141</v>
      </c>
      <c r="E142" s="193" t="s">
        <v>19</v>
      </c>
      <c r="F142" s="194" t="s">
        <v>889</v>
      </c>
      <c r="G142" s="192"/>
      <c r="H142" s="195">
        <v>1.7</v>
      </c>
      <c r="I142" s="196"/>
      <c r="J142" s="192"/>
      <c r="K142" s="192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141</v>
      </c>
      <c r="AU142" s="201" t="s">
        <v>82</v>
      </c>
      <c r="AV142" s="13" t="s">
        <v>82</v>
      </c>
      <c r="AW142" s="13" t="s">
        <v>33</v>
      </c>
      <c r="AX142" s="13" t="s">
        <v>71</v>
      </c>
      <c r="AY142" s="201" t="s">
        <v>130</v>
      </c>
    </row>
    <row r="143" spans="1:65" s="2" customFormat="1" ht="14.4" customHeight="1">
      <c r="A143" s="34"/>
      <c r="B143" s="35"/>
      <c r="C143" s="173" t="s">
        <v>229</v>
      </c>
      <c r="D143" s="173" t="s">
        <v>132</v>
      </c>
      <c r="E143" s="174" t="s">
        <v>497</v>
      </c>
      <c r="F143" s="175" t="s">
        <v>498</v>
      </c>
      <c r="G143" s="176" t="s">
        <v>212</v>
      </c>
      <c r="H143" s="177">
        <v>74.7</v>
      </c>
      <c r="I143" s="178"/>
      <c r="J143" s="179">
        <f>ROUND(I143*H143,2)</f>
        <v>0</v>
      </c>
      <c r="K143" s="175" t="s">
        <v>136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137</v>
      </c>
      <c r="AT143" s="184" t="s">
        <v>132</v>
      </c>
      <c r="AU143" s="184" t="s">
        <v>82</v>
      </c>
      <c r="AY143" s="17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79</v>
      </c>
      <c r="BK143" s="185">
        <f>ROUND(I143*H143,2)</f>
        <v>0</v>
      </c>
      <c r="BL143" s="17" t="s">
        <v>137</v>
      </c>
      <c r="BM143" s="184" t="s">
        <v>890</v>
      </c>
    </row>
    <row r="144" spans="1:47" s="2" customFormat="1" ht="19.2">
      <c r="A144" s="34"/>
      <c r="B144" s="35"/>
      <c r="C144" s="36"/>
      <c r="D144" s="186" t="s">
        <v>139</v>
      </c>
      <c r="E144" s="36"/>
      <c r="F144" s="187" t="s">
        <v>500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139</v>
      </c>
      <c r="AU144" s="17" t="s">
        <v>82</v>
      </c>
    </row>
    <row r="145" spans="1:47" s="2" customFormat="1" ht="19.2">
      <c r="A145" s="34"/>
      <c r="B145" s="35"/>
      <c r="C145" s="36"/>
      <c r="D145" s="186" t="s">
        <v>206</v>
      </c>
      <c r="E145" s="36"/>
      <c r="F145" s="202" t="s">
        <v>285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206</v>
      </c>
      <c r="AU145" s="17" t="s">
        <v>82</v>
      </c>
    </row>
    <row r="146" spans="2:51" s="13" customFormat="1" ht="12">
      <c r="B146" s="191"/>
      <c r="C146" s="192"/>
      <c r="D146" s="186" t="s">
        <v>141</v>
      </c>
      <c r="E146" s="193" t="s">
        <v>19</v>
      </c>
      <c r="F146" s="194" t="s">
        <v>891</v>
      </c>
      <c r="G146" s="192"/>
      <c r="H146" s="195">
        <v>74.7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141</v>
      </c>
      <c r="AU146" s="201" t="s">
        <v>82</v>
      </c>
      <c r="AV146" s="13" t="s">
        <v>82</v>
      </c>
      <c r="AW146" s="13" t="s">
        <v>33</v>
      </c>
      <c r="AX146" s="13" t="s">
        <v>79</v>
      </c>
      <c r="AY146" s="201" t="s">
        <v>130</v>
      </c>
    </row>
    <row r="147" spans="1:65" s="2" customFormat="1" ht="14.4" customHeight="1">
      <c r="A147" s="34"/>
      <c r="B147" s="35"/>
      <c r="C147" s="173" t="s">
        <v>237</v>
      </c>
      <c r="D147" s="173" t="s">
        <v>132</v>
      </c>
      <c r="E147" s="174" t="s">
        <v>892</v>
      </c>
      <c r="F147" s="175" t="s">
        <v>893</v>
      </c>
      <c r="G147" s="176" t="s">
        <v>212</v>
      </c>
      <c r="H147" s="177">
        <v>148.7</v>
      </c>
      <c r="I147" s="178"/>
      <c r="J147" s="179">
        <f>ROUND(I147*H147,2)</f>
        <v>0</v>
      </c>
      <c r="K147" s="175" t="s">
        <v>136</v>
      </c>
      <c r="L147" s="39"/>
      <c r="M147" s="180" t="s">
        <v>19</v>
      </c>
      <c r="N147" s="181" t="s">
        <v>42</v>
      </c>
      <c r="O147" s="64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137</v>
      </c>
      <c r="AT147" s="184" t="s">
        <v>132</v>
      </c>
      <c r="AU147" s="184" t="s">
        <v>82</v>
      </c>
      <c r="AY147" s="17" t="s">
        <v>130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79</v>
      </c>
      <c r="BK147" s="185">
        <f>ROUND(I147*H147,2)</f>
        <v>0</v>
      </c>
      <c r="BL147" s="17" t="s">
        <v>137</v>
      </c>
      <c r="BM147" s="184" t="s">
        <v>894</v>
      </c>
    </row>
    <row r="148" spans="1:47" s="2" customFormat="1" ht="19.2">
      <c r="A148" s="34"/>
      <c r="B148" s="35"/>
      <c r="C148" s="36"/>
      <c r="D148" s="186" t="s">
        <v>139</v>
      </c>
      <c r="E148" s="36"/>
      <c r="F148" s="187" t="s">
        <v>895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139</v>
      </c>
      <c r="AU148" s="17" t="s">
        <v>82</v>
      </c>
    </row>
    <row r="149" spans="1:47" s="2" customFormat="1" ht="19.2">
      <c r="A149" s="34"/>
      <c r="B149" s="35"/>
      <c r="C149" s="36"/>
      <c r="D149" s="186" t="s">
        <v>206</v>
      </c>
      <c r="E149" s="36"/>
      <c r="F149" s="202" t="s">
        <v>285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206</v>
      </c>
      <c r="AU149" s="17" t="s">
        <v>82</v>
      </c>
    </row>
    <row r="150" spans="2:51" s="13" customFormat="1" ht="12">
      <c r="B150" s="191"/>
      <c r="C150" s="192"/>
      <c r="D150" s="186" t="s">
        <v>141</v>
      </c>
      <c r="E150" s="193" t="s">
        <v>19</v>
      </c>
      <c r="F150" s="194" t="s">
        <v>896</v>
      </c>
      <c r="G150" s="192"/>
      <c r="H150" s="195">
        <v>108.7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141</v>
      </c>
      <c r="AU150" s="201" t="s">
        <v>82</v>
      </c>
      <c r="AV150" s="13" t="s">
        <v>82</v>
      </c>
      <c r="AW150" s="13" t="s">
        <v>33</v>
      </c>
      <c r="AX150" s="13" t="s">
        <v>71</v>
      </c>
      <c r="AY150" s="201" t="s">
        <v>130</v>
      </c>
    </row>
    <row r="151" spans="2:51" s="13" customFormat="1" ht="12">
      <c r="B151" s="191"/>
      <c r="C151" s="192"/>
      <c r="D151" s="186" t="s">
        <v>141</v>
      </c>
      <c r="E151" s="193" t="s">
        <v>19</v>
      </c>
      <c r="F151" s="194" t="s">
        <v>897</v>
      </c>
      <c r="G151" s="192"/>
      <c r="H151" s="195">
        <v>40</v>
      </c>
      <c r="I151" s="196"/>
      <c r="J151" s="192"/>
      <c r="K151" s="192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141</v>
      </c>
      <c r="AU151" s="201" t="s">
        <v>82</v>
      </c>
      <c r="AV151" s="13" t="s">
        <v>82</v>
      </c>
      <c r="AW151" s="13" t="s">
        <v>33</v>
      </c>
      <c r="AX151" s="13" t="s">
        <v>71</v>
      </c>
      <c r="AY151" s="201" t="s">
        <v>130</v>
      </c>
    </row>
    <row r="152" spans="1:65" s="2" customFormat="1" ht="14.4" customHeight="1">
      <c r="A152" s="34"/>
      <c r="B152" s="35"/>
      <c r="C152" s="173" t="s">
        <v>244</v>
      </c>
      <c r="D152" s="173" t="s">
        <v>132</v>
      </c>
      <c r="E152" s="174" t="s">
        <v>898</v>
      </c>
      <c r="F152" s="175" t="s">
        <v>899</v>
      </c>
      <c r="G152" s="176" t="s">
        <v>212</v>
      </c>
      <c r="H152" s="177">
        <v>148.7</v>
      </c>
      <c r="I152" s="178"/>
      <c r="J152" s="179">
        <f>ROUND(I152*H152,2)</f>
        <v>0</v>
      </c>
      <c r="K152" s="175" t="s">
        <v>136</v>
      </c>
      <c r="L152" s="39"/>
      <c r="M152" s="180" t="s">
        <v>19</v>
      </c>
      <c r="N152" s="181" t="s">
        <v>42</v>
      </c>
      <c r="O152" s="64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137</v>
      </c>
      <c r="AT152" s="184" t="s">
        <v>132</v>
      </c>
      <c r="AU152" s="184" t="s">
        <v>82</v>
      </c>
      <c r="AY152" s="17" t="s">
        <v>130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79</v>
      </c>
      <c r="BK152" s="185">
        <f>ROUND(I152*H152,2)</f>
        <v>0</v>
      </c>
      <c r="BL152" s="17" t="s">
        <v>137</v>
      </c>
      <c r="BM152" s="184" t="s">
        <v>900</v>
      </c>
    </row>
    <row r="153" spans="1:47" s="2" customFormat="1" ht="12">
      <c r="A153" s="34"/>
      <c r="B153" s="35"/>
      <c r="C153" s="36"/>
      <c r="D153" s="186" t="s">
        <v>139</v>
      </c>
      <c r="E153" s="36"/>
      <c r="F153" s="187" t="s">
        <v>901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139</v>
      </c>
      <c r="AU153" s="17" t="s">
        <v>82</v>
      </c>
    </row>
    <row r="154" spans="2:51" s="13" customFormat="1" ht="12">
      <c r="B154" s="191"/>
      <c r="C154" s="192"/>
      <c r="D154" s="186" t="s">
        <v>141</v>
      </c>
      <c r="E154" s="193" t="s">
        <v>19</v>
      </c>
      <c r="F154" s="194" t="s">
        <v>896</v>
      </c>
      <c r="G154" s="192"/>
      <c r="H154" s="195">
        <v>108.7</v>
      </c>
      <c r="I154" s="196"/>
      <c r="J154" s="192"/>
      <c r="K154" s="192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141</v>
      </c>
      <c r="AU154" s="201" t="s">
        <v>82</v>
      </c>
      <c r="AV154" s="13" t="s">
        <v>82</v>
      </c>
      <c r="AW154" s="13" t="s">
        <v>33</v>
      </c>
      <c r="AX154" s="13" t="s">
        <v>71</v>
      </c>
      <c r="AY154" s="201" t="s">
        <v>130</v>
      </c>
    </row>
    <row r="155" spans="2:51" s="13" customFormat="1" ht="12">
      <c r="B155" s="191"/>
      <c r="C155" s="192"/>
      <c r="D155" s="186" t="s">
        <v>141</v>
      </c>
      <c r="E155" s="193" t="s">
        <v>19</v>
      </c>
      <c r="F155" s="194" t="s">
        <v>897</v>
      </c>
      <c r="G155" s="192"/>
      <c r="H155" s="195">
        <v>40</v>
      </c>
      <c r="I155" s="196"/>
      <c r="J155" s="192"/>
      <c r="K155" s="192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141</v>
      </c>
      <c r="AU155" s="201" t="s">
        <v>82</v>
      </c>
      <c r="AV155" s="13" t="s">
        <v>82</v>
      </c>
      <c r="AW155" s="13" t="s">
        <v>33</v>
      </c>
      <c r="AX155" s="13" t="s">
        <v>71</v>
      </c>
      <c r="AY155" s="201" t="s">
        <v>130</v>
      </c>
    </row>
    <row r="156" spans="1:65" s="2" customFormat="1" ht="14.4" customHeight="1">
      <c r="A156" s="34"/>
      <c r="B156" s="35"/>
      <c r="C156" s="173" t="s">
        <v>251</v>
      </c>
      <c r="D156" s="173" t="s">
        <v>132</v>
      </c>
      <c r="E156" s="174" t="s">
        <v>503</v>
      </c>
      <c r="F156" s="175" t="s">
        <v>504</v>
      </c>
      <c r="G156" s="176" t="s">
        <v>212</v>
      </c>
      <c r="H156" s="177">
        <v>1191.6</v>
      </c>
      <c r="I156" s="178"/>
      <c r="J156" s="179">
        <f>ROUND(I156*H156,2)</f>
        <v>0</v>
      </c>
      <c r="K156" s="175" t="s">
        <v>136</v>
      </c>
      <c r="L156" s="39"/>
      <c r="M156" s="180" t="s">
        <v>19</v>
      </c>
      <c r="N156" s="181" t="s">
        <v>42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137</v>
      </c>
      <c r="AT156" s="184" t="s">
        <v>132</v>
      </c>
      <c r="AU156" s="184" t="s">
        <v>82</v>
      </c>
      <c r="AY156" s="17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79</v>
      </c>
      <c r="BK156" s="185">
        <f>ROUND(I156*H156,2)</f>
        <v>0</v>
      </c>
      <c r="BL156" s="17" t="s">
        <v>137</v>
      </c>
      <c r="BM156" s="184" t="s">
        <v>902</v>
      </c>
    </row>
    <row r="157" spans="1:47" s="2" customFormat="1" ht="12">
      <c r="A157" s="34"/>
      <c r="B157" s="35"/>
      <c r="C157" s="36"/>
      <c r="D157" s="186" t="s">
        <v>139</v>
      </c>
      <c r="E157" s="36"/>
      <c r="F157" s="187" t="s">
        <v>506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139</v>
      </c>
      <c r="AU157" s="17" t="s">
        <v>82</v>
      </c>
    </row>
    <row r="158" spans="2:51" s="13" customFormat="1" ht="12">
      <c r="B158" s="191"/>
      <c r="C158" s="192"/>
      <c r="D158" s="186" t="s">
        <v>141</v>
      </c>
      <c r="E158" s="193" t="s">
        <v>19</v>
      </c>
      <c r="F158" s="194" t="s">
        <v>903</v>
      </c>
      <c r="G158" s="192"/>
      <c r="H158" s="195">
        <v>751.6</v>
      </c>
      <c r="I158" s="196"/>
      <c r="J158" s="192"/>
      <c r="K158" s="192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141</v>
      </c>
      <c r="AU158" s="201" t="s">
        <v>82</v>
      </c>
      <c r="AV158" s="13" t="s">
        <v>82</v>
      </c>
      <c r="AW158" s="13" t="s">
        <v>33</v>
      </c>
      <c r="AX158" s="13" t="s">
        <v>71</v>
      </c>
      <c r="AY158" s="201" t="s">
        <v>130</v>
      </c>
    </row>
    <row r="159" spans="2:51" s="13" customFormat="1" ht="12">
      <c r="B159" s="191"/>
      <c r="C159" s="192"/>
      <c r="D159" s="186" t="s">
        <v>141</v>
      </c>
      <c r="E159" s="193" t="s">
        <v>19</v>
      </c>
      <c r="F159" s="194" t="s">
        <v>842</v>
      </c>
      <c r="G159" s="192"/>
      <c r="H159" s="195">
        <v>440</v>
      </c>
      <c r="I159" s="196"/>
      <c r="J159" s="192"/>
      <c r="K159" s="192"/>
      <c r="L159" s="197"/>
      <c r="M159" s="198"/>
      <c r="N159" s="199"/>
      <c r="O159" s="199"/>
      <c r="P159" s="199"/>
      <c r="Q159" s="199"/>
      <c r="R159" s="199"/>
      <c r="S159" s="199"/>
      <c r="T159" s="200"/>
      <c r="AT159" s="201" t="s">
        <v>141</v>
      </c>
      <c r="AU159" s="201" t="s">
        <v>82</v>
      </c>
      <c r="AV159" s="13" t="s">
        <v>82</v>
      </c>
      <c r="AW159" s="13" t="s">
        <v>33</v>
      </c>
      <c r="AX159" s="13" t="s">
        <v>71</v>
      </c>
      <c r="AY159" s="201" t="s">
        <v>130</v>
      </c>
    </row>
    <row r="160" spans="1:65" s="2" customFormat="1" ht="14.4" customHeight="1">
      <c r="A160" s="34"/>
      <c r="B160" s="35"/>
      <c r="C160" s="217" t="s">
        <v>258</v>
      </c>
      <c r="D160" s="217" t="s">
        <v>365</v>
      </c>
      <c r="E160" s="218" t="s">
        <v>509</v>
      </c>
      <c r="F160" s="219" t="s">
        <v>510</v>
      </c>
      <c r="G160" s="220" t="s">
        <v>511</v>
      </c>
      <c r="H160" s="221">
        <v>27.61</v>
      </c>
      <c r="I160" s="222"/>
      <c r="J160" s="223">
        <f>ROUND(I160*H160,2)</f>
        <v>0</v>
      </c>
      <c r="K160" s="219" t="s">
        <v>136</v>
      </c>
      <c r="L160" s="224"/>
      <c r="M160" s="225" t="s">
        <v>19</v>
      </c>
      <c r="N160" s="226" t="s">
        <v>42</v>
      </c>
      <c r="O160" s="64"/>
      <c r="P160" s="182">
        <f>O160*H160</f>
        <v>0</v>
      </c>
      <c r="Q160" s="182">
        <v>0.001</v>
      </c>
      <c r="R160" s="182">
        <f>Q160*H160</f>
        <v>0.02761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178</v>
      </c>
      <c r="AT160" s="184" t="s">
        <v>365</v>
      </c>
      <c r="AU160" s="184" t="s">
        <v>82</v>
      </c>
      <c r="AY160" s="17" t="s">
        <v>130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79</v>
      </c>
      <c r="BK160" s="185">
        <f>ROUND(I160*H160,2)</f>
        <v>0</v>
      </c>
      <c r="BL160" s="17" t="s">
        <v>137</v>
      </c>
      <c r="BM160" s="184" t="s">
        <v>904</v>
      </c>
    </row>
    <row r="161" spans="1:47" s="2" customFormat="1" ht="12">
      <c r="A161" s="34"/>
      <c r="B161" s="35"/>
      <c r="C161" s="36"/>
      <c r="D161" s="186" t="s">
        <v>139</v>
      </c>
      <c r="E161" s="36"/>
      <c r="F161" s="187" t="s">
        <v>510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139</v>
      </c>
      <c r="AU161" s="17" t="s">
        <v>82</v>
      </c>
    </row>
    <row r="162" spans="2:51" s="13" customFormat="1" ht="12">
      <c r="B162" s="191"/>
      <c r="C162" s="192"/>
      <c r="D162" s="186" t="s">
        <v>141</v>
      </c>
      <c r="E162" s="193" t="s">
        <v>19</v>
      </c>
      <c r="F162" s="194" t="s">
        <v>905</v>
      </c>
      <c r="G162" s="192"/>
      <c r="H162" s="195">
        <v>27.61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141</v>
      </c>
      <c r="AU162" s="201" t="s">
        <v>82</v>
      </c>
      <c r="AV162" s="13" t="s">
        <v>82</v>
      </c>
      <c r="AW162" s="13" t="s">
        <v>33</v>
      </c>
      <c r="AX162" s="13" t="s">
        <v>79</v>
      </c>
      <c r="AY162" s="201" t="s">
        <v>130</v>
      </c>
    </row>
    <row r="163" spans="1:65" s="2" customFormat="1" ht="14.4" customHeight="1">
      <c r="A163" s="34"/>
      <c r="B163" s="35"/>
      <c r="C163" s="173" t="s">
        <v>7</v>
      </c>
      <c r="D163" s="173" t="s">
        <v>132</v>
      </c>
      <c r="E163" s="174" t="s">
        <v>906</v>
      </c>
      <c r="F163" s="175" t="s">
        <v>907</v>
      </c>
      <c r="G163" s="176" t="s">
        <v>212</v>
      </c>
      <c r="H163" s="177">
        <v>1849.9</v>
      </c>
      <c r="I163" s="178"/>
      <c r="J163" s="179">
        <f>ROUND(I163*H163,2)</f>
        <v>0</v>
      </c>
      <c r="K163" s="175" t="s">
        <v>136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137</v>
      </c>
      <c r="AT163" s="184" t="s">
        <v>132</v>
      </c>
      <c r="AU163" s="184" t="s">
        <v>82</v>
      </c>
      <c r="AY163" s="17" t="s">
        <v>130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137</v>
      </c>
      <c r="BM163" s="184" t="s">
        <v>908</v>
      </c>
    </row>
    <row r="164" spans="1:47" s="2" customFormat="1" ht="12">
      <c r="A164" s="34"/>
      <c r="B164" s="35"/>
      <c r="C164" s="36"/>
      <c r="D164" s="186" t="s">
        <v>139</v>
      </c>
      <c r="E164" s="36"/>
      <c r="F164" s="187" t="s">
        <v>909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139</v>
      </c>
      <c r="AU164" s="17" t="s">
        <v>82</v>
      </c>
    </row>
    <row r="165" spans="2:51" s="13" customFormat="1" ht="12">
      <c r="B165" s="191"/>
      <c r="C165" s="192"/>
      <c r="D165" s="186" t="s">
        <v>141</v>
      </c>
      <c r="E165" s="193" t="s">
        <v>19</v>
      </c>
      <c r="F165" s="194" t="s">
        <v>910</v>
      </c>
      <c r="G165" s="192"/>
      <c r="H165" s="195">
        <v>1849.9</v>
      </c>
      <c r="I165" s="196"/>
      <c r="J165" s="192"/>
      <c r="K165" s="192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141</v>
      </c>
      <c r="AU165" s="201" t="s">
        <v>82</v>
      </c>
      <c r="AV165" s="13" t="s">
        <v>82</v>
      </c>
      <c r="AW165" s="13" t="s">
        <v>33</v>
      </c>
      <c r="AX165" s="13" t="s">
        <v>79</v>
      </c>
      <c r="AY165" s="201" t="s">
        <v>130</v>
      </c>
    </row>
    <row r="166" spans="1:65" s="2" customFormat="1" ht="14.4" customHeight="1">
      <c r="A166" s="34"/>
      <c r="B166" s="35"/>
      <c r="C166" s="173" t="s">
        <v>385</v>
      </c>
      <c r="D166" s="173" t="s">
        <v>132</v>
      </c>
      <c r="E166" s="174" t="s">
        <v>911</v>
      </c>
      <c r="F166" s="175" t="s">
        <v>912</v>
      </c>
      <c r="G166" s="176" t="s">
        <v>212</v>
      </c>
      <c r="H166" s="177">
        <v>42</v>
      </c>
      <c r="I166" s="178"/>
      <c r="J166" s="179">
        <f>ROUND(I166*H166,2)</f>
        <v>0</v>
      </c>
      <c r="K166" s="175" t="s">
        <v>136</v>
      </c>
      <c r="L166" s="39"/>
      <c r="M166" s="180" t="s">
        <v>19</v>
      </c>
      <c r="N166" s="181" t="s">
        <v>42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137</v>
      </c>
      <c r="AT166" s="184" t="s">
        <v>132</v>
      </c>
      <c r="AU166" s="184" t="s">
        <v>82</v>
      </c>
      <c r="AY166" s="17" t="s">
        <v>130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79</v>
      </c>
      <c r="BK166" s="185">
        <f>ROUND(I166*H166,2)</f>
        <v>0</v>
      </c>
      <c r="BL166" s="17" t="s">
        <v>137</v>
      </c>
      <c r="BM166" s="184" t="s">
        <v>913</v>
      </c>
    </row>
    <row r="167" spans="1:47" s="2" customFormat="1" ht="19.2">
      <c r="A167" s="34"/>
      <c r="B167" s="35"/>
      <c r="C167" s="36"/>
      <c r="D167" s="186" t="s">
        <v>139</v>
      </c>
      <c r="E167" s="36"/>
      <c r="F167" s="187" t="s">
        <v>914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139</v>
      </c>
      <c r="AU167" s="17" t="s">
        <v>82</v>
      </c>
    </row>
    <row r="168" spans="2:51" s="13" customFormat="1" ht="12">
      <c r="B168" s="191"/>
      <c r="C168" s="192"/>
      <c r="D168" s="186" t="s">
        <v>141</v>
      </c>
      <c r="E168" s="193" t="s">
        <v>19</v>
      </c>
      <c r="F168" s="194" t="s">
        <v>915</v>
      </c>
      <c r="G168" s="192"/>
      <c r="H168" s="195">
        <v>42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141</v>
      </c>
      <c r="AU168" s="201" t="s">
        <v>82</v>
      </c>
      <c r="AV168" s="13" t="s">
        <v>82</v>
      </c>
      <c r="AW168" s="13" t="s">
        <v>33</v>
      </c>
      <c r="AX168" s="13" t="s">
        <v>79</v>
      </c>
      <c r="AY168" s="201" t="s">
        <v>130</v>
      </c>
    </row>
    <row r="169" spans="1:65" s="2" customFormat="1" ht="14.4" customHeight="1">
      <c r="A169" s="34"/>
      <c r="B169" s="35"/>
      <c r="C169" s="173" t="s">
        <v>392</v>
      </c>
      <c r="D169" s="173" t="s">
        <v>132</v>
      </c>
      <c r="E169" s="174" t="s">
        <v>515</v>
      </c>
      <c r="F169" s="175" t="s">
        <v>516</v>
      </c>
      <c r="G169" s="176" t="s">
        <v>212</v>
      </c>
      <c r="H169" s="177">
        <v>1303.3</v>
      </c>
      <c r="I169" s="178"/>
      <c r="J169" s="179">
        <f>ROUND(I169*H169,2)</f>
        <v>0</v>
      </c>
      <c r="K169" s="175" t="s">
        <v>136</v>
      </c>
      <c r="L169" s="39"/>
      <c r="M169" s="180" t="s">
        <v>19</v>
      </c>
      <c r="N169" s="181" t="s">
        <v>42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137</v>
      </c>
      <c r="AT169" s="184" t="s">
        <v>132</v>
      </c>
      <c r="AU169" s="184" t="s">
        <v>82</v>
      </c>
      <c r="AY169" s="17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79</v>
      </c>
      <c r="BK169" s="185">
        <f>ROUND(I169*H169,2)</f>
        <v>0</v>
      </c>
      <c r="BL169" s="17" t="s">
        <v>137</v>
      </c>
      <c r="BM169" s="184" t="s">
        <v>916</v>
      </c>
    </row>
    <row r="170" spans="1:47" s="2" customFormat="1" ht="12">
      <c r="A170" s="34"/>
      <c r="B170" s="35"/>
      <c r="C170" s="36"/>
      <c r="D170" s="186" t="s">
        <v>139</v>
      </c>
      <c r="E170" s="36"/>
      <c r="F170" s="187" t="s">
        <v>518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139</v>
      </c>
      <c r="AU170" s="17" t="s">
        <v>82</v>
      </c>
    </row>
    <row r="171" spans="2:51" s="13" customFormat="1" ht="12">
      <c r="B171" s="191"/>
      <c r="C171" s="192"/>
      <c r="D171" s="186" t="s">
        <v>141</v>
      </c>
      <c r="E171" s="193" t="s">
        <v>19</v>
      </c>
      <c r="F171" s="194" t="s">
        <v>917</v>
      </c>
      <c r="G171" s="192"/>
      <c r="H171" s="195">
        <v>1303.3</v>
      </c>
      <c r="I171" s="196"/>
      <c r="J171" s="192"/>
      <c r="K171" s="192"/>
      <c r="L171" s="197"/>
      <c r="M171" s="198"/>
      <c r="N171" s="199"/>
      <c r="O171" s="199"/>
      <c r="P171" s="199"/>
      <c r="Q171" s="199"/>
      <c r="R171" s="199"/>
      <c r="S171" s="199"/>
      <c r="T171" s="200"/>
      <c r="AT171" s="201" t="s">
        <v>141</v>
      </c>
      <c r="AU171" s="201" t="s">
        <v>82</v>
      </c>
      <c r="AV171" s="13" t="s">
        <v>82</v>
      </c>
      <c r="AW171" s="13" t="s">
        <v>33</v>
      </c>
      <c r="AX171" s="13" t="s">
        <v>79</v>
      </c>
      <c r="AY171" s="201" t="s">
        <v>130</v>
      </c>
    </row>
    <row r="172" spans="1:65" s="2" customFormat="1" ht="14.4" customHeight="1">
      <c r="A172" s="34"/>
      <c r="B172" s="35"/>
      <c r="C172" s="173" t="s">
        <v>397</v>
      </c>
      <c r="D172" s="173" t="s">
        <v>132</v>
      </c>
      <c r="E172" s="174" t="s">
        <v>918</v>
      </c>
      <c r="F172" s="175" t="s">
        <v>919</v>
      </c>
      <c r="G172" s="176" t="s">
        <v>212</v>
      </c>
      <c r="H172" s="177">
        <v>1191.6</v>
      </c>
      <c r="I172" s="178"/>
      <c r="J172" s="179">
        <f>ROUND(I172*H172,2)</f>
        <v>0</v>
      </c>
      <c r="K172" s="175" t="s">
        <v>136</v>
      </c>
      <c r="L172" s="39"/>
      <c r="M172" s="180" t="s">
        <v>19</v>
      </c>
      <c r="N172" s="181" t="s">
        <v>42</v>
      </c>
      <c r="O172" s="64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137</v>
      </c>
      <c r="AT172" s="184" t="s">
        <v>132</v>
      </c>
      <c r="AU172" s="184" t="s">
        <v>82</v>
      </c>
      <c r="AY172" s="17" t="s">
        <v>130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79</v>
      </c>
      <c r="BK172" s="185">
        <f>ROUND(I172*H172,2)</f>
        <v>0</v>
      </c>
      <c r="BL172" s="17" t="s">
        <v>137</v>
      </c>
      <c r="BM172" s="184" t="s">
        <v>920</v>
      </c>
    </row>
    <row r="173" spans="1:47" s="2" customFormat="1" ht="12">
      <c r="A173" s="34"/>
      <c r="B173" s="35"/>
      <c r="C173" s="36"/>
      <c r="D173" s="186" t="s">
        <v>139</v>
      </c>
      <c r="E173" s="36"/>
      <c r="F173" s="187" t="s">
        <v>921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139</v>
      </c>
      <c r="AU173" s="17" t="s">
        <v>82</v>
      </c>
    </row>
    <row r="174" spans="2:51" s="13" customFormat="1" ht="12">
      <c r="B174" s="191"/>
      <c r="C174" s="192"/>
      <c r="D174" s="186" t="s">
        <v>141</v>
      </c>
      <c r="E174" s="193" t="s">
        <v>19</v>
      </c>
      <c r="F174" s="194" t="s">
        <v>903</v>
      </c>
      <c r="G174" s="192"/>
      <c r="H174" s="195">
        <v>751.6</v>
      </c>
      <c r="I174" s="196"/>
      <c r="J174" s="192"/>
      <c r="K174" s="192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141</v>
      </c>
      <c r="AU174" s="201" t="s">
        <v>82</v>
      </c>
      <c r="AV174" s="13" t="s">
        <v>82</v>
      </c>
      <c r="AW174" s="13" t="s">
        <v>33</v>
      </c>
      <c r="AX174" s="13" t="s">
        <v>71</v>
      </c>
      <c r="AY174" s="201" t="s">
        <v>130</v>
      </c>
    </row>
    <row r="175" spans="2:51" s="13" customFormat="1" ht="12">
      <c r="B175" s="191"/>
      <c r="C175" s="192"/>
      <c r="D175" s="186" t="s">
        <v>141</v>
      </c>
      <c r="E175" s="193" t="s">
        <v>19</v>
      </c>
      <c r="F175" s="194" t="s">
        <v>842</v>
      </c>
      <c r="G175" s="192"/>
      <c r="H175" s="195">
        <v>440</v>
      </c>
      <c r="I175" s="196"/>
      <c r="J175" s="192"/>
      <c r="K175" s="192"/>
      <c r="L175" s="197"/>
      <c r="M175" s="198"/>
      <c r="N175" s="199"/>
      <c r="O175" s="199"/>
      <c r="P175" s="199"/>
      <c r="Q175" s="199"/>
      <c r="R175" s="199"/>
      <c r="S175" s="199"/>
      <c r="T175" s="200"/>
      <c r="AT175" s="201" t="s">
        <v>141</v>
      </c>
      <c r="AU175" s="201" t="s">
        <v>82</v>
      </c>
      <c r="AV175" s="13" t="s">
        <v>82</v>
      </c>
      <c r="AW175" s="13" t="s">
        <v>33</v>
      </c>
      <c r="AX175" s="13" t="s">
        <v>71</v>
      </c>
      <c r="AY175" s="201" t="s">
        <v>130</v>
      </c>
    </row>
    <row r="176" spans="2:63" s="12" customFormat="1" ht="22.8" customHeight="1">
      <c r="B176" s="157"/>
      <c r="C176" s="158"/>
      <c r="D176" s="159" t="s">
        <v>70</v>
      </c>
      <c r="E176" s="171" t="s">
        <v>82</v>
      </c>
      <c r="F176" s="171" t="s">
        <v>525</v>
      </c>
      <c r="G176" s="158"/>
      <c r="H176" s="158"/>
      <c r="I176" s="161"/>
      <c r="J176" s="172">
        <f>BK176</f>
        <v>0</v>
      </c>
      <c r="K176" s="158"/>
      <c r="L176" s="163"/>
      <c r="M176" s="164"/>
      <c r="N176" s="165"/>
      <c r="O176" s="165"/>
      <c r="P176" s="166">
        <f>SUM(P177:P183)</f>
        <v>0</v>
      </c>
      <c r="Q176" s="165"/>
      <c r="R176" s="166">
        <f>SUM(R177:R183)</f>
        <v>1022.3990600000001</v>
      </c>
      <c r="S176" s="165"/>
      <c r="T176" s="167">
        <f>SUM(T177:T183)</f>
        <v>0</v>
      </c>
      <c r="AR176" s="168" t="s">
        <v>79</v>
      </c>
      <c r="AT176" s="169" t="s">
        <v>70</v>
      </c>
      <c r="AU176" s="169" t="s">
        <v>79</v>
      </c>
      <c r="AY176" s="168" t="s">
        <v>130</v>
      </c>
      <c r="BK176" s="170">
        <f>SUM(BK177:BK183)</f>
        <v>0</v>
      </c>
    </row>
    <row r="177" spans="1:65" s="2" customFormat="1" ht="14.4" customHeight="1">
      <c r="A177" s="34"/>
      <c r="B177" s="35"/>
      <c r="C177" s="173" t="s">
        <v>402</v>
      </c>
      <c r="D177" s="173" t="s">
        <v>132</v>
      </c>
      <c r="E177" s="174" t="s">
        <v>922</v>
      </c>
      <c r="F177" s="175" t="s">
        <v>923</v>
      </c>
      <c r="G177" s="176" t="s">
        <v>135</v>
      </c>
      <c r="H177" s="177">
        <v>614</v>
      </c>
      <c r="I177" s="178"/>
      <c r="J177" s="179">
        <f>ROUND(I177*H177,2)</f>
        <v>0</v>
      </c>
      <c r="K177" s="175" t="s">
        <v>136</v>
      </c>
      <c r="L177" s="39"/>
      <c r="M177" s="180" t="s">
        <v>19</v>
      </c>
      <c r="N177" s="181" t="s">
        <v>42</v>
      </c>
      <c r="O177" s="64"/>
      <c r="P177" s="182">
        <f>O177*H177</f>
        <v>0</v>
      </c>
      <c r="Q177" s="182">
        <v>1.665</v>
      </c>
      <c r="R177" s="182">
        <f>Q177*H177</f>
        <v>1022.3100000000001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137</v>
      </c>
      <c r="AT177" s="184" t="s">
        <v>132</v>
      </c>
      <c r="AU177" s="184" t="s">
        <v>82</v>
      </c>
      <c r="AY177" s="17" t="s">
        <v>130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79</v>
      </c>
      <c r="BK177" s="185">
        <f>ROUND(I177*H177,2)</f>
        <v>0</v>
      </c>
      <c r="BL177" s="17" t="s">
        <v>137</v>
      </c>
      <c r="BM177" s="184" t="s">
        <v>924</v>
      </c>
    </row>
    <row r="178" spans="1:47" s="2" customFormat="1" ht="19.2">
      <c r="A178" s="34"/>
      <c r="B178" s="35"/>
      <c r="C178" s="36"/>
      <c r="D178" s="186" t="s">
        <v>139</v>
      </c>
      <c r="E178" s="36"/>
      <c r="F178" s="187" t="s">
        <v>925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139</v>
      </c>
      <c r="AU178" s="17" t="s">
        <v>82</v>
      </c>
    </row>
    <row r="179" spans="2:51" s="13" customFormat="1" ht="12">
      <c r="B179" s="191"/>
      <c r="C179" s="192"/>
      <c r="D179" s="186" t="s">
        <v>141</v>
      </c>
      <c r="E179" s="193" t="s">
        <v>19</v>
      </c>
      <c r="F179" s="194" t="s">
        <v>926</v>
      </c>
      <c r="G179" s="192"/>
      <c r="H179" s="195">
        <v>486</v>
      </c>
      <c r="I179" s="196"/>
      <c r="J179" s="192"/>
      <c r="K179" s="192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141</v>
      </c>
      <c r="AU179" s="201" t="s">
        <v>82</v>
      </c>
      <c r="AV179" s="13" t="s">
        <v>82</v>
      </c>
      <c r="AW179" s="13" t="s">
        <v>33</v>
      </c>
      <c r="AX179" s="13" t="s">
        <v>71</v>
      </c>
      <c r="AY179" s="201" t="s">
        <v>130</v>
      </c>
    </row>
    <row r="180" spans="2:51" s="13" customFormat="1" ht="12">
      <c r="B180" s="191"/>
      <c r="C180" s="192"/>
      <c r="D180" s="186" t="s">
        <v>141</v>
      </c>
      <c r="E180" s="193" t="s">
        <v>19</v>
      </c>
      <c r="F180" s="194" t="s">
        <v>927</v>
      </c>
      <c r="G180" s="192"/>
      <c r="H180" s="195">
        <v>128</v>
      </c>
      <c r="I180" s="196"/>
      <c r="J180" s="192"/>
      <c r="K180" s="192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141</v>
      </c>
      <c r="AU180" s="201" t="s">
        <v>82</v>
      </c>
      <c r="AV180" s="13" t="s">
        <v>82</v>
      </c>
      <c r="AW180" s="13" t="s">
        <v>33</v>
      </c>
      <c r="AX180" s="13" t="s">
        <v>71</v>
      </c>
      <c r="AY180" s="201" t="s">
        <v>130</v>
      </c>
    </row>
    <row r="181" spans="1:65" s="2" customFormat="1" ht="14.4" customHeight="1">
      <c r="A181" s="34"/>
      <c r="B181" s="35"/>
      <c r="C181" s="173" t="s">
        <v>407</v>
      </c>
      <c r="D181" s="173" t="s">
        <v>132</v>
      </c>
      <c r="E181" s="174" t="s">
        <v>928</v>
      </c>
      <c r="F181" s="175" t="s">
        <v>929</v>
      </c>
      <c r="G181" s="176" t="s">
        <v>272</v>
      </c>
      <c r="H181" s="177">
        <v>122</v>
      </c>
      <c r="I181" s="178"/>
      <c r="J181" s="179">
        <f>ROUND(I181*H181,2)</f>
        <v>0</v>
      </c>
      <c r="K181" s="175" t="s">
        <v>136</v>
      </c>
      <c r="L181" s="39"/>
      <c r="M181" s="180" t="s">
        <v>19</v>
      </c>
      <c r="N181" s="181" t="s">
        <v>42</v>
      </c>
      <c r="O181" s="64"/>
      <c r="P181" s="182">
        <f>O181*H181</f>
        <v>0</v>
      </c>
      <c r="Q181" s="182">
        <v>0.00073</v>
      </c>
      <c r="R181" s="182">
        <f>Q181*H181</f>
        <v>0.08906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137</v>
      </c>
      <c r="AT181" s="184" t="s">
        <v>132</v>
      </c>
      <c r="AU181" s="184" t="s">
        <v>82</v>
      </c>
      <c r="AY181" s="17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79</v>
      </c>
      <c r="BK181" s="185">
        <f>ROUND(I181*H181,2)</f>
        <v>0</v>
      </c>
      <c r="BL181" s="17" t="s">
        <v>137</v>
      </c>
      <c r="BM181" s="184" t="s">
        <v>930</v>
      </c>
    </row>
    <row r="182" spans="1:47" s="2" customFormat="1" ht="12">
      <c r="A182" s="34"/>
      <c r="B182" s="35"/>
      <c r="C182" s="36"/>
      <c r="D182" s="186" t="s">
        <v>139</v>
      </c>
      <c r="E182" s="36"/>
      <c r="F182" s="187" t="s">
        <v>931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139</v>
      </c>
      <c r="AU182" s="17" t="s">
        <v>82</v>
      </c>
    </row>
    <row r="183" spans="2:51" s="13" customFormat="1" ht="12">
      <c r="B183" s="191"/>
      <c r="C183" s="192"/>
      <c r="D183" s="186" t="s">
        <v>141</v>
      </c>
      <c r="E183" s="193" t="s">
        <v>19</v>
      </c>
      <c r="F183" s="194" t="s">
        <v>932</v>
      </c>
      <c r="G183" s="192"/>
      <c r="H183" s="195">
        <v>122</v>
      </c>
      <c r="I183" s="196"/>
      <c r="J183" s="192"/>
      <c r="K183" s="192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141</v>
      </c>
      <c r="AU183" s="201" t="s">
        <v>82</v>
      </c>
      <c r="AV183" s="13" t="s">
        <v>82</v>
      </c>
      <c r="AW183" s="13" t="s">
        <v>33</v>
      </c>
      <c r="AX183" s="13" t="s">
        <v>71</v>
      </c>
      <c r="AY183" s="201" t="s">
        <v>130</v>
      </c>
    </row>
    <row r="184" spans="2:63" s="12" customFormat="1" ht="22.8" customHeight="1">
      <c r="B184" s="157"/>
      <c r="C184" s="158"/>
      <c r="D184" s="159" t="s">
        <v>70</v>
      </c>
      <c r="E184" s="171" t="s">
        <v>137</v>
      </c>
      <c r="F184" s="171" t="s">
        <v>236</v>
      </c>
      <c r="G184" s="158"/>
      <c r="H184" s="158"/>
      <c r="I184" s="161"/>
      <c r="J184" s="172">
        <f>BK184</f>
        <v>0</v>
      </c>
      <c r="K184" s="158"/>
      <c r="L184" s="163"/>
      <c r="M184" s="164"/>
      <c r="N184" s="165"/>
      <c r="O184" s="165"/>
      <c r="P184" s="166">
        <f>SUM(P185:P188)</f>
        <v>0</v>
      </c>
      <c r="Q184" s="165"/>
      <c r="R184" s="166">
        <f>SUM(R185:R188)</f>
        <v>786.7392</v>
      </c>
      <c r="S184" s="165"/>
      <c r="T184" s="167">
        <f>SUM(T185:T188)</f>
        <v>0</v>
      </c>
      <c r="AR184" s="168" t="s">
        <v>79</v>
      </c>
      <c r="AT184" s="169" t="s">
        <v>70</v>
      </c>
      <c r="AU184" s="169" t="s">
        <v>79</v>
      </c>
      <c r="AY184" s="168" t="s">
        <v>130</v>
      </c>
      <c r="BK184" s="170">
        <f>SUM(BK185:BK188)</f>
        <v>0</v>
      </c>
    </row>
    <row r="185" spans="1:65" s="2" customFormat="1" ht="14.4" customHeight="1">
      <c r="A185" s="34"/>
      <c r="B185" s="35"/>
      <c r="C185" s="173" t="s">
        <v>414</v>
      </c>
      <c r="D185" s="173" t="s">
        <v>132</v>
      </c>
      <c r="E185" s="174" t="s">
        <v>658</v>
      </c>
      <c r="F185" s="175" t="s">
        <v>659</v>
      </c>
      <c r="G185" s="176" t="s">
        <v>135</v>
      </c>
      <c r="H185" s="177">
        <v>394</v>
      </c>
      <c r="I185" s="178"/>
      <c r="J185" s="179">
        <f>ROUND(I185*H185,2)</f>
        <v>0</v>
      </c>
      <c r="K185" s="175" t="s">
        <v>136</v>
      </c>
      <c r="L185" s="39"/>
      <c r="M185" s="180" t="s">
        <v>19</v>
      </c>
      <c r="N185" s="181" t="s">
        <v>42</v>
      </c>
      <c r="O185" s="64"/>
      <c r="P185" s="182">
        <f>O185*H185</f>
        <v>0</v>
      </c>
      <c r="Q185" s="182">
        <v>1.9968</v>
      </c>
      <c r="R185" s="182">
        <f>Q185*H185</f>
        <v>786.7392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4" t="s">
        <v>137</v>
      </c>
      <c r="AT185" s="184" t="s">
        <v>132</v>
      </c>
      <c r="AU185" s="184" t="s">
        <v>82</v>
      </c>
      <c r="AY185" s="17" t="s">
        <v>130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79</v>
      </c>
      <c r="BK185" s="185">
        <f>ROUND(I185*H185,2)</f>
        <v>0</v>
      </c>
      <c r="BL185" s="17" t="s">
        <v>137</v>
      </c>
      <c r="BM185" s="184" t="s">
        <v>933</v>
      </c>
    </row>
    <row r="186" spans="1:47" s="2" customFormat="1" ht="12">
      <c r="A186" s="34"/>
      <c r="B186" s="35"/>
      <c r="C186" s="36"/>
      <c r="D186" s="186" t="s">
        <v>139</v>
      </c>
      <c r="E186" s="36"/>
      <c r="F186" s="187" t="s">
        <v>661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139</v>
      </c>
      <c r="AU186" s="17" t="s">
        <v>82</v>
      </c>
    </row>
    <row r="187" spans="1:47" s="2" customFormat="1" ht="19.2">
      <c r="A187" s="34"/>
      <c r="B187" s="35"/>
      <c r="C187" s="36"/>
      <c r="D187" s="186" t="s">
        <v>206</v>
      </c>
      <c r="E187" s="36"/>
      <c r="F187" s="202" t="s">
        <v>662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206</v>
      </c>
      <c r="AU187" s="17" t="s">
        <v>82</v>
      </c>
    </row>
    <row r="188" spans="2:51" s="13" customFormat="1" ht="12">
      <c r="B188" s="191"/>
      <c r="C188" s="192"/>
      <c r="D188" s="186" t="s">
        <v>141</v>
      </c>
      <c r="E188" s="193" t="s">
        <v>19</v>
      </c>
      <c r="F188" s="194" t="s">
        <v>934</v>
      </c>
      <c r="G188" s="192"/>
      <c r="H188" s="195">
        <v>394</v>
      </c>
      <c r="I188" s="196"/>
      <c r="J188" s="192"/>
      <c r="K188" s="192"/>
      <c r="L188" s="197"/>
      <c r="M188" s="198"/>
      <c r="N188" s="199"/>
      <c r="O188" s="199"/>
      <c r="P188" s="199"/>
      <c r="Q188" s="199"/>
      <c r="R188" s="199"/>
      <c r="S188" s="199"/>
      <c r="T188" s="200"/>
      <c r="AT188" s="201" t="s">
        <v>141</v>
      </c>
      <c r="AU188" s="201" t="s">
        <v>82</v>
      </c>
      <c r="AV188" s="13" t="s">
        <v>82</v>
      </c>
      <c r="AW188" s="13" t="s">
        <v>33</v>
      </c>
      <c r="AX188" s="13" t="s">
        <v>79</v>
      </c>
      <c r="AY188" s="201" t="s">
        <v>130</v>
      </c>
    </row>
    <row r="189" spans="2:63" s="12" customFormat="1" ht="22.8" customHeight="1">
      <c r="B189" s="157"/>
      <c r="C189" s="158"/>
      <c r="D189" s="159" t="s">
        <v>70</v>
      </c>
      <c r="E189" s="171" t="s">
        <v>178</v>
      </c>
      <c r="F189" s="171" t="s">
        <v>664</v>
      </c>
      <c r="G189" s="158"/>
      <c r="H189" s="158"/>
      <c r="I189" s="161"/>
      <c r="J189" s="172">
        <f>BK189</f>
        <v>0</v>
      </c>
      <c r="K189" s="158"/>
      <c r="L189" s="163"/>
      <c r="M189" s="164"/>
      <c r="N189" s="165"/>
      <c r="O189" s="165"/>
      <c r="P189" s="166">
        <f>SUM(P190:P194)</f>
        <v>0</v>
      </c>
      <c r="Q189" s="165"/>
      <c r="R189" s="166">
        <f>SUM(R190:R194)</f>
        <v>0.00804</v>
      </c>
      <c r="S189" s="165"/>
      <c r="T189" s="167">
        <f>SUM(T190:T194)</f>
        <v>0</v>
      </c>
      <c r="AR189" s="168" t="s">
        <v>79</v>
      </c>
      <c r="AT189" s="169" t="s">
        <v>70</v>
      </c>
      <c r="AU189" s="169" t="s">
        <v>79</v>
      </c>
      <c r="AY189" s="168" t="s">
        <v>130</v>
      </c>
      <c r="BK189" s="170">
        <f>SUM(BK190:BK194)</f>
        <v>0</v>
      </c>
    </row>
    <row r="190" spans="1:65" s="2" customFormat="1" ht="19.8" customHeight="1">
      <c r="A190" s="34"/>
      <c r="B190" s="35"/>
      <c r="C190" s="173" t="s">
        <v>424</v>
      </c>
      <c r="D190" s="173" t="s">
        <v>132</v>
      </c>
      <c r="E190" s="174" t="s">
        <v>935</v>
      </c>
      <c r="F190" s="175" t="s">
        <v>936</v>
      </c>
      <c r="G190" s="176" t="s">
        <v>272</v>
      </c>
      <c r="H190" s="177">
        <v>3</v>
      </c>
      <c r="I190" s="178"/>
      <c r="J190" s="179">
        <f>ROUND(I190*H190,2)</f>
        <v>0</v>
      </c>
      <c r="K190" s="175" t="s">
        <v>136</v>
      </c>
      <c r="L190" s="39"/>
      <c r="M190" s="180" t="s">
        <v>19</v>
      </c>
      <c r="N190" s="181" t="s">
        <v>42</v>
      </c>
      <c r="O190" s="64"/>
      <c r="P190" s="182">
        <f>O190*H190</f>
        <v>0</v>
      </c>
      <c r="Q190" s="182">
        <v>1E-05</v>
      </c>
      <c r="R190" s="182">
        <f>Q190*H190</f>
        <v>3.0000000000000004E-05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137</v>
      </c>
      <c r="AT190" s="184" t="s">
        <v>132</v>
      </c>
      <c r="AU190" s="184" t="s">
        <v>82</v>
      </c>
      <c r="AY190" s="17" t="s">
        <v>130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79</v>
      </c>
      <c r="BK190" s="185">
        <f>ROUND(I190*H190,2)</f>
        <v>0</v>
      </c>
      <c r="BL190" s="17" t="s">
        <v>137</v>
      </c>
      <c r="BM190" s="184" t="s">
        <v>937</v>
      </c>
    </row>
    <row r="191" spans="1:47" s="2" customFormat="1" ht="12">
      <c r="A191" s="34"/>
      <c r="B191" s="35"/>
      <c r="C191" s="36"/>
      <c r="D191" s="186" t="s">
        <v>139</v>
      </c>
      <c r="E191" s="36"/>
      <c r="F191" s="187" t="s">
        <v>938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139</v>
      </c>
      <c r="AU191" s="17" t="s">
        <v>82</v>
      </c>
    </row>
    <row r="192" spans="2:51" s="13" customFormat="1" ht="12">
      <c r="B192" s="191"/>
      <c r="C192" s="192"/>
      <c r="D192" s="186" t="s">
        <v>141</v>
      </c>
      <c r="E192" s="193" t="s">
        <v>19</v>
      </c>
      <c r="F192" s="194" t="s">
        <v>939</v>
      </c>
      <c r="G192" s="192"/>
      <c r="H192" s="195">
        <v>3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141</v>
      </c>
      <c r="AU192" s="201" t="s">
        <v>82</v>
      </c>
      <c r="AV192" s="13" t="s">
        <v>82</v>
      </c>
      <c r="AW192" s="13" t="s">
        <v>33</v>
      </c>
      <c r="AX192" s="13" t="s">
        <v>79</v>
      </c>
      <c r="AY192" s="201" t="s">
        <v>130</v>
      </c>
    </row>
    <row r="193" spans="1:65" s="2" customFormat="1" ht="14.4" customHeight="1">
      <c r="A193" s="34"/>
      <c r="B193" s="35"/>
      <c r="C193" s="217" t="s">
        <v>430</v>
      </c>
      <c r="D193" s="217" t="s">
        <v>365</v>
      </c>
      <c r="E193" s="218" t="s">
        <v>940</v>
      </c>
      <c r="F193" s="219" t="s">
        <v>941</v>
      </c>
      <c r="G193" s="220" t="s">
        <v>272</v>
      </c>
      <c r="H193" s="221">
        <v>3</v>
      </c>
      <c r="I193" s="222"/>
      <c r="J193" s="223">
        <f>ROUND(I193*H193,2)</f>
        <v>0</v>
      </c>
      <c r="K193" s="219" t="s">
        <v>136</v>
      </c>
      <c r="L193" s="224"/>
      <c r="M193" s="225" t="s">
        <v>19</v>
      </c>
      <c r="N193" s="226" t="s">
        <v>42</v>
      </c>
      <c r="O193" s="64"/>
      <c r="P193" s="182">
        <f>O193*H193</f>
        <v>0</v>
      </c>
      <c r="Q193" s="182">
        <v>0.00267</v>
      </c>
      <c r="R193" s="182">
        <f>Q193*H193</f>
        <v>0.00801</v>
      </c>
      <c r="S193" s="182">
        <v>0</v>
      </c>
      <c r="T193" s="18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178</v>
      </c>
      <c r="AT193" s="184" t="s">
        <v>365</v>
      </c>
      <c r="AU193" s="184" t="s">
        <v>82</v>
      </c>
      <c r="AY193" s="17" t="s">
        <v>130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7" t="s">
        <v>79</v>
      </c>
      <c r="BK193" s="185">
        <f>ROUND(I193*H193,2)</f>
        <v>0</v>
      </c>
      <c r="BL193" s="17" t="s">
        <v>137</v>
      </c>
      <c r="BM193" s="184" t="s">
        <v>942</v>
      </c>
    </row>
    <row r="194" spans="1:47" s="2" customFormat="1" ht="12">
      <c r="A194" s="34"/>
      <c r="B194" s="35"/>
      <c r="C194" s="36"/>
      <c r="D194" s="186" t="s">
        <v>139</v>
      </c>
      <c r="E194" s="36"/>
      <c r="F194" s="187" t="s">
        <v>941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139</v>
      </c>
      <c r="AU194" s="17" t="s">
        <v>82</v>
      </c>
    </row>
    <row r="195" spans="2:63" s="12" customFormat="1" ht="22.8" customHeight="1">
      <c r="B195" s="157"/>
      <c r="C195" s="158"/>
      <c r="D195" s="159" t="s">
        <v>70</v>
      </c>
      <c r="E195" s="171" t="s">
        <v>256</v>
      </c>
      <c r="F195" s="171" t="s">
        <v>257</v>
      </c>
      <c r="G195" s="158"/>
      <c r="H195" s="158"/>
      <c r="I195" s="161"/>
      <c r="J195" s="172">
        <f>BK195</f>
        <v>0</v>
      </c>
      <c r="K195" s="158"/>
      <c r="L195" s="163"/>
      <c r="M195" s="164"/>
      <c r="N195" s="165"/>
      <c r="O195" s="165"/>
      <c r="P195" s="166">
        <f>SUM(P196:P197)</f>
        <v>0</v>
      </c>
      <c r="Q195" s="165"/>
      <c r="R195" s="166">
        <f>SUM(R196:R197)</f>
        <v>0</v>
      </c>
      <c r="S195" s="165"/>
      <c r="T195" s="167">
        <f>SUM(T196:T197)</f>
        <v>0</v>
      </c>
      <c r="AR195" s="168" t="s">
        <v>79</v>
      </c>
      <c r="AT195" s="169" t="s">
        <v>70</v>
      </c>
      <c r="AU195" s="169" t="s">
        <v>79</v>
      </c>
      <c r="AY195" s="168" t="s">
        <v>130</v>
      </c>
      <c r="BK195" s="170">
        <f>SUM(BK196:BK197)</f>
        <v>0</v>
      </c>
    </row>
    <row r="196" spans="1:65" s="2" customFormat="1" ht="14.4" customHeight="1">
      <c r="A196" s="34"/>
      <c r="B196" s="35"/>
      <c r="C196" s="173" t="s">
        <v>436</v>
      </c>
      <c r="D196" s="173" t="s">
        <v>132</v>
      </c>
      <c r="E196" s="174" t="s">
        <v>943</v>
      </c>
      <c r="F196" s="175" t="s">
        <v>944</v>
      </c>
      <c r="G196" s="176" t="s">
        <v>261</v>
      </c>
      <c r="H196" s="177">
        <v>1809.174</v>
      </c>
      <c r="I196" s="178"/>
      <c r="J196" s="179">
        <f>ROUND(I196*H196,2)</f>
        <v>0</v>
      </c>
      <c r="K196" s="175" t="s">
        <v>136</v>
      </c>
      <c r="L196" s="39"/>
      <c r="M196" s="180" t="s">
        <v>19</v>
      </c>
      <c r="N196" s="181" t="s">
        <v>42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137</v>
      </c>
      <c r="AT196" s="184" t="s">
        <v>132</v>
      </c>
      <c r="AU196" s="184" t="s">
        <v>82</v>
      </c>
      <c r="AY196" s="17" t="s">
        <v>130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79</v>
      </c>
      <c r="BK196" s="185">
        <f>ROUND(I196*H196,2)</f>
        <v>0</v>
      </c>
      <c r="BL196" s="17" t="s">
        <v>137</v>
      </c>
      <c r="BM196" s="184" t="s">
        <v>945</v>
      </c>
    </row>
    <row r="197" spans="1:47" s="2" customFormat="1" ht="12">
      <c r="A197" s="34"/>
      <c r="B197" s="35"/>
      <c r="C197" s="36"/>
      <c r="D197" s="186" t="s">
        <v>139</v>
      </c>
      <c r="E197" s="36"/>
      <c r="F197" s="187" t="s">
        <v>946</v>
      </c>
      <c r="G197" s="36"/>
      <c r="H197" s="36"/>
      <c r="I197" s="188"/>
      <c r="J197" s="36"/>
      <c r="K197" s="36"/>
      <c r="L197" s="39"/>
      <c r="M197" s="203"/>
      <c r="N197" s="204"/>
      <c r="O197" s="205"/>
      <c r="P197" s="205"/>
      <c r="Q197" s="205"/>
      <c r="R197" s="205"/>
      <c r="S197" s="205"/>
      <c r="T197" s="20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139</v>
      </c>
      <c r="AU197" s="17" t="s">
        <v>82</v>
      </c>
    </row>
    <row r="198" spans="1:31" s="2" customFormat="1" ht="6.9" customHeight="1">
      <c r="A198" s="34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39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heetProtection algorithmName="SHA-512" hashValue="IFY3wp+i1TcwzPHW1uijgalFCc5RkrBIlTql6KDHRdM7hkNUkTGHyeMJM4rmCqlfa6aBw6PIKu2QYBCA9IoVKA==" saltValue="wjs1G9FuT46g2ThRDREf1i9E7/O82KSWhBsq6ziwszJVvoXXiA5pGM10mIK4shezWzOO0ROCYbIhqenSwlyBbw==" spinCount="100000" sheet="1" objects="1" scenarios="1" formatColumns="0" formatRows="0" autoFilter="0"/>
  <autoFilter ref="C84:K19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93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947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ROUND((SUM(BE85:BE178)),2)</f>
        <v>0</v>
      </c>
      <c r="G33" s="34"/>
      <c r="H33" s="34"/>
      <c r="I33" s="118">
        <v>0.21</v>
      </c>
      <c r="J33" s="117">
        <f>ROUND(((SUM(BE85:BE178))*I33),2)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ROUND((SUM(BF85:BF178)),2)</f>
        <v>0</v>
      </c>
      <c r="G34" s="34"/>
      <c r="H34" s="34"/>
      <c r="I34" s="118">
        <v>0.15</v>
      </c>
      <c r="J34" s="117">
        <f>ROUND(((SUM(BF85:BF178))*I34),2)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ROUND((SUM(BG85:BG178)),2)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ROUND((SUM(BH85:BH178)),2)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ROUND((SUM(BI85:BI178)),2)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SO-04 - Odstranění současných objektů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J87</f>
        <v>0</v>
      </c>
      <c r="K61" s="141"/>
      <c r="L61" s="145"/>
    </row>
    <row r="62" spans="2:12" s="10" customFormat="1" ht="19.95" customHeight="1">
      <c r="B62" s="140"/>
      <c r="C62" s="141"/>
      <c r="D62" s="142" t="s">
        <v>113</v>
      </c>
      <c r="E62" s="143"/>
      <c r="F62" s="143"/>
      <c r="G62" s="143"/>
      <c r="H62" s="143"/>
      <c r="I62" s="143"/>
      <c r="J62" s="144">
        <f>J103</f>
        <v>0</v>
      </c>
      <c r="K62" s="141"/>
      <c r="L62" s="145"/>
    </row>
    <row r="63" spans="2:12" s="10" customFormat="1" ht="19.95" customHeight="1">
      <c r="B63" s="140"/>
      <c r="C63" s="141"/>
      <c r="D63" s="142" t="s">
        <v>948</v>
      </c>
      <c r="E63" s="143"/>
      <c r="F63" s="143"/>
      <c r="G63" s="143"/>
      <c r="H63" s="143"/>
      <c r="I63" s="143"/>
      <c r="J63" s="144">
        <f>J129</f>
        <v>0</v>
      </c>
      <c r="K63" s="141"/>
      <c r="L63" s="145"/>
    </row>
    <row r="64" spans="2:12" s="9" customFormat="1" ht="24.9" customHeight="1">
      <c r="B64" s="134"/>
      <c r="C64" s="135"/>
      <c r="D64" s="136" t="s">
        <v>268</v>
      </c>
      <c r="E64" s="137"/>
      <c r="F64" s="137"/>
      <c r="G64" s="137"/>
      <c r="H64" s="137"/>
      <c r="I64" s="137"/>
      <c r="J64" s="138">
        <f>J169</f>
        <v>0</v>
      </c>
      <c r="K64" s="135"/>
      <c r="L64" s="139"/>
    </row>
    <row r="65" spans="2:12" s="10" customFormat="1" ht="19.95" customHeight="1">
      <c r="B65" s="140"/>
      <c r="C65" s="141"/>
      <c r="D65" s="142" t="s">
        <v>269</v>
      </c>
      <c r="E65" s="143"/>
      <c r="F65" s="143"/>
      <c r="G65" s="143"/>
      <c r="H65" s="143"/>
      <c r="I65" s="143"/>
      <c r="J65" s="144">
        <f>J170</f>
        <v>0</v>
      </c>
      <c r="K65" s="141"/>
      <c r="L65" s="145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115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7" customHeight="1">
      <c r="A75" s="34"/>
      <c r="B75" s="35"/>
      <c r="C75" s="36"/>
      <c r="D75" s="36"/>
      <c r="E75" s="352" t="str">
        <f>E7</f>
        <v>Rekonstrukce rybníku Hlíza na ochrannou nádrž a rekonstr. části cesty HC2 v k.ú. Dřevěnice - rekonstrukce rybníku Hlíza</v>
      </c>
      <c r="F75" s="353"/>
      <c r="G75" s="353"/>
      <c r="H75" s="35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104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6" customHeight="1">
      <c r="A77" s="34"/>
      <c r="B77" s="35"/>
      <c r="C77" s="36"/>
      <c r="D77" s="36"/>
      <c r="E77" s="340" t="str">
        <f>E9</f>
        <v>SO-04 - Odstranění současných objektů</v>
      </c>
      <c r="F77" s="351"/>
      <c r="G77" s="351"/>
      <c r="H77" s="351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 xml:space="preserve"> </v>
      </c>
      <c r="G79" s="36"/>
      <c r="H79" s="36"/>
      <c r="I79" s="29" t="s">
        <v>23</v>
      </c>
      <c r="J79" s="59" t="str">
        <f>IF(J12="","",J12)</f>
        <v>5. 11. 2020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6.4" customHeight="1">
      <c r="A81" s="34"/>
      <c r="B81" s="35"/>
      <c r="C81" s="29" t="s">
        <v>25</v>
      </c>
      <c r="D81" s="36"/>
      <c r="E81" s="36"/>
      <c r="F81" s="27" t="str">
        <f>E15</f>
        <v>ČR-SPÚ, Pobočka Jičín</v>
      </c>
      <c r="G81" s="36"/>
      <c r="H81" s="36"/>
      <c r="I81" s="29" t="s">
        <v>31</v>
      </c>
      <c r="J81" s="32" t="str">
        <f>E21</f>
        <v>Agroprojekce Litomyšl, s.r.o.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6" customHeight="1">
      <c r="A82" s="34"/>
      <c r="B82" s="35"/>
      <c r="C82" s="29" t="s">
        <v>29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 xml:space="preserve"> 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6"/>
      <c r="B84" s="147"/>
      <c r="C84" s="148" t="s">
        <v>116</v>
      </c>
      <c r="D84" s="149" t="s">
        <v>56</v>
      </c>
      <c r="E84" s="149" t="s">
        <v>52</v>
      </c>
      <c r="F84" s="149" t="s">
        <v>53</v>
      </c>
      <c r="G84" s="149" t="s">
        <v>117</v>
      </c>
      <c r="H84" s="149" t="s">
        <v>118</v>
      </c>
      <c r="I84" s="149" t="s">
        <v>119</v>
      </c>
      <c r="J84" s="149" t="s">
        <v>108</v>
      </c>
      <c r="K84" s="150" t="s">
        <v>120</v>
      </c>
      <c r="L84" s="151"/>
      <c r="M84" s="68" t="s">
        <v>19</v>
      </c>
      <c r="N84" s="69" t="s">
        <v>41</v>
      </c>
      <c r="O84" s="69" t="s">
        <v>121</v>
      </c>
      <c r="P84" s="69" t="s">
        <v>122</v>
      </c>
      <c r="Q84" s="69" t="s">
        <v>123</v>
      </c>
      <c r="R84" s="69" t="s">
        <v>124</v>
      </c>
      <c r="S84" s="69" t="s">
        <v>125</v>
      </c>
      <c r="T84" s="70" t="s">
        <v>126</v>
      </c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</row>
    <row r="85" spans="1:63" s="2" customFormat="1" ht="22.8" customHeight="1">
      <c r="A85" s="34"/>
      <c r="B85" s="35"/>
      <c r="C85" s="75" t="s">
        <v>127</v>
      </c>
      <c r="D85" s="36"/>
      <c r="E85" s="36"/>
      <c r="F85" s="36"/>
      <c r="G85" s="36"/>
      <c r="H85" s="36"/>
      <c r="I85" s="36"/>
      <c r="J85" s="152">
        <f>BK85</f>
        <v>0</v>
      </c>
      <c r="K85" s="36"/>
      <c r="L85" s="39"/>
      <c r="M85" s="71"/>
      <c r="N85" s="153"/>
      <c r="O85" s="72"/>
      <c r="P85" s="154">
        <f>P86+P169</f>
        <v>0</v>
      </c>
      <c r="Q85" s="72"/>
      <c r="R85" s="154">
        <f>R86+R169</f>
        <v>0</v>
      </c>
      <c r="S85" s="72"/>
      <c r="T85" s="155">
        <f>T86+T169</f>
        <v>598.2936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70</v>
      </c>
      <c r="AU85" s="17" t="s">
        <v>109</v>
      </c>
      <c r="BK85" s="156">
        <f>BK86+BK169</f>
        <v>0</v>
      </c>
    </row>
    <row r="86" spans="2:63" s="12" customFormat="1" ht="25.95" customHeight="1">
      <c r="B86" s="157"/>
      <c r="C86" s="158"/>
      <c r="D86" s="159" t="s">
        <v>70</v>
      </c>
      <c r="E86" s="160" t="s">
        <v>128</v>
      </c>
      <c r="F86" s="160" t="s">
        <v>129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P87+P103+P129</f>
        <v>0</v>
      </c>
      <c r="Q86" s="165"/>
      <c r="R86" s="166">
        <f>R87+R103+R129</f>
        <v>0</v>
      </c>
      <c r="S86" s="165"/>
      <c r="T86" s="167">
        <f>T87+T103+T129</f>
        <v>597.42</v>
      </c>
      <c r="AR86" s="168" t="s">
        <v>79</v>
      </c>
      <c r="AT86" s="169" t="s">
        <v>70</v>
      </c>
      <c r="AU86" s="169" t="s">
        <v>71</v>
      </c>
      <c r="AY86" s="168" t="s">
        <v>130</v>
      </c>
      <c r="BK86" s="170">
        <f>BK87+BK103+BK129</f>
        <v>0</v>
      </c>
    </row>
    <row r="87" spans="2:63" s="12" customFormat="1" ht="22.8" customHeight="1">
      <c r="B87" s="157"/>
      <c r="C87" s="158"/>
      <c r="D87" s="159" t="s">
        <v>70</v>
      </c>
      <c r="E87" s="171" t="s">
        <v>79</v>
      </c>
      <c r="F87" s="171" t="s">
        <v>131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SUM(P88:P102)</f>
        <v>0</v>
      </c>
      <c r="Q87" s="165"/>
      <c r="R87" s="166">
        <f>SUM(R88:R102)</f>
        <v>0</v>
      </c>
      <c r="S87" s="165"/>
      <c r="T87" s="167">
        <f>SUM(T88:T102)</f>
        <v>226.57999999999998</v>
      </c>
      <c r="AR87" s="168" t="s">
        <v>79</v>
      </c>
      <c r="AT87" s="169" t="s">
        <v>70</v>
      </c>
      <c r="AU87" s="169" t="s">
        <v>79</v>
      </c>
      <c r="AY87" s="168" t="s">
        <v>130</v>
      </c>
      <c r="BK87" s="170">
        <f>SUM(BK88:BK102)</f>
        <v>0</v>
      </c>
    </row>
    <row r="88" spans="1:65" s="2" customFormat="1" ht="14.4" customHeight="1">
      <c r="A88" s="34"/>
      <c r="B88" s="35"/>
      <c r="C88" s="173" t="s">
        <v>79</v>
      </c>
      <c r="D88" s="173" t="s">
        <v>132</v>
      </c>
      <c r="E88" s="174" t="s">
        <v>949</v>
      </c>
      <c r="F88" s="175" t="s">
        <v>950</v>
      </c>
      <c r="G88" s="176" t="s">
        <v>212</v>
      </c>
      <c r="H88" s="177">
        <v>566</v>
      </c>
      <c r="I88" s="178"/>
      <c r="J88" s="179">
        <f>ROUND(I88*H88,2)</f>
        <v>0</v>
      </c>
      <c r="K88" s="175" t="s">
        <v>136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0.355</v>
      </c>
      <c r="T88" s="183">
        <f>S88*H88</f>
        <v>200.92999999999998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137</v>
      </c>
      <c r="AT88" s="184" t="s">
        <v>132</v>
      </c>
      <c r="AU88" s="184" t="s">
        <v>82</v>
      </c>
      <c r="AY88" s="17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137</v>
      </c>
      <c r="BM88" s="184" t="s">
        <v>951</v>
      </c>
    </row>
    <row r="89" spans="1:47" s="2" customFormat="1" ht="19.2">
      <c r="A89" s="34"/>
      <c r="B89" s="35"/>
      <c r="C89" s="36"/>
      <c r="D89" s="186" t="s">
        <v>139</v>
      </c>
      <c r="E89" s="36"/>
      <c r="F89" s="187" t="s">
        <v>952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139</v>
      </c>
      <c r="AU89" s="17" t="s">
        <v>82</v>
      </c>
    </row>
    <row r="90" spans="2:51" s="14" customFormat="1" ht="12">
      <c r="B90" s="207"/>
      <c r="C90" s="208"/>
      <c r="D90" s="186" t="s">
        <v>141</v>
      </c>
      <c r="E90" s="209" t="s">
        <v>19</v>
      </c>
      <c r="F90" s="210" t="s">
        <v>953</v>
      </c>
      <c r="G90" s="208"/>
      <c r="H90" s="209" t="s">
        <v>19</v>
      </c>
      <c r="I90" s="211"/>
      <c r="J90" s="208"/>
      <c r="K90" s="208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141</v>
      </c>
      <c r="AU90" s="216" t="s">
        <v>82</v>
      </c>
      <c r="AV90" s="14" t="s">
        <v>79</v>
      </c>
      <c r="AW90" s="14" t="s">
        <v>33</v>
      </c>
      <c r="AX90" s="14" t="s">
        <v>71</v>
      </c>
      <c r="AY90" s="216" t="s">
        <v>130</v>
      </c>
    </row>
    <row r="91" spans="2:51" s="13" customFormat="1" ht="12">
      <c r="B91" s="191"/>
      <c r="C91" s="192"/>
      <c r="D91" s="186" t="s">
        <v>141</v>
      </c>
      <c r="E91" s="193" t="s">
        <v>19</v>
      </c>
      <c r="F91" s="194" t="s">
        <v>954</v>
      </c>
      <c r="G91" s="192"/>
      <c r="H91" s="195">
        <v>28</v>
      </c>
      <c r="I91" s="196"/>
      <c r="J91" s="192"/>
      <c r="K91" s="192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141</v>
      </c>
      <c r="AU91" s="201" t="s">
        <v>82</v>
      </c>
      <c r="AV91" s="13" t="s">
        <v>82</v>
      </c>
      <c r="AW91" s="13" t="s">
        <v>33</v>
      </c>
      <c r="AX91" s="13" t="s">
        <v>71</v>
      </c>
      <c r="AY91" s="201" t="s">
        <v>130</v>
      </c>
    </row>
    <row r="92" spans="2:51" s="13" customFormat="1" ht="12">
      <c r="B92" s="191"/>
      <c r="C92" s="192"/>
      <c r="D92" s="186" t="s">
        <v>141</v>
      </c>
      <c r="E92" s="193" t="s">
        <v>19</v>
      </c>
      <c r="F92" s="194" t="s">
        <v>955</v>
      </c>
      <c r="G92" s="192"/>
      <c r="H92" s="195">
        <v>538</v>
      </c>
      <c r="I92" s="196"/>
      <c r="J92" s="192"/>
      <c r="K92" s="192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141</v>
      </c>
      <c r="AU92" s="201" t="s">
        <v>82</v>
      </c>
      <c r="AV92" s="13" t="s">
        <v>82</v>
      </c>
      <c r="AW92" s="13" t="s">
        <v>33</v>
      </c>
      <c r="AX92" s="13" t="s">
        <v>71</v>
      </c>
      <c r="AY92" s="201" t="s">
        <v>130</v>
      </c>
    </row>
    <row r="93" spans="1:65" s="2" customFormat="1" ht="14.4" customHeight="1">
      <c r="A93" s="34"/>
      <c r="B93" s="35"/>
      <c r="C93" s="173" t="s">
        <v>82</v>
      </c>
      <c r="D93" s="173" t="s">
        <v>132</v>
      </c>
      <c r="E93" s="174" t="s">
        <v>956</v>
      </c>
      <c r="F93" s="175" t="s">
        <v>957</v>
      </c>
      <c r="G93" s="176" t="s">
        <v>135</v>
      </c>
      <c r="H93" s="177">
        <v>13.5</v>
      </c>
      <c r="I93" s="178"/>
      <c r="J93" s="179">
        <f>ROUND(I93*H93,2)</f>
        <v>0</v>
      </c>
      <c r="K93" s="175" t="s">
        <v>136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1.9</v>
      </c>
      <c r="T93" s="183">
        <f>S93*H93</f>
        <v>25.65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137</v>
      </c>
      <c r="AT93" s="184" t="s">
        <v>132</v>
      </c>
      <c r="AU93" s="184" t="s">
        <v>82</v>
      </c>
      <c r="AY93" s="17" t="s">
        <v>130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137</v>
      </c>
      <c r="BM93" s="184" t="s">
        <v>958</v>
      </c>
    </row>
    <row r="94" spans="1:47" s="2" customFormat="1" ht="19.2">
      <c r="A94" s="34"/>
      <c r="B94" s="35"/>
      <c r="C94" s="36"/>
      <c r="D94" s="186" t="s">
        <v>139</v>
      </c>
      <c r="E94" s="36"/>
      <c r="F94" s="187" t="s">
        <v>959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139</v>
      </c>
      <c r="AU94" s="17" t="s">
        <v>82</v>
      </c>
    </row>
    <row r="95" spans="2:51" s="14" customFormat="1" ht="12">
      <c r="B95" s="207"/>
      <c r="C95" s="208"/>
      <c r="D95" s="186" t="s">
        <v>141</v>
      </c>
      <c r="E95" s="209" t="s">
        <v>19</v>
      </c>
      <c r="F95" s="210" t="s">
        <v>953</v>
      </c>
      <c r="G95" s="208"/>
      <c r="H95" s="209" t="s">
        <v>19</v>
      </c>
      <c r="I95" s="211"/>
      <c r="J95" s="208"/>
      <c r="K95" s="208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141</v>
      </c>
      <c r="AU95" s="216" t="s">
        <v>82</v>
      </c>
      <c r="AV95" s="14" t="s">
        <v>79</v>
      </c>
      <c r="AW95" s="14" t="s">
        <v>33</v>
      </c>
      <c r="AX95" s="14" t="s">
        <v>71</v>
      </c>
      <c r="AY95" s="216" t="s">
        <v>130</v>
      </c>
    </row>
    <row r="96" spans="2:51" s="13" customFormat="1" ht="12">
      <c r="B96" s="191"/>
      <c r="C96" s="192"/>
      <c r="D96" s="186" t="s">
        <v>141</v>
      </c>
      <c r="E96" s="193" t="s">
        <v>19</v>
      </c>
      <c r="F96" s="194" t="s">
        <v>960</v>
      </c>
      <c r="G96" s="192"/>
      <c r="H96" s="195">
        <v>13.5</v>
      </c>
      <c r="I96" s="196"/>
      <c r="J96" s="192"/>
      <c r="K96" s="192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141</v>
      </c>
      <c r="AU96" s="201" t="s">
        <v>82</v>
      </c>
      <c r="AV96" s="13" t="s">
        <v>82</v>
      </c>
      <c r="AW96" s="13" t="s">
        <v>33</v>
      </c>
      <c r="AX96" s="13" t="s">
        <v>71</v>
      </c>
      <c r="AY96" s="201" t="s">
        <v>130</v>
      </c>
    </row>
    <row r="97" spans="1:65" s="2" customFormat="1" ht="14.4" customHeight="1">
      <c r="A97" s="34"/>
      <c r="B97" s="35"/>
      <c r="C97" s="173" t="s">
        <v>148</v>
      </c>
      <c r="D97" s="173" t="s">
        <v>132</v>
      </c>
      <c r="E97" s="174" t="s">
        <v>961</v>
      </c>
      <c r="F97" s="175" t="s">
        <v>962</v>
      </c>
      <c r="G97" s="176" t="s">
        <v>135</v>
      </c>
      <c r="H97" s="177">
        <v>13.5</v>
      </c>
      <c r="I97" s="178"/>
      <c r="J97" s="179">
        <f>ROUND(I97*H97,2)</f>
        <v>0</v>
      </c>
      <c r="K97" s="175" t="s">
        <v>136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137</v>
      </c>
      <c r="AT97" s="184" t="s">
        <v>132</v>
      </c>
      <c r="AU97" s="184" t="s">
        <v>82</v>
      </c>
      <c r="AY97" s="17" t="s">
        <v>130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137</v>
      </c>
      <c r="BM97" s="184" t="s">
        <v>963</v>
      </c>
    </row>
    <row r="98" spans="1:47" s="2" customFormat="1" ht="19.2">
      <c r="A98" s="34"/>
      <c r="B98" s="35"/>
      <c r="C98" s="36"/>
      <c r="D98" s="186" t="s">
        <v>139</v>
      </c>
      <c r="E98" s="36"/>
      <c r="F98" s="187" t="s">
        <v>964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139</v>
      </c>
      <c r="AU98" s="17" t="s">
        <v>82</v>
      </c>
    </row>
    <row r="99" spans="2:51" s="13" customFormat="1" ht="12">
      <c r="B99" s="191"/>
      <c r="C99" s="192"/>
      <c r="D99" s="186" t="s">
        <v>141</v>
      </c>
      <c r="E99" s="193" t="s">
        <v>19</v>
      </c>
      <c r="F99" s="194" t="s">
        <v>960</v>
      </c>
      <c r="G99" s="192"/>
      <c r="H99" s="195">
        <v>13.5</v>
      </c>
      <c r="I99" s="196"/>
      <c r="J99" s="192"/>
      <c r="K99" s="192"/>
      <c r="L99" s="197"/>
      <c r="M99" s="198"/>
      <c r="N99" s="199"/>
      <c r="O99" s="199"/>
      <c r="P99" s="199"/>
      <c r="Q99" s="199"/>
      <c r="R99" s="199"/>
      <c r="S99" s="199"/>
      <c r="T99" s="200"/>
      <c r="AT99" s="201" t="s">
        <v>141</v>
      </c>
      <c r="AU99" s="201" t="s">
        <v>82</v>
      </c>
      <c r="AV99" s="13" t="s">
        <v>82</v>
      </c>
      <c r="AW99" s="13" t="s">
        <v>33</v>
      </c>
      <c r="AX99" s="13" t="s">
        <v>79</v>
      </c>
      <c r="AY99" s="201" t="s">
        <v>130</v>
      </c>
    </row>
    <row r="100" spans="1:65" s="2" customFormat="1" ht="22.8">
      <c r="A100" s="34"/>
      <c r="B100" s="35"/>
      <c r="C100" s="173" t="s">
        <v>137</v>
      </c>
      <c r="D100" s="173" t="s">
        <v>132</v>
      </c>
      <c r="E100" s="174" t="s">
        <v>965</v>
      </c>
      <c r="F100" s="175" t="s">
        <v>966</v>
      </c>
      <c r="G100" s="176" t="s">
        <v>135</v>
      </c>
      <c r="H100" s="177">
        <v>202.5</v>
      </c>
      <c r="I100" s="178"/>
      <c r="J100" s="179">
        <f>ROUND(I100*H100,2)</f>
        <v>0</v>
      </c>
      <c r="K100" s="175" t="s">
        <v>136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137</v>
      </c>
      <c r="AT100" s="184" t="s">
        <v>132</v>
      </c>
      <c r="AU100" s="184" t="s">
        <v>82</v>
      </c>
      <c r="AY100" s="17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137</v>
      </c>
      <c r="BM100" s="184" t="s">
        <v>967</v>
      </c>
    </row>
    <row r="101" spans="1:47" s="2" customFormat="1" ht="28.8">
      <c r="A101" s="34"/>
      <c r="B101" s="35"/>
      <c r="C101" s="36"/>
      <c r="D101" s="186" t="s">
        <v>139</v>
      </c>
      <c r="E101" s="36"/>
      <c r="F101" s="187" t="s">
        <v>968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139</v>
      </c>
      <c r="AU101" s="17" t="s">
        <v>82</v>
      </c>
    </row>
    <row r="102" spans="2:51" s="13" customFormat="1" ht="12">
      <c r="B102" s="191"/>
      <c r="C102" s="192"/>
      <c r="D102" s="186" t="s">
        <v>141</v>
      </c>
      <c r="E102" s="193" t="s">
        <v>19</v>
      </c>
      <c r="F102" s="194" t="s">
        <v>969</v>
      </c>
      <c r="G102" s="192"/>
      <c r="H102" s="195">
        <v>202.5</v>
      </c>
      <c r="I102" s="196"/>
      <c r="J102" s="192"/>
      <c r="K102" s="192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141</v>
      </c>
      <c r="AU102" s="201" t="s">
        <v>82</v>
      </c>
      <c r="AV102" s="13" t="s">
        <v>82</v>
      </c>
      <c r="AW102" s="13" t="s">
        <v>33</v>
      </c>
      <c r="AX102" s="13" t="s">
        <v>79</v>
      </c>
      <c r="AY102" s="201" t="s">
        <v>130</v>
      </c>
    </row>
    <row r="103" spans="2:63" s="12" customFormat="1" ht="22.8" customHeight="1">
      <c r="B103" s="157"/>
      <c r="C103" s="158"/>
      <c r="D103" s="159" t="s">
        <v>70</v>
      </c>
      <c r="E103" s="171" t="s">
        <v>183</v>
      </c>
      <c r="F103" s="171" t="s">
        <v>250</v>
      </c>
      <c r="G103" s="158"/>
      <c r="H103" s="158"/>
      <c r="I103" s="161"/>
      <c r="J103" s="172">
        <f>BK103</f>
        <v>0</v>
      </c>
      <c r="K103" s="158"/>
      <c r="L103" s="163"/>
      <c r="M103" s="164"/>
      <c r="N103" s="165"/>
      <c r="O103" s="165"/>
      <c r="P103" s="166">
        <f>SUM(P104:P128)</f>
        <v>0</v>
      </c>
      <c r="Q103" s="165"/>
      <c r="R103" s="166">
        <f>SUM(R104:R128)</f>
        <v>0</v>
      </c>
      <c r="S103" s="165"/>
      <c r="T103" s="167">
        <f>SUM(T104:T128)</f>
        <v>370.84</v>
      </c>
      <c r="AR103" s="168" t="s">
        <v>79</v>
      </c>
      <c r="AT103" s="169" t="s">
        <v>70</v>
      </c>
      <c r="AU103" s="169" t="s">
        <v>79</v>
      </c>
      <c r="AY103" s="168" t="s">
        <v>130</v>
      </c>
      <c r="BK103" s="170">
        <f>SUM(BK104:BK128)</f>
        <v>0</v>
      </c>
    </row>
    <row r="104" spans="1:65" s="2" customFormat="1" ht="14.4" customHeight="1">
      <c r="A104" s="34"/>
      <c r="B104" s="35"/>
      <c r="C104" s="173" t="s">
        <v>160</v>
      </c>
      <c r="D104" s="173" t="s">
        <v>132</v>
      </c>
      <c r="E104" s="174" t="s">
        <v>970</v>
      </c>
      <c r="F104" s="175" t="s">
        <v>971</v>
      </c>
      <c r="G104" s="176" t="s">
        <v>135</v>
      </c>
      <c r="H104" s="177">
        <v>73.2</v>
      </c>
      <c r="I104" s="178"/>
      <c r="J104" s="179">
        <f>ROUND(I104*H104,2)</f>
        <v>0</v>
      </c>
      <c r="K104" s="175" t="s">
        <v>136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2.5</v>
      </c>
      <c r="T104" s="183">
        <f>S104*H104</f>
        <v>183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137</v>
      </c>
      <c r="AT104" s="184" t="s">
        <v>132</v>
      </c>
      <c r="AU104" s="184" t="s">
        <v>82</v>
      </c>
      <c r="AY104" s="17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137</v>
      </c>
      <c r="BM104" s="184" t="s">
        <v>972</v>
      </c>
    </row>
    <row r="105" spans="1:47" s="2" customFormat="1" ht="12">
      <c r="A105" s="34"/>
      <c r="B105" s="35"/>
      <c r="C105" s="36"/>
      <c r="D105" s="186" t="s">
        <v>139</v>
      </c>
      <c r="E105" s="36"/>
      <c r="F105" s="187" t="s">
        <v>973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139</v>
      </c>
      <c r="AU105" s="17" t="s">
        <v>82</v>
      </c>
    </row>
    <row r="106" spans="2:51" s="14" customFormat="1" ht="12">
      <c r="B106" s="207"/>
      <c r="C106" s="208"/>
      <c r="D106" s="186" t="s">
        <v>141</v>
      </c>
      <c r="E106" s="209" t="s">
        <v>19</v>
      </c>
      <c r="F106" s="210" t="s">
        <v>953</v>
      </c>
      <c r="G106" s="208"/>
      <c r="H106" s="209" t="s">
        <v>19</v>
      </c>
      <c r="I106" s="211"/>
      <c r="J106" s="208"/>
      <c r="K106" s="208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141</v>
      </c>
      <c r="AU106" s="216" t="s">
        <v>82</v>
      </c>
      <c r="AV106" s="14" t="s">
        <v>79</v>
      </c>
      <c r="AW106" s="14" t="s">
        <v>33</v>
      </c>
      <c r="AX106" s="14" t="s">
        <v>71</v>
      </c>
      <c r="AY106" s="216" t="s">
        <v>130</v>
      </c>
    </row>
    <row r="107" spans="2:51" s="13" customFormat="1" ht="12">
      <c r="B107" s="191"/>
      <c r="C107" s="192"/>
      <c r="D107" s="186" t="s">
        <v>141</v>
      </c>
      <c r="E107" s="193" t="s">
        <v>19</v>
      </c>
      <c r="F107" s="194" t="s">
        <v>974</v>
      </c>
      <c r="G107" s="192"/>
      <c r="H107" s="195">
        <v>73.2</v>
      </c>
      <c r="I107" s="196"/>
      <c r="J107" s="192"/>
      <c r="K107" s="192"/>
      <c r="L107" s="197"/>
      <c r="M107" s="198"/>
      <c r="N107" s="199"/>
      <c r="O107" s="199"/>
      <c r="P107" s="199"/>
      <c r="Q107" s="199"/>
      <c r="R107" s="199"/>
      <c r="S107" s="199"/>
      <c r="T107" s="200"/>
      <c r="AT107" s="201" t="s">
        <v>141</v>
      </c>
      <c r="AU107" s="201" t="s">
        <v>82</v>
      </c>
      <c r="AV107" s="13" t="s">
        <v>82</v>
      </c>
      <c r="AW107" s="13" t="s">
        <v>33</v>
      </c>
      <c r="AX107" s="13" t="s">
        <v>71</v>
      </c>
      <c r="AY107" s="201" t="s">
        <v>130</v>
      </c>
    </row>
    <row r="108" spans="1:65" s="2" customFormat="1" ht="14.4" customHeight="1">
      <c r="A108" s="34"/>
      <c r="B108" s="35"/>
      <c r="C108" s="173" t="s">
        <v>166</v>
      </c>
      <c r="D108" s="173" t="s">
        <v>132</v>
      </c>
      <c r="E108" s="174" t="s">
        <v>975</v>
      </c>
      <c r="F108" s="175" t="s">
        <v>976</v>
      </c>
      <c r="G108" s="176" t="s">
        <v>135</v>
      </c>
      <c r="H108" s="177">
        <v>12.2</v>
      </c>
      <c r="I108" s="178"/>
      <c r="J108" s="179">
        <f>ROUND(I108*H108,2)</f>
        <v>0</v>
      </c>
      <c r="K108" s="175" t="s">
        <v>136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2.2</v>
      </c>
      <c r="T108" s="183">
        <f>S108*H108</f>
        <v>26.84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137</v>
      </c>
      <c r="AT108" s="184" t="s">
        <v>132</v>
      </c>
      <c r="AU108" s="184" t="s">
        <v>82</v>
      </c>
      <c r="AY108" s="17" t="s">
        <v>130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79</v>
      </c>
      <c r="BK108" s="185">
        <f>ROUND(I108*H108,2)</f>
        <v>0</v>
      </c>
      <c r="BL108" s="17" t="s">
        <v>137</v>
      </c>
      <c r="BM108" s="184" t="s">
        <v>977</v>
      </c>
    </row>
    <row r="109" spans="1:47" s="2" customFormat="1" ht="12">
      <c r="A109" s="34"/>
      <c r="B109" s="35"/>
      <c r="C109" s="36"/>
      <c r="D109" s="186" t="s">
        <v>139</v>
      </c>
      <c r="E109" s="36"/>
      <c r="F109" s="187" t="s">
        <v>978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139</v>
      </c>
      <c r="AU109" s="17" t="s">
        <v>82</v>
      </c>
    </row>
    <row r="110" spans="2:51" s="13" customFormat="1" ht="12">
      <c r="B110" s="191"/>
      <c r="C110" s="192"/>
      <c r="D110" s="186" t="s">
        <v>141</v>
      </c>
      <c r="E110" s="193" t="s">
        <v>19</v>
      </c>
      <c r="F110" s="194" t="s">
        <v>979</v>
      </c>
      <c r="G110" s="192"/>
      <c r="H110" s="195">
        <v>12.2</v>
      </c>
      <c r="I110" s="196"/>
      <c r="J110" s="192"/>
      <c r="K110" s="192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141</v>
      </c>
      <c r="AU110" s="201" t="s">
        <v>82</v>
      </c>
      <c r="AV110" s="13" t="s">
        <v>82</v>
      </c>
      <c r="AW110" s="13" t="s">
        <v>33</v>
      </c>
      <c r="AX110" s="13" t="s">
        <v>79</v>
      </c>
      <c r="AY110" s="201" t="s">
        <v>130</v>
      </c>
    </row>
    <row r="111" spans="1:65" s="2" customFormat="1" ht="14.4" customHeight="1">
      <c r="A111" s="34"/>
      <c r="B111" s="35"/>
      <c r="C111" s="173" t="s">
        <v>172</v>
      </c>
      <c r="D111" s="173" t="s">
        <v>132</v>
      </c>
      <c r="E111" s="174" t="s">
        <v>980</v>
      </c>
      <c r="F111" s="175" t="s">
        <v>981</v>
      </c>
      <c r="G111" s="176" t="s">
        <v>135</v>
      </c>
      <c r="H111" s="177">
        <v>48.2</v>
      </c>
      <c r="I111" s="178"/>
      <c r="J111" s="179">
        <f>ROUND(I111*H111,2)</f>
        <v>0</v>
      </c>
      <c r="K111" s="175" t="s">
        <v>136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2.4</v>
      </c>
      <c r="T111" s="183">
        <f>S111*H111</f>
        <v>115.68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137</v>
      </c>
      <c r="AT111" s="184" t="s">
        <v>132</v>
      </c>
      <c r="AU111" s="184" t="s">
        <v>82</v>
      </c>
      <c r="AY111" s="17" t="s">
        <v>130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79</v>
      </c>
      <c r="BK111" s="185">
        <f>ROUND(I111*H111,2)</f>
        <v>0</v>
      </c>
      <c r="BL111" s="17" t="s">
        <v>137</v>
      </c>
      <c r="BM111" s="184" t="s">
        <v>982</v>
      </c>
    </row>
    <row r="112" spans="1:47" s="2" customFormat="1" ht="12">
      <c r="A112" s="34"/>
      <c r="B112" s="35"/>
      <c r="C112" s="36"/>
      <c r="D112" s="186" t="s">
        <v>139</v>
      </c>
      <c r="E112" s="36"/>
      <c r="F112" s="187" t="s">
        <v>983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139</v>
      </c>
      <c r="AU112" s="17" t="s">
        <v>82</v>
      </c>
    </row>
    <row r="113" spans="2:51" s="14" customFormat="1" ht="12">
      <c r="B113" s="207"/>
      <c r="C113" s="208"/>
      <c r="D113" s="186" t="s">
        <v>141</v>
      </c>
      <c r="E113" s="209" t="s">
        <v>19</v>
      </c>
      <c r="F113" s="210" t="s">
        <v>953</v>
      </c>
      <c r="G113" s="208"/>
      <c r="H113" s="209" t="s">
        <v>19</v>
      </c>
      <c r="I113" s="211"/>
      <c r="J113" s="208"/>
      <c r="K113" s="208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141</v>
      </c>
      <c r="AU113" s="216" t="s">
        <v>82</v>
      </c>
      <c r="AV113" s="14" t="s">
        <v>79</v>
      </c>
      <c r="AW113" s="14" t="s">
        <v>33</v>
      </c>
      <c r="AX113" s="14" t="s">
        <v>71</v>
      </c>
      <c r="AY113" s="216" t="s">
        <v>130</v>
      </c>
    </row>
    <row r="114" spans="2:51" s="13" customFormat="1" ht="12">
      <c r="B114" s="191"/>
      <c r="C114" s="192"/>
      <c r="D114" s="186" t="s">
        <v>141</v>
      </c>
      <c r="E114" s="193" t="s">
        <v>19</v>
      </c>
      <c r="F114" s="194" t="s">
        <v>984</v>
      </c>
      <c r="G114" s="192"/>
      <c r="H114" s="195">
        <v>3.7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141</v>
      </c>
      <c r="AU114" s="201" t="s">
        <v>82</v>
      </c>
      <c r="AV114" s="13" t="s">
        <v>82</v>
      </c>
      <c r="AW114" s="13" t="s">
        <v>33</v>
      </c>
      <c r="AX114" s="13" t="s">
        <v>71</v>
      </c>
      <c r="AY114" s="201" t="s">
        <v>130</v>
      </c>
    </row>
    <row r="115" spans="2:51" s="13" customFormat="1" ht="12">
      <c r="B115" s="191"/>
      <c r="C115" s="192"/>
      <c r="D115" s="186" t="s">
        <v>141</v>
      </c>
      <c r="E115" s="193" t="s">
        <v>19</v>
      </c>
      <c r="F115" s="194" t="s">
        <v>985</v>
      </c>
      <c r="G115" s="192"/>
      <c r="H115" s="195">
        <v>2.8</v>
      </c>
      <c r="I115" s="196"/>
      <c r="J115" s="192"/>
      <c r="K115" s="192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141</v>
      </c>
      <c r="AU115" s="201" t="s">
        <v>82</v>
      </c>
      <c r="AV115" s="13" t="s">
        <v>82</v>
      </c>
      <c r="AW115" s="13" t="s">
        <v>33</v>
      </c>
      <c r="AX115" s="13" t="s">
        <v>71</v>
      </c>
      <c r="AY115" s="201" t="s">
        <v>130</v>
      </c>
    </row>
    <row r="116" spans="2:51" s="13" customFormat="1" ht="12">
      <c r="B116" s="191"/>
      <c r="C116" s="192"/>
      <c r="D116" s="186" t="s">
        <v>141</v>
      </c>
      <c r="E116" s="193" t="s">
        <v>19</v>
      </c>
      <c r="F116" s="194" t="s">
        <v>986</v>
      </c>
      <c r="G116" s="192"/>
      <c r="H116" s="195">
        <v>1.5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141</v>
      </c>
      <c r="AU116" s="201" t="s">
        <v>82</v>
      </c>
      <c r="AV116" s="13" t="s">
        <v>82</v>
      </c>
      <c r="AW116" s="13" t="s">
        <v>33</v>
      </c>
      <c r="AX116" s="13" t="s">
        <v>71</v>
      </c>
      <c r="AY116" s="201" t="s">
        <v>130</v>
      </c>
    </row>
    <row r="117" spans="2:51" s="13" customFormat="1" ht="12">
      <c r="B117" s="191"/>
      <c r="C117" s="192"/>
      <c r="D117" s="186" t="s">
        <v>141</v>
      </c>
      <c r="E117" s="193" t="s">
        <v>19</v>
      </c>
      <c r="F117" s="194" t="s">
        <v>987</v>
      </c>
      <c r="G117" s="192"/>
      <c r="H117" s="195">
        <v>17.2</v>
      </c>
      <c r="I117" s="196"/>
      <c r="J117" s="192"/>
      <c r="K117" s="192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141</v>
      </c>
      <c r="AU117" s="201" t="s">
        <v>82</v>
      </c>
      <c r="AV117" s="13" t="s">
        <v>82</v>
      </c>
      <c r="AW117" s="13" t="s">
        <v>33</v>
      </c>
      <c r="AX117" s="13" t="s">
        <v>71</v>
      </c>
      <c r="AY117" s="201" t="s">
        <v>130</v>
      </c>
    </row>
    <row r="118" spans="2:51" s="13" customFormat="1" ht="12">
      <c r="B118" s="191"/>
      <c r="C118" s="192"/>
      <c r="D118" s="186" t="s">
        <v>141</v>
      </c>
      <c r="E118" s="193" t="s">
        <v>19</v>
      </c>
      <c r="F118" s="194" t="s">
        <v>988</v>
      </c>
      <c r="G118" s="192"/>
      <c r="H118" s="195">
        <v>5.2</v>
      </c>
      <c r="I118" s="196"/>
      <c r="J118" s="192"/>
      <c r="K118" s="192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141</v>
      </c>
      <c r="AU118" s="201" t="s">
        <v>82</v>
      </c>
      <c r="AV118" s="13" t="s">
        <v>82</v>
      </c>
      <c r="AW118" s="13" t="s">
        <v>33</v>
      </c>
      <c r="AX118" s="13" t="s">
        <v>71</v>
      </c>
      <c r="AY118" s="201" t="s">
        <v>130</v>
      </c>
    </row>
    <row r="119" spans="2:51" s="13" customFormat="1" ht="12">
      <c r="B119" s="191"/>
      <c r="C119" s="192"/>
      <c r="D119" s="186" t="s">
        <v>141</v>
      </c>
      <c r="E119" s="193" t="s">
        <v>19</v>
      </c>
      <c r="F119" s="194" t="s">
        <v>989</v>
      </c>
      <c r="G119" s="192"/>
      <c r="H119" s="195">
        <v>11.5</v>
      </c>
      <c r="I119" s="196"/>
      <c r="J119" s="192"/>
      <c r="K119" s="192"/>
      <c r="L119" s="197"/>
      <c r="M119" s="198"/>
      <c r="N119" s="199"/>
      <c r="O119" s="199"/>
      <c r="P119" s="199"/>
      <c r="Q119" s="199"/>
      <c r="R119" s="199"/>
      <c r="S119" s="199"/>
      <c r="T119" s="200"/>
      <c r="AT119" s="201" t="s">
        <v>141</v>
      </c>
      <c r="AU119" s="201" t="s">
        <v>82</v>
      </c>
      <c r="AV119" s="13" t="s">
        <v>82</v>
      </c>
      <c r="AW119" s="13" t="s">
        <v>33</v>
      </c>
      <c r="AX119" s="13" t="s">
        <v>71</v>
      </c>
      <c r="AY119" s="201" t="s">
        <v>130</v>
      </c>
    </row>
    <row r="120" spans="2:51" s="13" customFormat="1" ht="12">
      <c r="B120" s="191"/>
      <c r="C120" s="192"/>
      <c r="D120" s="186" t="s">
        <v>141</v>
      </c>
      <c r="E120" s="193" t="s">
        <v>19</v>
      </c>
      <c r="F120" s="194" t="s">
        <v>990</v>
      </c>
      <c r="G120" s="192"/>
      <c r="H120" s="195">
        <v>6.3</v>
      </c>
      <c r="I120" s="196"/>
      <c r="J120" s="192"/>
      <c r="K120" s="192"/>
      <c r="L120" s="197"/>
      <c r="M120" s="198"/>
      <c r="N120" s="199"/>
      <c r="O120" s="199"/>
      <c r="P120" s="199"/>
      <c r="Q120" s="199"/>
      <c r="R120" s="199"/>
      <c r="S120" s="199"/>
      <c r="T120" s="200"/>
      <c r="AT120" s="201" t="s">
        <v>141</v>
      </c>
      <c r="AU120" s="201" t="s">
        <v>82</v>
      </c>
      <c r="AV120" s="13" t="s">
        <v>82</v>
      </c>
      <c r="AW120" s="13" t="s">
        <v>33</v>
      </c>
      <c r="AX120" s="13" t="s">
        <v>71</v>
      </c>
      <c r="AY120" s="201" t="s">
        <v>130</v>
      </c>
    </row>
    <row r="121" spans="1:65" s="2" customFormat="1" ht="19.8" customHeight="1">
      <c r="A121" s="34"/>
      <c r="B121" s="35"/>
      <c r="C121" s="173" t="s">
        <v>178</v>
      </c>
      <c r="D121" s="173" t="s">
        <v>132</v>
      </c>
      <c r="E121" s="174" t="s">
        <v>991</v>
      </c>
      <c r="F121" s="175" t="s">
        <v>992</v>
      </c>
      <c r="G121" s="176" t="s">
        <v>135</v>
      </c>
      <c r="H121" s="177">
        <v>10.8</v>
      </c>
      <c r="I121" s="178"/>
      <c r="J121" s="179">
        <f>ROUND(I121*H121,2)</f>
        <v>0</v>
      </c>
      <c r="K121" s="175" t="s">
        <v>136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2.2</v>
      </c>
      <c r="T121" s="183">
        <f>S121*H121</f>
        <v>23.760000000000005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137</v>
      </c>
      <c r="AT121" s="184" t="s">
        <v>132</v>
      </c>
      <c r="AU121" s="184" t="s">
        <v>82</v>
      </c>
      <c r="AY121" s="17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79</v>
      </c>
      <c r="BK121" s="185">
        <f>ROUND(I121*H121,2)</f>
        <v>0</v>
      </c>
      <c r="BL121" s="17" t="s">
        <v>137</v>
      </c>
      <c r="BM121" s="184" t="s">
        <v>993</v>
      </c>
    </row>
    <row r="122" spans="1:47" s="2" customFormat="1" ht="12">
      <c r="A122" s="34"/>
      <c r="B122" s="35"/>
      <c r="C122" s="36"/>
      <c r="D122" s="186" t="s">
        <v>139</v>
      </c>
      <c r="E122" s="36"/>
      <c r="F122" s="187" t="s">
        <v>994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139</v>
      </c>
      <c r="AU122" s="17" t="s">
        <v>82</v>
      </c>
    </row>
    <row r="123" spans="2:51" s="14" customFormat="1" ht="12">
      <c r="B123" s="207"/>
      <c r="C123" s="208"/>
      <c r="D123" s="186" t="s">
        <v>141</v>
      </c>
      <c r="E123" s="209" t="s">
        <v>19</v>
      </c>
      <c r="F123" s="210" t="s">
        <v>953</v>
      </c>
      <c r="G123" s="208"/>
      <c r="H123" s="209" t="s">
        <v>19</v>
      </c>
      <c r="I123" s="211"/>
      <c r="J123" s="208"/>
      <c r="K123" s="208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141</v>
      </c>
      <c r="AU123" s="216" t="s">
        <v>82</v>
      </c>
      <c r="AV123" s="14" t="s">
        <v>79</v>
      </c>
      <c r="AW123" s="14" t="s">
        <v>33</v>
      </c>
      <c r="AX123" s="14" t="s">
        <v>71</v>
      </c>
      <c r="AY123" s="216" t="s">
        <v>130</v>
      </c>
    </row>
    <row r="124" spans="2:51" s="13" customFormat="1" ht="12">
      <c r="B124" s="191"/>
      <c r="C124" s="192"/>
      <c r="D124" s="186" t="s">
        <v>141</v>
      </c>
      <c r="E124" s="193" t="s">
        <v>19</v>
      </c>
      <c r="F124" s="194" t="s">
        <v>995</v>
      </c>
      <c r="G124" s="192"/>
      <c r="H124" s="195">
        <v>10.8</v>
      </c>
      <c r="I124" s="196"/>
      <c r="J124" s="192"/>
      <c r="K124" s="192"/>
      <c r="L124" s="197"/>
      <c r="M124" s="198"/>
      <c r="N124" s="199"/>
      <c r="O124" s="199"/>
      <c r="P124" s="199"/>
      <c r="Q124" s="199"/>
      <c r="R124" s="199"/>
      <c r="S124" s="199"/>
      <c r="T124" s="200"/>
      <c r="AT124" s="201" t="s">
        <v>141</v>
      </c>
      <c r="AU124" s="201" t="s">
        <v>82</v>
      </c>
      <c r="AV124" s="13" t="s">
        <v>82</v>
      </c>
      <c r="AW124" s="13" t="s">
        <v>33</v>
      </c>
      <c r="AX124" s="13" t="s">
        <v>71</v>
      </c>
      <c r="AY124" s="201" t="s">
        <v>130</v>
      </c>
    </row>
    <row r="125" spans="1:65" s="2" customFormat="1" ht="14.4" customHeight="1">
      <c r="A125" s="34"/>
      <c r="B125" s="35"/>
      <c r="C125" s="173" t="s">
        <v>183</v>
      </c>
      <c r="D125" s="173" t="s">
        <v>132</v>
      </c>
      <c r="E125" s="174" t="s">
        <v>996</v>
      </c>
      <c r="F125" s="175" t="s">
        <v>997</v>
      </c>
      <c r="G125" s="176" t="s">
        <v>272</v>
      </c>
      <c r="H125" s="177">
        <v>22</v>
      </c>
      <c r="I125" s="178"/>
      <c r="J125" s="179">
        <f>ROUND(I125*H125,2)</f>
        <v>0</v>
      </c>
      <c r="K125" s="175" t="s">
        <v>136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0.98</v>
      </c>
      <c r="T125" s="183">
        <f>S125*H125</f>
        <v>21.56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137</v>
      </c>
      <c r="AT125" s="184" t="s">
        <v>132</v>
      </c>
      <c r="AU125" s="184" t="s">
        <v>82</v>
      </c>
      <c r="AY125" s="17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79</v>
      </c>
      <c r="BK125" s="185">
        <f>ROUND(I125*H125,2)</f>
        <v>0</v>
      </c>
      <c r="BL125" s="17" t="s">
        <v>137</v>
      </c>
      <c r="BM125" s="184" t="s">
        <v>998</v>
      </c>
    </row>
    <row r="126" spans="1:47" s="2" customFormat="1" ht="19.2">
      <c r="A126" s="34"/>
      <c r="B126" s="35"/>
      <c r="C126" s="36"/>
      <c r="D126" s="186" t="s">
        <v>139</v>
      </c>
      <c r="E126" s="36"/>
      <c r="F126" s="187" t="s">
        <v>999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139</v>
      </c>
      <c r="AU126" s="17" t="s">
        <v>82</v>
      </c>
    </row>
    <row r="127" spans="2:51" s="14" customFormat="1" ht="12">
      <c r="B127" s="207"/>
      <c r="C127" s="208"/>
      <c r="D127" s="186" t="s">
        <v>141</v>
      </c>
      <c r="E127" s="209" t="s">
        <v>19</v>
      </c>
      <c r="F127" s="210" t="s">
        <v>953</v>
      </c>
      <c r="G127" s="208"/>
      <c r="H127" s="209" t="s">
        <v>19</v>
      </c>
      <c r="I127" s="211"/>
      <c r="J127" s="208"/>
      <c r="K127" s="208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141</v>
      </c>
      <c r="AU127" s="216" t="s">
        <v>82</v>
      </c>
      <c r="AV127" s="14" t="s">
        <v>79</v>
      </c>
      <c r="AW127" s="14" t="s">
        <v>33</v>
      </c>
      <c r="AX127" s="14" t="s">
        <v>71</v>
      </c>
      <c r="AY127" s="216" t="s">
        <v>130</v>
      </c>
    </row>
    <row r="128" spans="2:51" s="13" customFormat="1" ht="12">
      <c r="B128" s="191"/>
      <c r="C128" s="192"/>
      <c r="D128" s="186" t="s">
        <v>141</v>
      </c>
      <c r="E128" s="193" t="s">
        <v>19</v>
      </c>
      <c r="F128" s="194" t="s">
        <v>1000</v>
      </c>
      <c r="G128" s="192"/>
      <c r="H128" s="195">
        <v>22</v>
      </c>
      <c r="I128" s="196"/>
      <c r="J128" s="192"/>
      <c r="K128" s="192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141</v>
      </c>
      <c r="AU128" s="201" t="s">
        <v>82</v>
      </c>
      <c r="AV128" s="13" t="s">
        <v>82</v>
      </c>
      <c r="AW128" s="13" t="s">
        <v>33</v>
      </c>
      <c r="AX128" s="13" t="s">
        <v>71</v>
      </c>
      <c r="AY128" s="201" t="s">
        <v>130</v>
      </c>
    </row>
    <row r="129" spans="2:63" s="12" customFormat="1" ht="22.8" customHeight="1">
      <c r="B129" s="157"/>
      <c r="C129" s="158"/>
      <c r="D129" s="159" t="s">
        <v>70</v>
      </c>
      <c r="E129" s="171" t="s">
        <v>1001</v>
      </c>
      <c r="F129" s="171" t="s">
        <v>1002</v>
      </c>
      <c r="G129" s="158"/>
      <c r="H129" s="158"/>
      <c r="I129" s="161"/>
      <c r="J129" s="172">
        <f>BK129</f>
        <v>0</v>
      </c>
      <c r="K129" s="158"/>
      <c r="L129" s="163"/>
      <c r="M129" s="164"/>
      <c r="N129" s="165"/>
      <c r="O129" s="165"/>
      <c r="P129" s="166">
        <f>SUM(P130:P168)</f>
        <v>0</v>
      </c>
      <c r="Q129" s="165"/>
      <c r="R129" s="166">
        <f>SUM(R130:R168)</f>
        <v>0</v>
      </c>
      <c r="S129" s="165"/>
      <c r="T129" s="167">
        <f>SUM(T130:T168)</f>
        <v>0</v>
      </c>
      <c r="AR129" s="168" t="s">
        <v>79</v>
      </c>
      <c r="AT129" s="169" t="s">
        <v>70</v>
      </c>
      <c r="AU129" s="169" t="s">
        <v>79</v>
      </c>
      <c r="AY129" s="168" t="s">
        <v>130</v>
      </c>
      <c r="BK129" s="170">
        <f>SUM(BK130:BK168)</f>
        <v>0</v>
      </c>
    </row>
    <row r="130" spans="1:65" s="2" customFormat="1" ht="19.8" customHeight="1">
      <c r="A130" s="34"/>
      <c r="B130" s="35"/>
      <c r="C130" s="173" t="s">
        <v>188</v>
      </c>
      <c r="D130" s="173" t="s">
        <v>132</v>
      </c>
      <c r="E130" s="174" t="s">
        <v>1003</v>
      </c>
      <c r="F130" s="175" t="s">
        <v>1004</v>
      </c>
      <c r="G130" s="176" t="s">
        <v>261</v>
      </c>
      <c r="H130" s="177">
        <v>200.93</v>
      </c>
      <c r="I130" s="178"/>
      <c r="J130" s="179">
        <f>ROUND(I130*H130,2)</f>
        <v>0</v>
      </c>
      <c r="K130" s="175" t="s">
        <v>136</v>
      </c>
      <c r="L130" s="39"/>
      <c r="M130" s="180" t="s">
        <v>19</v>
      </c>
      <c r="N130" s="181" t="s">
        <v>42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137</v>
      </c>
      <c r="AT130" s="184" t="s">
        <v>132</v>
      </c>
      <c r="AU130" s="184" t="s">
        <v>82</v>
      </c>
      <c r="AY130" s="17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79</v>
      </c>
      <c r="BK130" s="185">
        <f>ROUND(I130*H130,2)</f>
        <v>0</v>
      </c>
      <c r="BL130" s="17" t="s">
        <v>137</v>
      </c>
      <c r="BM130" s="184" t="s">
        <v>1005</v>
      </c>
    </row>
    <row r="131" spans="1:47" s="2" customFormat="1" ht="12">
      <c r="A131" s="34"/>
      <c r="B131" s="35"/>
      <c r="C131" s="36"/>
      <c r="D131" s="186" t="s">
        <v>139</v>
      </c>
      <c r="E131" s="36"/>
      <c r="F131" s="187" t="s">
        <v>1006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139</v>
      </c>
      <c r="AU131" s="17" t="s">
        <v>82</v>
      </c>
    </row>
    <row r="132" spans="2:51" s="13" customFormat="1" ht="12">
      <c r="B132" s="191"/>
      <c r="C132" s="192"/>
      <c r="D132" s="186" t="s">
        <v>141</v>
      </c>
      <c r="E132" s="193" t="s">
        <v>19</v>
      </c>
      <c r="F132" s="194" t="s">
        <v>1007</v>
      </c>
      <c r="G132" s="192"/>
      <c r="H132" s="195">
        <v>200.93</v>
      </c>
      <c r="I132" s="196"/>
      <c r="J132" s="192"/>
      <c r="K132" s="192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141</v>
      </c>
      <c r="AU132" s="201" t="s">
        <v>82</v>
      </c>
      <c r="AV132" s="13" t="s">
        <v>82</v>
      </c>
      <c r="AW132" s="13" t="s">
        <v>33</v>
      </c>
      <c r="AX132" s="13" t="s">
        <v>79</v>
      </c>
      <c r="AY132" s="201" t="s">
        <v>130</v>
      </c>
    </row>
    <row r="133" spans="1:65" s="2" customFormat="1" ht="14.4" customHeight="1">
      <c r="A133" s="34"/>
      <c r="B133" s="35"/>
      <c r="C133" s="173" t="s">
        <v>196</v>
      </c>
      <c r="D133" s="173" t="s">
        <v>132</v>
      </c>
      <c r="E133" s="174" t="s">
        <v>1008</v>
      </c>
      <c r="F133" s="175" t="s">
        <v>1009</v>
      </c>
      <c r="G133" s="176" t="s">
        <v>261</v>
      </c>
      <c r="H133" s="177">
        <v>4822.32</v>
      </c>
      <c r="I133" s="178"/>
      <c r="J133" s="179">
        <f>ROUND(I133*H133,2)</f>
        <v>0</v>
      </c>
      <c r="K133" s="175" t="s">
        <v>136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137</v>
      </c>
      <c r="AT133" s="184" t="s">
        <v>132</v>
      </c>
      <c r="AU133" s="184" t="s">
        <v>82</v>
      </c>
      <c r="AY133" s="17" t="s">
        <v>130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79</v>
      </c>
      <c r="BK133" s="185">
        <f>ROUND(I133*H133,2)</f>
        <v>0</v>
      </c>
      <c r="BL133" s="17" t="s">
        <v>137</v>
      </c>
      <c r="BM133" s="184" t="s">
        <v>1010</v>
      </c>
    </row>
    <row r="134" spans="1:47" s="2" customFormat="1" ht="19.2">
      <c r="A134" s="34"/>
      <c r="B134" s="35"/>
      <c r="C134" s="36"/>
      <c r="D134" s="186" t="s">
        <v>139</v>
      </c>
      <c r="E134" s="36"/>
      <c r="F134" s="187" t="s">
        <v>1011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139</v>
      </c>
      <c r="AU134" s="17" t="s">
        <v>82</v>
      </c>
    </row>
    <row r="135" spans="2:51" s="13" customFormat="1" ht="12">
      <c r="B135" s="191"/>
      <c r="C135" s="192"/>
      <c r="D135" s="186" t="s">
        <v>141</v>
      </c>
      <c r="E135" s="193" t="s">
        <v>19</v>
      </c>
      <c r="F135" s="194" t="s">
        <v>1012</v>
      </c>
      <c r="G135" s="192"/>
      <c r="H135" s="195">
        <v>4822.32</v>
      </c>
      <c r="I135" s="196"/>
      <c r="J135" s="192"/>
      <c r="K135" s="192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141</v>
      </c>
      <c r="AU135" s="201" t="s">
        <v>82</v>
      </c>
      <c r="AV135" s="13" t="s">
        <v>82</v>
      </c>
      <c r="AW135" s="13" t="s">
        <v>33</v>
      </c>
      <c r="AX135" s="13" t="s">
        <v>79</v>
      </c>
      <c r="AY135" s="201" t="s">
        <v>130</v>
      </c>
    </row>
    <row r="136" spans="1:65" s="2" customFormat="1" ht="14.4" customHeight="1">
      <c r="A136" s="34"/>
      <c r="B136" s="35"/>
      <c r="C136" s="173" t="s">
        <v>201</v>
      </c>
      <c r="D136" s="173" t="s">
        <v>132</v>
      </c>
      <c r="E136" s="174" t="s">
        <v>1013</v>
      </c>
      <c r="F136" s="175" t="s">
        <v>1014</v>
      </c>
      <c r="G136" s="176" t="s">
        <v>261</v>
      </c>
      <c r="H136" s="177">
        <v>350.154</v>
      </c>
      <c r="I136" s="178"/>
      <c r="J136" s="179">
        <f>ROUND(I136*H136,2)</f>
        <v>0</v>
      </c>
      <c r="K136" s="175" t="s">
        <v>136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137</v>
      </c>
      <c r="AT136" s="184" t="s">
        <v>132</v>
      </c>
      <c r="AU136" s="184" t="s">
        <v>82</v>
      </c>
      <c r="AY136" s="17" t="s">
        <v>130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79</v>
      </c>
      <c r="BK136" s="185">
        <f>ROUND(I136*H136,2)</f>
        <v>0</v>
      </c>
      <c r="BL136" s="17" t="s">
        <v>137</v>
      </c>
      <c r="BM136" s="184" t="s">
        <v>1015</v>
      </c>
    </row>
    <row r="137" spans="1:47" s="2" customFormat="1" ht="12">
      <c r="A137" s="34"/>
      <c r="B137" s="35"/>
      <c r="C137" s="36"/>
      <c r="D137" s="186" t="s">
        <v>139</v>
      </c>
      <c r="E137" s="36"/>
      <c r="F137" s="187" t="s">
        <v>1016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139</v>
      </c>
      <c r="AU137" s="17" t="s">
        <v>82</v>
      </c>
    </row>
    <row r="138" spans="2:51" s="13" customFormat="1" ht="12">
      <c r="B138" s="191"/>
      <c r="C138" s="192"/>
      <c r="D138" s="186" t="s">
        <v>141</v>
      </c>
      <c r="E138" s="193" t="s">
        <v>19</v>
      </c>
      <c r="F138" s="194" t="s">
        <v>1017</v>
      </c>
      <c r="G138" s="192"/>
      <c r="H138" s="195">
        <v>115.68</v>
      </c>
      <c r="I138" s="196"/>
      <c r="J138" s="192"/>
      <c r="K138" s="192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141</v>
      </c>
      <c r="AU138" s="201" t="s">
        <v>82</v>
      </c>
      <c r="AV138" s="13" t="s">
        <v>82</v>
      </c>
      <c r="AW138" s="13" t="s">
        <v>33</v>
      </c>
      <c r="AX138" s="13" t="s">
        <v>71</v>
      </c>
      <c r="AY138" s="201" t="s">
        <v>130</v>
      </c>
    </row>
    <row r="139" spans="2:51" s="13" customFormat="1" ht="12">
      <c r="B139" s="191"/>
      <c r="C139" s="192"/>
      <c r="D139" s="186" t="s">
        <v>141</v>
      </c>
      <c r="E139" s="193" t="s">
        <v>19</v>
      </c>
      <c r="F139" s="194" t="s">
        <v>1018</v>
      </c>
      <c r="G139" s="192"/>
      <c r="H139" s="195">
        <v>183</v>
      </c>
      <c r="I139" s="196"/>
      <c r="J139" s="192"/>
      <c r="K139" s="192"/>
      <c r="L139" s="197"/>
      <c r="M139" s="198"/>
      <c r="N139" s="199"/>
      <c r="O139" s="199"/>
      <c r="P139" s="199"/>
      <c r="Q139" s="199"/>
      <c r="R139" s="199"/>
      <c r="S139" s="199"/>
      <c r="T139" s="200"/>
      <c r="AT139" s="201" t="s">
        <v>141</v>
      </c>
      <c r="AU139" s="201" t="s">
        <v>82</v>
      </c>
      <c r="AV139" s="13" t="s">
        <v>82</v>
      </c>
      <c r="AW139" s="13" t="s">
        <v>33</v>
      </c>
      <c r="AX139" s="13" t="s">
        <v>71</v>
      </c>
      <c r="AY139" s="201" t="s">
        <v>130</v>
      </c>
    </row>
    <row r="140" spans="2:51" s="13" customFormat="1" ht="12">
      <c r="B140" s="191"/>
      <c r="C140" s="192"/>
      <c r="D140" s="186" t="s">
        <v>141</v>
      </c>
      <c r="E140" s="193" t="s">
        <v>19</v>
      </c>
      <c r="F140" s="194" t="s">
        <v>1019</v>
      </c>
      <c r="G140" s="192"/>
      <c r="H140" s="195">
        <v>23.76</v>
      </c>
      <c r="I140" s="196"/>
      <c r="J140" s="192"/>
      <c r="K140" s="192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141</v>
      </c>
      <c r="AU140" s="201" t="s">
        <v>82</v>
      </c>
      <c r="AV140" s="13" t="s">
        <v>82</v>
      </c>
      <c r="AW140" s="13" t="s">
        <v>33</v>
      </c>
      <c r="AX140" s="13" t="s">
        <v>71</v>
      </c>
      <c r="AY140" s="201" t="s">
        <v>130</v>
      </c>
    </row>
    <row r="141" spans="2:51" s="13" customFormat="1" ht="12">
      <c r="B141" s="191"/>
      <c r="C141" s="192"/>
      <c r="D141" s="186" t="s">
        <v>141</v>
      </c>
      <c r="E141" s="193" t="s">
        <v>19</v>
      </c>
      <c r="F141" s="194" t="s">
        <v>1020</v>
      </c>
      <c r="G141" s="192"/>
      <c r="H141" s="195">
        <v>26.84</v>
      </c>
      <c r="I141" s="196"/>
      <c r="J141" s="192"/>
      <c r="K141" s="192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141</v>
      </c>
      <c r="AU141" s="201" t="s">
        <v>82</v>
      </c>
      <c r="AV141" s="13" t="s">
        <v>82</v>
      </c>
      <c r="AW141" s="13" t="s">
        <v>33</v>
      </c>
      <c r="AX141" s="13" t="s">
        <v>71</v>
      </c>
      <c r="AY141" s="201" t="s">
        <v>130</v>
      </c>
    </row>
    <row r="142" spans="2:51" s="13" customFormat="1" ht="12">
      <c r="B142" s="191"/>
      <c r="C142" s="192"/>
      <c r="D142" s="186" t="s">
        <v>141</v>
      </c>
      <c r="E142" s="193" t="s">
        <v>19</v>
      </c>
      <c r="F142" s="194" t="s">
        <v>1021</v>
      </c>
      <c r="G142" s="192"/>
      <c r="H142" s="195">
        <v>0.874</v>
      </c>
      <c r="I142" s="196"/>
      <c r="J142" s="192"/>
      <c r="K142" s="192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141</v>
      </c>
      <c r="AU142" s="201" t="s">
        <v>82</v>
      </c>
      <c r="AV142" s="13" t="s">
        <v>82</v>
      </c>
      <c r="AW142" s="13" t="s">
        <v>33</v>
      </c>
      <c r="AX142" s="13" t="s">
        <v>71</v>
      </c>
      <c r="AY142" s="201" t="s">
        <v>130</v>
      </c>
    </row>
    <row r="143" spans="1:65" s="2" customFormat="1" ht="14.4" customHeight="1">
      <c r="A143" s="34"/>
      <c r="B143" s="35"/>
      <c r="C143" s="173" t="s">
        <v>209</v>
      </c>
      <c r="D143" s="173" t="s">
        <v>132</v>
      </c>
      <c r="E143" s="174" t="s">
        <v>1022</v>
      </c>
      <c r="F143" s="175" t="s">
        <v>1023</v>
      </c>
      <c r="G143" s="176" t="s">
        <v>261</v>
      </c>
      <c r="H143" s="177">
        <v>8390.586</v>
      </c>
      <c r="I143" s="178"/>
      <c r="J143" s="179">
        <f>ROUND(I143*H143,2)</f>
        <v>0</v>
      </c>
      <c r="K143" s="175" t="s">
        <v>136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137</v>
      </c>
      <c r="AT143" s="184" t="s">
        <v>132</v>
      </c>
      <c r="AU143" s="184" t="s">
        <v>82</v>
      </c>
      <c r="AY143" s="17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79</v>
      </c>
      <c r="BK143" s="185">
        <f>ROUND(I143*H143,2)</f>
        <v>0</v>
      </c>
      <c r="BL143" s="17" t="s">
        <v>137</v>
      </c>
      <c r="BM143" s="184" t="s">
        <v>1024</v>
      </c>
    </row>
    <row r="144" spans="1:47" s="2" customFormat="1" ht="19.2">
      <c r="A144" s="34"/>
      <c r="B144" s="35"/>
      <c r="C144" s="36"/>
      <c r="D144" s="186" t="s">
        <v>139</v>
      </c>
      <c r="E144" s="36"/>
      <c r="F144" s="187" t="s">
        <v>1025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139</v>
      </c>
      <c r="AU144" s="17" t="s">
        <v>82</v>
      </c>
    </row>
    <row r="145" spans="2:51" s="13" customFormat="1" ht="12">
      <c r="B145" s="191"/>
      <c r="C145" s="192"/>
      <c r="D145" s="186" t="s">
        <v>141</v>
      </c>
      <c r="E145" s="193" t="s">
        <v>19</v>
      </c>
      <c r="F145" s="194" t="s">
        <v>1026</v>
      </c>
      <c r="G145" s="192"/>
      <c r="H145" s="195">
        <v>2776.32</v>
      </c>
      <c r="I145" s="196"/>
      <c r="J145" s="192"/>
      <c r="K145" s="192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141</v>
      </c>
      <c r="AU145" s="201" t="s">
        <v>82</v>
      </c>
      <c r="AV145" s="13" t="s">
        <v>82</v>
      </c>
      <c r="AW145" s="13" t="s">
        <v>33</v>
      </c>
      <c r="AX145" s="13" t="s">
        <v>71</v>
      </c>
      <c r="AY145" s="201" t="s">
        <v>130</v>
      </c>
    </row>
    <row r="146" spans="2:51" s="13" customFormat="1" ht="12">
      <c r="B146" s="191"/>
      <c r="C146" s="192"/>
      <c r="D146" s="186" t="s">
        <v>141</v>
      </c>
      <c r="E146" s="193" t="s">
        <v>19</v>
      </c>
      <c r="F146" s="194" t="s">
        <v>1027</v>
      </c>
      <c r="G146" s="192"/>
      <c r="H146" s="195">
        <v>4392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141</v>
      </c>
      <c r="AU146" s="201" t="s">
        <v>82</v>
      </c>
      <c r="AV146" s="13" t="s">
        <v>82</v>
      </c>
      <c r="AW146" s="13" t="s">
        <v>33</v>
      </c>
      <c r="AX146" s="13" t="s">
        <v>71</v>
      </c>
      <c r="AY146" s="201" t="s">
        <v>130</v>
      </c>
    </row>
    <row r="147" spans="2:51" s="13" customFormat="1" ht="12">
      <c r="B147" s="191"/>
      <c r="C147" s="192"/>
      <c r="D147" s="186" t="s">
        <v>141</v>
      </c>
      <c r="E147" s="193" t="s">
        <v>19</v>
      </c>
      <c r="F147" s="194" t="s">
        <v>1028</v>
      </c>
      <c r="G147" s="192"/>
      <c r="H147" s="195">
        <v>570.24</v>
      </c>
      <c r="I147" s="196"/>
      <c r="J147" s="192"/>
      <c r="K147" s="192"/>
      <c r="L147" s="197"/>
      <c r="M147" s="198"/>
      <c r="N147" s="199"/>
      <c r="O147" s="199"/>
      <c r="P147" s="199"/>
      <c r="Q147" s="199"/>
      <c r="R147" s="199"/>
      <c r="S147" s="199"/>
      <c r="T147" s="200"/>
      <c r="AT147" s="201" t="s">
        <v>141</v>
      </c>
      <c r="AU147" s="201" t="s">
        <v>82</v>
      </c>
      <c r="AV147" s="13" t="s">
        <v>82</v>
      </c>
      <c r="AW147" s="13" t="s">
        <v>33</v>
      </c>
      <c r="AX147" s="13" t="s">
        <v>71</v>
      </c>
      <c r="AY147" s="201" t="s">
        <v>130</v>
      </c>
    </row>
    <row r="148" spans="2:51" s="13" customFormat="1" ht="12">
      <c r="B148" s="191"/>
      <c r="C148" s="192"/>
      <c r="D148" s="186" t="s">
        <v>141</v>
      </c>
      <c r="E148" s="193" t="s">
        <v>19</v>
      </c>
      <c r="F148" s="194" t="s">
        <v>1029</v>
      </c>
      <c r="G148" s="192"/>
      <c r="H148" s="195">
        <v>644.16</v>
      </c>
      <c r="I148" s="196"/>
      <c r="J148" s="192"/>
      <c r="K148" s="192"/>
      <c r="L148" s="197"/>
      <c r="M148" s="198"/>
      <c r="N148" s="199"/>
      <c r="O148" s="199"/>
      <c r="P148" s="199"/>
      <c r="Q148" s="199"/>
      <c r="R148" s="199"/>
      <c r="S148" s="199"/>
      <c r="T148" s="200"/>
      <c r="AT148" s="201" t="s">
        <v>141</v>
      </c>
      <c r="AU148" s="201" t="s">
        <v>82</v>
      </c>
      <c r="AV148" s="13" t="s">
        <v>82</v>
      </c>
      <c r="AW148" s="13" t="s">
        <v>33</v>
      </c>
      <c r="AX148" s="13" t="s">
        <v>71</v>
      </c>
      <c r="AY148" s="201" t="s">
        <v>130</v>
      </c>
    </row>
    <row r="149" spans="2:51" s="13" customFormat="1" ht="12">
      <c r="B149" s="191"/>
      <c r="C149" s="192"/>
      <c r="D149" s="186" t="s">
        <v>141</v>
      </c>
      <c r="E149" s="193" t="s">
        <v>19</v>
      </c>
      <c r="F149" s="194" t="s">
        <v>1030</v>
      </c>
      <c r="G149" s="192"/>
      <c r="H149" s="195">
        <v>7.866</v>
      </c>
      <c r="I149" s="196"/>
      <c r="J149" s="192"/>
      <c r="K149" s="192"/>
      <c r="L149" s="197"/>
      <c r="M149" s="198"/>
      <c r="N149" s="199"/>
      <c r="O149" s="199"/>
      <c r="P149" s="199"/>
      <c r="Q149" s="199"/>
      <c r="R149" s="199"/>
      <c r="S149" s="199"/>
      <c r="T149" s="200"/>
      <c r="AT149" s="201" t="s">
        <v>141</v>
      </c>
      <c r="AU149" s="201" t="s">
        <v>82</v>
      </c>
      <c r="AV149" s="13" t="s">
        <v>82</v>
      </c>
      <c r="AW149" s="13" t="s">
        <v>33</v>
      </c>
      <c r="AX149" s="13" t="s">
        <v>71</v>
      </c>
      <c r="AY149" s="201" t="s">
        <v>130</v>
      </c>
    </row>
    <row r="150" spans="1:65" s="2" customFormat="1" ht="14.4" customHeight="1">
      <c r="A150" s="34"/>
      <c r="B150" s="35"/>
      <c r="C150" s="173" t="s">
        <v>216</v>
      </c>
      <c r="D150" s="173" t="s">
        <v>132</v>
      </c>
      <c r="E150" s="174" t="s">
        <v>1031</v>
      </c>
      <c r="F150" s="175" t="s">
        <v>1032</v>
      </c>
      <c r="G150" s="176" t="s">
        <v>261</v>
      </c>
      <c r="H150" s="177">
        <v>50.6</v>
      </c>
      <c r="I150" s="178"/>
      <c r="J150" s="179">
        <f>ROUND(I150*H150,2)</f>
        <v>0</v>
      </c>
      <c r="K150" s="175" t="s">
        <v>136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137</v>
      </c>
      <c r="AT150" s="184" t="s">
        <v>132</v>
      </c>
      <c r="AU150" s="184" t="s">
        <v>82</v>
      </c>
      <c r="AY150" s="17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137</v>
      </c>
      <c r="BM150" s="184" t="s">
        <v>1033</v>
      </c>
    </row>
    <row r="151" spans="1:47" s="2" customFormat="1" ht="19.2">
      <c r="A151" s="34"/>
      <c r="B151" s="35"/>
      <c r="C151" s="36"/>
      <c r="D151" s="186" t="s">
        <v>139</v>
      </c>
      <c r="E151" s="36"/>
      <c r="F151" s="187" t="s">
        <v>1034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139</v>
      </c>
      <c r="AU151" s="17" t="s">
        <v>82</v>
      </c>
    </row>
    <row r="152" spans="2:51" s="13" customFormat="1" ht="12">
      <c r="B152" s="191"/>
      <c r="C152" s="192"/>
      <c r="D152" s="186" t="s">
        <v>141</v>
      </c>
      <c r="E152" s="193" t="s">
        <v>19</v>
      </c>
      <c r="F152" s="194" t="s">
        <v>1019</v>
      </c>
      <c r="G152" s="192"/>
      <c r="H152" s="195">
        <v>23.76</v>
      </c>
      <c r="I152" s="196"/>
      <c r="J152" s="192"/>
      <c r="K152" s="192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141</v>
      </c>
      <c r="AU152" s="201" t="s">
        <v>82</v>
      </c>
      <c r="AV152" s="13" t="s">
        <v>82</v>
      </c>
      <c r="AW152" s="13" t="s">
        <v>33</v>
      </c>
      <c r="AX152" s="13" t="s">
        <v>71</v>
      </c>
      <c r="AY152" s="201" t="s">
        <v>130</v>
      </c>
    </row>
    <row r="153" spans="2:51" s="13" customFormat="1" ht="12">
      <c r="B153" s="191"/>
      <c r="C153" s="192"/>
      <c r="D153" s="186" t="s">
        <v>141</v>
      </c>
      <c r="E153" s="193" t="s">
        <v>19</v>
      </c>
      <c r="F153" s="194" t="s">
        <v>1020</v>
      </c>
      <c r="G153" s="192"/>
      <c r="H153" s="195">
        <v>26.84</v>
      </c>
      <c r="I153" s="196"/>
      <c r="J153" s="192"/>
      <c r="K153" s="192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141</v>
      </c>
      <c r="AU153" s="201" t="s">
        <v>82</v>
      </c>
      <c r="AV153" s="13" t="s">
        <v>82</v>
      </c>
      <c r="AW153" s="13" t="s">
        <v>33</v>
      </c>
      <c r="AX153" s="13" t="s">
        <v>71</v>
      </c>
      <c r="AY153" s="201" t="s">
        <v>130</v>
      </c>
    </row>
    <row r="154" spans="1:65" s="2" customFormat="1" ht="19.8" customHeight="1">
      <c r="A154" s="34"/>
      <c r="B154" s="35"/>
      <c r="C154" s="173" t="s">
        <v>8</v>
      </c>
      <c r="D154" s="173" t="s">
        <v>132</v>
      </c>
      <c r="E154" s="174" t="s">
        <v>1035</v>
      </c>
      <c r="F154" s="175" t="s">
        <v>1036</v>
      </c>
      <c r="G154" s="176" t="s">
        <v>261</v>
      </c>
      <c r="H154" s="177">
        <v>338.17</v>
      </c>
      <c r="I154" s="178"/>
      <c r="J154" s="179">
        <f>ROUND(I154*H154,2)</f>
        <v>0</v>
      </c>
      <c r="K154" s="175" t="s">
        <v>136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137</v>
      </c>
      <c r="AT154" s="184" t="s">
        <v>132</v>
      </c>
      <c r="AU154" s="184" t="s">
        <v>82</v>
      </c>
      <c r="AY154" s="17" t="s">
        <v>130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79</v>
      </c>
      <c r="BK154" s="185">
        <f>ROUND(I154*H154,2)</f>
        <v>0</v>
      </c>
      <c r="BL154" s="17" t="s">
        <v>137</v>
      </c>
      <c r="BM154" s="184" t="s">
        <v>1037</v>
      </c>
    </row>
    <row r="155" spans="1:47" s="2" customFormat="1" ht="19.2">
      <c r="A155" s="34"/>
      <c r="B155" s="35"/>
      <c r="C155" s="36"/>
      <c r="D155" s="186" t="s">
        <v>139</v>
      </c>
      <c r="E155" s="36"/>
      <c r="F155" s="187" t="s">
        <v>1038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139</v>
      </c>
      <c r="AU155" s="17" t="s">
        <v>82</v>
      </c>
    </row>
    <row r="156" spans="2:51" s="13" customFormat="1" ht="12">
      <c r="B156" s="191"/>
      <c r="C156" s="192"/>
      <c r="D156" s="186" t="s">
        <v>141</v>
      </c>
      <c r="E156" s="193" t="s">
        <v>19</v>
      </c>
      <c r="F156" s="194" t="s">
        <v>1007</v>
      </c>
      <c r="G156" s="192"/>
      <c r="H156" s="195">
        <v>200.93</v>
      </c>
      <c r="I156" s="196"/>
      <c r="J156" s="192"/>
      <c r="K156" s="192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141</v>
      </c>
      <c r="AU156" s="201" t="s">
        <v>82</v>
      </c>
      <c r="AV156" s="13" t="s">
        <v>82</v>
      </c>
      <c r="AW156" s="13" t="s">
        <v>33</v>
      </c>
      <c r="AX156" s="13" t="s">
        <v>71</v>
      </c>
      <c r="AY156" s="201" t="s">
        <v>130</v>
      </c>
    </row>
    <row r="157" spans="2:51" s="13" customFormat="1" ht="12">
      <c r="B157" s="191"/>
      <c r="C157" s="192"/>
      <c r="D157" s="186" t="s">
        <v>141</v>
      </c>
      <c r="E157" s="193" t="s">
        <v>19</v>
      </c>
      <c r="F157" s="194" t="s">
        <v>1017</v>
      </c>
      <c r="G157" s="192"/>
      <c r="H157" s="195">
        <v>115.68</v>
      </c>
      <c r="I157" s="196"/>
      <c r="J157" s="192"/>
      <c r="K157" s="192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141</v>
      </c>
      <c r="AU157" s="201" t="s">
        <v>82</v>
      </c>
      <c r="AV157" s="13" t="s">
        <v>82</v>
      </c>
      <c r="AW157" s="13" t="s">
        <v>33</v>
      </c>
      <c r="AX157" s="13" t="s">
        <v>71</v>
      </c>
      <c r="AY157" s="201" t="s">
        <v>130</v>
      </c>
    </row>
    <row r="158" spans="2:51" s="13" customFormat="1" ht="12">
      <c r="B158" s="191"/>
      <c r="C158" s="192"/>
      <c r="D158" s="186" t="s">
        <v>141</v>
      </c>
      <c r="E158" s="193" t="s">
        <v>19</v>
      </c>
      <c r="F158" s="194" t="s">
        <v>1039</v>
      </c>
      <c r="G158" s="192"/>
      <c r="H158" s="195">
        <v>21.56</v>
      </c>
      <c r="I158" s="196"/>
      <c r="J158" s="192"/>
      <c r="K158" s="192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141</v>
      </c>
      <c r="AU158" s="201" t="s">
        <v>82</v>
      </c>
      <c r="AV158" s="13" t="s">
        <v>82</v>
      </c>
      <c r="AW158" s="13" t="s">
        <v>33</v>
      </c>
      <c r="AX158" s="13" t="s">
        <v>71</v>
      </c>
      <c r="AY158" s="201" t="s">
        <v>130</v>
      </c>
    </row>
    <row r="159" spans="1:65" s="2" customFormat="1" ht="14.4" customHeight="1">
      <c r="A159" s="34"/>
      <c r="B159" s="35"/>
      <c r="C159" s="173" t="s">
        <v>229</v>
      </c>
      <c r="D159" s="173" t="s">
        <v>132</v>
      </c>
      <c r="E159" s="174" t="s">
        <v>1040</v>
      </c>
      <c r="F159" s="175" t="s">
        <v>467</v>
      </c>
      <c r="G159" s="176" t="s">
        <v>261</v>
      </c>
      <c r="H159" s="177">
        <v>227.55</v>
      </c>
      <c r="I159" s="178"/>
      <c r="J159" s="179">
        <f>ROUND(I159*H159,2)</f>
        <v>0</v>
      </c>
      <c r="K159" s="175" t="s">
        <v>136</v>
      </c>
      <c r="L159" s="39"/>
      <c r="M159" s="180" t="s">
        <v>19</v>
      </c>
      <c r="N159" s="181" t="s">
        <v>42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137</v>
      </c>
      <c r="AT159" s="184" t="s">
        <v>132</v>
      </c>
      <c r="AU159" s="184" t="s">
        <v>82</v>
      </c>
      <c r="AY159" s="17" t="s">
        <v>130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79</v>
      </c>
      <c r="BK159" s="185">
        <f>ROUND(I159*H159,2)</f>
        <v>0</v>
      </c>
      <c r="BL159" s="17" t="s">
        <v>137</v>
      </c>
      <c r="BM159" s="184" t="s">
        <v>1041</v>
      </c>
    </row>
    <row r="160" spans="1:47" s="2" customFormat="1" ht="19.2">
      <c r="A160" s="34"/>
      <c r="B160" s="35"/>
      <c r="C160" s="36"/>
      <c r="D160" s="186" t="s">
        <v>139</v>
      </c>
      <c r="E160" s="36"/>
      <c r="F160" s="187" t="s">
        <v>469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139</v>
      </c>
      <c r="AU160" s="17" t="s">
        <v>82</v>
      </c>
    </row>
    <row r="161" spans="2:51" s="13" customFormat="1" ht="12">
      <c r="B161" s="191"/>
      <c r="C161" s="192"/>
      <c r="D161" s="186" t="s">
        <v>141</v>
      </c>
      <c r="E161" s="193" t="s">
        <v>19</v>
      </c>
      <c r="F161" s="194" t="s">
        <v>1018</v>
      </c>
      <c r="G161" s="192"/>
      <c r="H161" s="195">
        <v>183</v>
      </c>
      <c r="I161" s="196"/>
      <c r="J161" s="192"/>
      <c r="K161" s="192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141</v>
      </c>
      <c r="AU161" s="201" t="s">
        <v>82</v>
      </c>
      <c r="AV161" s="13" t="s">
        <v>82</v>
      </c>
      <c r="AW161" s="13" t="s">
        <v>33</v>
      </c>
      <c r="AX161" s="13" t="s">
        <v>71</v>
      </c>
      <c r="AY161" s="201" t="s">
        <v>130</v>
      </c>
    </row>
    <row r="162" spans="2:51" s="13" customFormat="1" ht="12">
      <c r="B162" s="191"/>
      <c r="C162" s="192"/>
      <c r="D162" s="186" t="s">
        <v>141</v>
      </c>
      <c r="E162" s="193" t="s">
        <v>19</v>
      </c>
      <c r="F162" s="194" t="s">
        <v>1042</v>
      </c>
      <c r="G162" s="192"/>
      <c r="H162" s="195">
        <v>44.55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141</v>
      </c>
      <c r="AU162" s="201" t="s">
        <v>82</v>
      </c>
      <c r="AV162" s="13" t="s">
        <v>82</v>
      </c>
      <c r="AW162" s="13" t="s">
        <v>33</v>
      </c>
      <c r="AX162" s="13" t="s">
        <v>71</v>
      </c>
      <c r="AY162" s="201" t="s">
        <v>130</v>
      </c>
    </row>
    <row r="163" spans="1:65" s="2" customFormat="1" ht="14.4" customHeight="1">
      <c r="A163" s="34"/>
      <c r="B163" s="35"/>
      <c r="C163" s="173" t="s">
        <v>237</v>
      </c>
      <c r="D163" s="173" t="s">
        <v>132</v>
      </c>
      <c r="E163" s="174" t="s">
        <v>1043</v>
      </c>
      <c r="F163" s="175" t="s">
        <v>1044</v>
      </c>
      <c r="G163" s="176" t="s">
        <v>261</v>
      </c>
      <c r="H163" s="177">
        <v>21.56</v>
      </c>
      <c r="I163" s="178"/>
      <c r="J163" s="179">
        <f>ROUND(I163*H163,2)</f>
        <v>0</v>
      </c>
      <c r="K163" s="175" t="s">
        <v>136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137</v>
      </c>
      <c r="AT163" s="184" t="s">
        <v>132</v>
      </c>
      <c r="AU163" s="184" t="s">
        <v>82</v>
      </c>
      <c r="AY163" s="17" t="s">
        <v>130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137</v>
      </c>
      <c r="BM163" s="184" t="s">
        <v>1045</v>
      </c>
    </row>
    <row r="164" spans="1:47" s="2" customFormat="1" ht="12">
      <c r="A164" s="34"/>
      <c r="B164" s="35"/>
      <c r="C164" s="36"/>
      <c r="D164" s="186" t="s">
        <v>139</v>
      </c>
      <c r="E164" s="36"/>
      <c r="F164" s="187" t="s">
        <v>1046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139</v>
      </c>
      <c r="AU164" s="17" t="s">
        <v>82</v>
      </c>
    </row>
    <row r="165" spans="2:51" s="13" customFormat="1" ht="12">
      <c r="B165" s="191"/>
      <c r="C165" s="192"/>
      <c r="D165" s="186" t="s">
        <v>141</v>
      </c>
      <c r="E165" s="193" t="s">
        <v>19</v>
      </c>
      <c r="F165" s="194" t="s">
        <v>1039</v>
      </c>
      <c r="G165" s="192"/>
      <c r="H165" s="195">
        <v>21.56</v>
      </c>
      <c r="I165" s="196"/>
      <c r="J165" s="192"/>
      <c r="K165" s="192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141</v>
      </c>
      <c r="AU165" s="201" t="s">
        <v>82</v>
      </c>
      <c r="AV165" s="13" t="s">
        <v>82</v>
      </c>
      <c r="AW165" s="13" t="s">
        <v>33</v>
      </c>
      <c r="AX165" s="13" t="s">
        <v>79</v>
      </c>
      <c r="AY165" s="201" t="s">
        <v>130</v>
      </c>
    </row>
    <row r="166" spans="1:65" s="2" customFormat="1" ht="14.4" customHeight="1">
      <c r="A166" s="34"/>
      <c r="B166" s="35"/>
      <c r="C166" s="173" t="s">
        <v>244</v>
      </c>
      <c r="D166" s="173" t="s">
        <v>132</v>
      </c>
      <c r="E166" s="174" t="s">
        <v>1047</v>
      </c>
      <c r="F166" s="175" t="s">
        <v>1048</v>
      </c>
      <c r="G166" s="176" t="s">
        <v>261</v>
      </c>
      <c r="H166" s="177">
        <v>517.44</v>
      </c>
      <c r="I166" s="178"/>
      <c r="J166" s="179">
        <f>ROUND(I166*H166,2)</f>
        <v>0</v>
      </c>
      <c r="K166" s="175" t="s">
        <v>136</v>
      </c>
      <c r="L166" s="39"/>
      <c r="M166" s="180" t="s">
        <v>19</v>
      </c>
      <c r="N166" s="181" t="s">
        <v>42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137</v>
      </c>
      <c r="AT166" s="184" t="s">
        <v>132</v>
      </c>
      <c r="AU166" s="184" t="s">
        <v>82</v>
      </c>
      <c r="AY166" s="17" t="s">
        <v>130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79</v>
      </c>
      <c r="BK166" s="185">
        <f>ROUND(I166*H166,2)</f>
        <v>0</v>
      </c>
      <c r="BL166" s="17" t="s">
        <v>137</v>
      </c>
      <c r="BM166" s="184" t="s">
        <v>1049</v>
      </c>
    </row>
    <row r="167" spans="1:47" s="2" customFormat="1" ht="19.2">
      <c r="A167" s="34"/>
      <c r="B167" s="35"/>
      <c r="C167" s="36"/>
      <c r="D167" s="186" t="s">
        <v>139</v>
      </c>
      <c r="E167" s="36"/>
      <c r="F167" s="187" t="s">
        <v>1050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139</v>
      </c>
      <c r="AU167" s="17" t="s">
        <v>82</v>
      </c>
    </row>
    <row r="168" spans="2:51" s="13" customFormat="1" ht="12">
      <c r="B168" s="191"/>
      <c r="C168" s="192"/>
      <c r="D168" s="186" t="s">
        <v>141</v>
      </c>
      <c r="E168" s="193" t="s">
        <v>19</v>
      </c>
      <c r="F168" s="194" t="s">
        <v>1051</v>
      </c>
      <c r="G168" s="192"/>
      <c r="H168" s="195">
        <v>517.44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141</v>
      </c>
      <c r="AU168" s="201" t="s">
        <v>82</v>
      </c>
      <c r="AV168" s="13" t="s">
        <v>82</v>
      </c>
      <c r="AW168" s="13" t="s">
        <v>33</v>
      </c>
      <c r="AX168" s="13" t="s">
        <v>79</v>
      </c>
      <c r="AY168" s="201" t="s">
        <v>130</v>
      </c>
    </row>
    <row r="169" spans="2:63" s="12" customFormat="1" ht="25.95" customHeight="1">
      <c r="B169" s="157"/>
      <c r="C169" s="158"/>
      <c r="D169" s="159" t="s">
        <v>70</v>
      </c>
      <c r="E169" s="160" t="s">
        <v>724</v>
      </c>
      <c r="F169" s="160" t="s">
        <v>725</v>
      </c>
      <c r="G169" s="158"/>
      <c r="H169" s="158"/>
      <c r="I169" s="161"/>
      <c r="J169" s="162">
        <f>BK169</f>
        <v>0</v>
      </c>
      <c r="K169" s="158"/>
      <c r="L169" s="163"/>
      <c r="M169" s="164"/>
      <c r="N169" s="165"/>
      <c r="O169" s="165"/>
      <c r="P169" s="166">
        <f>P170</f>
        <v>0</v>
      </c>
      <c r="Q169" s="165"/>
      <c r="R169" s="166">
        <f>R170</f>
        <v>0</v>
      </c>
      <c r="S169" s="165"/>
      <c r="T169" s="167">
        <f>T170</f>
        <v>0.8736</v>
      </c>
      <c r="AR169" s="168" t="s">
        <v>82</v>
      </c>
      <c r="AT169" s="169" t="s">
        <v>70</v>
      </c>
      <c r="AU169" s="169" t="s">
        <v>71</v>
      </c>
      <c r="AY169" s="168" t="s">
        <v>130</v>
      </c>
      <c r="BK169" s="170">
        <f>BK170</f>
        <v>0</v>
      </c>
    </row>
    <row r="170" spans="2:63" s="12" customFormat="1" ht="22.8" customHeight="1">
      <c r="B170" s="157"/>
      <c r="C170" s="158"/>
      <c r="D170" s="159" t="s">
        <v>70</v>
      </c>
      <c r="E170" s="171" t="s">
        <v>726</v>
      </c>
      <c r="F170" s="171" t="s">
        <v>727</v>
      </c>
      <c r="G170" s="158"/>
      <c r="H170" s="158"/>
      <c r="I170" s="161"/>
      <c r="J170" s="172">
        <f>BK170</f>
        <v>0</v>
      </c>
      <c r="K170" s="158"/>
      <c r="L170" s="163"/>
      <c r="M170" s="164"/>
      <c r="N170" s="165"/>
      <c r="O170" s="165"/>
      <c r="P170" s="166">
        <f>SUM(P171:P178)</f>
        <v>0</v>
      </c>
      <c r="Q170" s="165"/>
      <c r="R170" s="166">
        <f>SUM(R171:R178)</f>
        <v>0</v>
      </c>
      <c r="S170" s="165"/>
      <c r="T170" s="167">
        <f>SUM(T171:T178)</f>
        <v>0.8736</v>
      </c>
      <c r="AR170" s="168" t="s">
        <v>82</v>
      </c>
      <c r="AT170" s="169" t="s">
        <v>70</v>
      </c>
      <c r="AU170" s="169" t="s">
        <v>79</v>
      </c>
      <c r="AY170" s="168" t="s">
        <v>130</v>
      </c>
      <c r="BK170" s="170">
        <f>SUM(BK171:BK178)</f>
        <v>0</v>
      </c>
    </row>
    <row r="171" spans="1:65" s="2" customFormat="1" ht="14.4" customHeight="1">
      <c r="A171" s="34"/>
      <c r="B171" s="35"/>
      <c r="C171" s="173" t="s">
        <v>251</v>
      </c>
      <c r="D171" s="173" t="s">
        <v>132</v>
      </c>
      <c r="E171" s="174" t="s">
        <v>1052</v>
      </c>
      <c r="F171" s="175" t="s">
        <v>1053</v>
      </c>
      <c r="G171" s="176" t="s">
        <v>272</v>
      </c>
      <c r="H171" s="177">
        <v>29.6</v>
      </c>
      <c r="I171" s="178"/>
      <c r="J171" s="179">
        <f>ROUND(I171*H171,2)</f>
        <v>0</v>
      </c>
      <c r="K171" s="175" t="s">
        <v>136</v>
      </c>
      <c r="L171" s="39"/>
      <c r="M171" s="180" t="s">
        <v>19</v>
      </c>
      <c r="N171" s="181" t="s">
        <v>42</v>
      </c>
      <c r="O171" s="64"/>
      <c r="P171" s="182">
        <f>O171*H171</f>
        <v>0</v>
      </c>
      <c r="Q171" s="182">
        <v>0</v>
      </c>
      <c r="R171" s="182">
        <f>Q171*H171</f>
        <v>0</v>
      </c>
      <c r="S171" s="182">
        <v>0.016</v>
      </c>
      <c r="T171" s="183">
        <f>S171*H171</f>
        <v>0.4736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229</v>
      </c>
      <c r="AT171" s="184" t="s">
        <v>132</v>
      </c>
      <c r="AU171" s="184" t="s">
        <v>82</v>
      </c>
      <c r="AY171" s="17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79</v>
      </c>
      <c r="BK171" s="185">
        <f>ROUND(I171*H171,2)</f>
        <v>0</v>
      </c>
      <c r="BL171" s="17" t="s">
        <v>229</v>
      </c>
      <c r="BM171" s="184" t="s">
        <v>1054</v>
      </c>
    </row>
    <row r="172" spans="1:47" s="2" customFormat="1" ht="12">
      <c r="A172" s="34"/>
      <c r="B172" s="35"/>
      <c r="C172" s="36"/>
      <c r="D172" s="186" t="s">
        <v>139</v>
      </c>
      <c r="E172" s="36"/>
      <c r="F172" s="187" t="s">
        <v>1055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139</v>
      </c>
      <c r="AU172" s="17" t="s">
        <v>82</v>
      </c>
    </row>
    <row r="173" spans="2:51" s="13" customFormat="1" ht="12">
      <c r="B173" s="191"/>
      <c r="C173" s="192"/>
      <c r="D173" s="186" t="s">
        <v>141</v>
      </c>
      <c r="E173" s="193" t="s">
        <v>19</v>
      </c>
      <c r="F173" s="194" t="s">
        <v>1056</v>
      </c>
      <c r="G173" s="192"/>
      <c r="H173" s="195">
        <v>24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141</v>
      </c>
      <c r="AU173" s="201" t="s">
        <v>82</v>
      </c>
      <c r="AV173" s="13" t="s">
        <v>82</v>
      </c>
      <c r="AW173" s="13" t="s">
        <v>33</v>
      </c>
      <c r="AX173" s="13" t="s">
        <v>71</v>
      </c>
      <c r="AY173" s="201" t="s">
        <v>130</v>
      </c>
    </row>
    <row r="174" spans="2:51" s="13" customFormat="1" ht="12">
      <c r="B174" s="191"/>
      <c r="C174" s="192"/>
      <c r="D174" s="186" t="s">
        <v>141</v>
      </c>
      <c r="E174" s="193" t="s">
        <v>19</v>
      </c>
      <c r="F174" s="194" t="s">
        <v>1057</v>
      </c>
      <c r="G174" s="192"/>
      <c r="H174" s="195">
        <v>5.6</v>
      </c>
      <c r="I174" s="196"/>
      <c r="J174" s="192"/>
      <c r="K174" s="192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141</v>
      </c>
      <c r="AU174" s="201" t="s">
        <v>82</v>
      </c>
      <c r="AV174" s="13" t="s">
        <v>82</v>
      </c>
      <c r="AW174" s="13" t="s">
        <v>33</v>
      </c>
      <c r="AX174" s="13" t="s">
        <v>71</v>
      </c>
      <c r="AY174" s="201" t="s">
        <v>130</v>
      </c>
    </row>
    <row r="175" spans="1:65" s="2" customFormat="1" ht="14.4" customHeight="1">
      <c r="A175" s="34"/>
      <c r="B175" s="35"/>
      <c r="C175" s="173" t="s">
        <v>258</v>
      </c>
      <c r="D175" s="173" t="s">
        <v>132</v>
      </c>
      <c r="E175" s="174" t="s">
        <v>1058</v>
      </c>
      <c r="F175" s="175" t="s">
        <v>1059</v>
      </c>
      <c r="G175" s="176" t="s">
        <v>511</v>
      </c>
      <c r="H175" s="177">
        <v>400</v>
      </c>
      <c r="I175" s="178"/>
      <c r="J175" s="179">
        <f>ROUND(I175*H175,2)</f>
        <v>0</v>
      </c>
      <c r="K175" s="175" t="s">
        <v>136</v>
      </c>
      <c r="L175" s="39"/>
      <c r="M175" s="180" t="s">
        <v>19</v>
      </c>
      <c r="N175" s="181" t="s">
        <v>42</v>
      </c>
      <c r="O175" s="64"/>
      <c r="P175" s="182">
        <f>O175*H175</f>
        <v>0</v>
      </c>
      <c r="Q175" s="182">
        <v>0</v>
      </c>
      <c r="R175" s="182">
        <f>Q175*H175</f>
        <v>0</v>
      </c>
      <c r="S175" s="182">
        <v>0.001</v>
      </c>
      <c r="T175" s="183">
        <f>S175*H175</f>
        <v>0.4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229</v>
      </c>
      <c r="AT175" s="184" t="s">
        <v>132</v>
      </c>
      <c r="AU175" s="184" t="s">
        <v>82</v>
      </c>
      <c r="AY175" s="17" t="s">
        <v>130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79</v>
      </c>
      <c r="BK175" s="185">
        <f>ROUND(I175*H175,2)</f>
        <v>0</v>
      </c>
      <c r="BL175" s="17" t="s">
        <v>229</v>
      </c>
      <c r="BM175" s="184" t="s">
        <v>1060</v>
      </c>
    </row>
    <row r="176" spans="1:47" s="2" customFormat="1" ht="12">
      <c r="A176" s="34"/>
      <c r="B176" s="35"/>
      <c r="C176" s="36"/>
      <c r="D176" s="186" t="s">
        <v>139</v>
      </c>
      <c r="E176" s="36"/>
      <c r="F176" s="187" t="s">
        <v>1061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139</v>
      </c>
      <c r="AU176" s="17" t="s">
        <v>82</v>
      </c>
    </row>
    <row r="177" spans="2:51" s="13" customFormat="1" ht="12">
      <c r="B177" s="191"/>
      <c r="C177" s="192"/>
      <c r="D177" s="186" t="s">
        <v>141</v>
      </c>
      <c r="E177" s="193" t="s">
        <v>19</v>
      </c>
      <c r="F177" s="194" t="s">
        <v>1062</v>
      </c>
      <c r="G177" s="192"/>
      <c r="H177" s="195">
        <v>100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141</v>
      </c>
      <c r="AU177" s="201" t="s">
        <v>82</v>
      </c>
      <c r="AV177" s="13" t="s">
        <v>82</v>
      </c>
      <c r="AW177" s="13" t="s">
        <v>33</v>
      </c>
      <c r="AX177" s="13" t="s">
        <v>71</v>
      </c>
      <c r="AY177" s="201" t="s">
        <v>130</v>
      </c>
    </row>
    <row r="178" spans="2:51" s="13" customFormat="1" ht="12">
      <c r="B178" s="191"/>
      <c r="C178" s="192"/>
      <c r="D178" s="186" t="s">
        <v>141</v>
      </c>
      <c r="E178" s="193" t="s">
        <v>19</v>
      </c>
      <c r="F178" s="194" t="s">
        <v>1063</v>
      </c>
      <c r="G178" s="192"/>
      <c r="H178" s="195">
        <v>300</v>
      </c>
      <c r="I178" s="196"/>
      <c r="J178" s="192"/>
      <c r="K178" s="192"/>
      <c r="L178" s="197"/>
      <c r="M178" s="227"/>
      <c r="N178" s="228"/>
      <c r="O178" s="228"/>
      <c r="P178" s="228"/>
      <c r="Q178" s="228"/>
      <c r="R178" s="228"/>
      <c r="S178" s="228"/>
      <c r="T178" s="229"/>
      <c r="AT178" s="201" t="s">
        <v>141</v>
      </c>
      <c r="AU178" s="201" t="s">
        <v>82</v>
      </c>
      <c r="AV178" s="13" t="s">
        <v>82</v>
      </c>
      <c r="AW178" s="13" t="s">
        <v>33</v>
      </c>
      <c r="AX178" s="13" t="s">
        <v>71</v>
      </c>
      <c r="AY178" s="201" t="s">
        <v>130</v>
      </c>
    </row>
    <row r="179" spans="1:31" s="2" customFormat="1" ht="6.9" customHeight="1">
      <c r="A179" s="34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GeuwbGQnOjQirYI8gN3YGdnSIqfgcjNYcwV/OuWUPFRetKxY5WKpGIOVhIyHf8i9/Qh+6xkV03dskwpGjHgEpQ==" saltValue="XOw83OLSL1ReSxLqT7JDnmMBphG/z2Hr+OpeF5fDwWeGrBJQwQJ2SnbbKF9DuFxV7Uxm/4gSQgIRe1K5RiXaug==" spinCount="100000" sheet="1" objects="1" scenarios="1" formatColumns="0" formatRows="0" autoFilter="0"/>
  <autoFilter ref="C84:K17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96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1064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ROUND((SUM(BE82:BE108)),2)</f>
        <v>0</v>
      </c>
      <c r="G33" s="34"/>
      <c r="H33" s="34"/>
      <c r="I33" s="118">
        <v>0.21</v>
      </c>
      <c r="J33" s="117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ROUND((SUM(BF82:BF108)),2)</f>
        <v>0</v>
      </c>
      <c r="G34" s="34"/>
      <c r="H34" s="34"/>
      <c r="I34" s="118">
        <v>0.15</v>
      </c>
      <c r="J34" s="117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ROUND((SUM(BG82:BG108)),2)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ROUND((SUM(BH82:BH108)),2)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ROUND((SUM(BI82:BI108)),2)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SO-05 - Výsadby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5" customHeight="1">
      <c r="B62" s="140"/>
      <c r="C62" s="141"/>
      <c r="D62" s="142" t="s">
        <v>114</v>
      </c>
      <c r="E62" s="143"/>
      <c r="F62" s="143"/>
      <c r="G62" s="143"/>
      <c r="H62" s="143"/>
      <c r="I62" s="143"/>
      <c r="J62" s="144">
        <f>J106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" customHeight="1">
      <c r="A69" s="34"/>
      <c r="B69" s="35"/>
      <c r="C69" s="23" t="s">
        <v>115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7" customHeight="1">
      <c r="A72" s="34"/>
      <c r="B72" s="35"/>
      <c r="C72" s="36"/>
      <c r="D72" s="36"/>
      <c r="E72" s="352" t="str">
        <f>E7</f>
        <v>Rekonstrukce rybníku Hlíza na ochrannou nádrž a rekonstr. části cesty HC2 v k.ú. Dřevěnice - rekonstrukce rybníku Hlíza</v>
      </c>
      <c r="F72" s="353"/>
      <c r="G72" s="353"/>
      <c r="H72" s="353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5.6" customHeight="1">
      <c r="A74" s="34"/>
      <c r="B74" s="35"/>
      <c r="C74" s="36"/>
      <c r="D74" s="36"/>
      <c r="E74" s="340" t="str">
        <f>E9</f>
        <v>SO-05 - Výsadby</v>
      </c>
      <c r="F74" s="351"/>
      <c r="G74" s="351"/>
      <c r="H74" s="351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59" t="str">
        <f>IF(J12="","",J12)</f>
        <v>5. 11. 2020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" customHeight="1">
      <c r="A78" s="34"/>
      <c r="B78" s="35"/>
      <c r="C78" s="29" t="s">
        <v>25</v>
      </c>
      <c r="D78" s="36"/>
      <c r="E78" s="36"/>
      <c r="F78" s="27" t="str">
        <f>E15</f>
        <v>ČR-SPÚ, Pobočka Jičín</v>
      </c>
      <c r="G78" s="36"/>
      <c r="H78" s="36"/>
      <c r="I78" s="29" t="s">
        <v>31</v>
      </c>
      <c r="J78" s="32" t="str">
        <f>E21</f>
        <v>Agroprojekce Litomyšl, s.r.o.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6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116</v>
      </c>
      <c r="D81" s="149" t="s">
        <v>56</v>
      </c>
      <c r="E81" s="149" t="s">
        <v>52</v>
      </c>
      <c r="F81" s="149" t="s">
        <v>53</v>
      </c>
      <c r="G81" s="149" t="s">
        <v>117</v>
      </c>
      <c r="H81" s="149" t="s">
        <v>118</v>
      </c>
      <c r="I81" s="149" t="s">
        <v>119</v>
      </c>
      <c r="J81" s="149" t="s">
        <v>108</v>
      </c>
      <c r="K81" s="150" t="s">
        <v>120</v>
      </c>
      <c r="L81" s="151"/>
      <c r="M81" s="68" t="s">
        <v>19</v>
      </c>
      <c r="N81" s="69" t="s">
        <v>41</v>
      </c>
      <c r="O81" s="69" t="s">
        <v>121</v>
      </c>
      <c r="P81" s="69" t="s">
        <v>122</v>
      </c>
      <c r="Q81" s="69" t="s">
        <v>123</v>
      </c>
      <c r="R81" s="69" t="s">
        <v>124</v>
      </c>
      <c r="S81" s="69" t="s">
        <v>125</v>
      </c>
      <c r="T81" s="70" t="s">
        <v>126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8" customHeight="1">
      <c r="A82" s="34"/>
      <c r="B82" s="35"/>
      <c r="C82" s="75" t="s">
        <v>127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0.32775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70</v>
      </c>
      <c r="AU82" s="17" t="s">
        <v>109</v>
      </c>
      <c r="BK82" s="156">
        <f>BK83</f>
        <v>0</v>
      </c>
    </row>
    <row r="83" spans="2:63" s="12" customFormat="1" ht="25.95" customHeight="1">
      <c r="B83" s="157"/>
      <c r="C83" s="158"/>
      <c r="D83" s="159" t="s">
        <v>70</v>
      </c>
      <c r="E83" s="160" t="s">
        <v>128</v>
      </c>
      <c r="F83" s="160" t="s">
        <v>129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P84+P106</f>
        <v>0</v>
      </c>
      <c r="Q83" s="165"/>
      <c r="R83" s="166">
        <f>R84+R106</f>
        <v>0.32775</v>
      </c>
      <c r="S83" s="165"/>
      <c r="T83" s="167">
        <f>T84+T106</f>
        <v>0</v>
      </c>
      <c r="AR83" s="168" t="s">
        <v>79</v>
      </c>
      <c r="AT83" s="169" t="s">
        <v>70</v>
      </c>
      <c r="AU83" s="169" t="s">
        <v>71</v>
      </c>
      <c r="AY83" s="168" t="s">
        <v>130</v>
      </c>
      <c r="BK83" s="170">
        <f>BK84+BK106</f>
        <v>0</v>
      </c>
    </row>
    <row r="84" spans="2:63" s="12" customFormat="1" ht="22.8" customHeight="1">
      <c r="B84" s="157"/>
      <c r="C84" s="158"/>
      <c r="D84" s="159" t="s">
        <v>70</v>
      </c>
      <c r="E84" s="171" t="s">
        <v>79</v>
      </c>
      <c r="F84" s="171" t="s">
        <v>131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SUM(P85:P105)</f>
        <v>0</v>
      </c>
      <c r="Q84" s="165"/>
      <c r="R84" s="166">
        <f>SUM(R85:R105)</f>
        <v>0.32775</v>
      </c>
      <c r="S84" s="165"/>
      <c r="T84" s="167">
        <f>SUM(T85:T105)</f>
        <v>0</v>
      </c>
      <c r="AR84" s="168" t="s">
        <v>79</v>
      </c>
      <c r="AT84" s="169" t="s">
        <v>70</v>
      </c>
      <c r="AU84" s="169" t="s">
        <v>79</v>
      </c>
      <c r="AY84" s="168" t="s">
        <v>130</v>
      </c>
      <c r="BK84" s="170">
        <f>SUM(BK85:BK105)</f>
        <v>0</v>
      </c>
    </row>
    <row r="85" spans="1:65" s="2" customFormat="1" ht="19.8" customHeight="1">
      <c r="A85" s="34"/>
      <c r="B85" s="35"/>
      <c r="C85" s="173" t="s">
        <v>79</v>
      </c>
      <c r="D85" s="173" t="s">
        <v>132</v>
      </c>
      <c r="E85" s="174" t="s">
        <v>1065</v>
      </c>
      <c r="F85" s="175" t="s">
        <v>1066</v>
      </c>
      <c r="G85" s="176" t="s">
        <v>619</v>
      </c>
      <c r="H85" s="177">
        <v>15</v>
      </c>
      <c r="I85" s="178"/>
      <c r="J85" s="179">
        <f>ROUND(I85*H85,2)</f>
        <v>0</v>
      </c>
      <c r="K85" s="175" t="s">
        <v>136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137</v>
      </c>
      <c r="AT85" s="184" t="s">
        <v>132</v>
      </c>
      <c r="AU85" s="184" t="s">
        <v>82</v>
      </c>
      <c r="AY85" s="17" t="s">
        <v>130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79</v>
      </c>
      <c r="BK85" s="185">
        <f>ROUND(I85*H85,2)</f>
        <v>0</v>
      </c>
      <c r="BL85" s="17" t="s">
        <v>137</v>
      </c>
      <c r="BM85" s="184" t="s">
        <v>1067</v>
      </c>
    </row>
    <row r="86" spans="1:47" s="2" customFormat="1" ht="19.2">
      <c r="A86" s="34"/>
      <c r="B86" s="35"/>
      <c r="C86" s="36"/>
      <c r="D86" s="186" t="s">
        <v>139</v>
      </c>
      <c r="E86" s="36"/>
      <c r="F86" s="187" t="s">
        <v>1068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139</v>
      </c>
      <c r="AU86" s="17" t="s">
        <v>82</v>
      </c>
    </row>
    <row r="87" spans="2:51" s="13" customFormat="1" ht="12">
      <c r="B87" s="191"/>
      <c r="C87" s="192"/>
      <c r="D87" s="186" t="s">
        <v>141</v>
      </c>
      <c r="E87" s="193" t="s">
        <v>19</v>
      </c>
      <c r="F87" s="194" t="s">
        <v>1069</v>
      </c>
      <c r="G87" s="192"/>
      <c r="H87" s="195">
        <v>15</v>
      </c>
      <c r="I87" s="196"/>
      <c r="J87" s="192"/>
      <c r="K87" s="192"/>
      <c r="L87" s="197"/>
      <c r="M87" s="198"/>
      <c r="N87" s="199"/>
      <c r="O87" s="199"/>
      <c r="P87" s="199"/>
      <c r="Q87" s="199"/>
      <c r="R87" s="199"/>
      <c r="S87" s="199"/>
      <c r="T87" s="200"/>
      <c r="AT87" s="201" t="s">
        <v>141</v>
      </c>
      <c r="AU87" s="201" t="s">
        <v>82</v>
      </c>
      <c r="AV87" s="13" t="s">
        <v>82</v>
      </c>
      <c r="AW87" s="13" t="s">
        <v>33</v>
      </c>
      <c r="AX87" s="13" t="s">
        <v>79</v>
      </c>
      <c r="AY87" s="201" t="s">
        <v>130</v>
      </c>
    </row>
    <row r="88" spans="1:65" s="2" customFormat="1" ht="14.4" customHeight="1">
      <c r="A88" s="34"/>
      <c r="B88" s="35"/>
      <c r="C88" s="173" t="s">
        <v>82</v>
      </c>
      <c r="D88" s="173" t="s">
        <v>132</v>
      </c>
      <c r="E88" s="174" t="s">
        <v>1070</v>
      </c>
      <c r="F88" s="175" t="s">
        <v>1071</v>
      </c>
      <c r="G88" s="176" t="s">
        <v>619</v>
      </c>
      <c r="H88" s="177">
        <v>15</v>
      </c>
      <c r="I88" s="178"/>
      <c r="J88" s="179">
        <f>ROUND(I88*H88,2)</f>
        <v>0</v>
      </c>
      <c r="K88" s="175" t="s">
        <v>136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137</v>
      </c>
      <c r="AT88" s="184" t="s">
        <v>132</v>
      </c>
      <c r="AU88" s="184" t="s">
        <v>82</v>
      </c>
      <c r="AY88" s="17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137</v>
      </c>
      <c r="BM88" s="184" t="s">
        <v>1072</v>
      </c>
    </row>
    <row r="89" spans="1:47" s="2" customFormat="1" ht="19.2">
      <c r="A89" s="34"/>
      <c r="B89" s="35"/>
      <c r="C89" s="36"/>
      <c r="D89" s="186" t="s">
        <v>139</v>
      </c>
      <c r="E89" s="36"/>
      <c r="F89" s="187" t="s">
        <v>1073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139</v>
      </c>
      <c r="AU89" s="17" t="s">
        <v>82</v>
      </c>
    </row>
    <row r="90" spans="1:65" s="2" customFormat="1" ht="14.4" customHeight="1">
      <c r="A90" s="34"/>
      <c r="B90" s="35"/>
      <c r="C90" s="217" t="s">
        <v>148</v>
      </c>
      <c r="D90" s="217" t="s">
        <v>365</v>
      </c>
      <c r="E90" s="218" t="s">
        <v>1074</v>
      </c>
      <c r="F90" s="219" t="s">
        <v>1075</v>
      </c>
      <c r="G90" s="220" t="s">
        <v>619</v>
      </c>
      <c r="H90" s="221">
        <v>15</v>
      </c>
      <c r="I90" s="222"/>
      <c r="J90" s="223">
        <f>ROUND(I90*H90,2)</f>
        <v>0</v>
      </c>
      <c r="K90" s="219" t="s">
        <v>19</v>
      </c>
      <c r="L90" s="224"/>
      <c r="M90" s="225" t="s">
        <v>19</v>
      </c>
      <c r="N90" s="226" t="s">
        <v>42</v>
      </c>
      <c r="O90" s="64"/>
      <c r="P90" s="182">
        <f>O90*H90</f>
        <v>0</v>
      </c>
      <c r="Q90" s="182">
        <v>0.015</v>
      </c>
      <c r="R90" s="182">
        <f>Q90*H90</f>
        <v>0.22499999999999998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178</v>
      </c>
      <c r="AT90" s="184" t="s">
        <v>365</v>
      </c>
      <c r="AU90" s="184" t="s">
        <v>82</v>
      </c>
      <c r="AY90" s="17" t="s">
        <v>130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79</v>
      </c>
      <c r="BK90" s="185">
        <f>ROUND(I90*H90,2)</f>
        <v>0</v>
      </c>
      <c r="BL90" s="17" t="s">
        <v>137</v>
      </c>
      <c r="BM90" s="184" t="s">
        <v>1076</v>
      </c>
    </row>
    <row r="91" spans="1:47" s="2" customFormat="1" ht="12">
      <c r="A91" s="34"/>
      <c r="B91" s="35"/>
      <c r="C91" s="36"/>
      <c r="D91" s="186" t="s">
        <v>139</v>
      </c>
      <c r="E91" s="36"/>
      <c r="F91" s="187" t="s">
        <v>1075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139</v>
      </c>
      <c r="AU91" s="17" t="s">
        <v>82</v>
      </c>
    </row>
    <row r="92" spans="1:65" s="2" customFormat="1" ht="14.4" customHeight="1">
      <c r="A92" s="34"/>
      <c r="B92" s="35"/>
      <c r="C92" s="173" t="s">
        <v>137</v>
      </c>
      <c r="D92" s="173" t="s">
        <v>132</v>
      </c>
      <c r="E92" s="174" t="s">
        <v>1077</v>
      </c>
      <c r="F92" s="175" t="s">
        <v>1078</v>
      </c>
      <c r="G92" s="176" t="s">
        <v>619</v>
      </c>
      <c r="H92" s="177">
        <v>15</v>
      </c>
      <c r="I92" s="178"/>
      <c r="J92" s="179">
        <f>ROUND(I92*H92,2)</f>
        <v>0</v>
      </c>
      <c r="K92" s="175" t="s">
        <v>136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5E-05</v>
      </c>
      <c r="R92" s="182">
        <f>Q92*H92</f>
        <v>0.00075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137</v>
      </c>
      <c r="AT92" s="184" t="s">
        <v>132</v>
      </c>
      <c r="AU92" s="184" t="s">
        <v>82</v>
      </c>
      <c r="AY92" s="17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137</v>
      </c>
      <c r="BM92" s="184" t="s">
        <v>1079</v>
      </c>
    </row>
    <row r="93" spans="1:47" s="2" customFormat="1" ht="12">
      <c r="A93" s="34"/>
      <c r="B93" s="35"/>
      <c r="C93" s="36"/>
      <c r="D93" s="186" t="s">
        <v>139</v>
      </c>
      <c r="E93" s="36"/>
      <c r="F93" s="187" t="s">
        <v>1080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139</v>
      </c>
      <c r="AU93" s="17" t="s">
        <v>82</v>
      </c>
    </row>
    <row r="94" spans="1:65" s="2" customFormat="1" ht="14.4" customHeight="1">
      <c r="A94" s="34"/>
      <c r="B94" s="35"/>
      <c r="C94" s="217" t="s">
        <v>160</v>
      </c>
      <c r="D94" s="217" t="s">
        <v>365</v>
      </c>
      <c r="E94" s="218" t="s">
        <v>1081</v>
      </c>
      <c r="F94" s="219" t="s">
        <v>1082</v>
      </c>
      <c r="G94" s="220" t="s">
        <v>619</v>
      </c>
      <c r="H94" s="221">
        <v>15</v>
      </c>
      <c r="I94" s="222"/>
      <c r="J94" s="223">
        <f>ROUND(I94*H94,2)</f>
        <v>0</v>
      </c>
      <c r="K94" s="219" t="s">
        <v>136</v>
      </c>
      <c r="L94" s="224"/>
      <c r="M94" s="225" t="s">
        <v>19</v>
      </c>
      <c r="N94" s="226" t="s">
        <v>42</v>
      </c>
      <c r="O94" s="64"/>
      <c r="P94" s="182">
        <f>O94*H94</f>
        <v>0</v>
      </c>
      <c r="Q94" s="182">
        <v>0.00472</v>
      </c>
      <c r="R94" s="182">
        <f>Q94*H94</f>
        <v>0.0708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178</v>
      </c>
      <c r="AT94" s="184" t="s">
        <v>365</v>
      </c>
      <c r="AU94" s="184" t="s">
        <v>82</v>
      </c>
      <c r="AY94" s="17" t="s">
        <v>130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79</v>
      </c>
      <c r="BK94" s="185">
        <f>ROUND(I94*H94,2)</f>
        <v>0</v>
      </c>
      <c r="BL94" s="17" t="s">
        <v>137</v>
      </c>
      <c r="BM94" s="184" t="s">
        <v>1083</v>
      </c>
    </row>
    <row r="95" spans="1:47" s="2" customFormat="1" ht="12">
      <c r="A95" s="34"/>
      <c r="B95" s="35"/>
      <c r="C95" s="36"/>
      <c r="D95" s="186" t="s">
        <v>139</v>
      </c>
      <c r="E95" s="36"/>
      <c r="F95" s="187" t="s">
        <v>1082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139</v>
      </c>
      <c r="AU95" s="17" t="s">
        <v>82</v>
      </c>
    </row>
    <row r="96" spans="1:65" s="2" customFormat="1" ht="14.4" customHeight="1">
      <c r="A96" s="34"/>
      <c r="B96" s="35"/>
      <c r="C96" s="173" t="s">
        <v>166</v>
      </c>
      <c r="D96" s="173" t="s">
        <v>132</v>
      </c>
      <c r="E96" s="174" t="s">
        <v>1084</v>
      </c>
      <c r="F96" s="175" t="s">
        <v>1085</v>
      </c>
      <c r="G96" s="176" t="s">
        <v>619</v>
      </c>
      <c r="H96" s="177">
        <v>15</v>
      </c>
      <c r="I96" s="178"/>
      <c r="J96" s="179">
        <f>ROUND(I96*H96,2)</f>
        <v>0</v>
      </c>
      <c r="K96" s="175" t="s">
        <v>136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137</v>
      </c>
      <c r="AT96" s="184" t="s">
        <v>132</v>
      </c>
      <c r="AU96" s="184" t="s">
        <v>82</v>
      </c>
      <c r="AY96" s="17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137</v>
      </c>
      <c r="BM96" s="184" t="s">
        <v>1086</v>
      </c>
    </row>
    <row r="97" spans="1:47" s="2" customFormat="1" ht="12">
      <c r="A97" s="34"/>
      <c r="B97" s="35"/>
      <c r="C97" s="36"/>
      <c r="D97" s="186" t="s">
        <v>139</v>
      </c>
      <c r="E97" s="36"/>
      <c r="F97" s="187" t="s">
        <v>1087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139</v>
      </c>
      <c r="AU97" s="17" t="s">
        <v>82</v>
      </c>
    </row>
    <row r="98" spans="1:47" s="2" customFormat="1" ht="19.2">
      <c r="A98" s="34"/>
      <c r="B98" s="35"/>
      <c r="C98" s="36"/>
      <c r="D98" s="186" t="s">
        <v>206</v>
      </c>
      <c r="E98" s="36"/>
      <c r="F98" s="202" t="s">
        <v>1088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206</v>
      </c>
      <c r="AU98" s="17" t="s">
        <v>82</v>
      </c>
    </row>
    <row r="99" spans="1:65" s="2" customFormat="1" ht="14.4" customHeight="1">
      <c r="A99" s="34"/>
      <c r="B99" s="35"/>
      <c r="C99" s="173" t="s">
        <v>172</v>
      </c>
      <c r="D99" s="173" t="s">
        <v>132</v>
      </c>
      <c r="E99" s="174" t="s">
        <v>1089</v>
      </c>
      <c r="F99" s="175" t="s">
        <v>1090</v>
      </c>
      <c r="G99" s="176" t="s">
        <v>619</v>
      </c>
      <c r="H99" s="177">
        <v>15</v>
      </c>
      <c r="I99" s="178"/>
      <c r="J99" s="179">
        <f>ROUND(I99*H99,2)</f>
        <v>0</v>
      </c>
      <c r="K99" s="175" t="s">
        <v>136</v>
      </c>
      <c r="L99" s="39"/>
      <c r="M99" s="180" t="s">
        <v>19</v>
      </c>
      <c r="N99" s="181" t="s">
        <v>42</v>
      </c>
      <c r="O99" s="64"/>
      <c r="P99" s="182">
        <f>O99*H99</f>
        <v>0</v>
      </c>
      <c r="Q99" s="182">
        <v>0.00208</v>
      </c>
      <c r="R99" s="182">
        <f>Q99*H99</f>
        <v>0.0312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137</v>
      </c>
      <c r="AT99" s="184" t="s">
        <v>132</v>
      </c>
      <c r="AU99" s="184" t="s">
        <v>82</v>
      </c>
      <c r="AY99" s="17" t="s">
        <v>130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79</v>
      </c>
      <c r="BK99" s="185">
        <f>ROUND(I99*H99,2)</f>
        <v>0</v>
      </c>
      <c r="BL99" s="17" t="s">
        <v>137</v>
      </c>
      <c r="BM99" s="184" t="s">
        <v>1091</v>
      </c>
    </row>
    <row r="100" spans="1:47" s="2" customFormat="1" ht="12">
      <c r="A100" s="34"/>
      <c r="B100" s="35"/>
      <c r="C100" s="36"/>
      <c r="D100" s="186" t="s">
        <v>139</v>
      </c>
      <c r="E100" s="36"/>
      <c r="F100" s="187" t="s">
        <v>1092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139</v>
      </c>
      <c r="AU100" s="17" t="s">
        <v>82</v>
      </c>
    </row>
    <row r="101" spans="1:47" s="2" customFormat="1" ht="19.2">
      <c r="A101" s="34"/>
      <c r="B101" s="35"/>
      <c r="C101" s="36"/>
      <c r="D101" s="186" t="s">
        <v>206</v>
      </c>
      <c r="E101" s="36"/>
      <c r="F101" s="202" t="s">
        <v>1093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206</v>
      </c>
      <c r="AU101" s="17" t="s">
        <v>82</v>
      </c>
    </row>
    <row r="102" spans="1:65" s="2" customFormat="1" ht="14.4" customHeight="1">
      <c r="A102" s="34"/>
      <c r="B102" s="35"/>
      <c r="C102" s="173" t="s">
        <v>178</v>
      </c>
      <c r="D102" s="173" t="s">
        <v>132</v>
      </c>
      <c r="E102" s="174" t="s">
        <v>1094</v>
      </c>
      <c r="F102" s="175" t="s">
        <v>1095</v>
      </c>
      <c r="G102" s="176" t="s">
        <v>135</v>
      </c>
      <c r="H102" s="177">
        <v>0.75</v>
      </c>
      <c r="I102" s="178"/>
      <c r="J102" s="179">
        <f>ROUND(I102*H102,2)</f>
        <v>0</v>
      </c>
      <c r="K102" s="175" t="s">
        <v>136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137</v>
      </c>
      <c r="AT102" s="184" t="s">
        <v>132</v>
      </c>
      <c r="AU102" s="184" t="s">
        <v>82</v>
      </c>
      <c r="AY102" s="17" t="s">
        <v>130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79</v>
      </c>
      <c r="BK102" s="185">
        <f>ROUND(I102*H102,2)</f>
        <v>0</v>
      </c>
      <c r="BL102" s="17" t="s">
        <v>137</v>
      </c>
      <c r="BM102" s="184" t="s">
        <v>1096</v>
      </c>
    </row>
    <row r="103" spans="1:47" s="2" customFormat="1" ht="12">
      <c r="A103" s="34"/>
      <c r="B103" s="35"/>
      <c r="C103" s="36"/>
      <c r="D103" s="186" t="s">
        <v>139</v>
      </c>
      <c r="E103" s="36"/>
      <c r="F103" s="187" t="s">
        <v>1097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139</v>
      </c>
      <c r="AU103" s="17" t="s">
        <v>82</v>
      </c>
    </row>
    <row r="104" spans="1:47" s="2" customFormat="1" ht="19.2">
      <c r="A104" s="34"/>
      <c r="B104" s="35"/>
      <c r="C104" s="36"/>
      <c r="D104" s="186" t="s">
        <v>206</v>
      </c>
      <c r="E104" s="36"/>
      <c r="F104" s="202" t="s">
        <v>1098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206</v>
      </c>
      <c r="AU104" s="17" t="s">
        <v>82</v>
      </c>
    </row>
    <row r="105" spans="2:51" s="13" customFormat="1" ht="12">
      <c r="B105" s="191"/>
      <c r="C105" s="192"/>
      <c r="D105" s="186" t="s">
        <v>141</v>
      </c>
      <c r="E105" s="193" t="s">
        <v>19</v>
      </c>
      <c r="F105" s="194" t="s">
        <v>1099</v>
      </c>
      <c r="G105" s="192"/>
      <c r="H105" s="195">
        <v>0.75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141</v>
      </c>
      <c r="AU105" s="201" t="s">
        <v>82</v>
      </c>
      <c r="AV105" s="13" t="s">
        <v>82</v>
      </c>
      <c r="AW105" s="13" t="s">
        <v>33</v>
      </c>
      <c r="AX105" s="13" t="s">
        <v>79</v>
      </c>
      <c r="AY105" s="201" t="s">
        <v>130</v>
      </c>
    </row>
    <row r="106" spans="2:63" s="12" customFormat="1" ht="22.8" customHeight="1">
      <c r="B106" s="157"/>
      <c r="C106" s="158"/>
      <c r="D106" s="159" t="s">
        <v>70</v>
      </c>
      <c r="E106" s="171" t="s">
        <v>256</v>
      </c>
      <c r="F106" s="171" t="s">
        <v>257</v>
      </c>
      <c r="G106" s="158"/>
      <c r="H106" s="158"/>
      <c r="I106" s="161"/>
      <c r="J106" s="172">
        <f>BK106</f>
        <v>0</v>
      </c>
      <c r="K106" s="158"/>
      <c r="L106" s="163"/>
      <c r="M106" s="164"/>
      <c r="N106" s="165"/>
      <c r="O106" s="165"/>
      <c r="P106" s="166">
        <f>SUM(P107:P108)</f>
        <v>0</v>
      </c>
      <c r="Q106" s="165"/>
      <c r="R106" s="166">
        <f>SUM(R107:R108)</f>
        <v>0</v>
      </c>
      <c r="S106" s="165"/>
      <c r="T106" s="167">
        <f>SUM(T107:T108)</f>
        <v>0</v>
      </c>
      <c r="AR106" s="168" t="s">
        <v>79</v>
      </c>
      <c r="AT106" s="169" t="s">
        <v>70</v>
      </c>
      <c r="AU106" s="169" t="s">
        <v>79</v>
      </c>
      <c r="AY106" s="168" t="s">
        <v>130</v>
      </c>
      <c r="BK106" s="170">
        <f>SUM(BK107:BK108)</f>
        <v>0</v>
      </c>
    </row>
    <row r="107" spans="1:65" s="2" customFormat="1" ht="14.4" customHeight="1">
      <c r="A107" s="34"/>
      <c r="B107" s="35"/>
      <c r="C107" s="173" t="s">
        <v>183</v>
      </c>
      <c r="D107" s="173" t="s">
        <v>132</v>
      </c>
      <c r="E107" s="174" t="s">
        <v>1100</v>
      </c>
      <c r="F107" s="175" t="s">
        <v>1101</v>
      </c>
      <c r="G107" s="176" t="s">
        <v>261</v>
      </c>
      <c r="H107" s="177">
        <v>0.328</v>
      </c>
      <c r="I107" s="178"/>
      <c r="J107" s="179">
        <f>ROUND(I107*H107,2)</f>
        <v>0</v>
      </c>
      <c r="K107" s="175" t="s">
        <v>136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137</v>
      </c>
      <c r="AT107" s="184" t="s">
        <v>132</v>
      </c>
      <c r="AU107" s="184" t="s">
        <v>82</v>
      </c>
      <c r="AY107" s="17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79</v>
      </c>
      <c r="BK107" s="185">
        <f>ROUND(I107*H107,2)</f>
        <v>0</v>
      </c>
      <c r="BL107" s="17" t="s">
        <v>137</v>
      </c>
      <c r="BM107" s="184" t="s">
        <v>1102</v>
      </c>
    </row>
    <row r="108" spans="1:47" s="2" customFormat="1" ht="12">
      <c r="A108" s="34"/>
      <c r="B108" s="35"/>
      <c r="C108" s="36"/>
      <c r="D108" s="186" t="s">
        <v>139</v>
      </c>
      <c r="E108" s="36"/>
      <c r="F108" s="187" t="s">
        <v>1103</v>
      </c>
      <c r="G108" s="36"/>
      <c r="H108" s="36"/>
      <c r="I108" s="188"/>
      <c r="J108" s="36"/>
      <c r="K108" s="36"/>
      <c r="L108" s="39"/>
      <c r="M108" s="203"/>
      <c r="N108" s="204"/>
      <c r="O108" s="205"/>
      <c r="P108" s="205"/>
      <c r="Q108" s="205"/>
      <c r="R108" s="205"/>
      <c r="S108" s="205"/>
      <c r="T108" s="20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139</v>
      </c>
      <c r="AU108" s="17" t="s">
        <v>82</v>
      </c>
    </row>
    <row r="109" spans="1:31" s="2" customFormat="1" ht="6.9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x1f2YXzKP+NX7wyy/gx19QfK7g6WS3BM/0Tu6abnzwdKss+m5/2f/nad5fjZ5WiAq7VX7ltv/LUXngPB6biCaA==" saltValue="CtHBBqVqOOhYuNyX249lPMcpXXJsnMZQz0cU7DGOjaFSy1SS7OCm0ntcJ43HWcrUOjC4qM6WtDYHNx1TVF5yqQ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99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1104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ROUND((SUM(BE81:BE124)),2)</f>
        <v>0</v>
      </c>
      <c r="G33" s="34"/>
      <c r="H33" s="34"/>
      <c r="I33" s="118">
        <v>0.21</v>
      </c>
      <c r="J33" s="117">
        <f>ROUND(((SUM(BE81:BE124))*I33),2)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ROUND((SUM(BF81:BF124)),2)</f>
        <v>0</v>
      </c>
      <c r="G34" s="34"/>
      <c r="H34" s="34"/>
      <c r="I34" s="118">
        <v>0.15</v>
      </c>
      <c r="J34" s="117">
        <f>ROUND(((SUM(BF81:BF124))*I34),2)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ROUND((SUM(BG81:BG124)),2)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ROUND((SUM(BH81:BH124)),2)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ROUND((SUM(BI81:BI124)),2)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SO-06 - Kácení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110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5" customHeight="1">
      <c r="B61" s="140"/>
      <c r="C61" s="141"/>
      <c r="D61" s="142" t="s">
        <v>111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115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7" customHeight="1">
      <c r="A71" s="34"/>
      <c r="B71" s="35"/>
      <c r="C71" s="36"/>
      <c r="D71" s="36"/>
      <c r="E71" s="352" t="str">
        <f>E7</f>
        <v>Rekonstrukce rybníku Hlíza na ochrannou nádrž a rekonstr. části cesty HC2 v k.ú. Dřevěnice - rekonstrukce rybníku Hlíza</v>
      </c>
      <c r="F71" s="353"/>
      <c r="G71" s="353"/>
      <c r="H71" s="35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104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40" t="str">
        <f>E9</f>
        <v>SO-06 - Kácení</v>
      </c>
      <c r="F73" s="351"/>
      <c r="G73" s="351"/>
      <c r="H73" s="351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 xml:space="preserve"> </v>
      </c>
      <c r="G75" s="36"/>
      <c r="H75" s="36"/>
      <c r="I75" s="29" t="s">
        <v>23</v>
      </c>
      <c r="J75" s="59" t="str">
        <f>IF(J12="","",J12)</f>
        <v>5. 11. 2020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" customHeight="1">
      <c r="A77" s="34"/>
      <c r="B77" s="35"/>
      <c r="C77" s="29" t="s">
        <v>25</v>
      </c>
      <c r="D77" s="36"/>
      <c r="E77" s="36"/>
      <c r="F77" s="27" t="str">
        <f>E15</f>
        <v>ČR-SPÚ, Pobočka Jičín</v>
      </c>
      <c r="G77" s="36"/>
      <c r="H77" s="36"/>
      <c r="I77" s="29" t="s">
        <v>31</v>
      </c>
      <c r="J77" s="32" t="str">
        <f>E21</f>
        <v>Agroprojekce Litomyšl, s.r.o.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 xml:space="preserve"> 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116</v>
      </c>
      <c r="D80" s="149" t="s">
        <v>56</v>
      </c>
      <c r="E80" s="149" t="s">
        <v>52</v>
      </c>
      <c r="F80" s="149" t="s">
        <v>53</v>
      </c>
      <c r="G80" s="149" t="s">
        <v>117</v>
      </c>
      <c r="H80" s="149" t="s">
        <v>118</v>
      </c>
      <c r="I80" s="149" t="s">
        <v>119</v>
      </c>
      <c r="J80" s="149" t="s">
        <v>108</v>
      </c>
      <c r="K80" s="150" t="s">
        <v>120</v>
      </c>
      <c r="L80" s="151"/>
      <c r="M80" s="68" t="s">
        <v>19</v>
      </c>
      <c r="N80" s="69" t="s">
        <v>41</v>
      </c>
      <c r="O80" s="69" t="s">
        <v>121</v>
      </c>
      <c r="P80" s="69" t="s">
        <v>122</v>
      </c>
      <c r="Q80" s="69" t="s">
        <v>123</v>
      </c>
      <c r="R80" s="69" t="s">
        <v>124</v>
      </c>
      <c r="S80" s="69" t="s">
        <v>125</v>
      </c>
      <c r="T80" s="70" t="s">
        <v>126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8" customHeight="1">
      <c r="A81" s="34"/>
      <c r="B81" s="35"/>
      <c r="C81" s="75" t="s">
        <v>127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109</v>
      </c>
      <c r="BK81" s="156">
        <f>BK82</f>
        <v>0</v>
      </c>
    </row>
    <row r="82" spans="2:63" s="12" customFormat="1" ht="25.95" customHeight="1">
      <c r="B82" s="157"/>
      <c r="C82" s="158"/>
      <c r="D82" s="159" t="s">
        <v>70</v>
      </c>
      <c r="E82" s="160" t="s">
        <v>128</v>
      </c>
      <c r="F82" s="160" t="s">
        <v>129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130</v>
      </c>
      <c r="BK82" s="170">
        <f>BK83</f>
        <v>0</v>
      </c>
    </row>
    <row r="83" spans="2:63" s="12" customFormat="1" ht="22.8" customHeight="1">
      <c r="B83" s="157"/>
      <c r="C83" s="158"/>
      <c r="D83" s="159" t="s">
        <v>70</v>
      </c>
      <c r="E83" s="171" t="s">
        <v>79</v>
      </c>
      <c r="F83" s="171" t="s">
        <v>131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SUM(P84:P124)</f>
        <v>0</v>
      </c>
      <c r="Q83" s="165"/>
      <c r="R83" s="166">
        <f>SUM(R84:R124)</f>
        <v>0</v>
      </c>
      <c r="S83" s="165"/>
      <c r="T83" s="167">
        <f>SUM(T84:T124)</f>
        <v>0</v>
      </c>
      <c r="AR83" s="168" t="s">
        <v>79</v>
      </c>
      <c r="AT83" s="169" t="s">
        <v>70</v>
      </c>
      <c r="AU83" s="169" t="s">
        <v>79</v>
      </c>
      <c r="AY83" s="168" t="s">
        <v>130</v>
      </c>
      <c r="BK83" s="170">
        <f>SUM(BK84:BK124)</f>
        <v>0</v>
      </c>
    </row>
    <row r="84" spans="1:65" s="2" customFormat="1" ht="22.8">
      <c r="A84" s="34"/>
      <c r="B84" s="35"/>
      <c r="C84" s="173" t="s">
        <v>79</v>
      </c>
      <c r="D84" s="173" t="s">
        <v>132</v>
      </c>
      <c r="E84" s="174" t="s">
        <v>1105</v>
      </c>
      <c r="F84" s="175" t="s">
        <v>1106</v>
      </c>
      <c r="G84" s="176" t="s">
        <v>212</v>
      </c>
      <c r="H84" s="177">
        <v>240</v>
      </c>
      <c r="I84" s="178"/>
      <c r="J84" s="179">
        <f>ROUND(I84*H84,2)</f>
        <v>0</v>
      </c>
      <c r="K84" s="175" t="s">
        <v>136</v>
      </c>
      <c r="L84" s="39"/>
      <c r="M84" s="180" t="s">
        <v>19</v>
      </c>
      <c r="N84" s="181" t="s">
        <v>42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137</v>
      </c>
      <c r="AT84" s="184" t="s">
        <v>132</v>
      </c>
      <c r="AU84" s="184" t="s">
        <v>82</v>
      </c>
      <c r="AY84" s="17" t="s">
        <v>130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79</v>
      </c>
      <c r="BK84" s="185">
        <f>ROUND(I84*H84,2)</f>
        <v>0</v>
      </c>
      <c r="BL84" s="17" t="s">
        <v>137</v>
      </c>
      <c r="BM84" s="184" t="s">
        <v>1107</v>
      </c>
    </row>
    <row r="85" spans="1:47" s="2" customFormat="1" ht="19.2">
      <c r="A85" s="34"/>
      <c r="B85" s="35"/>
      <c r="C85" s="36"/>
      <c r="D85" s="186" t="s">
        <v>139</v>
      </c>
      <c r="E85" s="36"/>
      <c r="F85" s="187" t="s">
        <v>1108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139</v>
      </c>
      <c r="AU85" s="17" t="s">
        <v>82</v>
      </c>
    </row>
    <row r="86" spans="2:51" s="13" customFormat="1" ht="12">
      <c r="B86" s="191"/>
      <c r="C86" s="192"/>
      <c r="D86" s="186" t="s">
        <v>141</v>
      </c>
      <c r="E86" s="193" t="s">
        <v>19</v>
      </c>
      <c r="F86" s="194" t="s">
        <v>1109</v>
      </c>
      <c r="G86" s="192"/>
      <c r="H86" s="195">
        <v>240</v>
      </c>
      <c r="I86" s="196"/>
      <c r="J86" s="192"/>
      <c r="K86" s="192"/>
      <c r="L86" s="197"/>
      <c r="M86" s="198"/>
      <c r="N86" s="199"/>
      <c r="O86" s="199"/>
      <c r="P86" s="199"/>
      <c r="Q86" s="199"/>
      <c r="R86" s="199"/>
      <c r="S86" s="199"/>
      <c r="T86" s="200"/>
      <c r="AT86" s="201" t="s">
        <v>141</v>
      </c>
      <c r="AU86" s="201" t="s">
        <v>82</v>
      </c>
      <c r="AV86" s="13" t="s">
        <v>82</v>
      </c>
      <c r="AW86" s="13" t="s">
        <v>33</v>
      </c>
      <c r="AX86" s="13" t="s">
        <v>79</v>
      </c>
      <c r="AY86" s="201" t="s">
        <v>130</v>
      </c>
    </row>
    <row r="87" spans="1:65" s="2" customFormat="1" ht="14.4" customHeight="1">
      <c r="A87" s="34"/>
      <c r="B87" s="35"/>
      <c r="C87" s="173" t="s">
        <v>82</v>
      </c>
      <c r="D87" s="173" t="s">
        <v>132</v>
      </c>
      <c r="E87" s="174" t="s">
        <v>1110</v>
      </c>
      <c r="F87" s="175" t="s">
        <v>1111</v>
      </c>
      <c r="G87" s="176" t="s">
        <v>135</v>
      </c>
      <c r="H87" s="177">
        <v>13.48</v>
      </c>
      <c r="I87" s="178"/>
      <c r="J87" s="179">
        <f>ROUND(I87*H87,2)</f>
        <v>0</v>
      </c>
      <c r="K87" s="175" t="s">
        <v>136</v>
      </c>
      <c r="L87" s="39"/>
      <c r="M87" s="180" t="s">
        <v>19</v>
      </c>
      <c r="N87" s="181" t="s">
        <v>42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137</v>
      </c>
      <c r="AT87" s="184" t="s">
        <v>132</v>
      </c>
      <c r="AU87" s="184" t="s">
        <v>82</v>
      </c>
      <c r="AY87" s="17" t="s">
        <v>130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79</v>
      </c>
      <c r="BK87" s="185">
        <f>ROUND(I87*H87,2)</f>
        <v>0</v>
      </c>
      <c r="BL87" s="17" t="s">
        <v>137</v>
      </c>
      <c r="BM87" s="184" t="s">
        <v>1112</v>
      </c>
    </row>
    <row r="88" spans="1:47" s="2" customFormat="1" ht="19.2">
      <c r="A88" s="34"/>
      <c r="B88" s="35"/>
      <c r="C88" s="36"/>
      <c r="D88" s="186" t="s">
        <v>139</v>
      </c>
      <c r="E88" s="36"/>
      <c r="F88" s="187" t="s">
        <v>1113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139</v>
      </c>
      <c r="AU88" s="17" t="s">
        <v>82</v>
      </c>
    </row>
    <row r="89" spans="1:47" s="2" customFormat="1" ht="19.2">
      <c r="A89" s="34"/>
      <c r="B89" s="35"/>
      <c r="C89" s="36"/>
      <c r="D89" s="186" t="s">
        <v>206</v>
      </c>
      <c r="E89" s="36"/>
      <c r="F89" s="202" t="s">
        <v>1114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206</v>
      </c>
      <c r="AU89" s="17" t="s">
        <v>82</v>
      </c>
    </row>
    <row r="90" spans="2:51" s="13" customFormat="1" ht="12">
      <c r="B90" s="191"/>
      <c r="C90" s="192"/>
      <c r="D90" s="186" t="s">
        <v>141</v>
      </c>
      <c r="E90" s="193" t="s">
        <v>19</v>
      </c>
      <c r="F90" s="194" t="s">
        <v>1115</v>
      </c>
      <c r="G90" s="192"/>
      <c r="H90" s="195">
        <v>4.8</v>
      </c>
      <c r="I90" s="196"/>
      <c r="J90" s="192"/>
      <c r="K90" s="192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141</v>
      </c>
      <c r="AU90" s="201" t="s">
        <v>82</v>
      </c>
      <c r="AV90" s="13" t="s">
        <v>82</v>
      </c>
      <c r="AW90" s="13" t="s">
        <v>33</v>
      </c>
      <c r="AX90" s="13" t="s">
        <v>71</v>
      </c>
      <c r="AY90" s="201" t="s">
        <v>130</v>
      </c>
    </row>
    <row r="91" spans="2:51" s="13" customFormat="1" ht="12">
      <c r="B91" s="191"/>
      <c r="C91" s="192"/>
      <c r="D91" s="186" t="s">
        <v>141</v>
      </c>
      <c r="E91" s="193" t="s">
        <v>19</v>
      </c>
      <c r="F91" s="194" t="s">
        <v>1116</v>
      </c>
      <c r="G91" s="192"/>
      <c r="H91" s="195">
        <v>8.1</v>
      </c>
      <c r="I91" s="196"/>
      <c r="J91" s="192"/>
      <c r="K91" s="192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141</v>
      </c>
      <c r="AU91" s="201" t="s">
        <v>82</v>
      </c>
      <c r="AV91" s="13" t="s">
        <v>82</v>
      </c>
      <c r="AW91" s="13" t="s">
        <v>33</v>
      </c>
      <c r="AX91" s="13" t="s">
        <v>71</v>
      </c>
      <c r="AY91" s="201" t="s">
        <v>130</v>
      </c>
    </row>
    <row r="92" spans="2:51" s="13" customFormat="1" ht="12">
      <c r="B92" s="191"/>
      <c r="C92" s="192"/>
      <c r="D92" s="186" t="s">
        <v>141</v>
      </c>
      <c r="E92" s="193" t="s">
        <v>19</v>
      </c>
      <c r="F92" s="194" t="s">
        <v>1117</v>
      </c>
      <c r="G92" s="192"/>
      <c r="H92" s="195">
        <v>0.58</v>
      </c>
      <c r="I92" s="196"/>
      <c r="J92" s="192"/>
      <c r="K92" s="192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141</v>
      </c>
      <c r="AU92" s="201" t="s">
        <v>82</v>
      </c>
      <c r="AV92" s="13" t="s">
        <v>82</v>
      </c>
      <c r="AW92" s="13" t="s">
        <v>33</v>
      </c>
      <c r="AX92" s="13" t="s">
        <v>71</v>
      </c>
      <c r="AY92" s="201" t="s">
        <v>130</v>
      </c>
    </row>
    <row r="93" spans="1:65" s="2" customFormat="1" ht="14.4" customHeight="1">
      <c r="A93" s="34"/>
      <c r="B93" s="35"/>
      <c r="C93" s="173" t="s">
        <v>148</v>
      </c>
      <c r="D93" s="173" t="s">
        <v>132</v>
      </c>
      <c r="E93" s="174" t="s">
        <v>1118</v>
      </c>
      <c r="F93" s="175" t="s">
        <v>1119</v>
      </c>
      <c r="G93" s="176" t="s">
        <v>619</v>
      </c>
      <c r="H93" s="177">
        <v>4</v>
      </c>
      <c r="I93" s="178"/>
      <c r="J93" s="179">
        <f>ROUND(I93*H93,2)</f>
        <v>0</v>
      </c>
      <c r="K93" s="175" t="s">
        <v>136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137</v>
      </c>
      <c r="AT93" s="184" t="s">
        <v>132</v>
      </c>
      <c r="AU93" s="184" t="s">
        <v>82</v>
      </c>
      <c r="AY93" s="17" t="s">
        <v>130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137</v>
      </c>
      <c r="BM93" s="184" t="s">
        <v>1120</v>
      </c>
    </row>
    <row r="94" spans="1:47" s="2" customFormat="1" ht="12">
      <c r="A94" s="34"/>
      <c r="B94" s="35"/>
      <c r="C94" s="36"/>
      <c r="D94" s="186" t="s">
        <v>139</v>
      </c>
      <c r="E94" s="36"/>
      <c r="F94" s="187" t="s">
        <v>1121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139</v>
      </c>
      <c r="AU94" s="17" t="s">
        <v>82</v>
      </c>
    </row>
    <row r="95" spans="2:51" s="13" customFormat="1" ht="12">
      <c r="B95" s="191"/>
      <c r="C95" s="192"/>
      <c r="D95" s="186" t="s">
        <v>141</v>
      </c>
      <c r="E95" s="193" t="s">
        <v>19</v>
      </c>
      <c r="F95" s="194" t="s">
        <v>1122</v>
      </c>
      <c r="G95" s="192"/>
      <c r="H95" s="195">
        <v>4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141</v>
      </c>
      <c r="AU95" s="201" t="s">
        <v>82</v>
      </c>
      <c r="AV95" s="13" t="s">
        <v>82</v>
      </c>
      <c r="AW95" s="13" t="s">
        <v>33</v>
      </c>
      <c r="AX95" s="13" t="s">
        <v>79</v>
      </c>
      <c r="AY95" s="201" t="s">
        <v>130</v>
      </c>
    </row>
    <row r="96" spans="1:65" s="2" customFormat="1" ht="14.4" customHeight="1">
      <c r="A96" s="34"/>
      <c r="B96" s="35"/>
      <c r="C96" s="173" t="s">
        <v>137</v>
      </c>
      <c r="D96" s="173" t="s">
        <v>132</v>
      </c>
      <c r="E96" s="174" t="s">
        <v>1123</v>
      </c>
      <c r="F96" s="175" t="s">
        <v>1124</v>
      </c>
      <c r="G96" s="176" t="s">
        <v>619</v>
      </c>
      <c r="H96" s="177">
        <v>10</v>
      </c>
      <c r="I96" s="178"/>
      <c r="J96" s="179">
        <f>ROUND(I96*H96,2)</f>
        <v>0</v>
      </c>
      <c r="K96" s="175" t="s">
        <v>136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137</v>
      </c>
      <c r="AT96" s="184" t="s">
        <v>132</v>
      </c>
      <c r="AU96" s="184" t="s">
        <v>82</v>
      </c>
      <c r="AY96" s="17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137</v>
      </c>
      <c r="BM96" s="184" t="s">
        <v>1125</v>
      </c>
    </row>
    <row r="97" spans="1:47" s="2" customFormat="1" ht="12">
      <c r="A97" s="34"/>
      <c r="B97" s="35"/>
      <c r="C97" s="36"/>
      <c r="D97" s="186" t="s">
        <v>139</v>
      </c>
      <c r="E97" s="36"/>
      <c r="F97" s="187" t="s">
        <v>1126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139</v>
      </c>
      <c r="AU97" s="17" t="s">
        <v>82</v>
      </c>
    </row>
    <row r="98" spans="2:51" s="13" customFormat="1" ht="12">
      <c r="B98" s="191"/>
      <c r="C98" s="192"/>
      <c r="D98" s="186" t="s">
        <v>141</v>
      </c>
      <c r="E98" s="193" t="s">
        <v>19</v>
      </c>
      <c r="F98" s="194" t="s">
        <v>1127</v>
      </c>
      <c r="G98" s="192"/>
      <c r="H98" s="195">
        <v>10</v>
      </c>
      <c r="I98" s="196"/>
      <c r="J98" s="192"/>
      <c r="K98" s="192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141</v>
      </c>
      <c r="AU98" s="201" t="s">
        <v>82</v>
      </c>
      <c r="AV98" s="13" t="s">
        <v>82</v>
      </c>
      <c r="AW98" s="13" t="s">
        <v>33</v>
      </c>
      <c r="AX98" s="13" t="s">
        <v>79</v>
      </c>
      <c r="AY98" s="201" t="s">
        <v>130</v>
      </c>
    </row>
    <row r="99" spans="1:65" s="2" customFormat="1" ht="14.4" customHeight="1">
      <c r="A99" s="34"/>
      <c r="B99" s="35"/>
      <c r="C99" s="173" t="s">
        <v>160</v>
      </c>
      <c r="D99" s="173" t="s">
        <v>132</v>
      </c>
      <c r="E99" s="174" t="s">
        <v>1128</v>
      </c>
      <c r="F99" s="175" t="s">
        <v>1129</v>
      </c>
      <c r="G99" s="176" t="s">
        <v>619</v>
      </c>
      <c r="H99" s="177">
        <v>9</v>
      </c>
      <c r="I99" s="178"/>
      <c r="J99" s="179">
        <f>ROUND(I99*H99,2)</f>
        <v>0</v>
      </c>
      <c r="K99" s="175" t="s">
        <v>136</v>
      </c>
      <c r="L99" s="39"/>
      <c r="M99" s="180" t="s">
        <v>19</v>
      </c>
      <c r="N99" s="181" t="s">
        <v>42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137</v>
      </c>
      <c r="AT99" s="184" t="s">
        <v>132</v>
      </c>
      <c r="AU99" s="184" t="s">
        <v>82</v>
      </c>
      <c r="AY99" s="17" t="s">
        <v>130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79</v>
      </c>
      <c r="BK99" s="185">
        <f>ROUND(I99*H99,2)</f>
        <v>0</v>
      </c>
      <c r="BL99" s="17" t="s">
        <v>137</v>
      </c>
      <c r="BM99" s="184" t="s">
        <v>1130</v>
      </c>
    </row>
    <row r="100" spans="1:47" s="2" customFormat="1" ht="12">
      <c r="A100" s="34"/>
      <c r="B100" s="35"/>
      <c r="C100" s="36"/>
      <c r="D100" s="186" t="s">
        <v>139</v>
      </c>
      <c r="E100" s="36"/>
      <c r="F100" s="187" t="s">
        <v>1131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139</v>
      </c>
      <c r="AU100" s="17" t="s">
        <v>82</v>
      </c>
    </row>
    <row r="101" spans="2:51" s="13" customFormat="1" ht="12">
      <c r="B101" s="191"/>
      <c r="C101" s="192"/>
      <c r="D101" s="186" t="s">
        <v>141</v>
      </c>
      <c r="E101" s="193" t="s">
        <v>19</v>
      </c>
      <c r="F101" s="194" t="s">
        <v>1132</v>
      </c>
      <c r="G101" s="192"/>
      <c r="H101" s="195">
        <v>9</v>
      </c>
      <c r="I101" s="196"/>
      <c r="J101" s="192"/>
      <c r="K101" s="192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141</v>
      </c>
      <c r="AU101" s="201" t="s">
        <v>82</v>
      </c>
      <c r="AV101" s="13" t="s">
        <v>82</v>
      </c>
      <c r="AW101" s="13" t="s">
        <v>33</v>
      </c>
      <c r="AX101" s="13" t="s">
        <v>79</v>
      </c>
      <c r="AY101" s="201" t="s">
        <v>130</v>
      </c>
    </row>
    <row r="102" spans="1:65" s="2" customFormat="1" ht="14.4" customHeight="1">
      <c r="A102" s="34"/>
      <c r="B102" s="35"/>
      <c r="C102" s="173" t="s">
        <v>166</v>
      </c>
      <c r="D102" s="173" t="s">
        <v>132</v>
      </c>
      <c r="E102" s="174" t="s">
        <v>1133</v>
      </c>
      <c r="F102" s="175" t="s">
        <v>1134</v>
      </c>
      <c r="G102" s="176" t="s">
        <v>619</v>
      </c>
      <c r="H102" s="177">
        <v>4</v>
      </c>
      <c r="I102" s="178"/>
      <c r="J102" s="179">
        <f>ROUND(I102*H102,2)</f>
        <v>0</v>
      </c>
      <c r="K102" s="175" t="s">
        <v>136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137</v>
      </c>
      <c r="AT102" s="184" t="s">
        <v>132</v>
      </c>
      <c r="AU102" s="184" t="s">
        <v>82</v>
      </c>
      <c r="AY102" s="17" t="s">
        <v>130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79</v>
      </c>
      <c r="BK102" s="185">
        <f>ROUND(I102*H102,2)</f>
        <v>0</v>
      </c>
      <c r="BL102" s="17" t="s">
        <v>137</v>
      </c>
      <c r="BM102" s="184" t="s">
        <v>1135</v>
      </c>
    </row>
    <row r="103" spans="1:47" s="2" customFormat="1" ht="12">
      <c r="A103" s="34"/>
      <c r="B103" s="35"/>
      <c r="C103" s="36"/>
      <c r="D103" s="186" t="s">
        <v>139</v>
      </c>
      <c r="E103" s="36"/>
      <c r="F103" s="187" t="s">
        <v>1136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139</v>
      </c>
      <c r="AU103" s="17" t="s">
        <v>82</v>
      </c>
    </row>
    <row r="104" spans="1:65" s="2" customFormat="1" ht="14.4" customHeight="1">
      <c r="A104" s="34"/>
      <c r="B104" s="35"/>
      <c r="C104" s="173" t="s">
        <v>172</v>
      </c>
      <c r="D104" s="173" t="s">
        <v>132</v>
      </c>
      <c r="E104" s="174" t="s">
        <v>1137</v>
      </c>
      <c r="F104" s="175" t="s">
        <v>1138</v>
      </c>
      <c r="G104" s="176" t="s">
        <v>619</v>
      </c>
      <c r="H104" s="177">
        <v>10</v>
      </c>
      <c r="I104" s="178"/>
      <c r="J104" s="179">
        <f>ROUND(I104*H104,2)</f>
        <v>0</v>
      </c>
      <c r="K104" s="175" t="s">
        <v>136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137</v>
      </c>
      <c r="AT104" s="184" t="s">
        <v>132</v>
      </c>
      <c r="AU104" s="184" t="s">
        <v>82</v>
      </c>
      <c r="AY104" s="17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137</v>
      </c>
      <c r="BM104" s="184" t="s">
        <v>1139</v>
      </c>
    </row>
    <row r="105" spans="1:47" s="2" customFormat="1" ht="12">
      <c r="A105" s="34"/>
      <c r="B105" s="35"/>
      <c r="C105" s="36"/>
      <c r="D105" s="186" t="s">
        <v>139</v>
      </c>
      <c r="E105" s="36"/>
      <c r="F105" s="187" t="s">
        <v>1140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139</v>
      </c>
      <c r="AU105" s="17" t="s">
        <v>82</v>
      </c>
    </row>
    <row r="106" spans="1:65" s="2" customFormat="1" ht="14.4" customHeight="1">
      <c r="A106" s="34"/>
      <c r="B106" s="35"/>
      <c r="C106" s="173" t="s">
        <v>178</v>
      </c>
      <c r="D106" s="173" t="s">
        <v>132</v>
      </c>
      <c r="E106" s="174" t="s">
        <v>1141</v>
      </c>
      <c r="F106" s="175" t="s">
        <v>1142</v>
      </c>
      <c r="G106" s="176" t="s">
        <v>619</v>
      </c>
      <c r="H106" s="177">
        <v>26</v>
      </c>
      <c r="I106" s="178"/>
      <c r="J106" s="179">
        <f>ROUND(I106*H106,2)</f>
        <v>0</v>
      </c>
      <c r="K106" s="175" t="s">
        <v>136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137</v>
      </c>
      <c r="AT106" s="184" t="s">
        <v>132</v>
      </c>
      <c r="AU106" s="184" t="s">
        <v>82</v>
      </c>
      <c r="AY106" s="17" t="s">
        <v>130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79</v>
      </c>
      <c r="BK106" s="185">
        <f>ROUND(I106*H106,2)</f>
        <v>0</v>
      </c>
      <c r="BL106" s="17" t="s">
        <v>137</v>
      </c>
      <c r="BM106" s="184" t="s">
        <v>1143</v>
      </c>
    </row>
    <row r="107" spans="1:47" s="2" customFormat="1" ht="12">
      <c r="A107" s="34"/>
      <c r="B107" s="35"/>
      <c r="C107" s="36"/>
      <c r="D107" s="186" t="s">
        <v>139</v>
      </c>
      <c r="E107" s="36"/>
      <c r="F107" s="187" t="s">
        <v>1144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139</v>
      </c>
      <c r="AU107" s="17" t="s">
        <v>82</v>
      </c>
    </row>
    <row r="108" spans="2:51" s="13" customFormat="1" ht="12">
      <c r="B108" s="191"/>
      <c r="C108" s="192"/>
      <c r="D108" s="186" t="s">
        <v>141</v>
      </c>
      <c r="E108" s="193" t="s">
        <v>19</v>
      </c>
      <c r="F108" s="194" t="s">
        <v>1145</v>
      </c>
      <c r="G108" s="192"/>
      <c r="H108" s="195">
        <v>9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141</v>
      </c>
      <c r="AU108" s="201" t="s">
        <v>82</v>
      </c>
      <c r="AV108" s="13" t="s">
        <v>82</v>
      </c>
      <c r="AW108" s="13" t="s">
        <v>33</v>
      </c>
      <c r="AX108" s="13" t="s">
        <v>71</v>
      </c>
      <c r="AY108" s="201" t="s">
        <v>130</v>
      </c>
    </row>
    <row r="109" spans="2:51" s="13" customFormat="1" ht="12">
      <c r="B109" s="191"/>
      <c r="C109" s="192"/>
      <c r="D109" s="186" t="s">
        <v>141</v>
      </c>
      <c r="E109" s="193" t="s">
        <v>19</v>
      </c>
      <c r="F109" s="194" t="s">
        <v>1146</v>
      </c>
      <c r="G109" s="192"/>
      <c r="H109" s="195">
        <v>17</v>
      </c>
      <c r="I109" s="196"/>
      <c r="J109" s="192"/>
      <c r="K109" s="192"/>
      <c r="L109" s="197"/>
      <c r="M109" s="198"/>
      <c r="N109" s="199"/>
      <c r="O109" s="199"/>
      <c r="P109" s="199"/>
      <c r="Q109" s="199"/>
      <c r="R109" s="199"/>
      <c r="S109" s="199"/>
      <c r="T109" s="200"/>
      <c r="AT109" s="201" t="s">
        <v>141</v>
      </c>
      <c r="AU109" s="201" t="s">
        <v>82</v>
      </c>
      <c r="AV109" s="13" t="s">
        <v>82</v>
      </c>
      <c r="AW109" s="13" t="s">
        <v>33</v>
      </c>
      <c r="AX109" s="13" t="s">
        <v>71</v>
      </c>
      <c r="AY109" s="201" t="s">
        <v>130</v>
      </c>
    </row>
    <row r="110" spans="1:65" s="2" customFormat="1" ht="14.4" customHeight="1">
      <c r="A110" s="34"/>
      <c r="B110" s="35"/>
      <c r="C110" s="173" t="s">
        <v>183</v>
      </c>
      <c r="D110" s="173" t="s">
        <v>132</v>
      </c>
      <c r="E110" s="174" t="s">
        <v>1147</v>
      </c>
      <c r="F110" s="175" t="s">
        <v>1148</v>
      </c>
      <c r="G110" s="176" t="s">
        <v>619</v>
      </c>
      <c r="H110" s="177">
        <v>4</v>
      </c>
      <c r="I110" s="178"/>
      <c r="J110" s="179">
        <f>ROUND(I110*H110,2)</f>
        <v>0</v>
      </c>
      <c r="K110" s="175" t="s">
        <v>136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137</v>
      </c>
      <c r="AT110" s="184" t="s">
        <v>132</v>
      </c>
      <c r="AU110" s="184" t="s">
        <v>82</v>
      </c>
      <c r="AY110" s="17" t="s">
        <v>130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137</v>
      </c>
      <c r="BM110" s="184" t="s">
        <v>1149</v>
      </c>
    </row>
    <row r="111" spans="1:47" s="2" customFormat="1" ht="19.2">
      <c r="A111" s="34"/>
      <c r="B111" s="35"/>
      <c r="C111" s="36"/>
      <c r="D111" s="186" t="s">
        <v>139</v>
      </c>
      <c r="E111" s="36"/>
      <c r="F111" s="187" t="s">
        <v>1150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139</v>
      </c>
      <c r="AU111" s="17" t="s">
        <v>82</v>
      </c>
    </row>
    <row r="112" spans="1:65" s="2" customFormat="1" ht="14.4" customHeight="1">
      <c r="A112" s="34"/>
      <c r="B112" s="35"/>
      <c r="C112" s="173" t="s">
        <v>188</v>
      </c>
      <c r="D112" s="173" t="s">
        <v>132</v>
      </c>
      <c r="E112" s="174" t="s">
        <v>1151</v>
      </c>
      <c r="F112" s="175" t="s">
        <v>1152</v>
      </c>
      <c r="G112" s="176" t="s">
        <v>619</v>
      </c>
      <c r="H112" s="177">
        <v>10</v>
      </c>
      <c r="I112" s="178"/>
      <c r="J112" s="179">
        <f>ROUND(I112*H112,2)</f>
        <v>0</v>
      </c>
      <c r="K112" s="175" t="s">
        <v>136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137</v>
      </c>
      <c r="AT112" s="184" t="s">
        <v>132</v>
      </c>
      <c r="AU112" s="184" t="s">
        <v>82</v>
      </c>
      <c r="AY112" s="17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137</v>
      </c>
      <c r="BM112" s="184" t="s">
        <v>1153</v>
      </c>
    </row>
    <row r="113" spans="1:47" s="2" customFormat="1" ht="19.2">
      <c r="A113" s="34"/>
      <c r="B113" s="35"/>
      <c r="C113" s="36"/>
      <c r="D113" s="186" t="s">
        <v>139</v>
      </c>
      <c r="E113" s="36"/>
      <c r="F113" s="187" t="s">
        <v>1154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139</v>
      </c>
      <c r="AU113" s="17" t="s">
        <v>82</v>
      </c>
    </row>
    <row r="114" spans="1:65" s="2" customFormat="1" ht="14.4" customHeight="1">
      <c r="A114" s="34"/>
      <c r="B114" s="35"/>
      <c r="C114" s="173" t="s">
        <v>196</v>
      </c>
      <c r="D114" s="173" t="s">
        <v>132</v>
      </c>
      <c r="E114" s="174" t="s">
        <v>1155</v>
      </c>
      <c r="F114" s="175" t="s">
        <v>1156</v>
      </c>
      <c r="G114" s="176" t="s">
        <v>619</v>
      </c>
      <c r="H114" s="177">
        <v>9</v>
      </c>
      <c r="I114" s="178"/>
      <c r="J114" s="179">
        <f>ROUND(I114*H114,2)</f>
        <v>0</v>
      </c>
      <c r="K114" s="175" t="s">
        <v>136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137</v>
      </c>
      <c r="AT114" s="184" t="s">
        <v>132</v>
      </c>
      <c r="AU114" s="184" t="s">
        <v>82</v>
      </c>
      <c r="AY114" s="17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137</v>
      </c>
      <c r="BM114" s="184" t="s">
        <v>1157</v>
      </c>
    </row>
    <row r="115" spans="1:47" s="2" customFormat="1" ht="19.2">
      <c r="A115" s="34"/>
      <c r="B115" s="35"/>
      <c r="C115" s="36"/>
      <c r="D115" s="186" t="s">
        <v>139</v>
      </c>
      <c r="E115" s="36"/>
      <c r="F115" s="187" t="s">
        <v>1158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139</v>
      </c>
      <c r="AU115" s="17" t="s">
        <v>82</v>
      </c>
    </row>
    <row r="116" spans="1:65" s="2" customFormat="1" ht="14.4" customHeight="1">
      <c r="A116" s="34"/>
      <c r="B116" s="35"/>
      <c r="C116" s="173" t="s">
        <v>201</v>
      </c>
      <c r="D116" s="173" t="s">
        <v>132</v>
      </c>
      <c r="E116" s="174" t="s">
        <v>1159</v>
      </c>
      <c r="F116" s="175" t="s">
        <v>1160</v>
      </c>
      <c r="G116" s="176" t="s">
        <v>619</v>
      </c>
      <c r="H116" s="177">
        <v>4</v>
      </c>
      <c r="I116" s="178"/>
      <c r="J116" s="179">
        <f>ROUND(I116*H116,2)</f>
        <v>0</v>
      </c>
      <c r="K116" s="175" t="s">
        <v>136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137</v>
      </c>
      <c r="AT116" s="184" t="s">
        <v>132</v>
      </c>
      <c r="AU116" s="184" t="s">
        <v>82</v>
      </c>
      <c r="AY116" s="17" t="s">
        <v>130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79</v>
      </c>
      <c r="BK116" s="185">
        <f>ROUND(I116*H116,2)</f>
        <v>0</v>
      </c>
      <c r="BL116" s="17" t="s">
        <v>137</v>
      </c>
      <c r="BM116" s="184" t="s">
        <v>1161</v>
      </c>
    </row>
    <row r="117" spans="1:47" s="2" customFormat="1" ht="19.2">
      <c r="A117" s="34"/>
      <c r="B117" s="35"/>
      <c r="C117" s="36"/>
      <c r="D117" s="186" t="s">
        <v>139</v>
      </c>
      <c r="E117" s="36"/>
      <c r="F117" s="187" t="s">
        <v>1162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139</v>
      </c>
      <c r="AU117" s="17" t="s">
        <v>82</v>
      </c>
    </row>
    <row r="118" spans="1:65" s="2" customFormat="1" ht="14.4" customHeight="1">
      <c r="A118" s="34"/>
      <c r="B118" s="35"/>
      <c r="C118" s="173" t="s">
        <v>209</v>
      </c>
      <c r="D118" s="173" t="s">
        <v>132</v>
      </c>
      <c r="E118" s="174" t="s">
        <v>1163</v>
      </c>
      <c r="F118" s="175" t="s">
        <v>1164</v>
      </c>
      <c r="G118" s="176" t="s">
        <v>619</v>
      </c>
      <c r="H118" s="177">
        <v>10</v>
      </c>
      <c r="I118" s="178"/>
      <c r="J118" s="179">
        <f>ROUND(I118*H118,2)</f>
        <v>0</v>
      </c>
      <c r="K118" s="175" t="s">
        <v>136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137</v>
      </c>
      <c r="AT118" s="184" t="s">
        <v>132</v>
      </c>
      <c r="AU118" s="184" t="s">
        <v>82</v>
      </c>
      <c r="AY118" s="17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79</v>
      </c>
      <c r="BK118" s="185">
        <f>ROUND(I118*H118,2)</f>
        <v>0</v>
      </c>
      <c r="BL118" s="17" t="s">
        <v>137</v>
      </c>
      <c r="BM118" s="184" t="s">
        <v>1165</v>
      </c>
    </row>
    <row r="119" spans="1:47" s="2" customFormat="1" ht="19.2">
      <c r="A119" s="34"/>
      <c r="B119" s="35"/>
      <c r="C119" s="36"/>
      <c r="D119" s="186" t="s">
        <v>139</v>
      </c>
      <c r="E119" s="36"/>
      <c r="F119" s="187" t="s">
        <v>1166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139</v>
      </c>
      <c r="AU119" s="17" t="s">
        <v>82</v>
      </c>
    </row>
    <row r="120" spans="1:65" s="2" customFormat="1" ht="14.4" customHeight="1">
      <c r="A120" s="34"/>
      <c r="B120" s="35"/>
      <c r="C120" s="173" t="s">
        <v>216</v>
      </c>
      <c r="D120" s="173" t="s">
        <v>132</v>
      </c>
      <c r="E120" s="174" t="s">
        <v>1167</v>
      </c>
      <c r="F120" s="175" t="s">
        <v>1168</v>
      </c>
      <c r="G120" s="176" t="s">
        <v>619</v>
      </c>
      <c r="H120" s="177">
        <v>26</v>
      </c>
      <c r="I120" s="178"/>
      <c r="J120" s="179">
        <f>ROUND(I120*H120,2)</f>
        <v>0</v>
      </c>
      <c r="K120" s="175" t="s">
        <v>136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137</v>
      </c>
      <c r="AT120" s="184" t="s">
        <v>132</v>
      </c>
      <c r="AU120" s="184" t="s">
        <v>82</v>
      </c>
      <c r="AY120" s="17" t="s">
        <v>130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137</v>
      </c>
      <c r="BM120" s="184" t="s">
        <v>1169</v>
      </c>
    </row>
    <row r="121" spans="1:47" s="2" customFormat="1" ht="19.2">
      <c r="A121" s="34"/>
      <c r="B121" s="35"/>
      <c r="C121" s="36"/>
      <c r="D121" s="186" t="s">
        <v>139</v>
      </c>
      <c r="E121" s="36"/>
      <c r="F121" s="187" t="s">
        <v>1170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139</v>
      </c>
      <c r="AU121" s="17" t="s">
        <v>82</v>
      </c>
    </row>
    <row r="122" spans="1:65" s="2" customFormat="1" ht="14.4" customHeight="1">
      <c r="A122" s="34"/>
      <c r="B122" s="35"/>
      <c r="C122" s="173" t="s">
        <v>8</v>
      </c>
      <c r="D122" s="173" t="s">
        <v>132</v>
      </c>
      <c r="E122" s="174" t="s">
        <v>1171</v>
      </c>
      <c r="F122" s="175" t="s">
        <v>1172</v>
      </c>
      <c r="G122" s="176" t="s">
        <v>619</v>
      </c>
      <c r="H122" s="177">
        <v>58</v>
      </c>
      <c r="I122" s="178"/>
      <c r="J122" s="179">
        <f>ROUND(I122*H122,2)</f>
        <v>0</v>
      </c>
      <c r="K122" s="175" t="s">
        <v>136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137</v>
      </c>
      <c r="AT122" s="184" t="s">
        <v>132</v>
      </c>
      <c r="AU122" s="184" t="s">
        <v>82</v>
      </c>
      <c r="AY122" s="17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137</v>
      </c>
      <c r="BM122" s="184" t="s">
        <v>1173</v>
      </c>
    </row>
    <row r="123" spans="1:47" s="2" customFormat="1" ht="12">
      <c r="A123" s="34"/>
      <c r="B123" s="35"/>
      <c r="C123" s="36"/>
      <c r="D123" s="186" t="s">
        <v>139</v>
      </c>
      <c r="E123" s="36"/>
      <c r="F123" s="187" t="s">
        <v>1174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139</v>
      </c>
      <c r="AU123" s="17" t="s">
        <v>82</v>
      </c>
    </row>
    <row r="124" spans="2:51" s="13" customFormat="1" ht="12">
      <c r="B124" s="191"/>
      <c r="C124" s="192"/>
      <c r="D124" s="186" t="s">
        <v>141</v>
      </c>
      <c r="E124" s="193" t="s">
        <v>19</v>
      </c>
      <c r="F124" s="194" t="s">
        <v>1175</v>
      </c>
      <c r="G124" s="192"/>
      <c r="H124" s="195">
        <v>58</v>
      </c>
      <c r="I124" s="196"/>
      <c r="J124" s="192"/>
      <c r="K124" s="192"/>
      <c r="L124" s="197"/>
      <c r="M124" s="227"/>
      <c r="N124" s="228"/>
      <c r="O124" s="228"/>
      <c r="P124" s="228"/>
      <c r="Q124" s="228"/>
      <c r="R124" s="228"/>
      <c r="S124" s="228"/>
      <c r="T124" s="229"/>
      <c r="AT124" s="201" t="s">
        <v>141</v>
      </c>
      <c r="AU124" s="201" t="s">
        <v>82</v>
      </c>
      <c r="AV124" s="13" t="s">
        <v>82</v>
      </c>
      <c r="AW124" s="13" t="s">
        <v>33</v>
      </c>
      <c r="AX124" s="13" t="s">
        <v>79</v>
      </c>
      <c r="AY124" s="201" t="s">
        <v>130</v>
      </c>
    </row>
    <row r="125" spans="1:31" s="2" customFormat="1" ht="6.9" customHeight="1">
      <c r="A125" s="3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9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algorithmName="SHA-512" hashValue="xW2qg8xJMBWvt5rGKvKO/JIuSopN9Bu7sPLBTVWcngRcT6AdvaLNDunB8XvdfIN44MB9gtf0qh5e1QY+9V3Yqw==" saltValue="/KCX7/JTCSA4BQXEZPStcYAGkTVrVhVG61AjRPDp+KOc+VPb80pBh+Bhu/rWvCbZTu1KHhlQYITYtyoX6evwUQ==" spinCount="100000" sheet="1" objects="1" scenarios="1" formatColumns="0" formatRows="0" autoFilter="0"/>
  <autoFilter ref="C80:K12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01">
      <selection activeCell="F117" sqref="F117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102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" customHeight="1">
      <c r="B4" s="20"/>
      <c r="D4" s="103" t="s">
        <v>103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27" customHeight="1">
      <c r="B7" s="20"/>
      <c r="E7" s="354" t="str">
        <f>'Rekapitulace stavby'!K6</f>
        <v>Rekonstrukce rybníku Hlíza na ochrannou nádrž a rekonstr. části cesty HC2 v k.ú. Dřevěnice - rekonstrukce rybníku Hlíza</v>
      </c>
      <c r="F7" s="355"/>
      <c r="G7" s="355"/>
      <c r="H7" s="355"/>
      <c r="L7" s="20"/>
    </row>
    <row r="8" spans="1:31" s="2" customFormat="1" ht="12" customHeight="1">
      <c r="A8" s="34"/>
      <c r="B8" s="39"/>
      <c r="C8" s="34"/>
      <c r="D8" s="105" t="s">
        <v>104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6" t="s">
        <v>1176</v>
      </c>
      <c r="F9" s="357"/>
      <c r="G9" s="357"/>
      <c r="H9" s="357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5. 11. 2020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0" t="s">
        <v>19</v>
      </c>
      <c r="F27" s="360"/>
      <c r="G27" s="360"/>
      <c r="H27" s="3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41</v>
      </c>
      <c r="E33" s="105" t="s">
        <v>42</v>
      </c>
      <c r="F33" s="117">
        <f>ROUND((SUM(BE82:BE115)),2)</f>
        <v>0</v>
      </c>
      <c r="G33" s="34"/>
      <c r="H33" s="34"/>
      <c r="I33" s="118">
        <v>0.21</v>
      </c>
      <c r="J33" s="117">
        <f>ROUND(((SUM(BE82:BE115))*I33),2)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43</v>
      </c>
      <c r="F34" s="117">
        <f>ROUND((SUM(BF82:BF115)),2)</f>
        <v>0</v>
      </c>
      <c r="G34" s="34"/>
      <c r="H34" s="34"/>
      <c r="I34" s="118">
        <v>0.15</v>
      </c>
      <c r="J34" s="117">
        <f>ROUND(((SUM(BF82:BF115))*I34),2)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ROUND((SUM(BG82:BG115)),2)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ROUND((SUM(BH82:BH115)),2)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ROUND((SUM(BI82:BI115)),2)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7" customHeight="1">
      <c r="A48" s="34"/>
      <c r="B48" s="35"/>
      <c r="C48" s="36"/>
      <c r="D48" s="36"/>
      <c r="E48" s="352" t="str">
        <f>E7</f>
        <v>Rekonstrukce rybníku Hlíza na ochrannou nádrž a rekonstr. části cesty HC2 v k.ú. Dřevěnice - rekonstrukce rybníku Hlíza</v>
      </c>
      <c r="F48" s="353"/>
      <c r="G48" s="353"/>
      <c r="H48" s="35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40" t="str">
        <f>E9</f>
        <v>VON - Vedlejší a ostatní náklady</v>
      </c>
      <c r="F50" s="351"/>
      <c r="G50" s="351"/>
      <c r="H50" s="35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5. 11. 2020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25</v>
      </c>
      <c r="D54" s="36"/>
      <c r="E54" s="36"/>
      <c r="F54" s="27" t="str">
        <f>E15</f>
        <v>ČR-SPÚ, Pobočka Jičín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107</v>
      </c>
      <c r="D57" s="131"/>
      <c r="E57" s="131"/>
      <c r="F57" s="131"/>
      <c r="G57" s="131"/>
      <c r="H57" s="131"/>
      <c r="I57" s="131"/>
      <c r="J57" s="132" t="s">
        <v>108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109</v>
      </c>
    </row>
    <row r="60" spans="2:12" s="9" customFormat="1" ht="24.9" customHeight="1">
      <c r="B60" s="134"/>
      <c r="C60" s="135"/>
      <c r="D60" s="136" t="s">
        <v>1177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5" customHeight="1">
      <c r="B61" s="140"/>
      <c r="C61" s="141"/>
      <c r="D61" s="142" t="s">
        <v>1178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5" customHeight="1">
      <c r="B62" s="140"/>
      <c r="C62" s="141"/>
      <c r="D62" s="142" t="s">
        <v>1179</v>
      </c>
      <c r="E62" s="143"/>
      <c r="F62" s="143"/>
      <c r="G62" s="143"/>
      <c r="H62" s="143"/>
      <c r="I62" s="143"/>
      <c r="J62" s="144">
        <f>J94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" customHeight="1">
      <c r="A69" s="34"/>
      <c r="B69" s="35"/>
      <c r="C69" s="23" t="s">
        <v>115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7" customHeight="1">
      <c r="A72" s="34"/>
      <c r="B72" s="35"/>
      <c r="C72" s="36"/>
      <c r="D72" s="36"/>
      <c r="E72" s="352" t="str">
        <f>E7</f>
        <v>Rekonstrukce rybníku Hlíza na ochrannou nádrž a rekonstr. části cesty HC2 v k.ú. Dřevěnice - rekonstrukce rybníku Hlíza</v>
      </c>
      <c r="F72" s="353"/>
      <c r="G72" s="353"/>
      <c r="H72" s="353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5.6" customHeight="1">
      <c r="A74" s="34"/>
      <c r="B74" s="35"/>
      <c r="C74" s="36"/>
      <c r="D74" s="36"/>
      <c r="E74" s="340" t="str">
        <f>E9</f>
        <v>VON - Vedlejší a ostatní náklady</v>
      </c>
      <c r="F74" s="351"/>
      <c r="G74" s="351"/>
      <c r="H74" s="351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59" t="str">
        <f>IF(J12="","",J12)</f>
        <v>5. 11. 2020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" customHeight="1">
      <c r="A78" s="34"/>
      <c r="B78" s="35"/>
      <c r="C78" s="29" t="s">
        <v>25</v>
      </c>
      <c r="D78" s="36"/>
      <c r="E78" s="36"/>
      <c r="F78" s="27" t="str">
        <f>E15</f>
        <v>ČR-SPÚ, Pobočka Jičín</v>
      </c>
      <c r="G78" s="36"/>
      <c r="H78" s="36"/>
      <c r="I78" s="29" t="s">
        <v>31</v>
      </c>
      <c r="J78" s="32" t="str">
        <f>E21</f>
        <v>Agroprojekce Litomyšl, s.r.o.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6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116</v>
      </c>
      <c r="D81" s="149" t="s">
        <v>56</v>
      </c>
      <c r="E81" s="149" t="s">
        <v>52</v>
      </c>
      <c r="F81" s="149" t="s">
        <v>53</v>
      </c>
      <c r="G81" s="149" t="s">
        <v>117</v>
      </c>
      <c r="H81" s="149" t="s">
        <v>118</v>
      </c>
      <c r="I81" s="149" t="s">
        <v>119</v>
      </c>
      <c r="J81" s="149" t="s">
        <v>108</v>
      </c>
      <c r="K81" s="150" t="s">
        <v>120</v>
      </c>
      <c r="L81" s="151"/>
      <c r="M81" s="68" t="s">
        <v>19</v>
      </c>
      <c r="N81" s="69" t="s">
        <v>41</v>
      </c>
      <c r="O81" s="69" t="s">
        <v>121</v>
      </c>
      <c r="P81" s="69" t="s">
        <v>122</v>
      </c>
      <c r="Q81" s="69" t="s">
        <v>123</v>
      </c>
      <c r="R81" s="69" t="s">
        <v>124</v>
      </c>
      <c r="S81" s="69" t="s">
        <v>125</v>
      </c>
      <c r="T81" s="70" t="s">
        <v>126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8" customHeight="1">
      <c r="A82" s="34"/>
      <c r="B82" s="35"/>
      <c r="C82" s="75" t="s">
        <v>127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0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70</v>
      </c>
      <c r="AU82" s="17" t="s">
        <v>109</v>
      </c>
      <c r="BK82" s="156">
        <f>BK83</f>
        <v>0</v>
      </c>
    </row>
    <row r="83" spans="2:63" s="12" customFormat="1" ht="25.95" customHeight="1">
      <c r="B83" s="157"/>
      <c r="C83" s="158"/>
      <c r="D83" s="159" t="s">
        <v>70</v>
      </c>
      <c r="E83" s="160" t="s">
        <v>1180</v>
      </c>
      <c r="F83" s="160" t="s">
        <v>1181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P84+P94</f>
        <v>0</v>
      </c>
      <c r="Q83" s="165"/>
      <c r="R83" s="166">
        <f>R84+R94</f>
        <v>0</v>
      </c>
      <c r="S83" s="165"/>
      <c r="T83" s="167">
        <f>T84+T94</f>
        <v>0</v>
      </c>
      <c r="AR83" s="168" t="s">
        <v>160</v>
      </c>
      <c r="AT83" s="169" t="s">
        <v>70</v>
      </c>
      <c r="AU83" s="169" t="s">
        <v>71</v>
      </c>
      <c r="AY83" s="168" t="s">
        <v>130</v>
      </c>
      <c r="BK83" s="170">
        <f>BK84+BK94</f>
        <v>0</v>
      </c>
    </row>
    <row r="84" spans="2:63" s="12" customFormat="1" ht="22.8" customHeight="1">
      <c r="B84" s="157"/>
      <c r="C84" s="158"/>
      <c r="D84" s="159" t="s">
        <v>70</v>
      </c>
      <c r="E84" s="171" t="s">
        <v>1182</v>
      </c>
      <c r="F84" s="171" t="s">
        <v>1183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SUM(P85:P93)</f>
        <v>0</v>
      </c>
      <c r="Q84" s="165"/>
      <c r="R84" s="166">
        <f>SUM(R85:R93)</f>
        <v>0</v>
      </c>
      <c r="S84" s="165"/>
      <c r="T84" s="167">
        <f>SUM(T85:T93)</f>
        <v>0</v>
      </c>
      <c r="AR84" s="168" t="s">
        <v>160</v>
      </c>
      <c r="AT84" s="169" t="s">
        <v>70</v>
      </c>
      <c r="AU84" s="169" t="s">
        <v>79</v>
      </c>
      <c r="AY84" s="168" t="s">
        <v>130</v>
      </c>
      <c r="BK84" s="170">
        <f>SUM(BK85:BK93)</f>
        <v>0</v>
      </c>
    </row>
    <row r="85" spans="1:65" s="2" customFormat="1" ht="14.4" customHeight="1">
      <c r="A85" s="34"/>
      <c r="B85" s="35"/>
      <c r="C85" s="173" t="s">
        <v>79</v>
      </c>
      <c r="D85" s="173" t="s">
        <v>132</v>
      </c>
      <c r="E85" s="174" t="s">
        <v>1184</v>
      </c>
      <c r="F85" s="175" t="s">
        <v>1185</v>
      </c>
      <c r="G85" s="176" t="s">
        <v>1186</v>
      </c>
      <c r="H85" s="177">
        <v>1</v>
      </c>
      <c r="I85" s="178"/>
      <c r="J85" s="179">
        <f>ROUND(I85*H85,2)</f>
        <v>0</v>
      </c>
      <c r="K85" s="175" t="s">
        <v>19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1187</v>
      </c>
      <c r="AT85" s="184" t="s">
        <v>132</v>
      </c>
      <c r="AU85" s="184" t="s">
        <v>82</v>
      </c>
      <c r="AY85" s="17" t="s">
        <v>130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79</v>
      </c>
      <c r="BK85" s="185">
        <f>ROUND(I85*H85,2)</f>
        <v>0</v>
      </c>
      <c r="BL85" s="17" t="s">
        <v>1187</v>
      </c>
      <c r="BM85" s="184" t="s">
        <v>1188</v>
      </c>
    </row>
    <row r="86" spans="1:47" s="2" customFormat="1" ht="12">
      <c r="A86" s="34"/>
      <c r="B86" s="35"/>
      <c r="C86" s="36"/>
      <c r="D86" s="186" t="s">
        <v>139</v>
      </c>
      <c r="E86" s="36"/>
      <c r="F86" s="187" t="s">
        <v>1185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139</v>
      </c>
      <c r="AU86" s="17" t="s">
        <v>82</v>
      </c>
    </row>
    <row r="87" spans="1:47" s="2" customFormat="1" ht="57.6">
      <c r="A87" s="34"/>
      <c r="B87" s="35"/>
      <c r="C87" s="36"/>
      <c r="D87" s="186" t="s">
        <v>206</v>
      </c>
      <c r="E87" s="36"/>
      <c r="F87" s="202" t="s">
        <v>1189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206</v>
      </c>
      <c r="AU87" s="17" t="s">
        <v>82</v>
      </c>
    </row>
    <row r="88" spans="1:65" s="2" customFormat="1" ht="14.4" customHeight="1">
      <c r="A88" s="34"/>
      <c r="B88" s="35"/>
      <c r="C88" s="173" t="s">
        <v>82</v>
      </c>
      <c r="D88" s="173" t="s">
        <v>132</v>
      </c>
      <c r="E88" s="174" t="s">
        <v>1190</v>
      </c>
      <c r="F88" s="175" t="s">
        <v>1191</v>
      </c>
      <c r="G88" s="176" t="s">
        <v>1186</v>
      </c>
      <c r="H88" s="177">
        <v>1</v>
      </c>
      <c r="I88" s="178"/>
      <c r="J88" s="179">
        <f>ROUND(I88*H88,2)</f>
        <v>0</v>
      </c>
      <c r="K88" s="175" t="s">
        <v>19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1187</v>
      </c>
      <c r="AT88" s="184" t="s">
        <v>132</v>
      </c>
      <c r="AU88" s="184" t="s">
        <v>82</v>
      </c>
      <c r="AY88" s="17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1187</v>
      </c>
      <c r="BM88" s="184" t="s">
        <v>1192</v>
      </c>
    </row>
    <row r="89" spans="1:47" s="2" customFormat="1" ht="12">
      <c r="A89" s="34"/>
      <c r="B89" s="35"/>
      <c r="C89" s="36"/>
      <c r="D89" s="186" t="s">
        <v>139</v>
      </c>
      <c r="E89" s="36"/>
      <c r="F89" s="187" t="s">
        <v>1191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139</v>
      </c>
      <c r="AU89" s="17" t="s">
        <v>82</v>
      </c>
    </row>
    <row r="90" spans="1:47" s="2" customFormat="1" ht="19.2">
      <c r="A90" s="34"/>
      <c r="B90" s="35"/>
      <c r="C90" s="36"/>
      <c r="D90" s="186" t="s">
        <v>206</v>
      </c>
      <c r="E90" s="36"/>
      <c r="F90" s="202" t="s">
        <v>1193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206</v>
      </c>
      <c r="AU90" s="17" t="s">
        <v>82</v>
      </c>
    </row>
    <row r="91" spans="1:65" s="2" customFormat="1" ht="14.4" customHeight="1">
      <c r="A91" s="34"/>
      <c r="B91" s="35"/>
      <c r="C91" s="173" t="s">
        <v>148</v>
      </c>
      <c r="D91" s="173" t="s">
        <v>132</v>
      </c>
      <c r="E91" s="174" t="s">
        <v>1194</v>
      </c>
      <c r="F91" s="175" t="s">
        <v>1195</v>
      </c>
      <c r="G91" s="176" t="s">
        <v>1186</v>
      </c>
      <c r="H91" s="177">
        <v>1</v>
      </c>
      <c r="I91" s="178"/>
      <c r="J91" s="179">
        <f>ROUND(I91*H91,2)</f>
        <v>0</v>
      </c>
      <c r="K91" s="175" t="s">
        <v>19</v>
      </c>
      <c r="L91" s="39"/>
      <c r="M91" s="180" t="s">
        <v>19</v>
      </c>
      <c r="N91" s="181" t="s">
        <v>42</v>
      </c>
      <c r="O91" s="64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1187</v>
      </c>
      <c r="AT91" s="184" t="s">
        <v>132</v>
      </c>
      <c r="AU91" s="184" t="s">
        <v>82</v>
      </c>
      <c r="AY91" s="17" t="s">
        <v>130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79</v>
      </c>
      <c r="BK91" s="185">
        <f>ROUND(I91*H91,2)</f>
        <v>0</v>
      </c>
      <c r="BL91" s="17" t="s">
        <v>1187</v>
      </c>
      <c r="BM91" s="184" t="s">
        <v>1196</v>
      </c>
    </row>
    <row r="92" spans="1:47" s="2" customFormat="1" ht="12">
      <c r="A92" s="34"/>
      <c r="B92" s="35"/>
      <c r="C92" s="36"/>
      <c r="D92" s="186" t="s">
        <v>139</v>
      </c>
      <c r="E92" s="36"/>
      <c r="F92" s="187" t="s">
        <v>1195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139</v>
      </c>
      <c r="AU92" s="17" t="s">
        <v>82</v>
      </c>
    </row>
    <row r="93" spans="1:47" s="2" customFormat="1" ht="19.2">
      <c r="A93" s="34"/>
      <c r="B93" s="35"/>
      <c r="C93" s="36"/>
      <c r="D93" s="186" t="s">
        <v>206</v>
      </c>
      <c r="E93" s="36"/>
      <c r="F93" s="202" t="s">
        <v>1197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206</v>
      </c>
      <c r="AU93" s="17" t="s">
        <v>82</v>
      </c>
    </row>
    <row r="94" spans="2:63" s="12" customFormat="1" ht="22.8" customHeight="1">
      <c r="B94" s="157"/>
      <c r="C94" s="158"/>
      <c r="D94" s="159" t="s">
        <v>70</v>
      </c>
      <c r="E94" s="171" t="s">
        <v>1198</v>
      </c>
      <c r="F94" s="171" t="s">
        <v>1199</v>
      </c>
      <c r="G94" s="158"/>
      <c r="H94" s="158"/>
      <c r="I94" s="161"/>
      <c r="J94" s="172">
        <f>BK94</f>
        <v>0</v>
      </c>
      <c r="K94" s="158"/>
      <c r="L94" s="163"/>
      <c r="M94" s="164"/>
      <c r="N94" s="165"/>
      <c r="O94" s="165"/>
      <c r="P94" s="166">
        <f>SUM(P95:P115)</f>
        <v>0</v>
      </c>
      <c r="Q94" s="165"/>
      <c r="R94" s="166">
        <f>SUM(R95:R115)</f>
        <v>0</v>
      </c>
      <c r="S94" s="165"/>
      <c r="T94" s="167">
        <f>SUM(T95:T115)</f>
        <v>0</v>
      </c>
      <c r="AR94" s="168" t="s">
        <v>137</v>
      </c>
      <c r="AT94" s="169" t="s">
        <v>70</v>
      </c>
      <c r="AU94" s="169" t="s">
        <v>79</v>
      </c>
      <c r="AY94" s="168" t="s">
        <v>130</v>
      </c>
      <c r="BK94" s="170">
        <f>SUM(BK95:BK115)</f>
        <v>0</v>
      </c>
    </row>
    <row r="95" spans="1:65" s="2" customFormat="1" ht="14.4" customHeight="1">
      <c r="A95" s="34"/>
      <c r="B95" s="35"/>
      <c r="C95" s="173" t="s">
        <v>137</v>
      </c>
      <c r="D95" s="173" t="s">
        <v>132</v>
      </c>
      <c r="E95" s="174" t="s">
        <v>1200</v>
      </c>
      <c r="F95" s="175" t="s">
        <v>1201</v>
      </c>
      <c r="G95" s="176" t="s">
        <v>1186</v>
      </c>
      <c r="H95" s="177">
        <v>1</v>
      </c>
      <c r="I95" s="178"/>
      <c r="J95" s="179">
        <f>ROUND(I95*H95,2)</f>
        <v>0</v>
      </c>
      <c r="K95" s="175" t="s">
        <v>19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1187</v>
      </c>
      <c r="AT95" s="184" t="s">
        <v>132</v>
      </c>
      <c r="AU95" s="184" t="s">
        <v>82</v>
      </c>
      <c r="AY95" s="17" t="s">
        <v>130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1187</v>
      </c>
      <c r="BM95" s="184" t="s">
        <v>1202</v>
      </c>
    </row>
    <row r="96" spans="1:47" s="2" customFormat="1" ht="19.2">
      <c r="A96" s="34"/>
      <c r="B96" s="35"/>
      <c r="C96" s="36"/>
      <c r="D96" s="186" t="s">
        <v>139</v>
      </c>
      <c r="E96" s="36"/>
      <c r="F96" s="187" t="s">
        <v>1203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139</v>
      </c>
      <c r="AU96" s="17" t="s">
        <v>82</v>
      </c>
    </row>
    <row r="97" spans="1:65" s="2" customFormat="1" ht="14.4" customHeight="1">
      <c r="A97" s="34"/>
      <c r="B97" s="35"/>
      <c r="C97" s="173" t="s">
        <v>160</v>
      </c>
      <c r="D97" s="173" t="s">
        <v>132</v>
      </c>
      <c r="E97" s="174" t="s">
        <v>1204</v>
      </c>
      <c r="F97" s="175" t="s">
        <v>1205</v>
      </c>
      <c r="G97" s="176" t="s">
        <v>1186</v>
      </c>
      <c r="H97" s="177">
        <v>1</v>
      </c>
      <c r="I97" s="178"/>
      <c r="J97" s="179">
        <f>ROUND(I97*H97,2)</f>
        <v>0</v>
      </c>
      <c r="K97" s="175" t="s">
        <v>19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1187</v>
      </c>
      <c r="AT97" s="184" t="s">
        <v>132</v>
      </c>
      <c r="AU97" s="184" t="s">
        <v>82</v>
      </c>
      <c r="AY97" s="17" t="s">
        <v>130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1187</v>
      </c>
      <c r="BM97" s="184" t="s">
        <v>1206</v>
      </c>
    </row>
    <row r="98" spans="1:47" s="2" customFormat="1" ht="12">
      <c r="A98" s="34"/>
      <c r="B98" s="35"/>
      <c r="C98" s="36"/>
      <c r="D98" s="186" t="s">
        <v>139</v>
      </c>
      <c r="E98" s="36"/>
      <c r="F98" s="187" t="s">
        <v>1207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139</v>
      </c>
      <c r="AU98" s="17" t="s">
        <v>82</v>
      </c>
    </row>
    <row r="99" spans="1:47" s="2" customFormat="1" ht="38.4">
      <c r="A99" s="34"/>
      <c r="B99" s="35"/>
      <c r="C99" s="36"/>
      <c r="D99" s="186" t="s">
        <v>206</v>
      </c>
      <c r="E99" s="36"/>
      <c r="F99" s="202" t="s">
        <v>1208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206</v>
      </c>
      <c r="AU99" s="17" t="s">
        <v>82</v>
      </c>
    </row>
    <row r="100" spans="1:65" s="2" customFormat="1" ht="14.4" customHeight="1">
      <c r="A100" s="34"/>
      <c r="B100" s="35"/>
      <c r="C100" s="173" t="s">
        <v>166</v>
      </c>
      <c r="D100" s="173" t="s">
        <v>132</v>
      </c>
      <c r="E100" s="174" t="s">
        <v>1209</v>
      </c>
      <c r="F100" s="175" t="s">
        <v>1210</v>
      </c>
      <c r="G100" s="176" t="s">
        <v>1186</v>
      </c>
      <c r="H100" s="177">
        <v>1</v>
      </c>
      <c r="I100" s="178"/>
      <c r="J100" s="179">
        <f>ROUND(I100*H100,2)</f>
        <v>0</v>
      </c>
      <c r="K100" s="175" t="s">
        <v>19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1187</v>
      </c>
      <c r="AT100" s="184" t="s">
        <v>132</v>
      </c>
      <c r="AU100" s="184" t="s">
        <v>82</v>
      </c>
      <c r="AY100" s="17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1187</v>
      </c>
      <c r="BM100" s="184" t="s">
        <v>1211</v>
      </c>
    </row>
    <row r="101" spans="1:47" s="2" customFormat="1" ht="12">
      <c r="A101" s="34"/>
      <c r="B101" s="35"/>
      <c r="C101" s="36"/>
      <c r="D101" s="186" t="s">
        <v>139</v>
      </c>
      <c r="E101" s="36"/>
      <c r="F101" s="187" t="s">
        <v>1210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139</v>
      </c>
      <c r="AU101" s="17" t="s">
        <v>82</v>
      </c>
    </row>
    <row r="102" spans="1:47" s="2" customFormat="1" ht="34.2" customHeight="1">
      <c r="A102" s="34"/>
      <c r="B102" s="35"/>
      <c r="C102" s="36"/>
      <c r="D102" s="186" t="s">
        <v>206</v>
      </c>
      <c r="E102" s="36"/>
      <c r="F102" s="202" t="s">
        <v>1212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206</v>
      </c>
      <c r="AU102" s="17" t="s">
        <v>82</v>
      </c>
    </row>
    <row r="103" spans="1:65" s="2" customFormat="1" ht="14.4" customHeight="1">
      <c r="A103" s="34"/>
      <c r="B103" s="35"/>
      <c r="C103" s="173" t="s">
        <v>172</v>
      </c>
      <c r="D103" s="173" t="s">
        <v>132</v>
      </c>
      <c r="E103" s="174" t="s">
        <v>1213</v>
      </c>
      <c r="F103" s="175" t="s">
        <v>1214</v>
      </c>
      <c r="G103" s="176" t="s">
        <v>1215</v>
      </c>
      <c r="H103" s="177">
        <v>1</v>
      </c>
      <c r="I103" s="178"/>
      <c r="J103" s="179">
        <f>ROUND(I103*H103,2)</f>
        <v>0</v>
      </c>
      <c r="K103" s="175" t="s">
        <v>19</v>
      </c>
      <c r="L103" s="39"/>
      <c r="M103" s="180" t="s">
        <v>19</v>
      </c>
      <c r="N103" s="181" t="s">
        <v>42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1187</v>
      </c>
      <c r="AT103" s="184" t="s">
        <v>132</v>
      </c>
      <c r="AU103" s="184" t="s">
        <v>82</v>
      </c>
      <c r="AY103" s="17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79</v>
      </c>
      <c r="BK103" s="185">
        <f>ROUND(I103*H103,2)</f>
        <v>0</v>
      </c>
      <c r="BL103" s="17" t="s">
        <v>1187</v>
      </c>
      <c r="BM103" s="184" t="s">
        <v>1216</v>
      </c>
    </row>
    <row r="104" spans="1:47" s="2" customFormat="1" ht="12">
      <c r="A104" s="34"/>
      <c r="B104" s="35"/>
      <c r="C104" s="36"/>
      <c r="D104" s="186" t="s">
        <v>139</v>
      </c>
      <c r="E104" s="36"/>
      <c r="F104" s="187" t="s">
        <v>1214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139</v>
      </c>
      <c r="AU104" s="17" t="s">
        <v>82</v>
      </c>
    </row>
    <row r="105" spans="1:47" s="2" customFormat="1" ht="28.8">
      <c r="A105" s="34"/>
      <c r="B105" s="35"/>
      <c r="C105" s="36"/>
      <c r="D105" s="186" t="s">
        <v>206</v>
      </c>
      <c r="E105" s="36"/>
      <c r="F105" s="202" t="s">
        <v>1217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206</v>
      </c>
      <c r="AU105" s="17" t="s">
        <v>82</v>
      </c>
    </row>
    <row r="106" spans="1:65" s="2" customFormat="1" ht="14.4" customHeight="1">
      <c r="A106" s="34"/>
      <c r="B106" s="35"/>
      <c r="C106" s="173" t="s">
        <v>178</v>
      </c>
      <c r="D106" s="173" t="s">
        <v>132</v>
      </c>
      <c r="E106" s="174" t="s">
        <v>1218</v>
      </c>
      <c r="F106" s="175" t="s">
        <v>1219</v>
      </c>
      <c r="G106" s="176" t="s">
        <v>1186</v>
      </c>
      <c r="H106" s="177">
        <v>1</v>
      </c>
      <c r="I106" s="178"/>
      <c r="J106" s="179">
        <f>ROUND(I106*H106,2)</f>
        <v>0</v>
      </c>
      <c r="K106" s="175" t="s">
        <v>19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1187</v>
      </c>
      <c r="AT106" s="184" t="s">
        <v>132</v>
      </c>
      <c r="AU106" s="184" t="s">
        <v>82</v>
      </c>
      <c r="AY106" s="17" t="s">
        <v>130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79</v>
      </c>
      <c r="BK106" s="185">
        <f>ROUND(I106*H106,2)</f>
        <v>0</v>
      </c>
      <c r="BL106" s="17" t="s">
        <v>1187</v>
      </c>
      <c r="BM106" s="184" t="s">
        <v>1220</v>
      </c>
    </row>
    <row r="107" spans="1:47" s="2" customFormat="1" ht="19.2">
      <c r="A107" s="34"/>
      <c r="B107" s="35"/>
      <c r="C107" s="36"/>
      <c r="D107" s="186" t="s">
        <v>139</v>
      </c>
      <c r="E107" s="36"/>
      <c r="F107" s="187" t="s">
        <v>1219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139</v>
      </c>
      <c r="AU107" s="17" t="s">
        <v>82</v>
      </c>
    </row>
    <row r="108" spans="1:47" s="2" customFormat="1" ht="214.2" customHeight="1">
      <c r="A108" s="34"/>
      <c r="B108" s="35"/>
      <c r="C108" s="36"/>
      <c r="D108" s="186" t="s">
        <v>206</v>
      </c>
      <c r="E108" s="36"/>
      <c r="F108" s="202" t="s">
        <v>1221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206</v>
      </c>
      <c r="AU108" s="17" t="s">
        <v>82</v>
      </c>
    </row>
    <row r="109" spans="1:65" s="2" customFormat="1" ht="14.4" customHeight="1">
      <c r="A109" s="34"/>
      <c r="B109" s="35"/>
      <c r="C109" s="173" t="s">
        <v>183</v>
      </c>
      <c r="D109" s="173" t="s">
        <v>132</v>
      </c>
      <c r="E109" s="174" t="s">
        <v>1222</v>
      </c>
      <c r="F109" s="175" t="s">
        <v>1223</v>
      </c>
      <c r="G109" s="176" t="s">
        <v>1186</v>
      </c>
      <c r="H109" s="177">
        <v>1</v>
      </c>
      <c r="I109" s="178"/>
      <c r="J109" s="179">
        <f>ROUND(I109*H109,2)</f>
        <v>0</v>
      </c>
      <c r="K109" s="175" t="s">
        <v>19</v>
      </c>
      <c r="L109" s="39"/>
      <c r="M109" s="180" t="s">
        <v>19</v>
      </c>
      <c r="N109" s="181" t="s">
        <v>42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1187</v>
      </c>
      <c r="AT109" s="184" t="s">
        <v>132</v>
      </c>
      <c r="AU109" s="184" t="s">
        <v>82</v>
      </c>
      <c r="AY109" s="17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79</v>
      </c>
      <c r="BK109" s="185">
        <f>ROUND(I109*H109,2)</f>
        <v>0</v>
      </c>
      <c r="BL109" s="17" t="s">
        <v>1187</v>
      </c>
      <c r="BM109" s="184" t="s">
        <v>1224</v>
      </c>
    </row>
    <row r="110" spans="1:47" s="2" customFormat="1" ht="12">
      <c r="A110" s="34"/>
      <c r="B110" s="35"/>
      <c r="C110" s="36"/>
      <c r="D110" s="186" t="s">
        <v>139</v>
      </c>
      <c r="E110" s="36"/>
      <c r="F110" s="187" t="s">
        <v>1223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139</v>
      </c>
      <c r="AU110" s="17" t="s">
        <v>82</v>
      </c>
    </row>
    <row r="111" spans="1:47" s="2" customFormat="1" ht="28.8">
      <c r="A111" s="34"/>
      <c r="B111" s="35"/>
      <c r="C111" s="36"/>
      <c r="D111" s="186" t="s">
        <v>206</v>
      </c>
      <c r="E111" s="36"/>
      <c r="F111" s="202" t="s">
        <v>1225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206</v>
      </c>
      <c r="AU111" s="17" t="s">
        <v>82</v>
      </c>
    </row>
    <row r="112" spans="1:65" s="2" customFormat="1" ht="14.4" customHeight="1">
      <c r="A112" s="34"/>
      <c r="B112" s="35"/>
      <c r="C112" s="173" t="s">
        <v>188</v>
      </c>
      <c r="D112" s="173" t="s">
        <v>132</v>
      </c>
      <c r="E112" s="174" t="s">
        <v>1226</v>
      </c>
      <c r="F112" s="175" t="s">
        <v>1227</v>
      </c>
      <c r="G112" s="176" t="s">
        <v>1215</v>
      </c>
      <c r="H112" s="177">
        <v>1</v>
      </c>
      <c r="I112" s="178"/>
      <c r="J112" s="179">
        <f>ROUND(I112*H112,2)</f>
        <v>0</v>
      </c>
      <c r="K112" s="175" t="s">
        <v>19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1187</v>
      </c>
      <c r="AT112" s="184" t="s">
        <v>132</v>
      </c>
      <c r="AU112" s="184" t="s">
        <v>82</v>
      </c>
      <c r="AY112" s="17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1187</v>
      </c>
      <c r="BM112" s="184" t="s">
        <v>1228</v>
      </c>
    </row>
    <row r="113" spans="1:47" s="2" customFormat="1" ht="12">
      <c r="A113" s="34"/>
      <c r="B113" s="35"/>
      <c r="C113" s="36"/>
      <c r="D113" s="186" t="s">
        <v>139</v>
      </c>
      <c r="E113" s="36"/>
      <c r="F113" s="187" t="s">
        <v>1229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139</v>
      </c>
      <c r="AU113" s="17" t="s">
        <v>82</v>
      </c>
    </row>
    <row r="114" spans="1:65" s="2" customFormat="1" ht="14.4" customHeight="1">
      <c r="A114" s="34"/>
      <c r="B114" s="35"/>
      <c r="C114" s="173" t="s">
        <v>196</v>
      </c>
      <c r="D114" s="173" t="s">
        <v>132</v>
      </c>
      <c r="E114" s="174" t="s">
        <v>1230</v>
      </c>
      <c r="F114" s="175" t="s">
        <v>1231</v>
      </c>
      <c r="G114" s="176" t="s">
        <v>1215</v>
      </c>
      <c r="H114" s="177">
        <v>1</v>
      </c>
      <c r="I114" s="178"/>
      <c r="J114" s="179">
        <f>ROUND(I114*H114,2)</f>
        <v>0</v>
      </c>
      <c r="K114" s="175" t="s">
        <v>19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1187</v>
      </c>
      <c r="AT114" s="184" t="s">
        <v>132</v>
      </c>
      <c r="AU114" s="184" t="s">
        <v>82</v>
      </c>
      <c r="AY114" s="17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1187</v>
      </c>
      <c r="BM114" s="184" t="s">
        <v>1232</v>
      </c>
    </row>
    <row r="115" spans="1:47" s="2" customFormat="1" ht="12">
      <c r="A115" s="34"/>
      <c r="B115" s="35"/>
      <c r="C115" s="36"/>
      <c r="D115" s="186" t="s">
        <v>139</v>
      </c>
      <c r="E115" s="36"/>
      <c r="F115" s="187" t="s">
        <v>1231</v>
      </c>
      <c r="G115" s="36"/>
      <c r="H115" s="36"/>
      <c r="I115" s="188"/>
      <c r="J115" s="36"/>
      <c r="K115" s="36"/>
      <c r="L115" s="39"/>
      <c r="M115" s="203"/>
      <c r="N115" s="204"/>
      <c r="O115" s="205"/>
      <c r="P115" s="205"/>
      <c r="Q115" s="205"/>
      <c r="R115" s="205"/>
      <c r="S115" s="205"/>
      <c r="T115" s="20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139</v>
      </c>
      <c r="AU115" s="17" t="s">
        <v>82</v>
      </c>
    </row>
    <row r="116" spans="1:31" s="2" customFormat="1" ht="6.9" customHeight="1">
      <c r="A116" s="34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9"/>
      <c r="M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</sheetData>
  <sheetProtection algorithmName="SHA-512" hashValue="AbHojMeckTtNCyTD1IVHvkbnODnCMYUME47MoFLfSsUFTo/WauPXDtaQYRaP7l8FKr9NVF35zuHko17kTmKvNA==" saltValue="JzzM1oB9ZdrDdzgP9V8BusCcmrr9tDjhLVreaQ1EbGffMtHTqEWWeWDyF9aclc8QV0TUqoobQVb49UoM1N1axQ==" spinCount="100000" sheet="1" objects="1" scenarios="1" formatColumns="0" formatRows="0" autoFilter="0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5" customFormat="1" ht="45" customHeight="1">
      <c r="B3" s="234"/>
      <c r="C3" s="362" t="s">
        <v>1233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3" t="s">
        <v>1234</v>
      </c>
      <c r="D4" s="363"/>
      <c r="E4" s="363"/>
      <c r="F4" s="363"/>
      <c r="G4" s="363"/>
      <c r="H4" s="363"/>
      <c r="I4" s="363"/>
      <c r="J4" s="363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1" t="s">
        <v>1235</v>
      </c>
      <c r="D6" s="361"/>
      <c r="E6" s="361"/>
      <c r="F6" s="361"/>
      <c r="G6" s="361"/>
      <c r="H6" s="361"/>
      <c r="I6" s="361"/>
      <c r="J6" s="361"/>
      <c r="K6" s="237"/>
    </row>
    <row r="7" spans="2:11" s="1" customFormat="1" ht="15" customHeight="1">
      <c r="B7" s="240"/>
      <c r="C7" s="361" t="s">
        <v>1236</v>
      </c>
      <c r="D7" s="361"/>
      <c r="E7" s="361"/>
      <c r="F7" s="361"/>
      <c r="G7" s="361"/>
      <c r="H7" s="361"/>
      <c r="I7" s="361"/>
      <c r="J7" s="361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1" t="s">
        <v>1237</v>
      </c>
      <c r="D9" s="361"/>
      <c r="E9" s="361"/>
      <c r="F9" s="361"/>
      <c r="G9" s="361"/>
      <c r="H9" s="361"/>
      <c r="I9" s="361"/>
      <c r="J9" s="361"/>
      <c r="K9" s="237"/>
    </row>
    <row r="10" spans="2:11" s="1" customFormat="1" ht="15" customHeight="1">
      <c r="B10" s="240"/>
      <c r="C10" s="239"/>
      <c r="D10" s="361" t="s">
        <v>1238</v>
      </c>
      <c r="E10" s="361"/>
      <c r="F10" s="361"/>
      <c r="G10" s="361"/>
      <c r="H10" s="361"/>
      <c r="I10" s="361"/>
      <c r="J10" s="361"/>
      <c r="K10" s="237"/>
    </row>
    <row r="11" spans="2:11" s="1" customFormat="1" ht="15" customHeight="1">
      <c r="B11" s="240"/>
      <c r="C11" s="241"/>
      <c r="D11" s="361" t="s">
        <v>1239</v>
      </c>
      <c r="E11" s="361"/>
      <c r="F11" s="361"/>
      <c r="G11" s="361"/>
      <c r="H11" s="361"/>
      <c r="I11" s="361"/>
      <c r="J11" s="361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1240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1" t="s">
        <v>1241</v>
      </c>
      <c r="E15" s="361"/>
      <c r="F15" s="361"/>
      <c r="G15" s="361"/>
      <c r="H15" s="361"/>
      <c r="I15" s="361"/>
      <c r="J15" s="361"/>
      <c r="K15" s="237"/>
    </row>
    <row r="16" spans="2:11" s="1" customFormat="1" ht="15" customHeight="1">
      <c r="B16" s="240"/>
      <c r="C16" s="241"/>
      <c r="D16" s="361" t="s">
        <v>1242</v>
      </c>
      <c r="E16" s="361"/>
      <c r="F16" s="361"/>
      <c r="G16" s="361"/>
      <c r="H16" s="361"/>
      <c r="I16" s="361"/>
      <c r="J16" s="361"/>
      <c r="K16" s="237"/>
    </row>
    <row r="17" spans="2:11" s="1" customFormat="1" ht="15" customHeight="1">
      <c r="B17" s="240"/>
      <c r="C17" s="241"/>
      <c r="D17" s="361" t="s">
        <v>1243</v>
      </c>
      <c r="E17" s="361"/>
      <c r="F17" s="361"/>
      <c r="G17" s="361"/>
      <c r="H17" s="361"/>
      <c r="I17" s="361"/>
      <c r="J17" s="361"/>
      <c r="K17" s="237"/>
    </row>
    <row r="18" spans="2:11" s="1" customFormat="1" ht="15" customHeight="1">
      <c r="B18" s="240"/>
      <c r="C18" s="241"/>
      <c r="D18" s="241"/>
      <c r="E18" s="243" t="s">
        <v>78</v>
      </c>
      <c r="F18" s="361" t="s">
        <v>1244</v>
      </c>
      <c r="G18" s="361"/>
      <c r="H18" s="361"/>
      <c r="I18" s="361"/>
      <c r="J18" s="361"/>
      <c r="K18" s="237"/>
    </row>
    <row r="19" spans="2:11" s="1" customFormat="1" ht="15" customHeight="1">
      <c r="B19" s="240"/>
      <c r="C19" s="241"/>
      <c r="D19" s="241"/>
      <c r="E19" s="243" t="s">
        <v>1245</v>
      </c>
      <c r="F19" s="361" t="s">
        <v>1246</v>
      </c>
      <c r="G19" s="361"/>
      <c r="H19" s="361"/>
      <c r="I19" s="361"/>
      <c r="J19" s="361"/>
      <c r="K19" s="237"/>
    </row>
    <row r="20" spans="2:11" s="1" customFormat="1" ht="15" customHeight="1">
      <c r="B20" s="240"/>
      <c r="C20" s="241"/>
      <c r="D20" s="241"/>
      <c r="E20" s="243" t="s">
        <v>1247</v>
      </c>
      <c r="F20" s="361" t="s">
        <v>1248</v>
      </c>
      <c r="G20" s="361"/>
      <c r="H20" s="361"/>
      <c r="I20" s="361"/>
      <c r="J20" s="361"/>
      <c r="K20" s="237"/>
    </row>
    <row r="21" spans="2:11" s="1" customFormat="1" ht="15" customHeight="1">
      <c r="B21" s="240"/>
      <c r="C21" s="241"/>
      <c r="D21" s="241"/>
      <c r="E21" s="243" t="s">
        <v>100</v>
      </c>
      <c r="F21" s="361" t="s">
        <v>101</v>
      </c>
      <c r="G21" s="361"/>
      <c r="H21" s="361"/>
      <c r="I21" s="361"/>
      <c r="J21" s="361"/>
      <c r="K21" s="237"/>
    </row>
    <row r="22" spans="2:11" s="1" customFormat="1" ht="15" customHeight="1">
      <c r="B22" s="240"/>
      <c r="C22" s="241"/>
      <c r="D22" s="241"/>
      <c r="E22" s="243" t="s">
        <v>1249</v>
      </c>
      <c r="F22" s="361" t="s">
        <v>1250</v>
      </c>
      <c r="G22" s="361"/>
      <c r="H22" s="361"/>
      <c r="I22" s="361"/>
      <c r="J22" s="361"/>
      <c r="K22" s="237"/>
    </row>
    <row r="23" spans="2:11" s="1" customFormat="1" ht="15" customHeight="1">
      <c r="B23" s="240"/>
      <c r="C23" s="241"/>
      <c r="D23" s="241"/>
      <c r="E23" s="243" t="s">
        <v>1251</v>
      </c>
      <c r="F23" s="361" t="s">
        <v>1252</v>
      </c>
      <c r="G23" s="361"/>
      <c r="H23" s="361"/>
      <c r="I23" s="361"/>
      <c r="J23" s="361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1" t="s">
        <v>1253</v>
      </c>
      <c r="D25" s="361"/>
      <c r="E25" s="361"/>
      <c r="F25" s="361"/>
      <c r="G25" s="361"/>
      <c r="H25" s="361"/>
      <c r="I25" s="361"/>
      <c r="J25" s="361"/>
      <c r="K25" s="237"/>
    </row>
    <row r="26" spans="2:11" s="1" customFormat="1" ht="15" customHeight="1">
      <c r="B26" s="240"/>
      <c r="C26" s="361" t="s">
        <v>1254</v>
      </c>
      <c r="D26" s="361"/>
      <c r="E26" s="361"/>
      <c r="F26" s="361"/>
      <c r="G26" s="361"/>
      <c r="H26" s="361"/>
      <c r="I26" s="361"/>
      <c r="J26" s="361"/>
      <c r="K26" s="237"/>
    </row>
    <row r="27" spans="2:11" s="1" customFormat="1" ht="15" customHeight="1">
      <c r="B27" s="240"/>
      <c r="C27" s="239"/>
      <c r="D27" s="361" t="s">
        <v>1255</v>
      </c>
      <c r="E27" s="361"/>
      <c r="F27" s="361"/>
      <c r="G27" s="361"/>
      <c r="H27" s="361"/>
      <c r="I27" s="361"/>
      <c r="J27" s="361"/>
      <c r="K27" s="237"/>
    </row>
    <row r="28" spans="2:11" s="1" customFormat="1" ht="15" customHeight="1">
      <c r="B28" s="240"/>
      <c r="C28" s="241"/>
      <c r="D28" s="361" t="s">
        <v>1256</v>
      </c>
      <c r="E28" s="361"/>
      <c r="F28" s="361"/>
      <c r="G28" s="361"/>
      <c r="H28" s="361"/>
      <c r="I28" s="361"/>
      <c r="J28" s="361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1" t="s">
        <v>1257</v>
      </c>
      <c r="E30" s="361"/>
      <c r="F30" s="361"/>
      <c r="G30" s="361"/>
      <c r="H30" s="361"/>
      <c r="I30" s="361"/>
      <c r="J30" s="361"/>
      <c r="K30" s="237"/>
    </row>
    <row r="31" spans="2:11" s="1" customFormat="1" ht="15" customHeight="1">
      <c r="B31" s="240"/>
      <c r="C31" s="241"/>
      <c r="D31" s="361" t="s">
        <v>1258</v>
      </c>
      <c r="E31" s="361"/>
      <c r="F31" s="361"/>
      <c r="G31" s="361"/>
      <c r="H31" s="361"/>
      <c r="I31" s="361"/>
      <c r="J31" s="361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1" t="s">
        <v>1259</v>
      </c>
      <c r="E33" s="361"/>
      <c r="F33" s="361"/>
      <c r="G33" s="361"/>
      <c r="H33" s="361"/>
      <c r="I33" s="361"/>
      <c r="J33" s="361"/>
      <c r="K33" s="237"/>
    </row>
    <row r="34" spans="2:11" s="1" customFormat="1" ht="15" customHeight="1">
      <c r="B34" s="240"/>
      <c r="C34" s="241"/>
      <c r="D34" s="361" t="s">
        <v>1260</v>
      </c>
      <c r="E34" s="361"/>
      <c r="F34" s="361"/>
      <c r="G34" s="361"/>
      <c r="H34" s="361"/>
      <c r="I34" s="361"/>
      <c r="J34" s="361"/>
      <c r="K34" s="237"/>
    </row>
    <row r="35" spans="2:11" s="1" customFormat="1" ht="15" customHeight="1">
      <c r="B35" s="240"/>
      <c r="C35" s="241"/>
      <c r="D35" s="361" t="s">
        <v>1261</v>
      </c>
      <c r="E35" s="361"/>
      <c r="F35" s="361"/>
      <c r="G35" s="361"/>
      <c r="H35" s="361"/>
      <c r="I35" s="361"/>
      <c r="J35" s="361"/>
      <c r="K35" s="237"/>
    </row>
    <row r="36" spans="2:11" s="1" customFormat="1" ht="15" customHeight="1">
      <c r="B36" s="240"/>
      <c r="C36" s="241"/>
      <c r="D36" s="239"/>
      <c r="E36" s="242" t="s">
        <v>116</v>
      </c>
      <c r="F36" s="239"/>
      <c r="G36" s="361" t="s">
        <v>1262</v>
      </c>
      <c r="H36" s="361"/>
      <c r="I36" s="361"/>
      <c r="J36" s="361"/>
      <c r="K36" s="237"/>
    </row>
    <row r="37" spans="2:11" s="1" customFormat="1" ht="30.75" customHeight="1">
      <c r="B37" s="240"/>
      <c r="C37" s="241"/>
      <c r="D37" s="239"/>
      <c r="E37" s="242" t="s">
        <v>1263</v>
      </c>
      <c r="F37" s="239"/>
      <c r="G37" s="361" t="s">
        <v>1264</v>
      </c>
      <c r="H37" s="361"/>
      <c r="I37" s="361"/>
      <c r="J37" s="361"/>
      <c r="K37" s="237"/>
    </row>
    <row r="38" spans="2:11" s="1" customFormat="1" ht="15" customHeight="1">
      <c r="B38" s="240"/>
      <c r="C38" s="241"/>
      <c r="D38" s="239"/>
      <c r="E38" s="242" t="s">
        <v>52</v>
      </c>
      <c r="F38" s="239"/>
      <c r="G38" s="361" t="s">
        <v>1265</v>
      </c>
      <c r="H38" s="361"/>
      <c r="I38" s="361"/>
      <c r="J38" s="361"/>
      <c r="K38" s="237"/>
    </row>
    <row r="39" spans="2:11" s="1" customFormat="1" ht="15" customHeight="1">
      <c r="B39" s="240"/>
      <c r="C39" s="241"/>
      <c r="D39" s="239"/>
      <c r="E39" s="242" t="s">
        <v>53</v>
      </c>
      <c r="F39" s="239"/>
      <c r="G39" s="361" t="s">
        <v>1266</v>
      </c>
      <c r="H39" s="361"/>
      <c r="I39" s="361"/>
      <c r="J39" s="361"/>
      <c r="K39" s="237"/>
    </row>
    <row r="40" spans="2:11" s="1" customFormat="1" ht="15" customHeight="1">
      <c r="B40" s="240"/>
      <c r="C40" s="241"/>
      <c r="D40" s="239"/>
      <c r="E40" s="242" t="s">
        <v>117</v>
      </c>
      <c r="F40" s="239"/>
      <c r="G40" s="361" t="s">
        <v>1267</v>
      </c>
      <c r="H40" s="361"/>
      <c r="I40" s="361"/>
      <c r="J40" s="361"/>
      <c r="K40" s="237"/>
    </row>
    <row r="41" spans="2:11" s="1" customFormat="1" ht="15" customHeight="1">
      <c r="B41" s="240"/>
      <c r="C41" s="241"/>
      <c r="D41" s="239"/>
      <c r="E41" s="242" t="s">
        <v>118</v>
      </c>
      <c r="F41" s="239"/>
      <c r="G41" s="361" t="s">
        <v>1268</v>
      </c>
      <c r="H41" s="361"/>
      <c r="I41" s="361"/>
      <c r="J41" s="361"/>
      <c r="K41" s="237"/>
    </row>
    <row r="42" spans="2:11" s="1" customFormat="1" ht="15" customHeight="1">
      <c r="B42" s="240"/>
      <c r="C42" s="241"/>
      <c r="D42" s="239"/>
      <c r="E42" s="242" t="s">
        <v>1269</v>
      </c>
      <c r="F42" s="239"/>
      <c r="G42" s="361" t="s">
        <v>1270</v>
      </c>
      <c r="H42" s="361"/>
      <c r="I42" s="361"/>
      <c r="J42" s="361"/>
      <c r="K42" s="237"/>
    </row>
    <row r="43" spans="2:11" s="1" customFormat="1" ht="15" customHeight="1">
      <c r="B43" s="240"/>
      <c r="C43" s="241"/>
      <c r="D43" s="239"/>
      <c r="E43" s="242"/>
      <c r="F43" s="239"/>
      <c r="G43" s="361" t="s">
        <v>1271</v>
      </c>
      <c r="H43" s="361"/>
      <c r="I43" s="361"/>
      <c r="J43" s="361"/>
      <c r="K43" s="237"/>
    </row>
    <row r="44" spans="2:11" s="1" customFormat="1" ht="15" customHeight="1">
      <c r="B44" s="240"/>
      <c r="C44" s="241"/>
      <c r="D44" s="239"/>
      <c r="E44" s="242" t="s">
        <v>1272</v>
      </c>
      <c r="F44" s="239"/>
      <c r="G44" s="361" t="s">
        <v>1273</v>
      </c>
      <c r="H44" s="361"/>
      <c r="I44" s="361"/>
      <c r="J44" s="361"/>
      <c r="K44" s="237"/>
    </row>
    <row r="45" spans="2:11" s="1" customFormat="1" ht="15" customHeight="1">
      <c r="B45" s="240"/>
      <c r="C45" s="241"/>
      <c r="D45" s="239"/>
      <c r="E45" s="242" t="s">
        <v>120</v>
      </c>
      <c r="F45" s="239"/>
      <c r="G45" s="361" t="s">
        <v>1274</v>
      </c>
      <c r="H45" s="361"/>
      <c r="I45" s="361"/>
      <c r="J45" s="361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1" t="s">
        <v>1275</v>
      </c>
      <c r="E47" s="361"/>
      <c r="F47" s="361"/>
      <c r="G47" s="361"/>
      <c r="H47" s="361"/>
      <c r="I47" s="361"/>
      <c r="J47" s="361"/>
      <c r="K47" s="237"/>
    </row>
    <row r="48" spans="2:11" s="1" customFormat="1" ht="15" customHeight="1">
      <c r="B48" s="240"/>
      <c r="C48" s="241"/>
      <c r="D48" s="241"/>
      <c r="E48" s="361" t="s">
        <v>1276</v>
      </c>
      <c r="F48" s="361"/>
      <c r="G48" s="361"/>
      <c r="H48" s="361"/>
      <c r="I48" s="361"/>
      <c r="J48" s="361"/>
      <c r="K48" s="237"/>
    </row>
    <row r="49" spans="2:11" s="1" customFormat="1" ht="15" customHeight="1">
      <c r="B49" s="240"/>
      <c r="C49" s="241"/>
      <c r="D49" s="241"/>
      <c r="E49" s="361" t="s">
        <v>1277</v>
      </c>
      <c r="F49" s="361"/>
      <c r="G49" s="361"/>
      <c r="H49" s="361"/>
      <c r="I49" s="361"/>
      <c r="J49" s="361"/>
      <c r="K49" s="237"/>
    </row>
    <row r="50" spans="2:11" s="1" customFormat="1" ht="15" customHeight="1">
      <c r="B50" s="240"/>
      <c r="C50" s="241"/>
      <c r="D50" s="241"/>
      <c r="E50" s="361" t="s">
        <v>1278</v>
      </c>
      <c r="F50" s="361"/>
      <c r="G50" s="361"/>
      <c r="H50" s="361"/>
      <c r="I50" s="361"/>
      <c r="J50" s="361"/>
      <c r="K50" s="237"/>
    </row>
    <row r="51" spans="2:11" s="1" customFormat="1" ht="15" customHeight="1">
      <c r="B51" s="240"/>
      <c r="C51" s="241"/>
      <c r="D51" s="361" t="s">
        <v>1279</v>
      </c>
      <c r="E51" s="361"/>
      <c r="F51" s="361"/>
      <c r="G51" s="361"/>
      <c r="H51" s="361"/>
      <c r="I51" s="361"/>
      <c r="J51" s="361"/>
      <c r="K51" s="237"/>
    </row>
    <row r="52" spans="2:11" s="1" customFormat="1" ht="25.5" customHeight="1">
      <c r="B52" s="236"/>
      <c r="C52" s="363" t="s">
        <v>1280</v>
      </c>
      <c r="D52" s="363"/>
      <c r="E52" s="363"/>
      <c r="F52" s="363"/>
      <c r="G52" s="363"/>
      <c r="H52" s="363"/>
      <c r="I52" s="363"/>
      <c r="J52" s="363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1" t="s">
        <v>1281</v>
      </c>
      <c r="D54" s="361"/>
      <c r="E54" s="361"/>
      <c r="F54" s="361"/>
      <c r="G54" s="361"/>
      <c r="H54" s="361"/>
      <c r="I54" s="361"/>
      <c r="J54" s="361"/>
      <c r="K54" s="237"/>
    </row>
    <row r="55" spans="2:11" s="1" customFormat="1" ht="15" customHeight="1">
      <c r="B55" s="236"/>
      <c r="C55" s="361" t="s">
        <v>1282</v>
      </c>
      <c r="D55" s="361"/>
      <c r="E55" s="361"/>
      <c r="F55" s="361"/>
      <c r="G55" s="361"/>
      <c r="H55" s="361"/>
      <c r="I55" s="361"/>
      <c r="J55" s="361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1" t="s">
        <v>1283</v>
      </c>
      <c r="D57" s="361"/>
      <c r="E57" s="361"/>
      <c r="F57" s="361"/>
      <c r="G57" s="361"/>
      <c r="H57" s="361"/>
      <c r="I57" s="361"/>
      <c r="J57" s="361"/>
      <c r="K57" s="237"/>
    </row>
    <row r="58" spans="2:11" s="1" customFormat="1" ht="15" customHeight="1">
      <c r="B58" s="236"/>
      <c r="C58" s="241"/>
      <c r="D58" s="361" t="s">
        <v>1284</v>
      </c>
      <c r="E58" s="361"/>
      <c r="F58" s="361"/>
      <c r="G58" s="361"/>
      <c r="H58" s="361"/>
      <c r="I58" s="361"/>
      <c r="J58" s="361"/>
      <c r="K58" s="237"/>
    </row>
    <row r="59" spans="2:11" s="1" customFormat="1" ht="15" customHeight="1">
      <c r="B59" s="236"/>
      <c r="C59" s="241"/>
      <c r="D59" s="361" t="s">
        <v>1285</v>
      </c>
      <c r="E59" s="361"/>
      <c r="F59" s="361"/>
      <c r="G59" s="361"/>
      <c r="H59" s="361"/>
      <c r="I59" s="361"/>
      <c r="J59" s="361"/>
      <c r="K59" s="237"/>
    </row>
    <row r="60" spans="2:11" s="1" customFormat="1" ht="15" customHeight="1">
      <c r="B60" s="236"/>
      <c r="C60" s="241"/>
      <c r="D60" s="361" t="s">
        <v>1286</v>
      </c>
      <c r="E60" s="361"/>
      <c r="F60" s="361"/>
      <c r="G60" s="361"/>
      <c r="H60" s="361"/>
      <c r="I60" s="361"/>
      <c r="J60" s="361"/>
      <c r="K60" s="237"/>
    </row>
    <row r="61" spans="2:11" s="1" customFormat="1" ht="15" customHeight="1">
      <c r="B61" s="236"/>
      <c r="C61" s="241"/>
      <c r="D61" s="361" t="s">
        <v>1287</v>
      </c>
      <c r="E61" s="361"/>
      <c r="F61" s="361"/>
      <c r="G61" s="361"/>
      <c r="H61" s="361"/>
      <c r="I61" s="361"/>
      <c r="J61" s="361"/>
      <c r="K61" s="237"/>
    </row>
    <row r="62" spans="2:11" s="1" customFormat="1" ht="15" customHeight="1">
      <c r="B62" s="236"/>
      <c r="C62" s="241"/>
      <c r="D62" s="365" t="s">
        <v>1288</v>
      </c>
      <c r="E62" s="365"/>
      <c r="F62" s="365"/>
      <c r="G62" s="365"/>
      <c r="H62" s="365"/>
      <c r="I62" s="365"/>
      <c r="J62" s="365"/>
      <c r="K62" s="237"/>
    </row>
    <row r="63" spans="2:11" s="1" customFormat="1" ht="15" customHeight="1">
      <c r="B63" s="236"/>
      <c r="C63" s="241"/>
      <c r="D63" s="361" t="s">
        <v>1289</v>
      </c>
      <c r="E63" s="361"/>
      <c r="F63" s="361"/>
      <c r="G63" s="361"/>
      <c r="H63" s="361"/>
      <c r="I63" s="361"/>
      <c r="J63" s="361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1" t="s">
        <v>1290</v>
      </c>
      <c r="E65" s="361"/>
      <c r="F65" s="361"/>
      <c r="G65" s="361"/>
      <c r="H65" s="361"/>
      <c r="I65" s="361"/>
      <c r="J65" s="361"/>
      <c r="K65" s="237"/>
    </row>
    <row r="66" spans="2:11" s="1" customFormat="1" ht="15" customHeight="1">
      <c r="B66" s="236"/>
      <c r="C66" s="241"/>
      <c r="D66" s="365" t="s">
        <v>1291</v>
      </c>
      <c r="E66" s="365"/>
      <c r="F66" s="365"/>
      <c r="G66" s="365"/>
      <c r="H66" s="365"/>
      <c r="I66" s="365"/>
      <c r="J66" s="365"/>
      <c r="K66" s="237"/>
    </row>
    <row r="67" spans="2:11" s="1" customFormat="1" ht="15" customHeight="1">
      <c r="B67" s="236"/>
      <c r="C67" s="241"/>
      <c r="D67" s="361" t="s">
        <v>1292</v>
      </c>
      <c r="E67" s="361"/>
      <c r="F67" s="361"/>
      <c r="G67" s="361"/>
      <c r="H67" s="361"/>
      <c r="I67" s="361"/>
      <c r="J67" s="361"/>
      <c r="K67" s="237"/>
    </row>
    <row r="68" spans="2:11" s="1" customFormat="1" ht="15" customHeight="1">
      <c r="B68" s="236"/>
      <c r="C68" s="241"/>
      <c r="D68" s="361" t="s">
        <v>1293</v>
      </c>
      <c r="E68" s="361"/>
      <c r="F68" s="361"/>
      <c r="G68" s="361"/>
      <c r="H68" s="361"/>
      <c r="I68" s="361"/>
      <c r="J68" s="361"/>
      <c r="K68" s="237"/>
    </row>
    <row r="69" spans="2:11" s="1" customFormat="1" ht="15" customHeight="1">
      <c r="B69" s="236"/>
      <c r="C69" s="241"/>
      <c r="D69" s="361" t="s">
        <v>1294</v>
      </c>
      <c r="E69" s="361"/>
      <c r="F69" s="361"/>
      <c r="G69" s="361"/>
      <c r="H69" s="361"/>
      <c r="I69" s="361"/>
      <c r="J69" s="361"/>
      <c r="K69" s="237"/>
    </row>
    <row r="70" spans="2:11" s="1" customFormat="1" ht="15" customHeight="1">
      <c r="B70" s="236"/>
      <c r="C70" s="241"/>
      <c r="D70" s="361" t="s">
        <v>1295</v>
      </c>
      <c r="E70" s="361"/>
      <c r="F70" s="361"/>
      <c r="G70" s="361"/>
      <c r="H70" s="361"/>
      <c r="I70" s="361"/>
      <c r="J70" s="361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4" t="s">
        <v>1296</v>
      </c>
      <c r="D75" s="364"/>
      <c r="E75" s="364"/>
      <c r="F75" s="364"/>
      <c r="G75" s="364"/>
      <c r="H75" s="364"/>
      <c r="I75" s="364"/>
      <c r="J75" s="364"/>
      <c r="K75" s="254"/>
    </row>
    <row r="76" spans="2:11" s="1" customFormat="1" ht="17.25" customHeight="1">
      <c r="B76" s="253"/>
      <c r="C76" s="255" t="s">
        <v>1297</v>
      </c>
      <c r="D76" s="255"/>
      <c r="E76" s="255"/>
      <c r="F76" s="255" t="s">
        <v>1298</v>
      </c>
      <c r="G76" s="256"/>
      <c r="H76" s="255" t="s">
        <v>53</v>
      </c>
      <c r="I76" s="255" t="s">
        <v>56</v>
      </c>
      <c r="J76" s="255" t="s">
        <v>1299</v>
      </c>
      <c r="K76" s="254"/>
    </row>
    <row r="77" spans="2:11" s="1" customFormat="1" ht="17.25" customHeight="1">
      <c r="B77" s="253"/>
      <c r="C77" s="257" t="s">
        <v>1300</v>
      </c>
      <c r="D77" s="257"/>
      <c r="E77" s="257"/>
      <c r="F77" s="258" t="s">
        <v>1301</v>
      </c>
      <c r="G77" s="259"/>
      <c r="H77" s="257"/>
      <c r="I77" s="257"/>
      <c r="J77" s="257" t="s">
        <v>1302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52</v>
      </c>
      <c r="D79" s="262"/>
      <c r="E79" s="262"/>
      <c r="F79" s="263" t="s">
        <v>1303</v>
      </c>
      <c r="G79" s="264"/>
      <c r="H79" s="242" t="s">
        <v>1304</v>
      </c>
      <c r="I79" s="242" t="s">
        <v>1305</v>
      </c>
      <c r="J79" s="242">
        <v>20</v>
      </c>
      <c r="K79" s="254"/>
    </row>
    <row r="80" spans="2:11" s="1" customFormat="1" ht="15" customHeight="1">
      <c r="B80" s="253"/>
      <c r="C80" s="242" t="s">
        <v>1306</v>
      </c>
      <c r="D80" s="242"/>
      <c r="E80" s="242"/>
      <c r="F80" s="263" t="s">
        <v>1303</v>
      </c>
      <c r="G80" s="264"/>
      <c r="H80" s="242" t="s">
        <v>1307</v>
      </c>
      <c r="I80" s="242" t="s">
        <v>1305</v>
      </c>
      <c r="J80" s="242">
        <v>120</v>
      </c>
      <c r="K80" s="254"/>
    </row>
    <row r="81" spans="2:11" s="1" customFormat="1" ht="15" customHeight="1">
      <c r="B81" s="265"/>
      <c r="C81" s="242" t="s">
        <v>1308</v>
      </c>
      <c r="D81" s="242"/>
      <c r="E81" s="242"/>
      <c r="F81" s="263" t="s">
        <v>1309</v>
      </c>
      <c r="G81" s="264"/>
      <c r="H81" s="242" t="s">
        <v>1310</v>
      </c>
      <c r="I81" s="242" t="s">
        <v>1305</v>
      </c>
      <c r="J81" s="242">
        <v>50</v>
      </c>
      <c r="K81" s="254"/>
    </row>
    <row r="82" spans="2:11" s="1" customFormat="1" ht="15" customHeight="1">
      <c r="B82" s="265"/>
      <c r="C82" s="242" t="s">
        <v>1311</v>
      </c>
      <c r="D82" s="242"/>
      <c r="E82" s="242"/>
      <c r="F82" s="263" t="s">
        <v>1303</v>
      </c>
      <c r="G82" s="264"/>
      <c r="H82" s="242" t="s">
        <v>1312</v>
      </c>
      <c r="I82" s="242" t="s">
        <v>1313</v>
      </c>
      <c r="J82" s="242"/>
      <c r="K82" s="254"/>
    </row>
    <row r="83" spans="2:11" s="1" customFormat="1" ht="15" customHeight="1">
      <c r="B83" s="265"/>
      <c r="C83" s="266" t="s">
        <v>1314</v>
      </c>
      <c r="D83" s="266"/>
      <c r="E83" s="266"/>
      <c r="F83" s="267" t="s">
        <v>1309</v>
      </c>
      <c r="G83" s="266"/>
      <c r="H83" s="266" t="s">
        <v>1315</v>
      </c>
      <c r="I83" s="266" t="s">
        <v>1305</v>
      </c>
      <c r="J83" s="266">
        <v>15</v>
      </c>
      <c r="K83" s="254"/>
    </row>
    <row r="84" spans="2:11" s="1" customFormat="1" ht="15" customHeight="1">
      <c r="B84" s="265"/>
      <c r="C84" s="266" t="s">
        <v>1316</v>
      </c>
      <c r="D84" s="266"/>
      <c r="E84" s="266"/>
      <c r="F84" s="267" t="s">
        <v>1309</v>
      </c>
      <c r="G84" s="266"/>
      <c r="H84" s="266" t="s">
        <v>1317</v>
      </c>
      <c r="I84" s="266" t="s">
        <v>1305</v>
      </c>
      <c r="J84" s="266">
        <v>15</v>
      </c>
      <c r="K84" s="254"/>
    </row>
    <row r="85" spans="2:11" s="1" customFormat="1" ht="15" customHeight="1">
      <c r="B85" s="265"/>
      <c r="C85" s="266" t="s">
        <v>1318</v>
      </c>
      <c r="D85" s="266"/>
      <c r="E85" s="266"/>
      <c r="F85" s="267" t="s">
        <v>1309</v>
      </c>
      <c r="G85" s="266"/>
      <c r="H85" s="266" t="s">
        <v>1319</v>
      </c>
      <c r="I85" s="266" t="s">
        <v>1305</v>
      </c>
      <c r="J85" s="266">
        <v>20</v>
      </c>
      <c r="K85" s="254"/>
    </row>
    <row r="86" spans="2:11" s="1" customFormat="1" ht="15" customHeight="1">
      <c r="B86" s="265"/>
      <c r="C86" s="266" t="s">
        <v>1320</v>
      </c>
      <c r="D86" s="266"/>
      <c r="E86" s="266"/>
      <c r="F86" s="267" t="s">
        <v>1309</v>
      </c>
      <c r="G86" s="266"/>
      <c r="H86" s="266" t="s">
        <v>1321</v>
      </c>
      <c r="I86" s="266" t="s">
        <v>1305</v>
      </c>
      <c r="J86" s="266">
        <v>20</v>
      </c>
      <c r="K86" s="254"/>
    </row>
    <row r="87" spans="2:11" s="1" customFormat="1" ht="15" customHeight="1">
      <c r="B87" s="265"/>
      <c r="C87" s="242" t="s">
        <v>1322</v>
      </c>
      <c r="D87" s="242"/>
      <c r="E87" s="242"/>
      <c r="F87" s="263" t="s">
        <v>1309</v>
      </c>
      <c r="G87" s="264"/>
      <c r="H87" s="242" t="s">
        <v>1323</v>
      </c>
      <c r="I87" s="242" t="s">
        <v>1305</v>
      </c>
      <c r="J87" s="242">
        <v>50</v>
      </c>
      <c r="K87" s="254"/>
    </row>
    <row r="88" spans="2:11" s="1" customFormat="1" ht="15" customHeight="1">
      <c r="B88" s="265"/>
      <c r="C88" s="242" t="s">
        <v>1324</v>
      </c>
      <c r="D88" s="242"/>
      <c r="E88" s="242"/>
      <c r="F88" s="263" t="s">
        <v>1309</v>
      </c>
      <c r="G88" s="264"/>
      <c r="H88" s="242" t="s">
        <v>1325</v>
      </c>
      <c r="I88" s="242" t="s">
        <v>1305</v>
      </c>
      <c r="J88" s="242">
        <v>20</v>
      </c>
      <c r="K88" s="254"/>
    </row>
    <row r="89" spans="2:11" s="1" customFormat="1" ht="15" customHeight="1">
      <c r="B89" s="265"/>
      <c r="C89" s="242" t="s">
        <v>1326</v>
      </c>
      <c r="D89" s="242"/>
      <c r="E89" s="242"/>
      <c r="F89" s="263" t="s">
        <v>1309</v>
      </c>
      <c r="G89" s="264"/>
      <c r="H89" s="242" t="s">
        <v>1327</v>
      </c>
      <c r="I89" s="242" t="s">
        <v>1305</v>
      </c>
      <c r="J89" s="242">
        <v>20</v>
      </c>
      <c r="K89" s="254"/>
    </row>
    <row r="90" spans="2:11" s="1" customFormat="1" ht="15" customHeight="1">
      <c r="B90" s="265"/>
      <c r="C90" s="242" t="s">
        <v>1328</v>
      </c>
      <c r="D90" s="242"/>
      <c r="E90" s="242"/>
      <c r="F90" s="263" t="s">
        <v>1309</v>
      </c>
      <c r="G90" s="264"/>
      <c r="H90" s="242" t="s">
        <v>1329</v>
      </c>
      <c r="I90" s="242" t="s">
        <v>1305</v>
      </c>
      <c r="J90" s="242">
        <v>50</v>
      </c>
      <c r="K90" s="254"/>
    </row>
    <row r="91" spans="2:11" s="1" customFormat="1" ht="15" customHeight="1">
      <c r="B91" s="265"/>
      <c r="C91" s="242" t="s">
        <v>1330</v>
      </c>
      <c r="D91" s="242"/>
      <c r="E91" s="242"/>
      <c r="F91" s="263" t="s">
        <v>1309</v>
      </c>
      <c r="G91" s="264"/>
      <c r="H91" s="242" t="s">
        <v>1330</v>
      </c>
      <c r="I91" s="242" t="s">
        <v>1305</v>
      </c>
      <c r="J91" s="242">
        <v>50</v>
      </c>
      <c r="K91" s="254"/>
    </row>
    <row r="92" spans="2:11" s="1" customFormat="1" ht="15" customHeight="1">
      <c r="B92" s="265"/>
      <c r="C92" s="242" t="s">
        <v>1331</v>
      </c>
      <c r="D92" s="242"/>
      <c r="E92" s="242"/>
      <c r="F92" s="263" t="s">
        <v>1309</v>
      </c>
      <c r="G92" s="264"/>
      <c r="H92" s="242" t="s">
        <v>1332</v>
      </c>
      <c r="I92" s="242" t="s">
        <v>1305</v>
      </c>
      <c r="J92" s="242">
        <v>255</v>
      </c>
      <c r="K92" s="254"/>
    </row>
    <row r="93" spans="2:11" s="1" customFormat="1" ht="15" customHeight="1">
      <c r="B93" s="265"/>
      <c r="C93" s="242" t="s">
        <v>1333</v>
      </c>
      <c r="D93" s="242"/>
      <c r="E93" s="242"/>
      <c r="F93" s="263" t="s">
        <v>1303</v>
      </c>
      <c r="G93" s="264"/>
      <c r="H93" s="242" t="s">
        <v>1334</v>
      </c>
      <c r="I93" s="242" t="s">
        <v>1335</v>
      </c>
      <c r="J93" s="242"/>
      <c r="K93" s="254"/>
    </row>
    <row r="94" spans="2:11" s="1" customFormat="1" ht="15" customHeight="1">
      <c r="B94" s="265"/>
      <c r="C94" s="242" t="s">
        <v>1336</v>
      </c>
      <c r="D94" s="242"/>
      <c r="E94" s="242"/>
      <c r="F94" s="263" t="s">
        <v>1303</v>
      </c>
      <c r="G94" s="264"/>
      <c r="H94" s="242" t="s">
        <v>1337</v>
      </c>
      <c r="I94" s="242" t="s">
        <v>1338</v>
      </c>
      <c r="J94" s="242"/>
      <c r="K94" s="254"/>
    </row>
    <row r="95" spans="2:11" s="1" customFormat="1" ht="15" customHeight="1">
      <c r="B95" s="265"/>
      <c r="C95" s="242" t="s">
        <v>1339</v>
      </c>
      <c r="D95" s="242"/>
      <c r="E95" s="242"/>
      <c r="F95" s="263" t="s">
        <v>1303</v>
      </c>
      <c r="G95" s="264"/>
      <c r="H95" s="242" t="s">
        <v>1339</v>
      </c>
      <c r="I95" s="242" t="s">
        <v>1338</v>
      </c>
      <c r="J95" s="242"/>
      <c r="K95" s="254"/>
    </row>
    <row r="96" spans="2:11" s="1" customFormat="1" ht="15" customHeight="1">
      <c r="B96" s="265"/>
      <c r="C96" s="242" t="s">
        <v>37</v>
      </c>
      <c r="D96" s="242"/>
      <c r="E96" s="242"/>
      <c r="F96" s="263" t="s">
        <v>1303</v>
      </c>
      <c r="G96" s="264"/>
      <c r="H96" s="242" t="s">
        <v>1340</v>
      </c>
      <c r="I96" s="242" t="s">
        <v>1338</v>
      </c>
      <c r="J96" s="242"/>
      <c r="K96" s="254"/>
    </row>
    <row r="97" spans="2:11" s="1" customFormat="1" ht="15" customHeight="1">
      <c r="B97" s="265"/>
      <c r="C97" s="242" t="s">
        <v>47</v>
      </c>
      <c r="D97" s="242"/>
      <c r="E97" s="242"/>
      <c r="F97" s="263" t="s">
        <v>1303</v>
      </c>
      <c r="G97" s="264"/>
      <c r="H97" s="242" t="s">
        <v>1341</v>
      </c>
      <c r="I97" s="242" t="s">
        <v>1338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4" t="s">
        <v>1342</v>
      </c>
      <c r="D102" s="364"/>
      <c r="E102" s="364"/>
      <c r="F102" s="364"/>
      <c r="G102" s="364"/>
      <c r="H102" s="364"/>
      <c r="I102" s="364"/>
      <c r="J102" s="364"/>
      <c r="K102" s="254"/>
    </row>
    <row r="103" spans="2:11" s="1" customFormat="1" ht="17.25" customHeight="1">
      <c r="B103" s="253"/>
      <c r="C103" s="255" t="s">
        <v>1297</v>
      </c>
      <c r="D103" s="255"/>
      <c r="E103" s="255"/>
      <c r="F103" s="255" t="s">
        <v>1298</v>
      </c>
      <c r="G103" s="256"/>
      <c r="H103" s="255" t="s">
        <v>53</v>
      </c>
      <c r="I103" s="255" t="s">
        <v>56</v>
      </c>
      <c r="J103" s="255" t="s">
        <v>1299</v>
      </c>
      <c r="K103" s="254"/>
    </row>
    <row r="104" spans="2:11" s="1" customFormat="1" ht="17.25" customHeight="1">
      <c r="B104" s="253"/>
      <c r="C104" s="257" t="s">
        <v>1300</v>
      </c>
      <c r="D104" s="257"/>
      <c r="E104" s="257"/>
      <c r="F104" s="258" t="s">
        <v>1301</v>
      </c>
      <c r="G104" s="259"/>
      <c r="H104" s="257"/>
      <c r="I104" s="257"/>
      <c r="J104" s="257" t="s">
        <v>1302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52</v>
      </c>
      <c r="D106" s="262"/>
      <c r="E106" s="262"/>
      <c r="F106" s="263" t="s">
        <v>1303</v>
      </c>
      <c r="G106" s="242"/>
      <c r="H106" s="242" t="s">
        <v>1343</v>
      </c>
      <c r="I106" s="242" t="s">
        <v>1305</v>
      </c>
      <c r="J106" s="242">
        <v>20</v>
      </c>
      <c r="K106" s="254"/>
    </row>
    <row r="107" spans="2:11" s="1" customFormat="1" ht="15" customHeight="1">
      <c r="B107" s="253"/>
      <c r="C107" s="242" t="s">
        <v>1306</v>
      </c>
      <c r="D107" s="242"/>
      <c r="E107" s="242"/>
      <c r="F107" s="263" t="s">
        <v>1303</v>
      </c>
      <c r="G107" s="242"/>
      <c r="H107" s="242" t="s">
        <v>1343</v>
      </c>
      <c r="I107" s="242" t="s">
        <v>1305</v>
      </c>
      <c r="J107" s="242">
        <v>120</v>
      </c>
      <c r="K107" s="254"/>
    </row>
    <row r="108" spans="2:11" s="1" customFormat="1" ht="15" customHeight="1">
      <c r="B108" s="265"/>
      <c r="C108" s="242" t="s">
        <v>1308</v>
      </c>
      <c r="D108" s="242"/>
      <c r="E108" s="242"/>
      <c r="F108" s="263" t="s">
        <v>1309</v>
      </c>
      <c r="G108" s="242"/>
      <c r="H108" s="242" t="s">
        <v>1343</v>
      </c>
      <c r="I108" s="242" t="s">
        <v>1305</v>
      </c>
      <c r="J108" s="242">
        <v>50</v>
      </c>
      <c r="K108" s="254"/>
    </row>
    <row r="109" spans="2:11" s="1" customFormat="1" ht="15" customHeight="1">
      <c r="B109" s="265"/>
      <c r="C109" s="242" t="s">
        <v>1311</v>
      </c>
      <c r="D109" s="242"/>
      <c r="E109" s="242"/>
      <c r="F109" s="263" t="s">
        <v>1303</v>
      </c>
      <c r="G109" s="242"/>
      <c r="H109" s="242" t="s">
        <v>1343</v>
      </c>
      <c r="I109" s="242" t="s">
        <v>1313</v>
      </c>
      <c r="J109" s="242"/>
      <c r="K109" s="254"/>
    </row>
    <row r="110" spans="2:11" s="1" customFormat="1" ht="15" customHeight="1">
      <c r="B110" s="265"/>
      <c r="C110" s="242" t="s">
        <v>1322</v>
      </c>
      <c r="D110" s="242"/>
      <c r="E110" s="242"/>
      <c r="F110" s="263" t="s">
        <v>1309</v>
      </c>
      <c r="G110" s="242"/>
      <c r="H110" s="242" t="s">
        <v>1343</v>
      </c>
      <c r="I110" s="242" t="s">
        <v>1305</v>
      </c>
      <c r="J110" s="242">
        <v>50</v>
      </c>
      <c r="K110" s="254"/>
    </row>
    <row r="111" spans="2:11" s="1" customFormat="1" ht="15" customHeight="1">
      <c r="B111" s="265"/>
      <c r="C111" s="242" t="s">
        <v>1330</v>
      </c>
      <c r="D111" s="242"/>
      <c r="E111" s="242"/>
      <c r="F111" s="263" t="s">
        <v>1309</v>
      </c>
      <c r="G111" s="242"/>
      <c r="H111" s="242" t="s">
        <v>1343</v>
      </c>
      <c r="I111" s="242" t="s">
        <v>1305</v>
      </c>
      <c r="J111" s="242">
        <v>50</v>
      </c>
      <c r="K111" s="254"/>
    </row>
    <row r="112" spans="2:11" s="1" customFormat="1" ht="15" customHeight="1">
      <c r="B112" s="265"/>
      <c r="C112" s="242" t="s">
        <v>1328</v>
      </c>
      <c r="D112" s="242"/>
      <c r="E112" s="242"/>
      <c r="F112" s="263" t="s">
        <v>1309</v>
      </c>
      <c r="G112" s="242"/>
      <c r="H112" s="242" t="s">
        <v>1343</v>
      </c>
      <c r="I112" s="242" t="s">
        <v>1305</v>
      </c>
      <c r="J112" s="242">
        <v>50</v>
      </c>
      <c r="K112" s="254"/>
    </row>
    <row r="113" spans="2:11" s="1" customFormat="1" ht="15" customHeight="1">
      <c r="B113" s="265"/>
      <c r="C113" s="242" t="s">
        <v>52</v>
      </c>
      <c r="D113" s="242"/>
      <c r="E113" s="242"/>
      <c r="F113" s="263" t="s">
        <v>1303</v>
      </c>
      <c r="G113" s="242"/>
      <c r="H113" s="242" t="s">
        <v>1344</v>
      </c>
      <c r="I113" s="242" t="s">
        <v>1305</v>
      </c>
      <c r="J113" s="242">
        <v>20</v>
      </c>
      <c r="K113" s="254"/>
    </row>
    <row r="114" spans="2:11" s="1" customFormat="1" ht="15" customHeight="1">
      <c r="B114" s="265"/>
      <c r="C114" s="242" t="s">
        <v>1345</v>
      </c>
      <c r="D114" s="242"/>
      <c r="E114" s="242"/>
      <c r="F114" s="263" t="s">
        <v>1303</v>
      </c>
      <c r="G114" s="242"/>
      <c r="H114" s="242" t="s">
        <v>1346</v>
      </c>
      <c r="I114" s="242" t="s">
        <v>1305</v>
      </c>
      <c r="J114" s="242">
        <v>120</v>
      </c>
      <c r="K114" s="254"/>
    </row>
    <row r="115" spans="2:11" s="1" customFormat="1" ht="15" customHeight="1">
      <c r="B115" s="265"/>
      <c r="C115" s="242" t="s">
        <v>37</v>
      </c>
      <c r="D115" s="242"/>
      <c r="E115" s="242"/>
      <c r="F115" s="263" t="s">
        <v>1303</v>
      </c>
      <c r="G115" s="242"/>
      <c r="H115" s="242" t="s">
        <v>1347</v>
      </c>
      <c r="I115" s="242" t="s">
        <v>1338</v>
      </c>
      <c r="J115" s="242"/>
      <c r="K115" s="254"/>
    </row>
    <row r="116" spans="2:11" s="1" customFormat="1" ht="15" customHeight="1">
      <c r="B116" s="265"/>
      <c r="C116" s="242" t="s">
        <v>47</v>
      </c>
      <c r="D116" s="242"/>
      <c r="E116" s="242"/>
      <c r="F116" s="263" t="s">
        <v>1303</v>
      </c>
      <c r="G116" s="242"/>
      <c r="H116" s="242" t="s">
        <v>1348</v>
      </c>
      <c r="I116" s="242" t="s">
        <v>1338</v>
      </c>
      <c r="J116" s="242"/>
      <c r="K116" s="254"/>
    </row>
    <row r="117" spans="2:11" s="1" customFormat="1" ht="15" customHeight="1">
      <c r="B117" s="265"/>
      <c r="C117" s="242" t="s">
        <v>56</v>
      </c>
      <c r="D117" s="242"/>
      <c r="E117" s="242"/>
      <c r="F117" s="263" t="s">
        <v>1303</v>
      </c>
      <c r="G117" s="242"/>
      <c r="H117" s="242" t="s">
        <v>1349</v>
      </c>
      <c r="I117" s="242" t="s">
        <v>1350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1351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1297</v>
      </c>
      <c r="D123" s="255"/>
      <c r="E123" s="255"/>
      <c r="F123" s="255" t="s">
        <v>1298</v>
      </c>
      <c r="G123" s="256"/>
      <c r="H123" s="255" t="s">
        <v>53</v>
      </c>
      <c r="I123" s="255" t="s">
        <v>56</v>
      </c>
      <c r="J123" s="255" t="s">
        <v>1299</v>
      </c>
      <c r="K123" s="284"/>
    </row>
    <row r="124" spans="2:11" s="1" customFormat="1" ht="17.25" customHeight="1">
      <c r="B124" s="283"/>
      <c r="C124" s="257" t="s">
        <v>1300</v>
      </c>
      <c r="D124" s="257"/>
      <c r="E124" s="257"/>
      <c r="F124" s="258" t="s">
        <v>1301</v>
      </c>
      <c r="G124" s="259"/>
      <c r="H124" s="257"/>
      <c r="I124" s="257"/>
      <c r="J124" s="257" t="s">
        <v>1302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1306</v>
      </c>
      <c r="D126" s="262"/>
      <c r="E126" s="262"/>
      <c r="F126" s="263" t="s">
        <v>1303</v>
      </c>
      <c r="G126" s="242"/>
      <c r="H126" s="242" t="s">
        <v>1343</v>
      </c>
      <c r="I126" s="242" t="s">
        <v>1305</v>
      </c>
      <c r="J126" s="242">
        <v>120</v>
      </c>
      <c r="K126" s="288"/>
    </row>
    <row r="127" spans="2:11" s="1" customFormat="1" ht="15" customHeight="1">
      <c r="B127" s="285"/>
      <c r="C127" s="242" t="s">
        <v>1352</v>
      </c>
      <c r="D127" s="242"/>
      <c r="E127" s="242"/>
      <c r="F127" s="263" t="s">
        <v>1303</v>
      </c>
      <c r="G127" s="242"/>
      <c r="H127" s="242" t="s">
        <v>1353</v>
      </c>
      <c r="I127" s="242" t="s">
        <v>1305</v>
      </c>
      <c r="J127" s="242" t="s">
        <v>1354</v>
      </c>
      <c r="K127" s="288"/>
    </row>
    <row r="128" spans="2:11" s="1" customFormat="1" ht="15" customHeight="1">
      <c r="B128" s="285"/>
      <c r="C128" s="242" t="s">
        <v>1251</v>
      </c>
      <c r="D128" s="242"/>
      <c r="E128" s="242"/>
      <c r="F128" s="263" t="s">
        <v>1303</v>
      </c>
      <c r="G128" s="242"/>
      <c r="H128" s="242" t="s">
        <v>1355</v>
      </c>
      <c r="I128" s="242" t="s">
        <v>1305</v>
      </c>
      <c r="J128" s="242" t="s">
        <v>1354</v>
      </c>
      <c r="K128" s="288"/>
    </row>
    <row r="129" spans="2:11" s="1" customFormat="1" ht="15" customHeight="1">
      <c r="B129" s="285"/>
      <c r="C129" s="242" t="s">
        <v>1314</v>
      </c>
      <c r="D129" s="242"/>
      <c r="E129" s="242"/>
      <c r="F129" s="263" t="s">
        <v>1309</v>
      </c>
      <c r="G129" s="242"/>
      <c r="H129" s="242" t="s">
        <v>1315</v>
      </c>
      <c r="I129" s="242" t="s">
        <v>1305</v>
      </c>
      <c r="J129" s="242">
        <v>15</v>
      </c>
      <c r="K129" s="288"/>
    </row>
    <row r="130" spans="2:11" s="1" customFormat="1" ht="15" customHeight="1">
      <c r="B130" s="285"/>
      <c r="C130" s="266" t="s">
        <v>1316</v>
      </c>
      <c r="D130" s="266"/>
      <c r="E130" s="266"/>
      <c r="F130" s="267" t="s">
        <v>1309</v>
      </c>
      <c r="G130" s="266"/>
      <c r="H130" s="266" t="s">
        <v>1317</v>
      </c>
      <c r="I130" s="266" t="s">
        <v>1305</v>
      </c>
      <c r="J130" s="266">
        <v>15</v>
      </c>
      <c r="K130" s="288"/>
    </row>
    <row r="131" spans="2:11" s="1" customFormat="1" ht="15" customHeight="1">
      <c r="B131" s="285"/>
      <c r="C131" s="266" t="s">
        <v>1318</v>
      </c>
      <c r="D131" s="266"/>
      <c r="E131" s="266"/>
      <c r="F131" s="267" t="s">
        <v>1309</v>
      </c>
      <c r="G131" s="266"/>
      <c r="H131" s="266" t="s">
        <v>1319</v>
      </c>
      <c r="I131" s="266" t="s">
        <v>1305</v>
      </c>
      <c r="J131" s="266">
        <v>20</v>
      </c>
      <c r="K131" s="288"/>
    </row>
    <row r="132" spans="2:11" s="1" customFormat="1" ht="15" customHeight="1">
      <c r="B132" s="285"/>
      <c r="C132" s="266" t="s">
        <v>1320</v>
      </c>
      <c r="D132" s="266"/>
      <c r="E132" s="266"/>
      <c r="F132" s="267" t="s">
        <v>1309</v>
      </c>
      <c r="G132" s="266"/>
      <c r="H132" s="266" t="s">
        <v>1321</v>
      </c>
      <c r="I132" s="266" t="s">
        <v>1305</v>
      </c>
      <c r="J132" s="266">
        <v>20</v>
      </c>
      <c r="K132" s="288"/>
    </row>
    <row r="133" spans="2:11" s="1" customFormat="1" ht="15" customHeight="1">
      <c r="B133" s="285"/>
      <c r="C133" s="242" t="s">
        <v>1308</v>
      </c>
      <c r="D133" s="242"/>
      <c r="E133" s="242"/>
      <c r="F133" s="263" t="s">
        <v>1309</v>
      </c>
      <c r="G133" s="242"/>
      <c r="H133" s="242" t="s">
        <v>1343</v>
      </c>
      <c r="I133" s="242" t="s">
        <v>1305</v>
      </c>
      <c r="J133" s="242">
        <v>50</v>
      </c>
      <c r="K133" s="288"/>
    </row>
    <row r="134" spans="2:11" s="1" customFormat="1" ht="15" customHeight="1">
      <c r="B134" s="285"/>
      <c r="C134" s="242" t="s">
        <v>1322</v>
      </c>
      <c r="D134" s="242"/>
      <c r="E134" s="242"/>
      <c r="F134" s="263" t="s">
        <v>1309</v>
      </c>
      <c r="G134" s="242"/>
      <c r="H134" s="242" t="s">
        <v>1343</v>
      </c>
      <c r="I134" s="242" t="s">
        <v>1305</v>
      </c>
      <c r="J134" s="242">
        <v>50</v>
      </c>
      <c r="K134" s="288"/>
    </row>
    <row r="135" spans="2:11" s="1" customFormat="1" ht="15" customHeight="1">
      <c r="B135" s="285"/>
      <c r="C135" s="242" t="s">
        <v>1328</v>
      </c>
      <c r="D135" s="242"/>
      <c r="E135" s="242"/>
      <c r="F135" s="263" t="s">
        <v>1309</v>
      </c>
      <c r="G135" s="242"/>
      <c r="H135" s="242" t="s">
        <v>1343</v>
      </c>
      <c r="I135" s="242" t="s">
        <v>1305</v>
      </c>
      <c r="J135" s="242">
        <v>50</v>
      </c>
      <c r="K135" s="288"/>
    </row>
    <row r="136" spans="2:11" s="1" customFormat="1" ht="15" customHeight="1">
      <c r="B136" s="285"/>
      <c r="C136" s="242" t="s">
        <v>1330</v>
      </c>
      <c r="D136" s="242"/>
      <c r="E136" s="242"/>
      <c r="F136" s="263" t="s">
        <v>1309</v>
      </c>
      <c r="G136" s="242"/>
      <c r="H136" s="242" t="s">
        <v>1343</v>
      </c>
      <c r="I136" s="242" t="s">
        <v>1305</v>
      </c>
      <c r="J136" s="242">
        <v>50</v>
      </c>
      <c r="K136" s="288"/>
    </row>
    <row r="137" spans="2:11" s="1" customFormat="1" ht="15" customHeight="1">
      <c r="B137" s="285"/>
      <c r="C137" s="242" t="s">
        <v>1331</v>
      </c>
      <c r="D137" s="242"/>
      <c r="E137" s="242"/>
      <c r="F137" s="263" t="s">
        <v>1309</v>
      </c>
      <c r="G137" s="242"/>
      <c r="H137" s="242" t="s">
        <v>1356</v>
      </c>
      <c r="I137" s="242" t="s">
        <v>1305</v>
      </c>
      <c r="J137" s="242">
        <v>255</v>
      </c>
      <c r="K137" s="288"/>
    </row>
    <row r="138" spans="2:11" s="1" customFormat="1" ht="15" customHeight="1">
      <c r="B138" s="285"/>
      <c r="C138" s="242" t="s">
        <v>1333</v>
      </c>
      <c r="D138" s="242"/>
      <c r="E138" s="242"/>
      <c r="F138" s="263" t="s">
        <v>1303</v>
      </c>
      <c r="G138" s="242"/>
      <c r="H138" s="242" t="s">
        <v>1357</v>
      </c>
      <c r="I138" s="242" t="s">
        <v>1335</v>
      </c>
      <c r="J138" s="242"/>
      <c r="K138" s="288"/>
    </row>
    <row r="139" spans="2:11" s="1" customFormat="1" ht="15" customHeight="1">
      <c r="B139" s="285"/>
      <c r="C139" s="242" t="s">
        <v>1336</v>
      </c>
      <c r="D139" s="242"/>
      <c r="E139" s="242"/>
      <c r="F139" s="263" t="s">
        <v>1303</v>
      </c>
      <c r="G139" s="242"/>
      <c r="H139" s="242" t="s">
        <v>1358</v>
      </c>
      <c r="I139" s="242" t="s">
        <v>1338</v>
      </c>
      <c r="J139" s="242"/>
      <c r="K139" s="288"/>
    </row>
    <row r="140" spans="2:11" s="1" customFormat="1" ht="15" customHeight="1">
      <c r="B140" s="285"/>
      <c r="C140" s="242" t="s">
        <v>1339</v>
      </c>
      <c r="D140" s="242"/>
      <c r="E140" s="242"/>
      <c r="F140" s="263" t="s">
        <v>1303</v>
      </c>
      <c r="G140" s="242"/>
      <c r="H140" s="242" t="s">
        <v>1339</v>
      </c>
      <c r="I140" s="242" t="s">
        <v>1338</v>
      </c>
      <c r="J140" s="242"/>
      <c r="K140" s="288"/>
    </row>
    <row r="141" spans="2:11" s="1" customFormat="1" ht="15" customHeight="1">
      <c r="B141" s="285"/>
      <c r="C141" s="242" t="s">
        <v>37</v>
      </c>
      <c r="D141" s="242"/>
      <c r="E141" s="242"/>
      <c r="F141" s="263" t="s">
        <v>1303</v>
      </c>
      <c r="G141" s="242"/>
      <c r="H141" s="242" t="s">
        <v>1359</v>
      </c>
      <c r="I141" s="242" t="s">
        <v>1338</v>
      </c>
      <c r="J141" s="242"/>
      <c r="K141" s="288"/>
    </row>
    <row r="142" spans="2:11" s="1" customFormat="1" ht="15" customHeight="1">
      <c r="B142" s="285"/>
      <c r="C142" s="242" t="s">
        <v>1360</v>
      </c>
      <c r="D142" s="242"/>
      <c r="E142" s="242"/>
      <c r="F142" s="263" t="s">
        <v>1303</v>
      </c>
      <c r="G142" s="242"/>
      <c r="H142" s="242" t="s">
        <v>1361</v>
      </c>
      <c r="I142" s="242" t="s">
        <v>1338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4" t="s">
        <v>1362</v>
      </c>
      <c r="D147" s="364"/>
      <c r="E147" s="364"/>
      <c r="F147" s="364"/>
      <c r="G147" s="364"/>
      <c r="H147" s="364"/>
      <c r="I147" s="364"/>
      <c r="J147" s="364"/>
      <c r="K147" s="254"/>
    </row>
    <row r="148" spans="2:11" s="1" customFormat="1" ht="17.25" customHeight="1">
      <c r="B148" s="253"/>
      <c r="C148" s="255" t="s">
        <v>1297</v>
      </c>
      <c r="D148" s="255"/>
      <c r="E148" s="255"/>
      <c r="F148" s="255" t="s">
        <v>1298</v>
      </c>
      <c r="G148" s="256"/>
      <c r="H148" s="255" t="s">
        <v>53</v>
      </c>
      <c r="I148" s="255" t="s">
        <v>56</v>
      </c>
      <c r="J148" s="255" t="s">
        <v>1299</v>
      </c>
      <c r="K148" s="254"/>
    </row>
    <row r="149" spans="2:11" s="1" customFormat="1" ht="17.25" customHeight="1">
      <c r="B149" s="253"/>
      <c r="C149" s="257" t="s">
        <v>1300</v>
      </c>
      <c r="D149" s="257"/>
      <c r="E149" s="257"/>
      <c r="F149" s="258" t="s">
        <v>1301</v>
      </c>
      <c r="G149" s="259"/>
      <c r="H149" s="257"/>
      <c r="I149" s="257"/>
      <c r="J149" s="257" t="s">
        <v>1302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1306</v>
      </c>
      <c r="D151" s="242"/>
      <c r="E151" s="242"/>
      <c r="F151" s="293" t="s">
        <v>1303</v>
      </c>
      <c r="G151" s="242"/>
      <c r="H151" s="292" t="s">
        <v>1343</v>
      </c>
      <c r="I151" s="292" t="s">
        <v>1305</v>
      </c>
      <c r="J151" s="292">
        <v>120</v>
      </c>
      <c r="K151" s="288"/>
    </row>
    <row r="152" spans="2:11" s="1" customFormat="1" ht="15" customHeight="1">
      <c r="B152" s="265"/>
      <c r="C152" s="292" t="s">
        <v>1352</v>
      </c>
      <c r="D152" s="242"/>
      <c r="E152" s="242"/>
      <c r="F152" s="293" t="s">
        <v>1303</v>
      </c>
      <c r="G152" s="242"/>
      <c r="H152" s="292" t="s">
        <v>1363</v>
      </c>
      <c r="I152" s="292" t="s">
        <v>1305</v>
      </c>
      <c r="J152" s="292" t="s">
        <v>1354</v>
      </c>
      <c r="K152" s="288"/>
    </row>
    <row r="153" spans="2:11" s="1" customFormat="1" ht="15" customHeight="1">
      <c r="B153" s="265"/>
      <c r="C153" s="292" t="s">
        <v>1251</v>
      </c>
      <c r="D153" s="242"/>
      <c r="E153" s="242"/>
      <c r="F153" s="293" t="s">
        <v>1303</v>
      </c>
      <c r="G153" s="242"/>
      <c r="H153" s="292" t="s">
        <v>1364</v>
      </c>
      <c r="I153" s="292" t="s">
        <v>1305</v>
      </c>
      <c r="J153" s="292" t="s">
        <v>1354</v>
      </c>
      <c r="K153" s="288"/>
    </row>
    <row r="154" spans="2:11" s="1" customFormat="1" ht="15" customHeight="1">
      <c r="B154" s="265"/>
      <c r="C154" s="292" t="s">
        <v>1308</v>
      </c>
      <c r="D154" s="242"/>
      <c r="E154" s="242"/>
      <c r="F154" s="293" t="s">
        <v>1309</v>
      </c>
      <c r="G154" s="242"/>
      <c r="H154" s="292" t="s">
        <v>1343</v>
      </c>
      <c r="I154" s="292" t="s">
        <v>1305</v>
      </c>
      <c r="J154" s="292">
        <v>50</v>
      </c>
      <c r="K154" s="288"/>
    </row>
    <row r="155" spans="2:11" s="1" customFormat="1" ht="15" customHeight="1">
      <c r="B155" s="265"/>
      <c r="C155" s="292" t="s">
        <v>1311</v>
      </c>
      <c r="D155" s="242"/>
      <c r="E155" s="242"/>
      <c r="F155" s="293" t="s">
        <v>1303</v>
      </c>
      <c r="G155" s="242"/>
      <c r="H155" s="292" t="s">
        <v>1343</v>
      </c>
      <c r="I155" s="292" t="s">
        <v>1313</v>
      </c>
      <c r="J155" s="292"/>
      <c r="K155" s="288"/>
    </row>
    <row r="156" spans="2:11" s="1" customFormat="1" ht="15" customHeight="1">
      <c r="B156" s="265"/>
      <c r="C156" s="292" t="s">
        <v>1322</v>
      </c>
      <c r="D156" s="242"/>
      <c r="E156" s="242"/>
      <c r="F156" s="293" t="s">
        <v>1309</v>
      </c>
      <c r="G156" s="242"/>
      <c r="H156" s="292" t="s">
        <v>1343</v>
      </c>
      <c r="I156" s="292" t="s">
        <v>1305</v>
      </c>
      <c r="J156" s="292">
        <v>50</v>
      </c>
      <c r="K156" s="288"/>
    </row>
    <row r="157" spans="2:11" s="1" customFormat="1" ht="15" customHeight="1">
      <c r="B157" s="265"/>
      <c r="C157" s="292" t="s">
        <v>1330</v>
      </c>
      <c r="D157" s="242"/>
      <c r="E157" s="242"/>
      <c r="F157" s="293" t="s">
        <v>1309</v>
      </c>
      <c r="G157" s="242"/>
      <c r="H157" s="292" t="s">
        <v>1343</v>
      </c>
      <c r="I157" s="292" t="s">
        <v>1305</v>
      </c>
      <c r="J157" s="292">
        <v>50</v>
      </c>
      <c r="K157" s="288"/>
    </row>
    <row r="158" spans="2:11" s="1" customFormat="1" ht="15" customHeight="1">
      <c r="B158" s="265"/>
      <c r="C158" s="292" t="s">
        <v>1328</v>
      </c>
      <c r="D158" s="242"/>
      <c r="E158" s="242"/>
      <c r="F158" s="293" t="s">
        <v>1309</v>
      </c>
      <c r="G158" s="242"/>
      <c r="H158" s="292" t="s">
        <v>1343</v>
      </c>
      <c r="I158" s="292" t="s">
        <v>1305</v>
      </c>
      <c r="J158" s="292">
        <v>50</v>
      </c>
      <c r="K158" s="288"/>
    </row>
    <row r="159" spans="2:11" s="1" customFormat="1" ht="15" customHeight="1">
      <c r="B159" s="265"/>
      <c r="C159" s="292" t="s">
        <v>107</v>
      </c>
      <c r="D159" s="242"/>
      <c r="E159" s="242"/>
      <c r="F159" s="293" t="s">
        <v>1303</v>
      </c>
      <c r="G159" s="242"/>
      <c r="H159" s="292" t="s">
        <v>1365</v>
      </c>
      <c r="I159" s="292" t="s">
        <v>1305</v>
      </c>
      <c r="J159" s="292" t="s">
        <v>1366</v>
      </c>
      <c r="K159" s="288"/>
    </row>
    <row r="160" spans="2:11" s="1" customFormat="1" ht="15" customHeight="1">
      <c r="B160" s="265"/>
      <c r="C160" s="292" t="s">
        <v>1367</v>
      </c>
      <c r="D160" s="242"/>
      <c r="E160" s="242"/>
      <c r="F160" s="293" t="s">
        <v>1303</v>
      </c>
      <c r="G160" s="242"/>
      <c r="H160" s="292" t="s">
        <v>1368</v>
      </c>
      <c r="I160" s="292" t="s">
        <v>1338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1369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1297</v>
      </c>
      <c r="D166" s="255"/>
      <c r="E166" s="255"/>
      <c r="F166" s="255" t="s">
        <v>1298</v>
      </c>
      <c r="G166" s="297"/>
      <c r="H166" s="298" t="s">
        <v>53</v>
      </c>
      <c r="I166" s="298" t="s">
        <v>56</v>
      </c>
      <c r="J166" s="255" t="s">
        <v>1299</v>
      </c>
      <c r="K166" s="235"/>
    </row>
    <row r="167" spans="2:11" s="1" customFormat="1" ht="17.25" customHeight="1">
      <c r="B167" s="236"/>
      <c r="C167" s="257" t="s">
        <v>1300</v>
      </c>
      <c r="D167" s="257"/>
      <c r="E167" s="257"/>
      <c r="F167" s="258" t="s">
        <v>1301</v>
      </c>
      <c r="G167" s="299"/>
      <c r="H167" s="300"/>
      <c r="I167" s="300"/>
      <c r="J167" s="257" t="s">
        <v>1302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1306</v>
      </c>
      <c r="D169" s="242"/>
      <c r="E169" s="242"/>
      <c r="F169" s="263" t="s">
        <v>1303</v>
      </c>
      <c r="G169" s="242"/>
      <c r="H169" s="242" t="s">
        <v>1343</v>
      </c>
      <c r="I169" s="242" t="s">
        <v>1305</v>
      </c>
      <c r="J169" s="242">
        <v>120</v>
      </c>
      <c r="K169" s="288"/>
    </row>
    <row r="170" spans="2:11" s="1" customFormat="1" ht="15" customHeight="1">
      <c r="B170" s="265"/>
      <c r="C170" s="242" t="s">
        <v>1352</v>
      </c>
      <c r="D170" s="242"/>
      <c r="E170" s="242"/>
      <c r="F170" s="263" t="s">
        <v>1303</v>
      </c>
      <c r="G170" s="242"/>
      <c r="H170" s="242" t="s">
        <v>1353</v>
      </c>
      <c r="I170" s="242" t="s">
        <v>1305</v>
      </c>
      <c r="J170" s="242" t="s">
        <v>1354</v>
      </c>
      <c r="K170" s="288"/>
    </row>
    <row r="171" spans="2:11" s="1" customFormat="1" ht="15" customHeight="1">
      <c r="B171" s="265"/>
      <c r="C171" s="242" t="s">
        <v>1251</v>
      </c>
      <c r="D171" s="242"/>
      <c r="E171" s="242"/>
      <c r="F171" s="263" t="s">
        <v>1303</v>
      </c>
      <c r="G171" s="242"/>
      <c r="H171" s="242" t="s">
        <v>1370</v>
      </c>
      <c r="I171" s="242" t="s">
        <v>1305</v>
      </c>
      <c r="J171" s="242" t="s">
        <v>1354</v>
      </c>
      <c r="K171" s="288"/>
    </row>
    <row r="172" spans="2:11" s="1" customFormat="1" ht="15" customHeight="1">
      <c r="B172" s="265"/>
      <c r="C172" s="242" t="s">
        <v>1308</v>
      </c>
      <c r="D172" s="242"/>
      <c r="E172" s="242"/>
      <c r="F172" s="263" t="s">
        <v>1309</v>
      </c>
      <c r="G172" s="242"/>
      <c r="H172" s="242" t="s">
        <v>1370</v>
      </c>
      <c r="I172" s="242" t="s">
        <v>1305</v>
      </c>
      <c r="J172" s="242">
        <v>50</v>
      </c>
      <c r="K172" s="288"/>
    </row>
    <row r="173" spans="2:11" s="1" customFormat="1" ht="15" customHeight="1">
      <c r="B173" s="265"/>
      <c r="C173" s="242" t="s">
        <v>1311</v>
      </c>
      <c r="D173" s="242"/>
      <c r="E173" s="242"/>
      <c r="F173" s="263" t="s">
        <v>1303</v>
      </c>
      <c r="G173" s="242"/>
      <c r="H173" s="242" t="s">
        <v>1370</v>
      </c>
      <c r="I173" s="242" t="s">
        <v>1313</v>
      </c>
      <c r="J173" s="242"/>
      <c r="K173" s="288"/>
    </row>
    <row r="174" spans="2:11" s="1" customFormat="1" ht="15" customHeight="1">
      <c r="B174" s="265"/>
      <c r="C174" s="242" t="s">
        <v>1322</v>
      </c>
      <c r="D174" s="242"/>
      <c r="E174" s="242"/>
      <c r="F174" s="263" t="s">
        <v>1309</v>
      </c>
      <c r="G174" s="242"/>
      <c r="H174" s="242" t="s">
        <v>1370</v>
      </c>
      <c r="I174" s="242" t="s">
        <v>1305</v>
      </c>
      <c r="J174" s="242">
        <v>50</v>
      </c>
      <c r="K174" s="288"/>
    </row>
    <row r="175" spans="2:11" s="1" customFormat="1" ht="15" customHeight="1">
      <c r="B175" s="265"/>
      <c r="C175" s="242" t="s">
        <v>1330</v>
      </c>
      <c r="D175" s="242"/>
      <c r="E175" s="242"/>
      <c r="F175" s="263" t="s">
        <v>1309</v>
      </c>
      <c r="G175" s="242"/>
      <c r="H175" s="242" t="s">
        <v>1370</v>
      </c>
      <c r="I175" s="242" t="s">
        <v>1305</v>
      </c>
      <c r="J175" s="242">
        <v>50</v>
      </c>
      <c r="K175" s="288"/>
    </row>
    <row r="176" spans="2:11" s="1" customFormat="1" ht="15" customHeight="1">
      <c r="B176" s="265"/>
      <c r="C176" s="242" t="s">
        <v>1328</v>
      </c>
      <c r="D176" s="242"/>
      <c r="E176" s="242"/>
      <c r="F176" s="263" t="s">
        <v>1309</v>
      </c>
      <c r="G176" s="242"/>
      <c r="H176" s="242" t="s">
        <v>1370</v>
      </c>
      <c r="I176" s="242" t="s">
        <v>1305</v>
      </c>
      <c r="J176" s="242">
        <v>50</v>
      </c>
      <c r="K176" s="288"/>
    </row>
    <row r="177" spans="2:11" s="1" customFormat="1" ht="15" customHeight="1">
      <c r="B177" s="265"/>
      <c r="C177" s="242" t="s">
        <v>116</v>
      </c>
      <c r="D177" s="242"/>
      <c r="E177" s="242"/>
      <c r="F177" s="263" t="s">
        <v>1303</v>
      </c>
      <c r="G177" s="242"/>
      <c r="H177" s="242" t="s">
        <v>1371</v>
      </c>
      <c r="I177" s="242" t="s">
        <v>1372</v>
      </c>
      <c r="J177" s="242"/>
      <c r="K177" s="288"/>
    </row>
    <row r="178" spans="2:11" s="1" customFormat="1" ht="15" customHeight="1">
      <c r="B178" s="265"/>
      <c r="C178" s="242" t="s">
        <v>56</v>
      </c>
      <c r="D178" s="242"/>
      <c r="E178" s="242"/>
      <c r="F178" s="263" t="s">
        <v>1303</v>
      </c>
      <c r="G178" s="242"/>
      <c r="H178" s="242" t="s">
        <v>1373</v>
      </c>
      <c r="I178" s="242" t="s">
        <v>1374</v>
      </c>
      <c r="J178" s="242">
        <v>1</v>
      </c>
      <c r="K178" s="288"/>
    </row>
    <row r="179" spans="2:11" s="1" customFormat="1" ht="15" customHeight="1">
      <c r="B179" s="265"/>
      <c r="C179" s="242" t="s">
        <v>52</v>
      </c>
      <c r="D179" s="242"/>
      <c r="E179" s="242"/>
      <c r="F179" s="263" t="s">
        <v>1303</v>
      </c>
      <c r="G179" s="242"/>
      <c r="H179" s="242" t="s">
        <v>1375</v>
      </c>
      <c r="I179" s="242" t="s">
        <v>1305</v>
      </c>
      <c r="J179" s="242">
        <v>20</v>
      </c>
      <c r="K179" s="288"/>
    </row>
    <row r="180" spans="2:11" s="1" customFormat="1" ht="15" customHeight="1">
      <c r="B180" s="265"/>
      <c r="C180" s="242" t="s">
        <v>53</v>
      </c>
      <c r="D180" s="242"/>
      <c r="E180" s="242"/>
      <c r="F180" s="263" t="s">
        <v>1303</v>
      </c>
      <c r="G180" s="242"/>
      <c r="H180" s="242" t="s">
        <v>1376</v>
      </c>
      <c r="I180" s="242" t="s">
        <v>1305</v>
      </c>
      <c r="J180" s="242">
        <v>255</v>
      </c>
      <c r="K180" s="288"/>
    </row>
    <row r="181" spans="2:11" s="1" customFormat="1" ht="15" customHeight="1">
      <c r="B181" s="265"/>
      <c r="C181" s="242" t="s">
        <v>117</v>
      </c>
      <c r="D181" s="242"/>
      <c r="E181" s="242"/>
      <c r="F181" s="263" t="s">
        <v>1303</v>
      </c>
      <c r="G181" s="242"/>
      <c r="H181" s="242" t="s">
        <v>1267</v>
      </c>
      <c r="I181" s="242" t="s">
        <v>1305</v>
      </c>
      <c r="J181" s="242">
        <v>10</v>
      </c>
      <c r="K181" s="288"/>
    </row>
    <row r="182" spans="2:11" s="1" customFormat="1" ht="15" customHeight="1">
      <c r="B182" s="265"/>
      <c r="C182" s="242" t="s">
        <v>118</v>
      </c>
      <c r="D182" s="242"/>
      <c r="E182" s="242"/>
      <c r="F182" s="263" t="s">
        <v>1303</v>
      </c>
      <c r="G182" s="242"/>
      <c r="H182" s="242" t="s">
        <v>1377</v>
      </c>
      <c r="I182" s="242" t="s">
        <v>1338</v>
      </c>
      <c r="J182" s="242"/>
      <c r="K182" s="288"/>
    </row>
    <row r="183" spans="2:11" s="1" customFormat="1" ht="15" customHeight="1">
      <c r="B183" s="265"/>
      <c r="C183" s="242" t="s">
        <v>1378</v>
      </c>
      <c r="D183" s="242"/>
      <c r="E183" s="242"/>
      <c r="F183" s="263" t="s">
        <v>1303</v>
      </c>
      <c r="G183" s="242"/>
      <c r="H183" s="242" t="s">
        <v>1379</v>
      </c>
      <c r="I183" s="242" t="s">
        <v>1338</v>
      </c>
      <c r="J183" s="242"/>
      <c r="K183" s="288"/>
    </row>
    <row r="184" spans="2:11" s="1" customFormat="1" ht="15" customHeight="1">
      <c r="B184" s="265"/>
      <c r="C184" s="242" t="s">
        <v>1367</v>
      </c>
      <c r="D184" s="242"/>
      <c r="E184" s="242"/>
      <c r="F184" s="263" t="s">
        <v>1303</v>
      </c>
      <c r="G184" s="242"/>
      <c r="H184" s="242" t="s">
        <v>1380</v>
      </c>
      <c r="I184" s="242" t="s">
        <v>1338</v>
      </c>
      <c r="J184" s="242"/>
      <c r="K184" s="288"/>
    </row>
    <row r="185" spans="2:11" s="1" customFormat="1" ht="15" customHeight="1">
      <c r="B185" s="265"/>
      <c r="C185" s="242" t="s">
        <v>120</v>
      </c>
      <c r="D185" s="242"/>
      <c r="E185" s="242"/>
      <c r="F185" s="263" t="s">
        <v>1309</v>
      </c>
      <c r="G185" s="242"/>
      <c r="H185" s="242" t="s">
        <v>1381</v>
      </c>
      <c r="I185" s="242" t="s">
        <v>1305</v>
      </c>
      <c r="J185" s="242">
        <v>50</v>
      </c>
      <c r="K185" s="288"/>
    </row>
    <row r="186" spans="2:11" s="1" customFormat="1" ht="15" customHeight="1">
      <c r="B186" s="265"/>
      <c r="C186" s="242" t="s">
        <v>1382</v>
      </c>
      <c r="D186" s="242"/>
      <c r="E186" s="242"/>
      <c r="F186" s="263" t="s">
        <v>1309</v>
      </c>
      <c r="G186" s="242"/>
      <c r="H186" s="242" t="s">
        <v>1383</v>
      </c>
      <c r="I186" s="242" t="s">
        <v>1384</v>
      </c>
      <c r="J186" s="242"/>
      <c r="K186" s="288"/>
    </row>
    <row r="187" spans="2:11" s="1" customFormat="1" ht="15" customHeight="1">
      <c r="B187" s="265"/>
      <c r="C187" s="242" t="s">
        <v>1385</v>
      </c>
      <c r="D187" s="242"/>
      <c r="E187" s="242"/>
      <c r="F187" s="263" t="s">
        <v>1309</v>
      </c>
      <c r="G187" s="242"/>
      <c r="H187" s="242" t="s">
        <v>1386</v>
      </c>
      <c r="I187" s="242" t="s">
        <v>1384</v>
      </c>
      <c r="J187" s="242"/>
      <c r="K187" s="288"/>
    </row>
    <row r="188" spans="2:11" s="1" customFormat="1" ht="15" customHeight="1">
      <c r="B188" s="265"/>
      <c r="C188" s="242" t="s">
        <v>1387</v>
      </c>
      <c r="D188" s="242"/>
      <c r="E188" s="242"/>
      <c r="F188" s="263" t="s">
        <v>1309</v>
      </c>
      <c r="G188" s="242"/>
      <c r="H188" s="242" t="s">
        <v>1388</v>
      </c>
      <c r="I188" s="242" t="s">
        <v>1384</v>
      </c>
      <c r="J188" s="242"/>
      <c r="K188" s="288"/>
    </row>
    <row r="189" spans="2:11" s="1" customFormat="1" ht="15" customHeight="1">
      <c r="B189" s="265"/>
      <c r="C189" s="301" t="s">
        <v>1389</v>
      </c>
      <c r="D189" s="242"/>
      <c r="E189" s="242"/>
      <c r="F189" s="263" t="s">
        <v>1309</v>
      </c>
      <c r="G189" s="242"/>
      <c r="H189" s="242" t="s">
        <v>1390</v>
      </c>
      <c r="I189" s="242" t="s">
        <v>1391</v>
      </c>
      <c r="J189" s="302" t="s">
        <v>1392</v>
      </c>
      <c r="K189" s="288"/>
    </row>
    <row r="190" spans="2:11" s="1" customFormat="1" ht="15" customHeight="1">
      <c r="B190" s="265"/>
      <c r="C190" s="301" t="s">
        <v>41</v>
      </c>
      <c r="D190" s="242"/>
      <c r="E190" s="242"/>
      <c r="F190" s="263" t="s">
        <v>1303</v>
      </c>
      <c r="G190" s="242"/>
      <c r="H190" s="239" t="s">
        <v>1393</v>
      </c>
      <c r="I190" s="242" t="s">
        <v>1394</v>
      </c>
      <c r="J190" s="242"/>
      <c r="K190" s="288"/>
    </row>
    <row r="191" spans="2:11" s="1" customFormat="1" ht="15" customHeight="1">
      <c r="B191" s="265"/>
      <c r="C191" s="301" t="s">
        <v>1395</v>
      </c>
      <c r="D191" s="242"/>
      <c r="E191" s="242"/>
      <c r="F191" s="263" t="s">
        <v>1303</v>
      </c>
      <c r="G191" s="242"/>
      <c r="H191" s="242" t="s">
        <v>1396</v>
      </c>
      <c r="I191" s="242" t="s">
        <v>1338</v>
      </c>
      <c r="J191" s="242"/>
      <c r="K191" s="288"/>
    </row>
    <row r="192" spans="2:11" s="1" customFormat="1" ht="15" customHeight="1">
      <c r="B192" s="265"/>
      <c r="C192" s="301" t="s">
        <v>1397</v>
      </c>
      <c r="D192" s="242"/>
      <c r="E192" s="242"/>
      <c r="F192" s="263" t="s">
        <v>1303</v>
      </c>
      <c r="G192" s="242"/>
      <c r="H192" s="242" t="s">
        <v>1398</v>
      </c>
      <c r="I192" s="242" t="s">
        <v>1338</v>
      </c>
      <c r="J192" s="242"/>
      <c r="K192" s="288"/>
    </row>
    <row r="193" spans="2:11" s="1" customFormat="1" ht="15" customHeight="1">
      <c r="B193" s="265"/>
      <c r="C193" s="301" t="s">
        <v>1399</v>
      </c>
      <c r="D193" s="242"/>
      <c r="E193" s="242"/>
      <c r="F193" s="263" t="s">
        <v>1309</v>
      </c>
      <c r="G193" s="242"/>
      <c r="H193" s="242" t="s">
        <v>1400</v>
      </c>
      <c r="I193" s="242" t="s">
        <v>1338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2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2.2">
      <c r="B199" s="234"/>
      <c r="C199" s="362" t="s">
        <v>1401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1402</v>
      </c>
      <c r="D200" s="304"/>
      <c r="E200" s="304"/>
      <c r="F200" s="304" t="s">
        <v>1403</v>
      </c>
      <c r="G200" s="305"/>
      <c r="H200" s="368" t="s">
        <v>1404</v>
      </c>
      <c r="I200" s="368"/>
      <c r="J200" s="368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1394</v>
      </c>
      <c r="D202" s="242"/>
      <c r="E202" s="242"/>
      <c r="F202" s="263" t="s">
        <v>42</v>
      </c>
      <c r="G202" s="242"/>
      <c r="H202" s="367" t="s">
        <v>1405</v>
      </c>
      <c r="I202" s="367"/>
      <c r="J202" s="367"/>
      <c r="K202" s="288"/>
    </row>
    <row r="203" spans="2:11" s="1" customFormat="1" ht="15" customHeight="1">
      <c r="B203" s="265"/>
      <c r="C203" s="242"/>
      <c r="D203" s="242"/>
      <c r="E203" s="242"/>
      <c r="F203" s="263" t="s">
        <v>43</v>
      </c>
      <c r="G203" s="242"/>
      <c r="H203" s="367" t="s">
        <v>1406</v>
      </c>
      <c r="I203" s="367"/>
      <c r="J203" s="367"/>
      <c r="K203" s="288"/>
    </row>
    <row r="204" spans="2:11" s="1" customFormat="1" ht="15" customHeight="1">
      <c r="B204" s="265"/>
      <c r="C204" s="242"/>
      <c r="D204" s="242"/>
      <c r="E204" s="242"/>
      <c r="F204" s="263" t="s">
        <v>46</v>
      </c>
      <c r="G204" s="242"/>
      <c r="H204" s="367" t="s">
        <v>1407</v>
      </c>
      <c r="I204" s="367"/>
      <c r="J204" s="367"/>
      <c r="K204" s="288"/>
    </row>
    <row r="205" spans="2:11" s="1" customFormat="1" ht="15" customHeight="1">
      <c r="B205" s="265"/>
      <c r="C205" s="242"/>
      <c r="D205" s="242"/>
      <c r="E205" s="242"/>
      <c r="F205" s="263" t="s">
        <v>44</v>
      </c>
      <c r="G205" s="242"/>
      <c r="H205" s="367" t="s">
        <v>1408</v>
      </c>
      <c r="I205" s="367"/>
      <c r="J205" s="367"/>
      <c r="K205" s="288"/>
    </row>
    <row r="206" spans="2:11" s="1" customFormat="1" ht="15" customHeight="1">
      <c r="B206" s="265"/>
      <c r="C206" s="242"/>
      <c r="D206" s="242"/>
      <c r="E206" s="242"/>
      <c r="F206" s="263" t="s">
        <v>45</v>
      </c>
      <c r="G206" s="242"/>
      <c r="H206" s="367" t="s">
        <v>1409</v>
      </c>
      <c r="I206" s="367"/>
      <c r="J206" s="367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1350</v>
      </c>
      <c r="D208" s="242"/>
      <c r="E208" s="242"/>
      <c r="F208" s="263" t="s">
        <v>78</v>
      </c>
      <c r="G208" s="242"/>
      <c r="H208" s="367" t="s">
        <v>1410</v>
      </c>
      <c r="I208" s="367"/>
      <c r="J208" s="367"/>
      <c r="K208" s="288"/>
    </row>
    <row r="209" spans="2:11" s="1" customFormat="1" ht="15" customHeight="1">
      <c r="B209" s="265"/>
      <c r="C209" s="242"/>
      <c r="D209" s="242"/>
      <c r="E209" s="242"/>
      <c r="F209" s="263" t="s">
        <v>1247</v>
      </c>
      <c r="G209" s="242"/>
      <c r="H209" s="367" t="s">
        <v>1248</v>
      </c>
      <c r="I209" s="367"/>
      <c r="J209" s="367"/>
      <c r="K209" s="288"/>
    </row>
    <row r="210" spans="2:11" s="1" customFormat="1" ht="15" customHeight="1">
      <c r="B210" s="265"/>
      <c r="C210" s="242"/>
      <c r="D210" s="242"/>
      <c r="E210" s="242"/>
      <c r="F210" s="263" t="s">
        <v>1245</v>
      </c>
      <c r="G210" s="242"/>
      <c r="H210" s="367" t="s">
        <v>1411</v>
      </c>
      <c r="I210" s="367"/>
      <c r="J210" s="367"/>
      <c r="K210" s="288"/>
    </row>
    <row r="211" spans="2:11" s="1" customFormat="1" ht="15" customHeight="1">
      <c r="B211" s="306"/>
      <c r="C211" s="242"/>
      <c r="D211" s="242"/>
      <c r="E211" s="242"/>
      <c r="F211" s="263" t="s">
        <v>100</v>
      </c>
      <c r="G211" s="301"/>
      <c r="H211" s="366" t="s">
        <v>101</v>
      </c>
      <c r="I211" s="366"/>
      <c r="J211" s="366"/>
      <c r="K211" s="307"/>
    </row>
    <row r="212" spans="2:11" s="1" customFormat="1" ht="15" customHeight="1">
      <c r="B212" s="306"/>
      <c r="C212" s="242"/>
      <c r="D212" s="242"/>
      <c r="E212" s="242"/>
      <c r="F212" s="263" t="s">
        <v>1249</v>
      </c>
      <c r="G212" s="301"/>
      <c r="H212" s="366" t="s">
        <v>1199</v>
      </c>
      <c r="I212" s="366"/>
      <c r="J212" s="366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1374</v>
      </c>
      <c r="D214" s="242"/>
      <c r="E214" s="242"/>
      <c r="F214" s="263">
        <v>1</v>
      </c>
      <c r="G214" s="301"/>
      <c r="H214" s="366" t="s">
        <v>1412</v>
      </c>
      <c r="I214" s="366"/>
      <c r="J214" s="366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6" t="s">
        <v>1413</v>
      </c>
      <c r="I215" s="366"/>
      <c r="J215" s="366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6" t="s">
        <v>1414</v>
      </c>
      <c r="I216" s="366"/>
      <c r="J216" s="366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6" t="s">
        <v>1415</v>
      </c>
      <c r="I217" s="366"/>
      <c r="J217" s="366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2021-02-23T07:29:20Z</dcterms:created>
  <dcterms:modified xsi:type="dcterms:W3CDTF">2021-02-23T07:36:38Z</dcterms:modified>
  <cp:category/>
  <cp:version/>
  <cp:contentType/>
  <cp:contentStatus/>
</cp:coreProperties>
</file>