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65416" yWindow="65416" windowWidth="29040" windowHeight="15840" activeTab="0"/>
  </bookViews>
  <sheets>
    <sheet name="Rekapitulace stavby" sheetId="1" r:id="rId1"/>
    <sheet name="SO.101 - SO.101 - Polní c..." sheetId="2" r:id="rId2"/>
  </sheets>
  <definedNames>
    <definedName name="_xlnm._FilterDatabase" localSheetId="1" hidden="1">'SO.101 - SO.101 - Polní c...'!$C$120:$K$137</definedName>
    <definedName name="_xlnm.Print_Area" localSheetId="0">'Rekapitulace stavby'!$D$4:$AO$76,'Rekapitulace stavby'!$C$82:$AQ$96</definedName>
    <definedName name="_xlnm.Print_Area" localSheetId="1">'SO.101 - SO.101 - Polní c...'!$C$4:$J$76,'SO.101 - SO.101 - Polní c...'!$C$82:$J$102,'SO.101 - SO.101 - Polní c...'!$C$108:$K$137</definedName>
    <definedName name="_xlnm.Print_Titles" localSheetId="0">'Rekapitulace stavby'!$92:$92</definedName>
    <definedName name="_xlnm.Print_Titles" localSheetId="1">'SO.101 - SO.101 - Polní c...'!$120:$120</definedName>
  </definedNames>
  <calcPr calcId="181029"/>
</workbook>
</file>

<file path=xl/sharedStrings.xml><?xml version="1.0" encoding="utf-8"?>
<sst xmlns="http://schemas.openxmlformats.org/spreadsheetml/2006/main" count="435" uniqueCount="172">
  <si>
    <t>Export Komplet</t>
  </si>
  <si>
    <t/>
  </si>
  <si>
    <t>2.0</t>
  </si>
  <si>
    <t>False</t>
  </si>
  <si>
    <t>{c3ab7210-9b61-4941-9085-e84d8bb52d8b}</t>
  </si>
  <si>
    <t>&gt;&gt;  skryté sloupce  &lt;&lt;</t>
  </si>
  <si>
    <t>0,01</t>
  </si>
  <si>
    <t>21</t>
  </si>
  <si>
    <t>15</t>
  </si>
  <si>
    <t>REKAPITULACE STAVBY</t>
  </si>
  <si>
    <t>v ---  níže se nacházejí doplnkové a pomocné údaje k sestavám  --- v</t>
  </si>
  <si>
    <t>Návod na vyplnění</t>
  </si>
  <si>
    <t>0,001</t>
  </si>
  <si>
    <t>Kód:</t>
  </si>
  <si>
    <t>2017-049_C1_KACEN</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</si>
  <si>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</si>
  <si>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</si>
  <si>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Projekty na realizaci plánu společných zařízení navržených v rámci KoPÚ Seletice, KoPÚ Sovenice, KoPÚ Doubravany</t>
  </si>
  <si>
    <t>KSO:</t>
  </si>
  <si>
    <t>CC-CZ:</t>
  </si>
  <si>
    <t>Místo:</t>
  </si>
  <si>
    <t>Žitovlice</t>
  </si>
  <si>
    <t>Datum:</t>
  </si>
  <si>
    <t>11. 2. 2021</t>
  </si>
  <si>
    <t>Zadavatel:</t>
  </si>
  <si>
    <t>IČ:</t>
  </si>
  <si>
    <t>01312774</t>
  </si>
  <si>
    <t>Státní pozemkový úřad, pobočka Nymburk</t>
  </si>
  <si>
    <t>DIČ:</t>
  </si>
  <si>
    <t>Uchazeč:</t>
  </si>
  <si>
    <t>Vyplň údaj</t>
  </si>
  <si>
    <t>Projektant:</t>
  </si>
  <si>
    <t>27086135</t>
  </si>
  <si>
    <t>CR Project s.r.o.</t>
  </si>
  <si>
    <t>CZ27086135</t>
  </si>
  <si>
    <t>True</t>
  </si>
  <si>
    <t>Zpracovatel:</t>
  </si>
  <si>
    <t>Josef Nentwich</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</si>
  <si>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</si>
  <si>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</si>
  <si>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</si>
  <si>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</si>
  <si>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</si>
  <si>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</si>
  <si>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</si>
  <si>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</si>
  <si>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</si>
  <si>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</si>
  <si>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</si>
  <si>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</si>
  <si>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</si>
  <si>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</si>
  <si>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</si>
  <si>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</si>
  <si>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</si>
  <si>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</si>
  <si>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</si>
  <si>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</si>
  <si>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</si>
  <si>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</si>
  <si>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</si>
  <si>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</si>
  <si>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</si>
  <si>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</si>
  <si>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</si>
  <si>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</si>
  <si>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</si>
  <si>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</si>
  <si>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</si>
  <si>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</si>
  <si>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</si>
  <si>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</si>
  <si>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</si>
  <si>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</si>
  <si>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</si>
  <si>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</si>
  <si>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</si>
  <si>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</si>
  <si>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</si>
  <si>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</si>
  <si>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</si>
  <si>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</si>
  <si>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</si>
  <si>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</si>
  <si>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</si>
  <si>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</si>
  <si>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Polní cesta C1 - Žitovlice</t>
  </si>
  <si>
    <t>STA</t>
  </si>
  <si>
    <t>1</t>
  </si>
  <si>
    <t>{4a9e2510-962c-492b-92ee-60ede5a38f05}</t>
  </si>
  <si>
    <t>2</t>
  </si>
  <si>
    <t>KRYCÍ LIST SOUPISU PRACÍ</t>
  </si>
  <si>
    <t>Objekt:</t>
  </si>
  <si>
    <t>SO.101 - SO.101 - Polní cesta C1 - Žitovlice</t>
  </si>
  <si>
    <t>Doubravany</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</si>
  <si>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</si>
  <si>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REKAPITULACE ČLENĚNÍ SOUPISU PRACÍ</t>
  </si>
  <si>
    <t>Kód dílu - Popis</t>
  </si>
  <si>
    <t>Cena celkem [CZK]</t>
  </si>
  <si>
    <t>Náklady ze soupisu prací</t>
  </si>
  <si>
    <t>-1</t>
  </si>
  <si>
    <t>HSV - Práce a dodávky HSV</t>
  </si>
  <si>
    <t xml:space="preserve">    1 - Zemní práce</t>
  </si>
  <si>
    <t xml:space="preserve">      R13 - Odstranění zeleně</t>
  </si>
  <si>
    <t xml:space="preserve">    9 - Ostatní konstrukce a práce-bourání</t>
  </si>
  <si>
    <t xml:space="preserve">      99 -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</si>
  <si>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</si>
  <si>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</si>
  <si>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</si>
  <si>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</si>
  <si>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</si>
  <si>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</si>
  <si>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</si>
  <si>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</si>
  <si>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</si>
  <si>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</si>
  <si>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</si>
  <si>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</si>
  <si>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</si>
  <si>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</si>
  <si>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</si>
  <si>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</si>
  <si>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</si>
  <si>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R13</t>
  </si>
  <si>
    <t>Odstranění zeleně</t>
  </si>
  <si>
    <t>25</t>
  </si>
  <si>
    <t>K</t>
  </si>
  <si>
    <t>111201101</t>
  </si>
  <si>
    <t>Odstranění křovin a stromů průměru kmene do 100 mm i s kořeny z celkové plochy do 1000 m2</t>
  </si>
  <si>
    <t>m2</t>
  </si>
  <si>
    <t>CS ÚRS 2017 02</t>
  </si>
  <si>
    <t>4</t>
  </si>
  <si>
    <t>3</t>
  </si>
  <si>
    <t>318635479</t>
  </si>
  <si>
    <t>VV</t>
  </si>
  <si>
    <t>35,0+38,0+3,0+39,0+110,0+12,0+30,0+178,0+72,0+50,0</t>
  </si>
  <si>
    <t>26</t>
  </si>
  <si>
    <t>111212311</t>
  </si>
  <si>
    <t>Odstranění nevhodných dřevin do 100 m2 výšky nad 1m bez odstranění pařezů v rovině nebo svahu 1:5</t>
  </si>
  <si>
    <t>1534400807</t>
  </si>
  <si>
    <t>10,0+40,0+52,0+18,0+55,0+40,0+17,0</t>
  </si>
  <si>
    <t>27</t>
  </si>
  <si>
    <t>111201401</t>
  </si>
  <si>
    <t>Spálení křovin a stromů průměru kmene do 100 mm</t>
  </si>
  <si>
    <t>1825406361</t>
  </si>
  <si>
    <t>567,0+232,0</t>
  </si>
  <si>
    <t>28</t>
  </si>
  <si>
    <t>112101101</t>
  </si>
  <si>
    <t>Kácení stromů listnatých D kmene do 300 mm</t>
  </si>
  <si>
    <t>kus</t>
  </si>
  <si>
    <t>1956997186</t>
  </si>
  <si>
    <t>29</t>
  </si>
  <si>
    <t>112101102</t>
  </si>
  <si>
    <t>Kácení stromů listnatých D kmene do 500 mm</t>
  </si>
  <si>
    <t>-1556669008</t>
  </si>
  <si>
    <t>30</t>
  </si>
  <si>
    <t>112101103</t>
  </si>
  <si>
    <t>Kácení stromů listnatých D kmene do 700 mm</t>
  </si>
  <si>
    <t>-223053854</t>
  </si>
  <si>
    <t>31</t>
  </si>
  <si>
    <t>111211131</t>
  </si>
  <si>
    <t>Spálení listnatého klestu se snášením D do 30 cm ve svahu do 1:3</t>
  </si>
  <si>
    <t>709146565</t>
  </si>
  <si>
    <t>9</t>
  </si>
  <si>
    <t>Ostatní konstrukce a práce-bourání</t>
  </si>
  <si>
    <t>99</t>
  </si>
  <si>
    <t>Přesun hmot</t>
  </si>
  <si>
    <t>124</t>
  </si>
  <si>
    <t>998225111</t>
  </si>
  <si>
    <t>Přesun hmot pro pozemní komunikace s krytem z kamene, monolitickým betonovým nebo živičným</t>
  </si>
  <si>
    <t>t</t>
  </si>
  <si>
    <t>-264414745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</si>
</sst>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20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6" fillId="0" borderId="0" xfId="0" applyFont="1" applyAlignment="1">
      <alignment horizontal="left" vertical="center"/>
    </xf>
    <xf numFmtId="0" fontId="29"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22" fillId="2" borderId="18" xfId="0" applyFont="1" applyFill="1" applyBorder="1" applyAlignment="1" applyProtection="1">
      <alignment horizontal="left" vertical="center"/>
      <protection locked="0"/>
    </xf>
    <xf numFmtId="0" fontId="22" fillId="0" borderId="19" xfId="0" applyFont="1" applyBorder="1" applyAlignment="1">
      <alignment horizontal="center" vertical="center"/>
    </xf>
    <xf numFmtId="0" fontId="0" fillId="0" borderId="19" xfId="0" applyFont="1" applyBorder="1" applyAlignment="1">
      <alignment vertical="center"/>
    </xf>
    <xf numFmtId="166" fontId="22" fillId="0" borderId="19" xfId="0" applyNumberFormat="1" applyFont="1" applyBorder="1" applyAlignment="1">
      <alignment vertical="center"/>
    </xf>
    <xf numFmtId="166" fontId="22" fillId="0" borderId="20" xfId="0" applyNumberFormat="1" applyFont="1" applyBorder="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2"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1</v>
      </c>
      <c r="BT1" s="14" t="s">
        <v>3</v>
      </c>
      <c r="BU1" s="14" t="s">
        <v>3</v>
      </c>
      <c r="BV1" s="14" t="s">
        <v>4</v>
      </c>
    </row>
    <row r="2" spans="44:72" s="1" customFormat="1" ht="36.95" customHeight="1">
      <c r="AR2" s="203" t="s">
        <v>5</v>
      </c>
      <c r="AS2" s="169"/>
      <c r="AT2" s="169"/>
      <c r="AU2" s="169"/>
      <c r="AV2" s="169"/>
      <c r="AW2" s="169"/>
      <c r="AX2" s="169"/>
      <c r="AY2" s="169"/>
      <c r="AZ2" s="169"/>
      <c r="BA2" s="169"/>
      <c r="BB2" s="169"/>
      <c r="BC2" s="169"/>
      <c r="BD2" s="169"/>
      <c r="BE2" s="169"/>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8"/>
      <c r="D4" s="19" t="s">
        <v>9</v>
      </c>
      <c r="AR4" s="18"/>
      <c r="AS4" s="20" t="s">
        <v>10</v>
      </c>
      <c r="BE4" s="21" t="s">
        <v>11</v>
      </c>
      <c r="BS4" s="15" t="s">
        <v>12</v>
      </c>
    </row>
    <row r="5" spans="2:71" s="1" customFormat="1" ht="12" customHeight="1">
      <c r="B5" s="18"/>
      <c r="D5" s="22" t="s">
        <v>13</v>
      </c>
      <c r="K5" s="168" t="s">
        <v>14</v>
      </c>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R5" s="18"/>
      <c r="BE5" s="165" t="s">
        <v>15</v>
      </c>
      <c r="BS5" s="15" t="s">
        <v>6</v>
      </c>
    </row>
    <row r="6" spans="2:71" s="1" customFormat="1" ht="36.95" customHeight="1">
      <c r="B6" s="18"/>
      <c r="D6" s="24" t="s">
        <v>16</v>
      </c>
      <c r="K6" s="170" t="s">
        <v>17</v>
      </c>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R6" s="18"/>
      <c r="BE6" s="166"/>
      <c r="BS6" s="15" t="s">
        <v>6</v>
      </c>
    </row>
    <row r="7" spans="2:71" s="1" customFormat="1" ht="12" customHeight="1">
      <c r="B7" s="18"/>
      <c r="D7" s="25" t="s">
        <v>18</v>
      </c>
      <c r="K7" s="23" t="s">
        <v>1</v>
      </c>
      <c r="AK7" s="25" t="s">
        <v>19</v>
      </c>
      <c r="AN7" s="23" t="s">
        <v>1</v>
      </c>
      <c r="AR7" s="18"/>
      <c r="BE7" s="166"/>
      <c r="BS7" s="15" t="s">
        <v>6</v>
      </c>
    </row>
    <row r="8" spans="2:71" s="1" customFormat="1" ht="12" customHeight="1">
      <c r="B8" s="18"/>
      <c r="D8" s="25" t="s">
        <v>20</v>
      </c>
      <c r="K8" s="23" t="s">
        <v>21</v>
      </c>
      <c r="AK8" s="25" t="s">
        <v>22</v>
      </c>
      <c r="AN8" s="26" t="s">
        <v>23</v>
      </c>
      <c r="AR8" s="18"/>
      <c r="BE8" s="166"/>
      <c r="BS8" s="15" t="s">
        <v>6</v>
      </c>
    </row>
    <row r="9" spans="2:71" s="1" customFormat="1" ht="14.45" customHeight="1">
      <c r="B9" s="18"/>
      <c r="AR9" s="18"/>
      <c r="BE9" s="166"/>
      <c r="BS9" s="15" t="s">
        <v>6</v>
      </c>
    </row>
    <row r="10" spans="2:71" s="1" customFormat="1" ht="12" customHeight="1">
      <c r="B10" s="18"/>
      <c r="D10" s="25" t="s">
        <v>24</v>
      </c>
      <c r="AK10" s="25" t="s">
        <v>25</v>
      </c>
      <c r="AN10" s="23" t="s">
        <v>26</v>
      </c>
      <c r="AR10" s="18"/>
      <c r="BE10" s="166"/>
      <c r="BS10" s="15" t="s">
        <v>6</v>
      </c>
    </row>
    <row r="11" spans="2:71" s="1" customFormat="1" ht="18.4" customHeight="1">
      <c r="B11" s="18"/>
      <c r="E11" s="23" t="s">
        <v>27</v>
      </c>
      <c r="AK11" s="25" t="s">
        <v>28</v>
      </c>
      <c r="AN11" s="23" t="s">
        <v>1</v>
      </c>
      <c r="AR11" s="18"/>
      <c r="BE11" s="166"/>
      <c r="BS11" s="15" t="s">
        <v>6</v>
      </c>
    </row>
    <row r="12" spans="2:71" s="1" customFormat="1" ht="6.95" customHeight="1">
      <c r="B12" s="18"/>
      <c r="AR12" s="18"/>
      <c r="BE12" s="166"/>
      <c r="BS12" s="15" t="s">
        <v>6</v>
      </c>
    </row>
    <row r="13" spans="2:71" s="1" customFormat="1" ht="12" customHeight="1">
      <c r="B13" s="18"/>
      <c r="D13" s="25" t="s">
        <v>29</v>
      </c>
      <c r="AK13" s="25" t="s">
        <v>25</v>
      </c>
      <c r="AN13" s="27" t="s">
        <v>30</v>
      </c>
      <c r="AR13" s="18"/>
      <c r="BE13" s="166"/>
      <c r="BS13" s="15" t="s">
        <v>6</v>
      </c>
    </row>
    <row r="14" spans="2:71" ht="12.75">
      <c r="B14" s="18"/>
      <c r="E14" s="171" t="s">
        <v>30</v>
      </c>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25" t="s">
        <v>28</v>
      </c>
      <c r="AN14" s="27" t="s">
        <v>30</v>
      </c>
      <c r="AR14" s="18"/>
      <c r="BE14" s="166"/>
      <c r="BS14" s="15" t="s">
        <v>6</v>
      </c>
    </row>
    <row r="15" spans="2:71" s="1" customFormat="1" ht="6.95" customHeight="1">
      <c r="B15" s="18"/>
      <c r="AR15" s="18"/>
      <c r="BE15" s="166"/>
      <c r="BS15" s="15" t="s">
        <v>3</v>
      </c>
    </row>
    <row r="16" spans="2:71" s="1" customFormat="1" ht="12" customHeight="1">
      <c r="B16" s="18"/>
      <c r="D16" s="25" t="s">
        <v>31</v>
      </c>
      <c r="AK16" s="25" t="s">
        <v>25</v>
      </c>
      <c r="AN16" s="23" t="s">
        <v>32</v>
      </c>
      <c r="AR16" s="18"/>
      <c r="BE16" s="166"/>
      <c r="BS16" s="15" t="s">
        <v>3</v>
      </c>
    </row>
    <row r="17" spans="2:71" s="1" customFormat="1" ht="18.4" customHeight="1">
      <c r="B17" s="18"/>
      <c r="E17" s="23" t="s">
        <v>33</v>
      </c>
      <c r="AK17" s="25" t="s">
        <v>28</v>
      </c>
      <c r="AN17" s="23" t="s">
        <v>34</v>
      </c>
      <c r="AR17" s="18"/>
      <c r="BE17" s="166"/>
      <c r="BS17" s="15" t="s">
        <v>35</v>
      </c>
    </row>
    <row r="18" spans="2:71" s="1" customFormat="1" ht="6.95" customHeight="1">
      <c r="B18" s="18"/>
      <c r="AR18" s="18"/>
      <c r="BE18" s="166"/>
      <c r="BS18" s="15" t="s">
        <v>6</v>
      </c>
    </row>
    <row r="19" spans="2:71" s="1" customFormat="1" ht="12" customHeight="1">
      <c r="B19" s="18"/>
      <c r="D19" s="25" t="s">
        <v>36</v>
      </c>
      <c r="AK19" s="25" t="s">
        <v>25</v>
      </c>
      <c r="AN19" s="23" t="s">
        <v>1</v>
      </c>
      <c r="AR19" s="18"/>
      <c r="BE19" s="166"/>
      <c r="BS19" s="15" t="s">
        <v>6</v>
      </c>
    </row>
    <row r="20" spans="2:71" s="1" customFormat="1" ht="18.4" customHeight="1">
      <c r="B20" s="18"/>
      <c r="E20" s="23" t="s">
        <v>37</v>
      </c>
      <c r="AK20" s="25" t="s">
        <v>28</v>
      </c>
      <c r="AN20" s="23" t="s">
        <v>1</v>
      </c>
      <c r="AR20" s="18"/>
      <c r="BE20" s="166"/>
      <c r="BS20" s="15" t="s">
        <v>35</v>
      </c>
    </row>
    <row r="21" spans="2:57" s="1" customFormat="1" ht="6.95" customHeight="1">
      <c r="B21" s="18"/>
      <c r="AR21" s="18"/>
      <c r="BE21" s="166"/>
    </row>
    <row r="22" spans="2:57" s="1" customFormat="1" ht="12" customHeight="1">
      <c r="B22" s="18"/>
      <c r="D22" s="25" t="s">
        <v>38</v>
      </c>
      <c r="AR22" s="18"/>
      <c r="BE22" s="166"/>
    </row>
    <row r="23" spans="2:57" s="1" customFormat="1" ht="155.25" customHeight="1">
      <c r="B23" s="18"/>
      <c r="E23" s="173" t="s">
        <v>39</v>
      </c>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R23" s="18"/>
      <c r="BE23" s="166"/>
    </row>
    <row r="24" spans="2:57" s="1" customFormat="1" ht="6.95" customHeight="1">
      <c r="B24" s="18"/>
      <c r="AR24" s="18"/>
      <c r="BE24" s="166"/>
    </row>
    <row r="25" spans="2:57" s="1" customFormat="1"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166"/>
    </row>
    <row r="26" spans="1:57" s="2" customFormat="1" ht="25.9" customHeight="1">
      <c r="A26" s="30"/>
      <c r="B26" s="31"/>
      <c r="C26" s="30"/>
      <c r="D26" s="32" t="s">
        <v>40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174">
        <f>ROUND(AG94,2)</f>
        <v>0</v>
      </c>
      <c r="AL26" s="175"/>
      <c r="AM26" s="175"/>
      <c r="AN26" s="175"/>
      <c r="AO26" s="175"/>
      <c r="AP26" s="30"/>
      <c r="AQ26" s="30"/>
      <c r="AR26" s="31"/>
      <c r="BE26" s="166"/>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166"/>
    </row>
    <row r="28" spans="1:57" s="2" customFormat="1" ht="12.75">
      <c r="A28" s="30"/>
      <c r="B28" s="31"/>
      <c r="C28" s="30"/>
      <c r="D28" s="30"/>
      <c r="E28" s="30"/>
      <c r="F28" s="30"/>
      <c r="G28" s="30"/>
      <c r="H28" s="30"/>
      <c r="I28" s="30"/>
      <c r="J28" s="30"/>
      <c r="K28" s="30"/>
      <c r="L28" s="176" t="s">
        <v>41</v>
      </c>
      <c r="M28" s="176"/>
      <c r="N28" s="176"/>
      <c r="O28" s="176"/>
      <c r="P28" s="176"/>
      <c r="Q28" s="30"/>
      <c r="R28" s="30"/>
      <c r="S28" s="30"/>
      <c r="T28" s="30"/>
      <c r="U28" s="30"/>
      <c r="V28" s="30"/>
      <c r="W28" s="176" t="s">
        <v>42</v>
      </c>
      <c r="X28" s="176"/>
      <c r="Y28" s="176"/>
      <c r="Z28" s="176"/>
      <c r="AA28" s="176"/>
      <c r="AB28" s="176"/>
      <c r="AC28" s="176"/>
      <c r="AD28" s="176"/>
      <c r="AE28" s="176"/>
      <c r="AF28" s="30"/>
      <c r="AG28" s="30"/>
      <c r="AH28" s="30"/>
      <c r="AI28" s="30"/>
      <c r="AJ28" s="30"/>
      <c r="AK28" s="176" t="s">
        <v>43</v>
      </c>
      <c r="AL28" s="176"/>
      <c r="AM28" s="176"/>
      <c r="AN28" s="176"/>
      <c r="AO28" s="176"/>
      <c r="AP28" s="30"/>
      <c r="AQ28" s="30"/>
      <c r="AR28" s="31"/>
      <c r="BE28" s="166"/>
    </row>
    <row r="29" spans="2:57" s="3" customFormat="1" ht="14.45" customHeight="1">
      <c r="B29" s="35"/>
      <c r="D29" s="25" t="s">
        <v>44</v>
      </c>
      <c r="F29" s="25" t="s">
        <v>45</v>
      </c>
      <c r="L29" s="179">
        <v>0.21</v>
      </c>
      <c r="M29" s="178"/>
      <c r="N29" s="178"/>
      <c r="O29" s="178"/>
      <c r="P29" s="178"/>
      <c r="W29" s="177">
        <f>ROUND(AZ94,2)</f>
        <v>0</v>
      </c>
      <c r="X29" s="178"/>
      <c r="Y29" s="178"/>
      <c r="Z29" s="178"/>
      <c r="AA29" s="178"/>
      <c r="AB29" s="178"/>
      <c r="AC29" s="178"/>
      <c r="AD29" s="178"/>
      <c r="AE29" s="178"/>
      <c r="AK29" s="177">
        <f>ROUND(AV94,2)</f>
        <v>0</v>
      </c>
      <c r="AL29" s="178"/>
      <c r="AM29" s="178"/>
      <c r="AN29" s="178"/>
      <c r="AO29" s="178"/>
      <c r="AR29" s="35"/>
      <c r="BE29" s="167"/>
    </row>
    <row r="30" spans="2:57" s="3" customFormat="1" ht="14.45" customHeight="1">
      <c r="B30" s="35"/>
      <c r="F30" s="25" t="s">
        <v>46</v>
      </c>
      <c r="L30" s="179">
        <v>0.15</v>
      </c>
      <c r="M30" s="178"/>
      <c r="N30" s="178"/>
      <c r="O30" s="178"/>
      <c r="P30" s="178"/>
      <c r="W30" s="177">
        <f>ROUND(BA94,2)</f>
        <v>0</v>
      </c>
      <c r="X30" s="178"/>
      <c r="Y30" s="178"/>
      <c r="Z30" s="178"/>
      <c r="AA30" s="178"/>
      <c r="AB30" s="178"/>
      <c r="AC30" s="178"/>
      <c r="AD30" s="178"/>
      <c r="AE30" s="178"/>
      <c r="AK30" s="177">
        <f>ROUND(AW94,2)</f>
        <v>0</v>
      </c>
      <c r="AL30" s="178"/>
      <c r="AM30" s="178"/>
      <c r="AN30" s="178"/>
      <c r="AO30" s="178"/>
      <c r="AR30" s="35"/>
      <c r="BE30" s="167"/>
    </row>
    <row r="31" spans="2:57" s="3" customFormat="1" ht="14.45" customHeight="1" hidden="1">
      <c r="B31" s="35"/>
      <c r="F31" s="25" t="s">
        <v>47</v>
      </c>
      <c r="L31" s="179">
        <v>0.21</v>
      </c>
      <c r="M31" s="178"/>
      <c r="N31" s="178"/>
      <c r="O31" s="178"/>
      <c r="P31" s="178"/>
      <c r="W31" s="177">
        <f>ROUND(BB94,2)</f>
        <v>0</v>
      </c>
      <c r="X31" s="178"/>
      <c r="Y31" s="178"/>
      <c r="Z31" s="178"/>
      <c r="AA31" s="178"/>
      <c r="AB31" s="178"/>
      <c r="AC31" s="178"/>
      <c r="AD31" s="178"/>
      <c r="AE31" s="178"/>
      <c r="AK31" s="177">
        <v>0</v>
      </c>
      <c r="AL31" s="178"/>
      <c r="AM31" s="178"/>
      <c r="AN31" s="178"/>
      <c r="AO31" s="178"/>
      <c r="AR31" s="35"/>
      <c r="BE31" s="167"/>
    </row>
    <row r="32" spans="2:57" s="3" customFormat="1" ht="14.45" customHeight="1" hidden="1">
      <c r="B32" s="35"/>
      <c r="F32" s="25" t="s">
        <v>48</v>
      </c>
      <c r="L32" s="179">
        <v>0.15</v>
      </c>
      <c r="M32" s="178"/>
      <c r="N32" s="178"/>
      <c r="O32" s="178"/>
      <c r="P32" s="178"/>
      <c r="W32" s="177">
        <f>ROUND(BC94,2)</f>
        <v>0</v>
      </c>
      <c r="X32" s="178"/>
      <c r="Y32" s="178"/>
      <c r="Z32" s="178"/>
      <c r="AA32" s="178"/>
      <c r="AB32" s="178"/>
      <c r="AC32" s="178"/>
      <c r="AD32" s="178"/>
      <c r="AE32" s="178"/>
      <c r="AK32" s="177">
        <v>0</v>
      </c>
      <c r="AL32" s="178"/>
      <c r="AM32" s="178"/>
      <c r="AN32" s="178"/>
      <c r="AO32" s="178"/>
      <c r="AR32" s="35"/>
      <c r="BE32" s="167"/>
    </row>
    <row r="33" spans="2:57" s="3" customFormat="1" ht="14.45" customHeight="1" hidden="1">
      <c r="B33" s="35"/>
      <c r="F33" s="25" t="s">
        <v>49</v>
      </c>
      <c r="L33" s="179">
        <v>0</v>
      </c>
      <c r="M33" s="178"/>
      <c r="N33" s="178"/>
      <c r="O33" s="178"/>
      <c r="P33" s="178"/>
      <c r="W33" s="177">
        <f>ROUND(BD94,2)</f>
        <v>0</v>
      </c>
      <c r="X33" s="178"/>
      <c r="Y33" s="178"/>
      <c r="Z33" s="178"/>
      <c r="AA33" s="178"/>
      <c r="AB33" s="178"/>
      <c r="AC33" s="178"/>
      <c r="AD33" s="178"/>
      <c r="AE33" s="178"/>
      <c r="AK33" s="177">
        <v>0</v>
      </c>
      <c r="AL33" s="178"/>
      <c r="AM33" s="178"/>
      <c r="AN33" s="178"/>
      <c r="AO33" s="178"/>
      <c r="AR33" s="35"/>
      <c r="BE33" s="167"/>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166"/>
    </row>
    <row r="35" spans="1:57" s="2" customFormat="1" ht="25.9" customHeight="1">
      <c r="A35" s="30"/>
      <c r="B35" s="31"/>
      <c r="C35" s="36"/>
      <c r="D35" s="37" t="s">
        <v>50</v>
      </c>
      <c r="E35" s="38"/>
      <c r="F35" s="38"/>
      <c r="G35" s="38"/>
      <c r="H35" s="38"/>
      <c r="I35" s="38"/>
      <c r="J35" s="38"/>
      <c r="K35" s="38"/>
      <c r="L35" s="38"/>
      <c r="M35" s="38"/>
      <c r="N35" s="38"/>
      <c r="O35" s="38"/>
      <c r="P35" s="38"/>
      <c r="Q35" s="38"/>
      <c r="R35" s="38"/>
      <c r="S35" s="38"/>
      <c r="T35" s="39" t="s">
        <v>51</v>
      </c>
      <c r="U35" s="38"/>
      <c r="V35" s="38"/>
      <c r="W35" s="38"/>
      <c r="X35" s="180" t="s">
        <v>52</v>
      </c>
      <c r="Y35" s="181"/>
      <c r="Z35" s="181"/>
      <c r="AA35" s="181"/>
      <c r="AB35" s="181"/>
      <c r="AC35" s="38"/>
      <c r="AD35" s="38"/>
      <c r="AE35" s="38"/>
      <c r="AF35" s="38"/>
      <c r="AG35" s="38"/>
      <c r="AH35" s="38"/>
      <c r="AI35" s="38"/>
      <c r="AJ35" s="38"/>
      <c r="AK35" s="182">
        <f>SUM(AK26:AK33)</f>
        <v>0</v>
      </c>
      <c r="AL35" s="181"/>
      <c r="AM35" s="181"/>
      <c r="AN35" s="181"/>
      <c r="AO35" s="183"/>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14.4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2:44" s="1" customFormat="1" ht="14.45" customHeight="1">
      <c r="B38" s="18"/>
      <c r="AR38" s="18"/>
    </row>
    <row r="39" spans="2:44" s="1" customFormat="1" ht="14.45" customHeight="1">
      <c r="B39" s="18"/>
      <c r="AR39" s="18"/>
    </row>
    <row r="40" spans="2:44" s="1" customFormat="1" ht="14.45" customHeight="1">
      <c r="B40" s="18"/>
      <c r="AR40" s="18"/>
    </row>
    <row r="41" spans="2:44" s="1" customFormat="1" ht="14.45" customHeight="1">
      <c r="B41" s="18"/>
      <c r="AR41" s="18"/>
    </row>
    <row r="42" spans="2:44" s="1" customFormat="1" ht="14.45" customHeight="1">
      <c r="B42" s="18"/>
      <c r="AR42" s="18"/>
    </row>
    <row r="43" spans="2:44" s="1" customFormat="1" ht="14.45" customHeight="1">
      <c r="B43" s="18"/>
      <c r="AR43" s="18"/>
    </row>
    <row r="44" spans="2:44" s="1" customFormat="1" ht="14.45" customHeight="1">
      <c r="B44" s="18"/>
      <c r="AR44" s="18"/>
    </row>
    <row r="45" spans="2:44" s="1" customFormat="1" ht="14.45" customHeight="1">
      <c r="B45" s="18"/>
      <c r="AR45" s="18"/>
    </row>
    <row r="46" spans="2:44" s="1" customFormat="1" ht="14.45" customHeight="1">
      <c r="B46" s="18"/>
      <c r="AR46" s="18"/>
    </row>
    <row r="47" spans="2:44" s="1" customFormat="1" ht="14.45" customHeight="1">
      <c r="B47" s="18"/>
      <c r="AR47" s="18"/>
    </row>
    <row r="48" spans="2:44" s="1" customFormat="1" ht="14.45" customHeight="1">
      <c r="B48" s="18"/>
      <c r="AR48" s="18"/>
    </row>
    <row r="49" spans="2:44" s="2" customFormat="1" ht="14.45" customHeight="1">
      <c r="B49" s="40"/>
      <c r="D49" s="41" t="s">
        <v>53</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54</v>
      </c>
      <c r="AI49" s="42"/>
      <c r="AJ49" s="42"/>
      <c r="AK49" s="42"/>
      <c r="AL49" s="42"/>
      <c r="AM49" s="42"/>
      <c r="AN49" s="42"/>
      <c r="AO49" s="42"/>
      <c r="AR49" s="40"/>
    </row>
    <row r="50" spans="2:44" ht="11.25">
      <c r="B50" s="18"/>
      <c r="AR50" s="18"/>
    </row>
    <row r="51" spans="2:44" ht="11.25">
      <c r="B51" s="18"/>
      <c r="AR51" s="18"/>
    </row>
    <row r="52" spans="2:44" ht="11.25">
      <c r="B52" s="18"/>
      <c r="AR52" s="18"/>
    </row>
    <row r="53" spans="2:44" ht="11.25">
      <c r="B53" s="18"/>
      <c r="AR53" s="18"/>
    </row>
    <row r="54" spans="2:44" ht="11.25">
      <c r="B54" s="18"/>
      <c r="AR54" s="18"/>
    </row>
    <row r="55" spans="2:44" ht="11.25">
      <c r="B55" s="18"/>
      <c r="AR55" s="18"/>
    </row>
    <row r="56" spans="2:44" ht="11.25">
      <c r="B56" s="18"/>
      <c r="AR56" s="18"/>
    </row>
    <row r="57" spans="2:44" ht="11.25">
      <c r="B57" s="18"/>
      <c r="AR57" s="18"/>
    </row>
    <row r="58" spans="2:44" ht="11.25">
      <c r="B58" s="18"/>
      <c r="AR58" s="18"/>
    </row>
    <row r="59" spans="2:44" ht="11.25">
      <c r="B59" s="18"/>
      <c r="AR59" s="18"/>
    </row>
    <row r="60" spans="1:57" s="2" customFormat="1" ht="12.75">
      <c r="A60" s="30"/>
      <c r="B60" s="31"/>
      <c r="C60" s="30"/>
      <c r="D60" s="43" t="s">
        <v>55</v>
      </c>
      <c r="E60" s="33"/>
      <c r="F60" s="33"/>
      <c r="G60" s="33"/>
      <c r="H60" s="33"/>
      <c r="I60" s="33"/>
      <c r="J60" s="33"/>
      <c r="K60" s="33"/>
      <c r="L60" s="33"/>
      <c r="M60" s="33"/>
      <c r="N60" s="33"/>
      <c r="O60" s="33"/>
      <c r="P60" s="33"/>
      <c r="Q60" s="33"/>
      <c r="R60" s="33"/>
      <c r="S60" s="33"/>
      <c r="T60" s="33"/>
      <c r="U60" s="33"/>
      <c r="V60" s="43" t="s">
        <v>56</v>
      </c>
      <c r="W60" s="33"/>
      <c r="X60" s="33"/>
      <c r="Y60" s="33"/>
      <c r="Z60" s="33"/>
      <c r="AA60" s="33"/>
      <c r="AB60" s="33"/>
      <c r="AC60" s="33"/>
      <c r="AD60" s="33"/>
      <c r="AE60" s="33"/>
      <c r="AF60" s="33"/>
      <c r="AG60" s="33"/>
      <c r="AH60" s="43" t="s">
        <v>55</v>
      </c>
      <c r="AI60" s="33"/>
      <c r="AJ60" s="33"/>
      <c r="AK60" s="33"/>
      <c r="AL60" s="33"/>
      <c r="AM60" s="43" t="s">
        <v>56</v>
      </c>
      <c r="AN60" s="33"/>
      <c r="AO60" s="33"/>
      <c r="AP60" s="30"/>
      <c r="AQ60" s="30"/>
      <c r="AR60" s="31"/>
      <c r="BE60" s="30"/>
    </row>
    <row r="61" spans="2:44" ht="11.25">
      <c r="B61" s="18"/>
      <c r="AR61" s="18"/>
    </row>
    <row r="62" spans="2:44" ht="11.25">
      <c r="B62" s="18"/>
      <c r="AR62" s="18"/>
    </row>
    <row r="63" spans="2:44" ht="11.25">
      <c r="B63" s="18"/>
      <c r="AR63" s="18"/>
    </row>
    <row r="64" spans="1:57" s="2" customFormat="1" ht="12.75">
      <c r="A64" s="30"/>
      <c r="B64" s="31"/>
      <c r="C64" s="30"/>
      <c r="D64" s="41" t="s">
        <v>57</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58</v>
      </c>
      <c r="AI64" s="44"/>
      <c r="AJ64" s="44"/>
      <c r="AK64" s="44"/>
      <c r="AL64" s="44"/>
      <c r="AM64" s="44"/>
      <c r="AN64" s="44"/>
      <c r="AO64" s="44"/>
      <c r="AP64" s="30"/>
      <c r="AQ64" s="30"/>
      <c r="AR64" s="31"/>
      <c r="BE64" s="30"/>
    </row>
    <row r="65" spans="2:44" ht="11.25">
      <c r="B65" s="18"/>
      <c r="AR65" s="18"/>
    </row>
    <row r="66" spans="2:44" ht="11.25">
      <c r="B66" s="18"/>
      <c r="AR66" s="18"/>
    </row>
    <row r="67" spans="2:44" ht="11.25">
      <c r="B67" s="18"/>
      <c r="AR67" s="18"/>
    </row>
    <row r="68" spans="2:44" ht="11.25">
      <c r="B68" s="18"/>
      <c r="AR68" s="18"/>
    </row>
    <row r="69" spans="2:44" ht="11.25">
      <c r="B69" s="18"/>
      <c r="AR69" s="18"/>
    </row>
    <row r="70" spans="2:44" ht="11.25">
      <c r="B70" s="18"/>
      <c r="AR70" s="18"/>
    </row>
    <row r="71" spans="2:44" ht="11.25">
      <c r="B71" s="18"/>
      <c r="AR71" s="18"/>
    </row>
    <row r="72" spans="2:44" ht="11.25">
      <c r="B72" s="18"/>
      <c r="AR72" s="18"/>
    </row>
    <row r="73" spans="2:44" ht="11.25">
      <c r="B73" s="18"/>
      <c r="AR73" s="18"/>
    </row>
    <row r="74" spans="2:44" ht="11.25">
      <c r="B74" s="18"/>
      <c r="AR74" s="18"/>
    </row>
    <row r="75" spans="1:57" s="2" customFormat="1" ht="12.75">
      <c r="A75" s="30"/>
      <c r="B75" s="31"/>
      <c r="C75" s="30"/>
      <c r="D75" s="43" t="s">
        <v>55</v>
      </c>
      <c r="E75" s="33"/>
      <c r="F75" s="33"/>
      <c r="G75" s="33"/>
      <c r="H75" s="33"/>
      <c r="I75" s="33"/>
      <c r="J75" s="33"/>
      <c r="K75" s="33"/>
      <c r="L75" s="33"/>
      <c r="M75" s="33"/>
      <c r="N75" s="33"/>
      <c r="O75" s="33"/>
      <c r="P75" s="33"/>
      <c r="Q75" s="33"/>
      <c r="R75" s="33"/>
      <c r="S75" s="33"/>
      <c r="T75" s="33"/>
      <c r="U75" s="33"/>
      <c r="V75" s="43" t="s">
        <v>56</v>
      </c>
      <c r="W75" s="33"/>
      <c r="X75" s="33"/>
      <c r="Y75" s="33"/>
      <c r="Z75" s="33"/>
      <c r="AA75" s="33"/>
      <c r="AB75" s="33"/>
      <c r="AC75" s="33"/>
      <c r="AD75" s="33"/>
      <c r="AE75" s="33"/>
      <c r="AF75" s="33"/>
      <c r="AG75" s="33"/>
      <c r="AH75" s="43" t="s">
        <v>55</v>
      </c>
      <c r="AI75" s="33"/>
      <c r="AJ75" s="33"/>
      <c r="AK75" s="33"/>
      <c r="AL75" s="33"/>
      <c r="AM75" s="43" t="s">
        <v>56</v>
      </c>
      <c r="AN75" s="33"/>
      <c r="AO75" s="33"/>
      <c r="AP75" s="30"/>
      <c r="AQ75" s="30"/>
      <c r="AR75" s="31"/>
      <c r="BE75" s="30"/>
    </row>
    <row r="76" spans="1:57" s="2" customFormat="1" ht="11.25">
      <c r="A76" s="30"/>
      <c r="B76" s="3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1"/>
      <c r="BE76" s="30"/>
    </row>
    <row r="77" spans="1:57" s="2" customFormat="1" ht="6.95" customHeight="1">
      <c r="A77" s="30"/>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1"/>
      <c r="BE77" s="30"/>
    </row>
    <row r="81" spans="1:57" s="2" customFormat="1" ht="6.95" customHeight="1">
      <c r="A81" s="30"/>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1"/>
      <c r="BE81" s="30"/>
    </row>
    <row r="82" spans="1:57" s="2" customFormat="1" ht="24.95" customHeight="1">
      <c r="A82" s="30"/>
      <c r="B82" s="31"/>
      <c r="C82" s="19" t="s">
        <v>59</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1"/>
      <c r="BE82" s="30"/>
    </row>
    <row r="83" spans="1:57"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2:44" s="4" customFormat="1" ht="12" customHeight="1">
      <c r="B84" s="49"/>
      <c r="C84" s="25" t="s">
        <v>13</v>
      </c>
      <c r="L84" s="4" t="str">
        <f>K5</f>
        <v>2017-049_C1_KACEN</v>
      </c>
      <c r="AR84" s="49"/>
    </row>
    <row r="85" spans="2:44" s="5" customFormat="1" ht="36.95" customHeight="1">
      <c r="B85" s="50"/>
      <c r="C85" s="51" t="s">
        <v>16</v>
      </c>
      <c r="L85" s="184" t="str">
        <f>K6</f>
        <v>Projekty na realizaci plánu společných zařízení navržených v rámci KoPÚ Seletice, KoPÚ Sovenice, KoPÚ Doubravany</v>
      </c>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R85" s="50"/>
    </row>
    <row r="86" spans="1:57" s="2" customFormat="1" ht="6.95" customHeight="1">
      <c r="A86" s="30"/>
      <c r="B86" s="3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1"/>
      <c r="BE86" s="30"/>
    </row>
    <row r="87" spans="1:57" s="2" customFormat="1" ht="12" customHeight="1">
      <c r="A87" s="30"/>
      <c r="B87" s="31"/>
      <c r="C87" s="25" t="s">
        <v>20</v>
      </c>
      <c r="D87" s="30"/>
      <c r="E87" s="30"/>
      <c r="F87" s="30"/>
      <c r="G87" s="30"/>
      <c r="H87" s="30"/>
      <c r="I87" s="30"/>
      <c r="J87" s="30"/>
      <c r="K87" s="30"/>
      <c r="L87" s="52" t="str">
        <f>IF(K8="","",K8)</f>
        <v>Žitovlice</v>
      </c>
      <c r="M87" s="30"/>
      <c r="N87" s="30"/>
      <c r="O87" s="30"/>
      <c r="P87" s="30"/>
      <c r="Q87" s="30"/>
      <c r="R87" s="30"/>
      <c r="S87" s="30"/>
      <c r="T87" s="30"/>
      <c r="U87" s="30"/>
      <c r="V87" s="30"/>
      <c r="W87" s="30"/>
      <c r="X87" s="30"/>
      <c r="Y87" s="30"/>
      <c r="Z87" s="30"/>
      <c r="AA87" s="30"/>
      <c r="AB87" s="30"/>
      <c r="AC87" s="30"/>
      <c r="AD87" s="30"/>
      <c r="AE87" s="30"/>
      <c r="AF87" s="30"/>
      <c r="AG87" s="30"/>
      <c r="AH87" s="30"/>
      <c r="AI87" s="25" t="s">
        <v>22</v>
      </c>
      <c r="AJ87" s="30"/>
      <c r="AK87" s="30"/>
      <c r="AL87" s="30"/>
      <c r="AM87" s="186" t="str">
        <f>IF(AN8="","",AN8)</f>
        <v>11. 2. 2021</v>
      </c>
      <c r="AN87" s="186"/>
      <c r="AO87" s="30"/>
      <c r="AP87" s="30"/>
      <c r="AQ87" s="30"/>
      <c r="AR87" s="31"/>
      <c r="BE87" s="30"/>
    </row>
    <row r="88" spans="1:57" s="2" customFormat="1" ht="6.95"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BE88" s="30"/>
    </row>
    <row r="89" spans="1:57" s="2" customFormat="1" ht="15.2" customHeight="1">
      <c r="A89" s="30"/>
      <c r="B89" s="31"/>
      <c r="C89" s="25" t="s">
        <v>24</v>
      </c>
      <c r="D89" s="30"/>
      <c r="E89" s="30"/>
      <c r="F89" s="30"/>
      <c r="G89" s="30"/>
      <c r="H89" s="30"/>
      <c r="I89" s="30"/>
      <c r="J89" s="30"/>
      <c r="K89" s="30"/>
      <c r="L89" s="4" t="str">
        <f>IF(E11="","",E11)</f>
        <v>Státní pozemkový úřad, pobočka Nymburk</v>
      </c>
      <c r="M89" s="30"/>
      <c r="N89" s="30"/>
      <c r="O89" s="30"/>
      <c r="P89" s="30"/>
      <c r="Q89" s="30"/>
      <c r="R89" s="30"/>
      <c r="S89" s="30"/>
      <c r="T89" s="30"/>
      <c r="U89" s="30"/>
      <c r="V89" s="30"/>
      <c r="W89" s="30"/>
      <c r="X89" s="30"/>
      <c r="Y89" s="30"/>
      <c r="Z89" s="30"/>
      <c r="AA89" s="30"/>
      <c r="AB89" s="30"/>
      <c r="AC89" s="30"/>
      <c r="AD89" s="30"/>
      <c r="AE89" s="30"/>
      <c r="AF89" s="30"/>
      <c r="AG89" s="30"/>
      <c r="AH89" s="30"/>
      <c r="AI89" s="25" t="s">
        <v>31</v>
      </c>
      <c r="AJ89" s="30"/>
      <c r="AK89" s="30"/>
      <c r="AL89" s="30"/>
      <c r="AM89" s="187" t="str">
        <f>IF(E17="","",E17)</f>
        <v>CR Project s.r.o.</v>
      </c>
      <c r="AN89" s="188"/>
      <c r="AO89" s="188"/>
      <c r="AP89" s="188"/>
      <c r="AQ89" s="30"/>
      <c r="AR89" s="31"/>
      <c r="AS89" s="189" t="s">
        <v>60</v>
      </c>
      <c r="AT89" s="190"/>
      <c r="AU89" s="54"/>
      <c r="AV89" s="54"/>
      <c r="AW89" s="54"/>
      <c r="AX89" s="54"/>
      <c r="AY89" s="54"/>
      <c r="AZ89" s="54"/>
      <c r="BA89" s="54"/>
      <c r="BB89" s="54"/>
      <c r="BC89" s="54"/>
      <c r="BD89" s="55"/>
      <c r="BE89" s="30"/>
    </row>
    <row r="90" spans="1:57" s="2" customFormat="1" ht="15.2" customHeight="1">
      <c r="A90" s="30"/>
      <c r="B90" s="31"/>
      <c r="C90" s="25" t="s">
        <v>29</v>
      </c>
      <c r="D90" s="30"/>
      <c r="E90" s="30"/>
      <c r="F90" s="30"/>
      <c r="G90" s="30"/>
      <c r="H90" s="30"/>
      <c r="I90" s="30"/>
      <c r="J90" s="30"/>
      <c r="K90" s="30"/>
      <c r="L90" s="4" t="str">
        <f>IF(E14="Vyplň údaj","",E14)</f>
        <v/>
      </c>
      <c r="M90" s="30"/>
      <c r="N90" s="30"/>
      <c r="O90" s="30"/>
      <c r="P90" s="30"/>
      <c r="Q90" s="30"/>
      <c r="R90" s="30"/>
      <c r="S90" s="30"/>
      <c r="T90" s="30"/>
      <c r="U90" s="30"/>
      <c r="V90" s="30"/>
      <c r="W90" s="30"/>
      <c r="X90" s="30"/>
      <c r="Y90" s="30"/>
      <c r="Z90" s="30"/>
      <c r="AA90" s="30"/>
      <c r="AB90" s="30"/>
      <c r="AC90" s="30"/>
      <c r="AD90" s="30"/>
      <c r="AE90" s="30"/>
      <c r="AF90" s="30"/>
      <c r="AG90" s="30"/>
      <c r="AH90" s="30"/>
      <c r="AI90" s="25" t="s">
        <v>36</v>
      </c>
      <c r="AJ90" s="30"/>
      <c r="AK90" s="30"/>
      <c r="AL90" s="30"/>
      <c r="AM90" s="187" t="str">
        <f>IF(E20="","",E20)</f>
        <v>Josef Nentwich</v>
      </c>
      <c r="AN90" s="188"/>
      <c r="AO90" s="188"/>
      <c r="AP90" s="188"/>
      <c r="AQ90" s="30"/>
      <c r="AR90" s="31"/>
      <c r="AS90" s="191"/>
      <c r="AT90" s="192"/>
      <c r="AU90" s="56"/>
      <c r="AV90" s="56"/>
      <c r="AW90" s="56"/>
      <c r="AX90" s="56"/>
      <c r="AY90" s="56"/>
      <c r="AZ90" s="56"/>
      <c r="BA90" s="56"/>
      <c r="BB90" s="56"/>
      <c r="BC90" s="56"/>
      <c r="BD90" s="57"/>
      <c r="BE90" s="30"/>
    </row>
    <row r="91" spans="1:57" s="2" customFormat="1" ht="10.9" customHeight="1">
      <c r="A91" s="30"/>
      <c r="B91" s="3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1"/>
      <c r="AS91" s="191"/>
      <c r="AT91" s="192"/>
      <c r="AU91" s="56"/>
      <c r="AV91" s="56"/>
      <c r="AW91" s="56"/>
      <c r="AX91" s="56"/>
      <c r="AY91" s="56"/>
      <c r="AZ91" s="56"/>
      <c r="BA91" s="56"/>
      <c r="BB91" s="56"/>
      <c r="BC91" s="56"/>
      <c r="BD91" s="57"/>
      <c r="BE91" s="30"/>
    </row>
    <row r="92" spans="1:57" s="2" customFormat="1" ht="29.25" customHeight="1">
      <c r="A92" s="30"/>
      <c r="B92" s="31"/>
      <c r="C92" s="193" t="s">
        <v>61</v>
      </c>
      <c r="D92" s="194"/>
      <c r="E92" s="194"/>
      <c r="F92" s="194"/>
      <c r="G92" s="194"/>
      <c r="H92" s="58"/>
      <c r="I92" s="195" t="s">
        <v>62</v>
      </c>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6" t="s">
        <v>63</v>
      </c>
      <c r="AH92" s="194"/>
      <c r="AI92" s="194"/>
      <c r="AJ92" s="194"/>
      <c r="AK92" s="194"/>
      <c r="AL92" s="194"/>
      <c r="AM92" s="194"/>
      <c r="AN92" s="195" t="s">
        <v>64</v>
      </c>
      <c r="AO92" s="194"/>
      <c r="AP92" s="197"/>
      <c r="AQ92" s="59" t="s">
        <v>65</v>
      </c>
      <c r="AR92" s="31"/>
      <c r="AS92" s="60" t="s">
        <v>66</v>
      </c>
      <c r="AT92" s="61" t="s">
        <v>67</v>
      </c>
      <c r="AU92" s="61" t="s">
        <v>68</v>
      </c>
      <c r="AV92" s="61" t="s">
        <v>69</v>
      </c>
      <c r="AW92" s="61" t="s">
        <v>70</v>
      </c>
      <c r="AX92" s="61" t="s">
        <v>71</v>
      </c>
      <c r="AY92" s="61" t="s">
        <v>72</v>
      </c>
      <c r="AZ92" s="61" t="s">
        <v>73</v>
      </c>
      <c r="BA92" s="61" t="s">
        <v>74</v>
      </c>
      <c r="BB92" s="61" t="s">
        <v>75</v>
      </c>
      <c r="BC92" s="61" t="s">
        <v>76</v>
      </c>
      <c r="BD92" s="62" t="s">
        <v>77</v>
      </c>
      <c r="BE92" s="30"/>
    </row>
    <row r="93" spans="1:57" s="2" customFormat="1" ht="10.9" customHeight="1">
      <c r="A93" s="30"/>
      <c r="B93" s="3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1"/>
      <c r="AS93" s="63"/>
      <c r="AT93" s="64"/>
      <c r="AU93" s="64"/>
      <c r="AV93" s="64"/>
      <c r="AW93" s="64"/>
      <c r="AX93" s="64"/>
      <c r="AY93" s="64"/>
      <c r="AZ93" s="64"/>
      <c r="BA93" s="64"/>
      <c r="BB93" s="64"/>
      <c r="BC93" s="64"/>
      <c r="BD93" s="65"/>
      <c r="BE93" s="30"/>
    </row>
    <row r="94" spans="2:90" s="6" customFormat="1" ht="32.45" customHeight="1">
      <c r="B94" s="66"/>
      <c r="C94" s="67" t="s">
        <v>78</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201">
        <f>ROUND(AG95,2)</f>
        <v>0</v>
      </c>
      <c r="AH94" s="201"/>
      <c r="AI94" s="201"/>
      <c r="AJ94" s="201"/>
      <c r="AK94" s="201"/>
      <c r="AL94" s="201"/>
      <c r="AM94" s="201"/>
      <c r="AN94" s="202">
        <f>SUM(AG94,AT94)</f>
        <v>0</v>
      </c>
      <c r="AO94" s="202"/>
      <c r="AP94" s="202"/>
      <c r="AQ94" s="70" t="s">
        <v>1</v>
      </c>
      <c r="AR94" s="66"/>
      <c r="AS94" s="71">
        <f>ROUND(AS95,2)</f>
        <v>0</v>
      </c>
      <c r="AT94" s="72">
        <f>ROUND(SUM(AV94:AW94),2)</f>
        <v>0</v>
      </c>
      <c r="AU94" s="73">
        <f>ROUND(AU95,5)</f>
        <v>0</v>
      </c>
      <c r="AV94" s="72">
        <f>ROUND(AZ94*L29,2)</f>
        <v>0</v>
      </c>
      <c r="AW94" s="72">
        <f>ROUND(BA94*L30,2)</f>
        <v>0</v>
      </c>
      <c r="AX94" s="72">
        <f>ROUND(BB94*L29,2)</f>
        <v>0</v>
      </c>
      <c r="AY94" s="72">
        <f>ROUND(BC94*L30,2)</f>
        <v>0</v>
      </c>
      <c r="AZ94" s="72">
        <f>ROUND(AZ95,2)</f>
        <v>0</v>
      </c>
      <c r="BA94" s="72">
        <f>ROUND(BA95,2)</f>
        <v>0</v>
      </c>
      <c r="BB94" s="72">
        <f>ROUND(BB95,2)</f>
        <v>0</v>
      </c>
      <c r="BC94" s="72">
        <f>ROUND(BC95,2)</f>
        <v>0</v>
      </c>
      <c r="BD94" s="74">
        <f>ROUND(BD95,2)</f>
        <v>0</v>
      </c>
      <c r="BS94" s="75" t="s">
        <v>79</v>
      </c>
      <c r="BT94" s="75" t="s">
        <v>80</v>
      </c>
      <c r="BU94" s="76" t="s">
        <v>81</v>
      </c>
      <c r="BV94" s="75" t="s">
        <v>82</v>
      </c>
      <c r="BW94" s="75" t="s">
        <v>4</v>
      </c>
      <c r="BX94" s="75" t="s">
        <v>83</v>
      </c>
      <c r="CL94" s="75" t="s">
        <v>1</v>
      </c>
    </row>
    <row r="95" spans="1:91" s="7" customFormat="1" ht="16.5" customHeight="1">
      <c r="A95" s="77" t="s">
        <v>84</v>
      </c>
      <c r="B95" s="78"/>
      <c r="C95" s="79"/>
      <c r="D95" s="200" t="s">
        <v>85</v>
      </c>
      <c r="E95" s="200"/>
      <c r="F95" s="200"/>
      <c r="G95" s="200"/>
      <c r="H95" s="200"/>
      <c r="I95" s="80"/>
      <c r="J95" s="200" t="s">
        <v>86</v>
      </c>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198">
        <f>'SO.101 - SO.101 - Polní c...'!J30</f>
        <v>0</v>
      </c>
      <c r="AH95" s="199"/>
      <c r="AI95" s="199"/>
      <c r="AJ95" s="199"/>
      <c r="AK95" s="199"/>
      <c r="AL95" s="199"/>
      <c r="AM95" s="199"/>
      <c r="AN95" s="198">
        <f>SUM(AG95,AT95)</f>
        <v>0</v>
      </c>
      <c r="AO95" s="199"/>
      <c r="AP95" s="199"/>
      <c r="AQ95" s="81" t="s">
        <v>87</v>
      </c>
      <c r="AR95" s="78"/>
      <c r="AS95" s="82">
        <v>0</v>
      </c>
      <c r="AT95" s="83">
        <f>ROUND(SUM(AV95:AW95),2)</f>
        <v>0</v>
      </c>
      <c r="AU95" s="84">
        <f>'SO.101 - SO.101 - Polní c...'!P121</f>
        <v>0</v>
      </c>
      <c r="AV95" s="83">
        <f>'SO.101 - SO.101 - Polní c...'!J33</f>
        <v>0</v>
      </c>
      <c r="AW95" s="83">
        <f>'SO.101 - SO.101 - Polní c...'!J34</f>
        <v>0</v>
      </c>
      <c r="AX95" s="83">
        <f>'SO.101 - SO.101 - Polní c...'!J35</f>
        <v>0</v>
      </c>
      <c r="AY95" s="83">
        <f>'SO.101 - SO.101 - Polní c...'!J36</f>
        <v>0</v>
      </c>
      <c r="AZ95" s="83">
        <f>'SO.101 - SO.101 - Polní c...'!F33</f>
        <v>0</v>
      </c>
      <c r="BA95" s="83">
        <f>'SO.101 - SO.101 - Polní c...'!F34</f>
        <v>0</v>
      </c>
      <c r="BB95" s="83">
        <f>'SO.101 - SO.101 - Polní c...'!F35</f>
        <v>0</v>
      </c>
      <c r="BC95" s="83">
        <f>'SO.101 - SO.101 - Polní c...'!F36</f>
        <v>0</v>
      </c>
      <c r="BD95" s="85">
        <f>'SO.101 - SO.101 - Polní c...'!F37</f>
        <v>0</v>
      </c>
      <c r="BT95" s="86" t="s">
        <v>88</v>
      </c>
      <c r="BV95" s="86" t="s">
        <v>82</v>
      </c>
      <c r="BW95" s="86" t="s">
        <v>89</v>
      </c>
      <c r="BX95" s="86" t="s">
        <v>4</v>
      </c>
      <c r="CL95" s="86" t="s">
        <v>1</v>
      </c>
      <c r="CM95" s="86" t="s">
        <v>90</v>
      </c>
    </row>
    <row r="96" spans="1:57" s="2" customFormat="1" ht="30" customHeight="1">
      <c r="A96" s="30"/>
      <c r="B96" s="3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1"/>
      <c r="AS96" s="30"/>
      <c r="AT96" s="30"/>
      <c r="AU96" s="30"/>
      <c r="AV96" s="30"/>
      <c r="AW96" s="30"/>
      <c r="AX96" s="30"/>
      <c r="AY96" s="30"/>
      <c r="AZ96" s="30"/>
      <c r="BA96" s="30"/>
      <c r="BB96" s="30"/>
      <c r="BC96" s="30"/>
      <c r="BD96" s="30"/>
      <c r="BE96" s="30"/>
    </row>
    <row r="97" spans="1:57" s="2" customFormat="1" ht="6.95" customHeight="1">
      <c r="A97" s="30"/>
      <c r="B97" s="4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31"/>
      <c r="AS97" s="30"/>
      <c r="AT97" s="30"/>
      <c r="AU97" s="30"/>
      <c r="AV97" s="30"/>
      <c r="AW97" s="30"/>
      <c r="AX97" s="30"/>
      <c r="AY97" s="30"/>
      <c r="AZ97" s="30"/>
      <c r="BA97" s="30"/>
      <c r="BB97" s="30"/>
      <c r="BC97" s="30"/>
      <c r="BD97" s="30"/>
      <c r="BE97" s="30"/>
    </row>
  </sheetData>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101 - SO.101 - Polní c...'!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3" t="s">
        <v>5</v>
      </c>
      <c r="M2" s="169"/>
      <c r="N2" s="169"/>
      <c r="O2" s="169"/>
      <c r="P2" s="169"/>
      <c r="Q2" s="169"/>
      <c r="R2" s="169"/>
      <c r="S2" s="169"/>
      <c r="T2" s="169"/>
      <c r="U2" s="169"/>
      <c r="V2" s="169"/>
      <c r="AT2" s="15" t="s">
        <v>89</v>
      </c>
    </row>
    <row r="3" spans="2:46" s="1" customFormat="1" ht="6.95" customHeight="1">
      <c r="B3" s="16"/>
      <c r="C3" s="17"/>
      <c r="D3" s="17"/>
      <c r="E3" s="17"/>
      <c r="F3" s="17"/>
      <c r="G3" s="17"/>
      <c r="H3" s="17"/>
      <c r="I3" s="17"/>
      <c r="J3" s="17"/>
      <c r="K3" s="17"/>
      <c r="L3" s="18"/>
      <c r="AT3" s="15" t="s">
        <v>90</v>
      </c>
    </row>
    <row r="4" spans="2:46" s="1" customFormat="1" ht="24.95" customHeight="1">
      <c r="B4" s="18"/>
      <c r="D4" s="19" t="s">
        <v>91</v>
      </c>
      <c r="L4" s="18"/>
      <c r="M4" s="87" t="s">
        <v>10</v>
      </c>
      <c r="AT4" s="15" t="s">
        <v>3</v>
      </c>
    </row>
    <row r="5" spans="2:12" s="1" customFormat="1" ht="6.95" customHeight="1">
      <c r="B5" s="18"/>
      <c r="L5" s="18"/>
    </row>
    <row r="6" spans="2:12" s="1" customFormat="1" ht="12" customHeight="1">
      <c r="B6" s="18"/>
      <c r="D6" s="25" t="s">
        <v>16</v>
      </c>
      <c r="L6" s="18"/>
    </row>
    <row r="7" spans="2:12" s="1" customFormat="1" ht="26.25" customHeight="1">
      <c r="B7" s="18"/>
      <c r="E7" s="204" t="str">
        <f>'Rekapitulace stavby'!K6</f>
        <v>Projekty na realizaci plánu společných zařízení navržených v rámci KoPÚ Seletice, KoPÚ Sovenice, KoPÚ Doubravany</v>
      </c>
      <c r="F7" s="205"/>
      <c r="G7" s="205"/>
      <c r="H7" s="205"/>
      <c r="L7" s="18"/>
    </row>
    <row r="8" spans="1:31" s="2" customFormat="1" ht="12" customHeight="1">
      <c r="A8" s="30"/>
      <c r="B8" s="31"/>
      <c r="C8" s="30"/>
      <c r="D8" s="25" t="s">
        <v>92</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184" t="s">
        <v>93</v>
      </c>
      <c r="F9" s="206"/>
      <c r="G9" s="206"/>
      <c r="H9" s="206"/>
      <c r="I9" s="30"/>
      <c r="J9" s="30"/>
      <c r="K9" s="30"/>
      <c r="L9" s="40"/>
      <c r="S9" s="30"/>
      <c r="T9" s="30"/>
      <c r="U9" s="30"/>
      <c r="V9" s="30"/>
      <c r="W9" s="30"/>
      <c r="X9" s="30"/>
      <c r="Y9" s="30"/>
      <c r="Z9" s="30"/>
      <c r="AA9" s="30"/>
      <c r="AB9" s="30"/>
      <c r="AC9" s="30"/>
      <c r="AD9" s="30"/>
      <c r="AE9" s="30"/>
    </row>
    <row r="10" spans="1:31" s="2" customFormat="1" ht="11.25">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2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94</v>
      </c>
      <c r="G12" s="30"/>
      <c r="H12" s="30"/>
      <c r="I12" s="25" t="s">
        <v>22</v>
      </c>
      <c r="J12" s="53" t="str">
        <f>'Rekapitulace stavby'!AN8</f>
        <v>11. 2. 2021</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25" t="s">
        <v>25</v>
      </c>
      <c r="J14" s="23" t="s">
        <v>26</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
        <v>27</v>
      </c>
      <c r="F15" s="30"/>
      <c r="G15" s="30"/>
      <c r="H15" s="30"/>
      <c r="I15" s="25" t="s">
        <v>28</v>
      </c>
      <c r="J15" s="23" t="s">
        <v>1</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29</v>
      </c>
      <c r="E17" s="30"/>
      <c r="F17" s="30"/>
      <c r="G17" s="30"/>
      <c r="H17" s="30"/>
      <c r="I17" s="2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07" t="str">
        <f>'Rekapitulace stavby'!E14</f>
        <v>Vyplň údaj</v>
      </c>
      <c r="F18" s="168"/>
      <c r="G18" s="168"/>
      <c r="H18" s="168"/>
      <c r="I18" s="25" t="s">
        <v>28</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31</v>
      </c>
      <c r="E20" s="30"/>
      <c r="F20" s="30"/>
      <c r="G20" s="30"/>
      <c r="H20" s="30"/>
      <c r="I20" s="25" t="s">
        <v>25</v>
      </c>
      <c r="J20" s="23" t="s">
        <v>32</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
        <v>33</v>
      </c>
      <c r="F21" s="30"/>
      <c r="G21" s="30"/>
      <c r="H21" s="30"/>
      <c r="I21" s="25" t="s">
        <v>28</v>
      </c>
      <c r="J21" s="23" t="s">
        <v>34</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36</v>
      </c>
      <c r="E23" s="30"/>
      <c r="F23" s="30"/>
      <c r="G23" s="30"/>
      <c r="H23" s="30"/>
      <c r="I23" s="25" t="s">
        <v>25</v>
      </c>
      <c r="J23" s="23" t="s">
        <v>1</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
        <v>37</v>
      </c>
      <c r="F24" s="30"/>
      <c r="G24" s="30"/>
      <c r="H24" s="30"/>
      <c r="I24" s="25" t="s">
        <v>28</v>
      </c>
      <c r="J24" s="23" t="s">
        <v>1</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38</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55.25" customHeight="1">
      <c r="A27" s="88"/>
      <c r="B27" s="89"/>
      <c r="C27" s="88"/>
      <c r="D27" s="88"/>
      <c r="E27" s="173" t="s">
        <v>95</v>
      </c>
      <c r="F27" s="173"/>
      <c r="G27" s="173"/>
      <c r="H27" s="173"/>
      <c r="I27" s="88"/>
      <c r="J27" s="88"/>
      <c r="K27" s="88"/>
      <c r="L27" s="90"/>
      <c r="S27" s="88"/>
      <c r="T27" s="88"/>
      <c r="U27" s="88"/>
      <c r="V27" s="88"/>
      <c r="W27" s="88"/>
      <c r="X27" s="88"/>
      <c r="Y27" s="88"/>
      <c r="Z27" s="88"/>
      <c r="AA27" s="88"/>
      <c r="AB27" s="88"/>
      <c r="AC27" s="88"/>
      <c r="AD27" s="88"/>
      <c r="AE27" s="88"/>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1" t="s">
        <v>40</v>
      </c>
      <c r="E30" s="30"/>
      <c r="F30" s="30"/>
      <c r="G30" s="30"/>
      <c r="H30" s="30"/>
      <c r="I30" s="30"/>
      <c r="J30" s="69">
        <f>ROUND(J121,2)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42</v>
      </c>
      <c r="G32" s="30"/>
      <c r="H32" s="30"/>
      <c r="I32" s="34" t="s">
        <v>41</v>
      </c>
      <c r="J32" s="34" t="s">
        <v>43</v>
      </c>
      <c r="K32" s="30"/>
      <c r="L32" s="40"/>
      <c r="S32" s="30"/>
      <c r="T32" s="30"/>
      <c r="U32" s="30"/>
      <c r="V32" s="30"/>
      <c r="W32" s="30"/>
      <c r="X32" s="30"/>
      <c r="Y32" s="30"/>
      <c r="Z32" s="30"/>
      <c r="AA32" s="30"/>
      <c r="AB32" s="30"/>
      <c r="AC32" s="30"/>
      <c r="AD32" s="30"/>
      <c r="AE32" s="30"/>
    </row>
    <row r="33" spans="1:31" s="2" customFormat="1" ht="14.45" customHeight="1">
      <c r="A33" s="30"/>
      <c r="B33" s="31"/>
      <c r="C33" s="30"/>
      <c r="D33" s="92" t="s">
        <v>44</v>
      </c>
      <c r="E33" s="25" t="s">
        <v>45</v>
      </c>
      <c r="F33" s="93">
        <f>ROUND((SUM(BE121:BE137)),2)</f>
        <v>0</v>
      </c>
      <c r="G33" s="30"/>
      <c r="H33" s="30"/>
      <c r="I33" s="94">
        <v>0.21</v>
      </c>
      <c r="J33" s="93">
        <f>ROUND(((SUM(BE121:BE137))*I33),2)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46</v>
      </c>
      <c r="F34" s="93">
        <f>ROUND((SUM(BF121:BF137)),2)</f>
        <v>0</v>
      </c>
      <c r="G34" s="30"/>
      <c r="H34" s="30"/>
      <c r="I34" s="94">
        <v>0.15</v>
      </c>
      <c r="J34" s="93">
        <f>ROUND(((SUM(BF121:BF137))*I34),2)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47</v>
      </c>
      <c r="F35" s="93">
        <f>ROUND((SUM(BG121:BG137)),2)</f>
        <v>0</v>
      </c>
      <c r="G35" s="30"/>
      <c r="H35" s="30"/>
      <c r="I35" s="94">
        <v>0.21</v>
      </c>
      <c r="J35" s="93">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48</v>
      </c>
      <c r="F36" s="93">
        <f>ROUND((SUM(BH121:BH137)),2)</f>
        <v>0</v>
      </c>
      <c r="G36" s="30"/>
      <c r="H36" s="30"/>
      <c r="I36" s="94">
        <v>0.15</v>
      </c>
      <c r="J36" s="93">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49</v>
      </c>
      <c r="F37" s="93">
        <f>ROUND((SUM(BI121:BI137)),2)</f>
        <v>0</v>
      </c>
      <c r="G37" s="30"/>
      <c r="H37" s="30"/>
      <c r="I37" s="94">
        <v>0</v>
      </c>
      <c r="J37" s="93">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95"/>
      <c r="D39" s="96" t="s">
        <v>50</v>
      </c>
      <c r="E39" s="58"/>
      <c r="F39" s="58"/>
      <c r="G39" s="97" t="s">
        <v>51</v>
      </c>
      <c r="H39" s="98" t="s">
        <v>52</v>
      </c>
      <c r="I39" s="58"/>
      <c r="J39" s="99">
        <f>SUM(J30:J37)</f>
        <v>0</v>
      </c>
      <c r="K39" s="100"/>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0"/>
      <c r="D50" s="41" t="s">
        <v>53</v>
      </c>
      <c r="E50" s="42"/>
      <c r="F50" s="42"/>
      <c r="G50" s="41" t="s">
        <v>54</v>
      </c>
      <c r="H50" s="42"/>
      <c r="I50" s="42"/>
      <c r="J50" s="42"/>
      <c r="K50" s="42"/>
      <c r="L50" s="4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0"/>
      <c r="B61" s="31"/>
      <c r="C61" s="30"/>
      <c r="D61" s="43" t="s">
        <v>55</v>
      </c>
      <c r="E61" s="33"/>
      <c r="F61" s="101" t="s">
        <v>56</v>
      </c>
      <c r="G61" s="43" t="s">
        <v>55</v>
      </c>
      <c r="H61" s="33"/>
      <c r="I61" s="33"/>
      <c r="J61" s="102" t="s">
        <v>56</v>
      </c>
      <c r="K61" s="33"/>
      <c r="L61" s="40"/>
      <c r="S61" s="30"/>
      <c r="T61" s="30"/>
      <c r="U61" s="30"/>
      <c r="V61" s="30"/>
      <c r="W61" s="30"/>
      <c r="X61" s="30"/>
      <c r="Y61" s="30"/>
      <c r="Z61" s="30"/>
      <c r="AA61" s="30"/>
      <c r="AB61" s="30"/>
      <c r="AC61" s="30"/>
      <c r="AD61" s="30"/>
      <c r="AE61" s="30"/>
    </row>
    <row r="62" spans="2:12" ht="11.25">
      <c r="B62" s="18"/>
      <c r="L62" s="18"/>
    </row>
    <row r="63" spans="2:12" ht="11.25">
      <c r="B63" s="18"/>
      <c r="L63" s="18"/>
    </row>
    <row r="64" spans="2:12" ht="11.25">
      <c r="B64" s="18"/>
      <c r="L64" s="18"/>
    </row>
    <row r="65" spans="1:31" s="2" customFormat="1" ht="12.75">
      <c r="A65" s="30"/>
      <c r="B65" s="31"/>
      <c r="C65" s="30"/>
      <c r="D65" s="41" t="s">
        <v>57</v>
      </c>
      <c r="E65" s="44"/>
      <c r="F65" s="44"/>
      <c r="G65" s="41" t="s">
        <v>58</v>
      </c>
      <c r="H65" s="44"/>
      <c r="I65" s="44"/>
      <c r="J65" s="44"/>
      <c r="K65" s="44"/>
      <c r="L65" s="40"/>
      <c r="S65" s="30"/>
      <c r="T65" s="30"/>
      <c r="U65" s="30"/>
      <c r="V65" s="30"/>
      <c r="W65" s="30"/>
      <c r="X65" s="30"/>
      <c r="Y65" s="30"/>
      <c r="Z65" s="30"/>
      <c r="AA65" s="30"/>
      <c r="AB65" s="30"/>
      <c r="AC65" s="30"/>
      <c r="AD65" s="30"/>
      <c r="AE65" s="30"/>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0"/>
      <c r="B76" s="31"/>
      <c r="C76" s="30"/>
      <c r="D76" s="43" t="s">
        <v>55</v>
      </c>
      <c r="E76" s="33"/>
      <c r="F76" s="101" t="s">
        <v>56</v>
      </c>
      <c r="G76" s="43" t="s">
        <v>55</v>
      </c>
      <c r="H76" s="33"/>
      <c r="I76" s="33"/>
      <c r="J76" s="102" t="s">
        <v>56</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19" t="s">
        <v>96</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26.25" customHeight="1">
      <c r="A85" s="30"/>
      <c r="B85" s="31"/>
      <c r="C85" s="30"/>
      <c r="D85" s="30"/>
      <c r="E85" s="204" t="str">
        <f>E7</f>
        <v>Projekty na realizaci plánu společných zařízení navržených v rámci KoPÚ Seletice, KoPÚ Sovenice, KoPÚ Doubravany</v>
      </c>
      <c r="F85" s="205"/>
      <c r="G85" s="205"/>
      <c r="H85" s="205"/>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5" t="s">
        <v>92</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184" t="str">
        <f>E9</f>
        <v>SO.101 - SO.101 - Polní cesta C1 - Žitovlice</v>
      </c>
      <c r="F87" s="206"/>
      <c r="G87" s="206"/>
      <c r="H87" s="206"/>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Doubravany</v>
      </c>
      <c r="G89" s="30"/>
      <c r="H89" s="30"/>
      <c r="I89" s="25" t="s">
        <v>22</v>
      </c>
      <c r="J89" s="53" t="str">
        <f>IF(J12="","",J12)</f>
        <v>11. 2. 2021</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Státní pozemkový úřad, pobočka Nymburk</v>
      </c>
      <c r="G91" s="30"/>
      <c r="H91" s="30"/>
      <c r="I91" s="25" t="s">
        <v>31</v>
      </c>
      <c r="J91" s="28" t="str">
        <f>E21</f>
        <v>CR Project s.r.o.</v>
      </c>
      <c r="K91" s="30"/>
      <c r="L91" s="40"/>
      <c r="S91" s="30"/>
      <c r="T91" s="30"/>
      <c r="U91" s="30"/>
      <c r="V91" s="30"/>
      <c r="W91" s="30"/>
      <c r="X91" s="30"/>
      <c r="Y91" s="30"/>
      <c r="Z91" s="30"/>
      <c r="AA91" s="30"/>
      <c r="AB91" s="30"/>
      <c r="AC91" s="30"/>
      <c r="AD91" s="30"/>
      <c r="AE91" s="30"/>
    </row>
    <row r="92" spans="1:31" s="2" customFormat="1" ht="15.2" customHeight="1">
      <c r="A92" s="30"/>
      <c r="B92" s="31"/>
      <c r="C92" s="25" t="s">
        <v>29</v>
      </c>
      <c r="D92" s="30"/>
      <c r="E92" s="30"/>
      <c r="F92" s="23" t="str">
        <f>IF(E18="","",E18)</f>
        <v>Vyplň údaj</v>
      </c>
      <c r="G92" s="30"/>
      <c r="H92" s="30"/>
      <c r="I92" s="25" t="s">
        <v>36</v>
      </c>
      <c r="J92" s="28" t="str">
        <f>E24</f>
        <v>Josef Nentwich</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3" t="s">
        <v>97</v>
      </c>
      <c r="D94" s="95"/>
      <c r="E94" s="95"/>
      <c r="F94" s="95"/>
      <c r="G94" s="95"/>
      <c r="H94" s="95"/>
      <c r="I94" s="95"/>
      <c r="J94" s="104" t="s">
        <v>98</v>
      </c>
      <c r="K94" s="95"/>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05" t="s">
        <v>99</v>
      </c>
      <c r="D96" s="30"/>
      <c r="E96" s="30"/>
      <c r="F96" s="30"/>
      <c r="G96" s="30"/>
      <c r="H96" s="30"/>
      <c r="I96" s="30"/>
      <c r="J96" s="69">
        <f>J121</f>
        <v>0</v>
      </c>
      <c r="K96" s="30"/>
      <c r="L96" s="40"/>
      <c r="S96" s="30"/>
      <c r="T96" s="30"/>
      <c r="U96" s="30"/>
      <c r="V96" s="30"/>
      <c r="W96" s="30"/>
      <c r="X96" s="30"/>
      <c r="Y96" s="30"/>
      <c r="Z96" s="30"/>
      <c r="AA96" s="30"/>
      <c r="AB96" s="30"/>
      <c r="AC96" s="30"/>
      <c r="AD96" s="30"/>
      <c r="AE96" s="30"/>
      <c r="AU96" s="15" t="s">
        <v>100</v>
      </c>
    </row>
    <row r="97" spans="2:12" s="9" customFormat="1" ht="24.95" customHeight="1">
      <c r="B97" s="106"/>
      <c r="D97" s="107" t="s">
        <v>101</v>
      </c>
      <c r="E97" s="108"/>
      <c r="F97" s="108"/>
      <c r="G97" s="108"/>
      <c r="H97" s="108"/>
      <c r="I97" s="108"/>
      <c r="J97" s="109">
        <f>J122</f>
        <v>0</v>
      </c>
      <c r="L97" s="106"/>
    </row>
    <row r="98" spans="2:12" s="10" customFormat="1" ht="19.9" customHeight="1">
      <c r="B98" s="110"/>
      <c r="D98" s="111" t="s">
        <v>102</v>
      </c>
      <c r="E98" s="112"/>
      <c r="F98" s="112"/>
      <c r="G98" s="112"/>
      <c r="H98" s="112"/>
      <c r="I98" s="112"/>
      <c r="J98" s="113">
        <f>J123</f>
        <v>0</v>
      </c>
      <c r="L98" s="110"/>
    </row>
    <row r="99" spans="2:12" s="10" customFormat="1" ht="14.85" customHeight="1">
      <c r="B99" s="110"/>
      <c r="D99" s="111" t="s">
        <v>103</v>
      </c>
      <c r="E99" s="112"/>
      <c r="F99" s="112"/>
      <c r="G99" s="112"/>
      <c r="H99" s="112"/>
      <c r="I99" s="112"/>
      <c r="J99" s="113">
        <f>J124</f>
        <v>0</v>
      </c>
      <c r="L99" s="110"/>
    </row>
    <row r="100" spans="2:12" s="10" customFormat="1" ht="19.9" customHeight="1">
      <c r="B100" s="110"/>
      <c r="D100" s="111" t="s">
        <v>104</v>
      </c>
      <c r="E100" s="112"/>
      <c r="F100" s="112"/>
      <c r="G100" s="112"/>
      <c r="H100" s="112"/>
      <c r="I100" s="112"/>
      <c r="J100" s="113">
        <f>J135</f>
        <v>0</v>
      </c>
      <c r="L100" s="110"/>
    </row>
    <row r="101" spans="2:12" s="10" customFormat="1" ht="14.85" customHeight="1">
      <c r="B101" s="110"/>
      <c r="D101" s="111" t="s">
        <v>105</v>
      </c>
      <c r="E101" s="112"/>
      <c r="F101" s="112"/>
      <c r="G101" s="112"/>
      <c r="H101" s="112"/>
      <c r="I101" s="112"/>
      <c r="J101" s="113">
        <f>J136</f>
        <v>0</v>
      </c>
      <c r="L101" s="110"/>
    </row>
    <row r="102" spans="1:31" s="2" customFormat="1" ht="21.75" customHeight="1">
      <c r="A102" s="30"/>
      <c r="B102" s="31"/>
      <c r="C102" s="30"/>
      <c r="D102" s="30"/>
      <c r="E102" s="30"/>
      <c r="F102" s="30"/>
      <c r="G102" s="30"/>
      <c r="H102" s="30"/>
      <c r="I102" s="30"/>
      <c r="J102" s="30"/>
      <c r="K102" s="30"/>
      <c r="L102" s="40"/>
      <c r="S102" s="30"/>
      <c r="T102" s="30"/>
      <c r="U102" s="30"/>
      <c r="V102" s="30"/>
      <c r="W102" s="30"/>
      <c r="X102" s="30"/>
      <c r="Y102" s="30"/>
      <c r="Z102" s="30"/>
      <c r="AA102" s="30"/>
      <c r="AB102" s="30"/>
      <c r="AC102" s="30"/>
      <c r="AD102" s="30"/>
      <c r="AE102" s="30"/>
    </row>
    <row r="103" spans="1:31" s="2" customFormat="1" ht="6.95" customHeight="1">
      <c r="A103" s="30"/>
      <c r="B103" s="45"/>
      <c r="C103" s="46"/>
      <c r="D103" s="46"/>
      <c r="E103" s="46"/>
      <c r="F103" s="46"/>
      <c r="G103" s="46"/>
      <c r="H103" s="46"/>
      <c r="I103" s="46"/>
      <c r="J103" s="46"/>
      <c r="K103" s="46"/>
      <c r="L103" s="40"/>
      <c r="S103" s="30"/>
      <c r="T103" s="30"/>
      <c r="U103" s="30"/>
      <c r="V103" s="30"/>
      <c r="W103" s="30"/>
      <c r="X103" s="30"/>
      <c r="Y103" s="30"/>
      <c r="Z103" s="30"/>
      <c r="AA103" s="30"/>
      <c r="AB103" s="30"/>
      <c r="AC103" s="30"/>
      <c r="AD103" s="30"/>
      <c r="AE103" s="30"/>
    </row>
    <row r="107" spans="1:31" s="2" customFormat="1" ht="6.95" customHeight="1">
      <c r="A107" s="30"/>
      <c r="B107" s="47"/>
      <c r="C107" s="48"/>
      <c r="D107" s="48"/>
      <c r="E107" s="48"/>
      <c r="F107" s="48"/>
      <c r="G107" s="48"/>
      <c r="H107" s="48"/>
      <c r="I107" s="48"/>
      <c r="J107" s="48"/>
      <c r="K107" s="48"/>
      <c r="L107" s="40"/>
      <c r="S107" s="30"/>
      <c r="T107" s="30"/>
      <c r="U107" s="30"/>
      <c r="V107" s="30"/>
      <c r="W107" s="30"/>
      <c r="X107" s="30"/>
      <c r="Y107" s="30"/>
      <c r="Z107" s="30"/>
      <c r="AA107" s="30"/>
      <c r="AB107" s="30"/>
      <c r="AC107" s="30"/>
      <c r="AD107" s="30"/>
      <c r="AE107" s="30"/>
    </row>
    <row r="108" spans="1:31" s="2" customFormat="1" ht="24.95" customHeight="1">
      <c r="A108" s="30"/>
      <c r="B108" s="31"/>
      <c r="C108" s="19" t="s">
        <v>106</v>
      </c>
      <c r="D108" s="30"/>
      <c r="E108" s="30"/>
      <c r="F108" s="30"/>
      <c r="G108" s="30"/>
      <c r="H108" s="30"/>
      <c r="I108" s="30"/>
      <c r="J108" s="30"/>
      <c r="K108" s="30"/>
      <c r="L108" s="40"/>
      <c r="S108" s="30"/>
      <c r="T108" s="30"/>
      <c r="U108" s="30"/>
      <c r="V108" s="30"/>
      <c r="W108" s="30"/>
      <c r="X108" s="30"/>
      <c r="Y108" s="30"/>
      <c r="Z108" s="30"/>
      <c r="AA108" s="30"/>
      <c r="AB108" s="30"/>
      <c r="AC108" s="30"/>
      <c r="AD108" s="30"/>
      <c r="AE108" s="30"/>
    </row>
    <row r="109" spans="1:31" s="2" customFormat="1" ht="6.95" customHeight="1">
      <c r="A109" s="30"/>
      <c r="B109" s="31"/>
      <c r="C109" s="30"/>
      <c r="D109" s="30"/>
      <c r="E109" s="30"/>
      <c r="F109" s="30"/>
      <c r="G109" s="30"/>
      <c r="H109" s="30"/>
      <c r="I109" s="30"/>
      <c r="J109" s="30"/>
      <c r="K109" s="30"/>
      <c r="L109" s="40"/>
      <c r="S109" s="30"/>
      <c r="T109" s="30"/>
      <c r="U109" s="30"/>
      <c r="V109" s="30"/>
      <c r="W109" s="30"/>
      <c r="X109" s="30"/>
      <c r="Y109" s="30"/>
      <c r="Z109" s="30"/>
      <c r="AA109" s="30"/>
      <c r="AB109" s="30"/>
      <c r="AC109" s="30"/>
      <c r="AD109" s="30"/>
      <c r="AE109" s="30"/>
    </row>
    <row r="110" spans="1:31" s="2" customFormat="1" ht="12" customHeight="1">
      <c r="A110" s="30"/>
      <c r="B110" s="31"/>
      <c r="C110" s="25" t="s">
        <v>16</v>
      </c>
      <c r="D110" s="30"/>
      <c r="E110" s="30"/>
      <c r="F110" s="30"/>
      <c r="G110" s="30"/>
      <c r="H110" s="30"/>
      <c r="I110" s="30"/>
      <c r="J110" s="30"/>
      <c r="K110" s="30"/>
      <c r="L110" s="40"/>
      <c r="S110" s="30"/>
      <c r="T110" s="30"/>
      <c r="U110" s="30"/>
      <c r="V110" s="30"/>
      <c r="W110" s="30"/>
      <c r="X110" s="30"/>
      <c r="Y110" s="30"/>
      <c r="Z110" s="30"/>
      <c r="AA110" s="30"/>
      <c r="AB110" s="30"/>
      <c r="AC110" s="30"/>
      <c r="AD110" s="30"/>
      <c r="AE110" s="30"/>
    </row>
    <row r="111" spans="1:31" s="2" customFormat="1" ht="26.25" customHeight="1">
      <c r="A111" s="30"/>
      <c r="B111" s="31"/>
      <c r="C111" s="30"/>
      <c r="D111" s="30"/>
      <c r="E111" s="204" t="str">
        <f>E7</f>
        <v>Projekty na realizaci plánu společných zařízení navržených v rámci KoPÚ Seletice, KoPÚ Sovenice, KoPÚ Doubravany</v>
      </c>
      <c r="F111" s="205"/>
      <c r="G111" s="205"/>
      <c r="H111" s="205"/>
      <c r="I111" s="30"/>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92</v>
      </c>
      <c r="D112" s="30"/>
      <c r="E112" s="30"/>
      <c r="F112" s="30"/>
      <c r="G112" s="30"/>
      <c r="H112" s="30"/>
      <c r="I112" s="30"/>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184" t="str">
        <f>E9</f>
        <v>SO.101 - SO.101 - Polní cesta C1 - Žitovlice</v>
      </c>
      <c r="F113" s="206"/>
      <c r="G113" s="206"/>
      <c r="H113" s="206"/>
      <c r="I113" s="30"/>
      <c r="J113" s="30"/>
      <c r="K113" s="30"/>
      <c r="L113" s="40"/>
      <c r="S113" s="30"/>
      <c r="T113" s="30"/>
      <c r="U113" s="30"/>
      <c r="V113" s="30"/>
      <c r="W113" s="30"/>
      <c r="X113" s="30"/>
      <c r="Y113" s="30"/>
      <c r="Z113" s="30"/>
      <c r="AA113" s="30"/>
      <c r="AB113" s="30"/>
      <c r="AC113" s="30"/>
      <c r="AD113" s="30"/>
      <c r="AE113" s="30"/>
    </row>
    <row r="114" spans="1:31" s="2" customFormat="1" ht="6.95" customHeight="1">
      <c r="A114" s="30"/>
      <c r="B114" s="31"/>
      <c r="C114" s="30"/>
      <c r="D114" s="30"/>
      <c r="E114" s="30"/>
      <c r="F114" s="30"/>
      <c r="G114" s="30"/>
      <c r="H114" s="30"/>
      <c r="I114" s="30"/>
      <c r="J114" s="30"/>
      <c r="K114" s="30"/>
      <c r="L114" s="40"/>
      <c r="S114" s="30"/>
      <c r="T114" s="30"/>
      <c r="U114" s="30"/>
      <c r="V114" s="30"/>
      <c r="W114" s="30"/>
      <c r="X114" s="30"/>
      <c r="Y114" s="30"/>
      <c r="Z114" s="30"/>
      <c r="AA114" s="30"/>
      <c r="AB114" s="30"/>
      <c r="AC114" s="30"/>
      <c r="AD114" s="30"/>
      <c r="AE114" s="30"/>
    </row>
    <row r="115" spans="1:31" s="2" customFormat="1" ht="12" customHeight="1">
      <c r="A115" s="30"/>
      <c r="B115" s="31"/>
      <c r="C115" s="25" t="s">
        <v>20</v>
      </c>
      <c r="D115" s="30"/>
      <c r="E115" s="30"/>
      <c r="F115" s="23" t="str">
        <f>F12</f>
        <v>Doubravany</v>
      </c>
      <c r="G115" s="30"/>
      <c r="H115" s="30"/>
      <c r="I115" s="25" t="s">
        <v>22</v>
      </c>
      <c r="J115" s="53" t="str">
        <f>IF(J12="","",J12)</f>
        <v>11. 2. 2021</v>
      </c>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30"/>
      <c r="J116" s="30"/>
      <c r="K116" s="30"/>
      <c r="L116" s="40"/>
      <c r="S116" s="30"/>
      <c r="T116" s="30"/>
      <c r="U116" s="30"/>
      <c r="V116" s="30"/>
      <c r="W116" s="30"/>
      <c r="X116" s="30"/>
      <c r="Y116" s="30"/>
      <c r="Z116" s="30"/>
      <c r="AA116" s="30"/>
      <c r="AB116" s="30"/>
      <c r="AC116" s="30"/>
      <c r="AD116" s="30"/>
      <c r="AE116" s="30"/>
    </row>
    <row r="117" spans="1:31" s="2" customFormat="1" ht="15.2" customHeight="1">
      <c r="A117" s="30"/>
      <c r="B117" s="31"/>
      <c r="C117" s="25" t="s">
        <v>24</v>
      </c>
      <c r="D117" s="30"/>
      <c r="E117" s="30"/>
      <c r="F117" s="23" t="str">
        <f>E15</f>
        <v>Státní pozemkový úřad, pobočka Nymburk</v>
      </c>
      <c r="G117" s="30"/>
      <c r="H117" s="30"/>
      <c r="I117" s="25" t="s">
        <v>31</v>
      </c>
      <c r="J117" s="28" t="str">
        <f>E21</f>
        <v>CR Project s.r.o.</v>
      </c>
      <c r="K117" s="30"/>
      <c r="L117" s="40"/>
      <c r="S117" s="30"/>
      <c r="T117" s="30"/>
      <c r="U117" s="30"/>
      <c r="V117" s="30"/>
      <c r="W117" s="30"/>
      <c r="X117" s="30"/>
      <c r="Y117" s="30"/>
      <c r="Z117" s="30"/>
      <c r="AA117" s="30"/>
      <c r="AB117" s="30"/>
      <c r="AC117" s="30"/>
      <c r="AD117" s="30"/>
      <c r="AE117" s="30"/>
    </row>
    <row r="118" spans="1:31" s="2" customFormat="1" ht="15.2" customHeight="1">
      <c r="A118" s="30"/>
      <c r="B118" s="31"/>
      <c r="C118" s="25" t="s">
        <v>29</v>
      </c>
      <c r="D118" s="30"/>
      <c r="E118" s="30"/>
      <c r="F118" s="23" t="str">
        <f>IF(E18="","",E18)</f>
        <v>Vyplň údaj</v>
      </c>
      <c r="G118" s="30"/>
      <c r="H118" s="30"/>
      <c r="I118" s="25" t="s">
        <v>36</v>
      </c>
      <c r="J118" s="28" t="str">
        <f>E24</f>
        <v>Josef Nentwich</v>
      </c>
      <c r="K118" s="30"/>
      <c r="L118" s="40"/>
      <c r="S118" s="30"/>
      <c r="T118" s="30"/>
      <c r="U118" s="30"/>
      <c r="V118" s="30"/>
      <c r="W118" s="30"/>
      <c r="X118" s="30"/>
      <c r="Y118" s="30"/>
      <c r="Z118" s="30"/>
      <c r="AA118" s="30"/>
      <c r="AB118" s="30"/>
      <c r="AC118" s="30"/>
      <c r="AD118" s="30"/>
      <c r="AE118" s="30"/>
    </row>
    <row r="119" spans="1:31" s="2" customFormat="1" ht="10.35" customHeight="1">
      <c r="A119" s="30"/>
      <c r="B119" s="31"/>
      <c r="C119" s="30"/>
      <c r="D119" s="30"/>
      <c r="E119" s="30"/>
      <c r="F119" s="30"/>
      <c r="G119" s="30"/>
      <c r="H119" s="30"/>
      <c r="I119" s="30"/>
      <c r="J119" s="30"/>
      <c r="K119" s="30"/>
      <c r="L119" s="40"/>
      <c r="S119" s="30"/>
      <c r="T119" s="30"/>
      <c r="U119" s="30"/>
      <c r="V119" s="30"/>
      <c r="W119" s="30"/>
      <c r="X119" s="30"/>
      <c r="Y119" s="30"/>
      <c r="Z119" s="30"/>
      <c r="AA119" s="30"/>
      <c r="AB119" s="30"/>
      <c r="AC119" s="30"/>
      <c r="AD119" s="30"/>
      <c r="AE119" s="30"/>
    </row>
    <row r="120" spans="1:31" s="11" customFormat="1" ht="29.25" customHeight="1">
      <c r="A120" s="114"/>
      <c r="B120" s="115"/>
      <c r="C120" s="116" t="s">
        <v>107</v>
      </c>
      <c r="D120" s="117" t="s">
        <v>65</v>
      </c>
      <c r="E120" s="117" t="s">
        <v>61</v>
      </c>
      <c r="F120" s="117" t="s">
        <v>62</v>
      </c>
      <c r="G120" s="117" t="s">
        <v>108</v>
      </c>
      <c r="H120" s="117" t="s">
        <v>109</v>
      </c>
      <c r="I120" s="117" t="s">
        <v>110</v>
      </c>
      <c r="J120" s="117" t="s">
        <v>98</v>
      </c>
      <c r="K120" s="118" t="s">
        <v>111</v>
      </c>
      <c r="L120" s="119"/>
      <c r="M120" s="60" t="s">
        <v>1</v>
      </c>
      <c r="N120" s="61" t="s">
        <v>44</v>
      </c>
      <c r="O120" s="61" t="s">
        <v>112</v>
      </c>
      <c r="P120" s="61" t="s">
        <v>113</v>
      </c>
      <c r="Q120" s="61" t="s">
        <v>114</v>
      </c>
      <c r="R120" s="61" t="s">
        <v>115</v>
      </c>
      <c r="S120" s="61" t="s">
        <v>116</v>
      </c>
      <c r="T120" s="62" t="s">
        <v>117</v>
      </c>
      <c r="U120" s="114"/>
      <c r="V120" s="114"/>
      <c r="W120" s="114"/>
      <c r="X120" s="114"/>
      <c r="Y120" s="114"/>
      <c r="Z120" s="114"/>
      <c r="AA120" s="114"/>
      <c r="AB120" s="114"/>
      <c r="AC120" s="114"/>
      <c r="AD120" s="114"/>
      <c r="AE120" s="114"/>
    </row>
    <row r="121" spans="1:63" s="2" customFormat="1" ht="22.9" customHeight="1">
      <c r="A121" s="30"/>
      <c r="B121" s="31"/>
      <c r="C121" s="67" t="s">
        <v>118</v>
      </c>
      <c r="D121" s="30"/>
      <c r="E121" s="30"/>
      <c r="F121" s="30"/>
      <c r="G121" s="30"/>
      <c r="H121" s="30"/>
      <c r="I121" s="30"/>
      <c r="J121" s="120">
        <f>BK121</f>
        <v>0</v>
      </c>
      <c r="K121" s="30"/>
      <c r="L121" s="31"/>
      <c r="M121" s="63"/>
      <c r="N121" s="54"/>
      <c r="O121" s="64"/>
      <c r="P121" s="121">
        <f>P122</f>
        <v>0</v>
      </c>
      <c r="Q121" s="64"/>
      <c r="R121" s="121">
        <f>R122</f>
        <v>0.14418</v>
      </c>
      <c r="S121" s="64"/>
      <c r="T121" s="122">
        <f>T122</f>
        <v>0</v>
      </c>
      <c r="U121" s="30"/>
      <c r="V121" s="30"/>
      <c r="W121" s="30"/>
      <c r="X121" s="30"/>
      <c r="Y121" s="30"/>
      <c r="Z121" s="30"/>
      <c r="AA121" s="30"/>
      <c r="AB121" s="30"/>
      <c r="AC121" s="30"/>
      <c r="AD121" s="30"/>
      <c r="AE121" s="30"/>
      <c r="AT121" s="15" t="s">
        <v>79</v>
      </c>
      <c r="AU121" s="15" t="s">
        <v>100</v>
      </c>
      <c r="BK121" s="123">
        <f>BK122</f>
        <v>0</v>
      </c>
    </row>
    <row r="122" spans="2:63" s="12" customFormat="1" ht="25.9" customHeight="1">
      <c r="B122" s="124"/>
      <c r="D122" s="125" t="s">
        <v>79</v>
      </c>
      <c r="E122" s="126" t="s">
        <v>119</v>
      </c>
      <c r="F122" s="126" t="s">
        <v>120</v>
      </c>
      <c r="I122" s="127"/>
      <c r="J122" s="128">
        <f>BK122</f>
        <v>0</v>
      </c>
      <c r="L122" s="124"/>
      <c r="M122" s="129"/>
      <c r="N122" s="130"/>
      <c r="O122" s="130"/>
      <c r="P122" s="131">
        <f>P123+P135</f>
        <v>0</v>
      </c>
      <c r="Q122" s="130"/>
      <c r="R122" s="131">
        <f>R123+R135</f>
        <v>0.14418</v>
      </c>
      <c r="S122" s="130"/>
      <c r="T122" s="132">
        <f>T123+T135</f>
        <v>0</v>
      </c>
      <c r="AR122" s="125" t="s">
        <v>88</v>
      </c>
      <c r="AT122" s="133" t="s">
        <v>79</v>
      </c>
      <c r="AU122" s="133" t="s">
        <v>80</v>
      </c>
      <c r="AY122" s="125" t="s">
        <v>121</v>
      </c>
      <c r="BK122" s="134">
        <f>BK123+BK135</f>
        <v>0</v>
      </c>
    </row>
    <row r="123" spans="2:63" s="12" customFormat="1" ht="22.9" customHeight="1">
      <c r="B123" s="124"/>
      <c r="D123" s="125" t="s">
        <v>79</v>
      </c>
      <c r="E123" s="135" t="s">
        <v>88</v>
      </c>
      <c r="F123" s="135" t="s">
        <v>122</v>
      </c>
      <c r="I123" s="127"/>
      <c r="J123" s="136">
        <f>BK123</f>
        <v>0</v>
      </c>
      <c r="L123" s="124"/>
      <c r="M123" s="129"/>
      <c r="N123" s="130"/>
      <c r="O123" s="130"/>
      <c r="P123" s="131">
        <f>P124</f>
        <v>0</v>
      </c>
      <c r="Q123" s="130"/>
      <c r="R123" s="131">
        <f>R124</f>
        <v>0.14418</v>
      </c>
      <c r="S123" s="130"/>
      <c r="T123" s="132">
        <f>T124</f>
        <v>0</v>
      </c>
      <c r="AR123" s="125" t="s">
        <v>88</v>
      </c>
      <c r="AT123" s="133" t="s">
        <v>79</v>
      </c>
      <c r="AU123" s="133" t="s">
        <v>88</v>
      </c>
      <c r="AY123" s="125" t="s">
        <v>121</v>
      </c>
      <c r="BK123" s="134">
        <f>BK124</f>
        <v>0</v>
      </c>
    </row>
    <row r="124" spans="2:63" s="12" customFormat="1" ht="20.85" customHeight="1">
      <c r="B124" s="124"/>
      <c r="D124" s="125" t="s">
        <v>79</v>
      </c>
      <c r="E124" s="135" t="s">
        <v>123</v>
      </c>
      <c r="F124" s="135" t="s">
        <v>124</v>
      </c>
      <c r="I124" s="127"/>
      <c r="J124" s="136">
        <f>BK124</f>
        <v>0</v>
      </c>
      <c r="L124" s="124"/>
      <c r="M124" s="129"/>
      <c r="N124" s="130"/>
      <c r="O124" s="130"/>
      <c r="P124" s="131">
        <f>SUM(P125:P134)</f>
        <v>0</v>
      </c>
      <c r="Q124" s="130"/>
      <c r="R124" s="131">
        <f>SUM(R125:R134)</f>
        <v>0.14418</v>
      </c>
      <c r="S124" s="130"/>
      <c r="T124" s="132">
        <f>SUM(T125:T134)</f>
        <v>0</v>
      </c>
      <c r="AR124" s="125" t="s">
        <v>88</v>
      </c>
      <c r="AT124" s="133" t="s">
        <v>79</v>
      </c>
      <c r="AU124" s="133" t="s">
        <v>90</v>
      </c>
      <c r="AY124" s="125" t="s">
        <v>121</v>
      </c>
      <c r="BK124" s="134">
        <f>SUM(BK125:BK134)</f>
        <v>0</v>
      </c>
    </row>
    <row r="125" spans="1:65" s="2" customFormat="1" ht="33" customHeight="1">
      <c r="A125" s="30"/>
      <c r="B125" s="137"/>
      <c r="C125" s="138" t="s">
        <v>125</v>
      </c>
      <c r="D125" s="138" t="s">
        <v>126</v>
      </c>
      <c r="E125" s="139" t="s">
        <v>127</v>
      </c>
      <c r="F125" s="140" t="s">
        <v>128</v>
      </c>
      <c r="G125" s="141" t="s">
        <v>129</v>
      </c>
      <c r="H125" s="142">
        <v>567</v>
      </c>
      <c r="I125" s="143"/>
      <c r="J125" s="144">
        <f>ROUND(I125*H125,2)</f>
        <v>0</v>
      </c>
      <c r="K125" s="140" t="s">
        <v>130</v>
      </c>
      <c r="L125" s="31"/>
      <c r="M125" s="145" t="s">
        <v>1</v>
      </c>
      <c r="N125" s="146" t="s">
        <v>45</v>
      </c>
      <c r="O125" s="56"/>
      <c r="P125" s="147">
        <f>O125*H125</f>
        <v>0</v>
      </c>
      <c r="Q125" s="147">
        <v>0</v>
      </c>
      <c r="R125" s="147">
        <f>Q125*H125</f>
        <v>0</v>
      </c>
      <c r="S125" s="147">
        <v>0</v>
      </c>
      <c r="T125" s="148">
        <f>S125*H125</f>
        <v>0</v>
      </c>
      <c r="U125" s="30"/>
      <c r="V125" s="30"/>
      <c r="W125" s="30"/>
      <c r="X125" s="30"/>
      <c r="Y125" s="30"/>
      <c r="Z125" s="30"/>
      <c r="AA125" s="30"/>
      <c r="AB125" s="30"/>
      <c r="AC125" s="30"/>
      <c r="AD125" s="30"/>
      <c r="AE125" s="30"/>
      <c r="AR125" s="149" t="s">
        <v>131</v>
      </c>
      <c r="AT125" s="149" t="s">
        <v>126</v>
      </c>
      <c r="AU125" s="149" t="s">
        <v>132</v>
      </c>
      <c r="AY125" s="15" t="s">
        <v>121</v>
      </c>
      <c r="BE125" s="150">
        <f>IF(N125="základní",J125,0)</f>
        <v>0</v>
      </c>
      <c r="BF125" s="150">
        <f>IF(N125="snížená",J125,0)</f>
        <v>0</v>
      </c>
      <c r="BG125" s="150">
        <f>IF(N125="zákl. přenesená",J125,0)</f>
        <v>0</v>
      </c>
      <c r="BH125" s="150">
        <f>IF(N125="sníž. přenesená",J125,0)</f>
        <v>0</v>
      </c>
      <c r="BI125" s="150">
        <f>IF(N125="nulová",J125,0)</f>
        <v>0</v>
      </c>
      <c r="BJ125" s="15" t="s">
        <v>88</v>
      </c>
      <c r="BK125" s="150">
        <f>ROUND(I125*H125,2)</f>
        <v>0</v>
      </c>
      <c r="BL125" s="15" t="s">
        <v>131</v>
      </c>
      <c r="BM125" s="149" t="s">
        <v>133</v>
      </c>
    </row>
    <row r="126" spans="2:51" s="13" customFormat="1" ht="11.25">
      <c r="B126" s="151"/>
      <c r="D126" s="152" t="s">
        <v>134</v>
      </c>
      <c r="E126" s="153" t="s">
        <v>1</v>
      </c>
      <c r="F126" s="154" t="s">
        <v>135</v>
      </c>
      <c r="H126" s="155">
        <v>567</v>
      </c>
      <c r="I126" s="156"/>
      <c r="L126" s="151"/>
      <c r="M126" s="157"/>
      <c r="N126" s="158"/>
      <c r="O126" s="158"/>
      <c r="P126" s="158"/>
      <c r="Q126" s="158"/>
      <c r="R126" s="158"/>
      <c r="S126" s="158"/>
      <c r="T126" s="159"/>
      <c r="AT126" s="153" t="s">
        <v>134</v>
      </c>
      <c r="AU126" s="153" t="s">
        <v>132</v>
      </c>
      <c r="AV126" s="13" t="s">
        <v>90</v>
      </c>
      <c r="AW126" s="13" t="s">
        <v>35</v>
      </c>
      <c r="AX126" s="13" t="s">
        <v>88</v>
      </c>
      <c r="AY126" s="153" t="s">
        <v>121</v>
      </c>
    </row>
    <row r="127" spans="1:65" s="2" customFormat="1" ht="33" customHeight="1">
      <c r="A127" s="30"/>
      <c r="B127" s="137"/>
      <c r="C127" s="138" t="s">
        <v>136</v>
      </c>
      <c r="D127" s="138" t="s">
        <v>126</v>
      </c>
      <c r="E127" s="139" t="s">
        <v>137</v>
      </c>
      <c r="F127" s="140" t="s">
        <v>138</v>
      </c>
      <c r="G127" s="141" t="s">
        <v>129</v>
      </c>
      <c r="H127" s="142">
        <v>232</v>
      </c>
      <c r="I127" s="143"/>
      <c r="J127" s="144">
        <f>ROUND(I127*H127,2)</f>
        <v>0</v>
      </c>
      <c r="K127" s="140" t="s">
        <v>130</v>
      </c>
      <c r="L127" s="31"/>
      <c r="M127" s="145" t="s">
        <v>1</v>
      </c>
      <c r="N127" s="146" t="s">
        <v>45</v>
      </c>
      <c r="O127" s="56"/>
      <c r="P127" s="147">
        <f>O127*H127</f>
        <v>0</v>
      </c>
      <c r="Q127" s="147">
        <v>0</v>
      </c>
      <c r="R127" s="147">
        <f>Q127*H127</f>
        <v>0</v>
      </c>
      <c r="S127" s="147">
        <v>0</v>
      </c>
      <c r="T127" s="148">
        <f>S127*H127</f>
        <v>0</v>
      </c>
      <c r="U127" s="30"/>
      <c r="V127" s="30"/>
      <c r="W127" s="30"/>
      <c r="X127" s="30"/>
      <c r="Y127" s="30"/>
      <c r="Z127" s="30"/>
      <c r="AA127" s="30"/>
      <c r="AB127" s="30"/>
      <c r="AC127" s="30"/>
      <c r="AD127" s="30"/>
      <c r="AE127" s="30"/>
      <c r="AR127" s="149" t="s">
        <v>131</v>
      </c>
      <c r="AT127" s="149" t="s">
        <v>126</v>
      </c>
      <c r="AU127" s="149" t="s">
        <v>132</v>
      </c>
      <c r="AY127" s="15" t="s">
        <v>121</v>
      </c>
      <c r="BE127" s="150">
        <f>IF(N127="základní",J127,0)</f>
        <v>0</v>
      </c>
      <c r="BF127" s="150">
        <f>IF(N127="snížená",J127,0)</f>
        <v>0</v>
      </c>
      <c r="BG127" s="150">
        <f>IF(N127="zákl. přenesená",J127,0)</f>
        <v>0</v>
      </c>
      <c r="BH127" s="150">
        <f>IF(N127="sníž. přenesená",J127,0)</f>
        <v>0</v>
      </c>
      <c r="BI127" s="150">
        <f>IF(N127="nulová",J127,0)</f>
        <v>0</v>
      </c>
      <c r="BJ127" s="15" t="s">
        <v>88</v>
      </c>
      <c r="BK127" s="150">
        <f>ROUND(I127*H127,2)</f>
        <v>0</v>
      </c>
      <c r="BL127" s="15" t="s">
        <v>131</v>
      </c>
      <c r="BM127" s="149" t="s">
        <v>139</v>
      </c>
    </row>
    <row r="128" spans="2:51" s="13" customFormat="1" ht="11.25">
      <c r="B128" s="151"/>
      <c r="D128" s="152" t="s">
        <v>134</v>
      </c>
      <c r="E128" s="153" t="s">
        <v>1</v>
      </c>
      <c r="F128" s="154" t="s">
        <v>140</v>
      </c>
      <c r="H128" s="155">
        <v>232</v>
      </c>
      <c r="I128" s="156"/>
      <c r="L128" s="151"/>
      <c r="M128" s="157"/>
      <c r="N128" s="158"/>
      <c r="O128" s="158"/>
      <c r="P128" s="158"/>
      <c r="Q128" s="158"/>
      <c r="R128" s="158"/>
      <c r="S128" s="158"/>
      <c r="T128" s="159"/>
      <c r="AT128" s="153" t="s">
        <v>134</v>
      </c>
      <c r="AU128" s="153" t="s">
        <v>132</v>
      </c>
      <c r="AV128" s="13" t="s">
        <v>90</v>
      </c>
      <c r="AW128" s="13" t="s">
        <v>35</v>
      </c>
      <c r="AX128" s="13" t="s">
        <v>88</v>
      </c>
      <c r="AY128" s="153" t="s">
        <v>121</v>
      </c>
    </row>
    <row r="129" spans="1:65" s="2" customFormat="1" ht="21.75" customHeight="1">
      <c r="A129" s="30"/>
      <c r="B129" s="137"/>
      <c r="C129" s="138" t="s">
        <v>141</v>
      </c>
      <c r="D129" s="138" t="s">
        <v>126</v>
      </c>
      <c r="E129" s="139" t="s">
        <v>142</v>
      </c>
      <c r="F129" s="140" t="s">
        <v>143</v>
      </c>
      <c r="G129" s="141" t="s">
        <v>129</v>
      </c>
      <c r="H129" s="142">
        <v>799</v>
      </c>
      <c r="I129" s="143"/>
      <c r="J129" s="144">
        <f>ROUND(I129*H129,2)</f>
        <v>0</v>
      </c>
      <c r="K129" s="140" t="s">
        <v>130</v>
      </c>
      <c r="L129" s="31"/>
      <c r="M129" s="145" t="s">
        <v>1</v>
      </c>
      <c r="N129" s="146" t="s">
        <v>45</v>
      </c>
      <c r="O129" s="56"/>
      <c r="P129" s="147">
        <f>O129*H129</f>
        <v>0</v>
      </c>
      <c r="Q129" s="147">
        <v>0.00018</v>
      </c>
      <c r="R129" s="147">
        <f>Q129*H129</f>
        <v>0.14382</v>
      </c>
      <c r="S129" s="147">
        <v>0</v>
      </c>
      <c r="T129" s="148">
        <f>S129*H129</f>
        <v>0</v>
      </c>
      <c r="U129" s="30"/>
      <c r="V129" s="30"/>
      <c r="W129" s="30"/>
      <c r="X129" s="30"/>
      <c r="Y129" s="30"/>
      <c r="Z129" s="30"/>
      <c r="AA129" s="30"/>
      <c r="AB129" s="30"/>
      <c r="AC129" s="30"/>
      <c r="AD129" s="30"/>
      <c r="AE129" s="30"/>
      <c r="AR129" s="149" t="s">
        <v>131</v>
      </c>
      <c r="AT129" s="149" t="s">
        <v>126</v>
      </c>
      <c r="AU129" s="149" t="s">
        <v>132</v>
      </c>
      <c r="AY129" s="15" t="s">
        <v>121</v>
      </c>
      <c r="BE129" s="150">
        <f>IF(N129="základní",J129,0)</f>
        <v>0</v>
      </c>
      <c r="BF129" s="150">
        <f>IF(N129="snížená",J129,0)</f>
        <v>0</v>
      </c>
      <c r="BG129" s="150">
        <f>IF(N129="zákl. přenesená",J129,0)</f>
        <v>0</v>
      </c>
      <c r="BH129" s="150">
        <f>IF(N129="sníž. přenesená",J129,0)</f>
        <v>0</v>
      </c>
      <c r="BI129" s="150">
        <f>IF(N129="nulová",J129,0)</f>
        <v>0</v>
      </c>
      <c r="BJ129" s="15" t="s">
        <v>88</v>
      </c>
      <c r="BK129" s="150">
        <f>ROUND(I129*H129,2)</f>
        <v>0</v>
      </c>
      <c r="BL129" s="15" t="s">
        <v>131</v>
      </c>
      <c r="BM129" s="149" t="s">
        <v>144</v>
      </c>
    </row>
    <row r="130" spans="2:51" s="13" customFormat="1" ht="11.25">
      <c r="B130" s="151"/>
      <c r="D130" s="152" t="s">
        <v>134</v>
      </c>
      <c r="E130" s="153" t="s">
        <v>1</v>
      </c>
      <c r="F130" s="154" t="s">
        <v>145</v>
      </c>
      <c r="H130" s="155">
        <v>799</v>
      </c>
      <c r="I130" s="156"/>
      <c r="L130" s="151"/>
      <c r="M130" s="157"/>
      <c r="N130" s="158"/>
      <c r="O130" s="158"/>
      <c r="P130" s="158"/>
      <c r="Q130" s="158"/>
      <c r="R130" s="158"/>
      <c r="S130" s="158"/>
      <c r="T130" s="159"/>
      <c r="AT130" s="153" t="s">
        <v>134</v>
      </c>
      <c r="AU130" s="153" t="s">
        <v>132</v>
      </c>
      <c r="AV130" s="13" t="s">
        <v>90</v>
      </c>
      <c r="AW130" s="13" t="s">
        <v>35</v>
      </c>
      <c r="AX130" s="13" t="s">
        <v>88</v>
      </c>
      <c r="AY130" s="153" t="s">
        <v>121</v>
      </c>
    </row>
    <row r="131" spans="1:65" s="2" customFormat="1" ht="16.5" customHeight="1">
      <c r="A131" s="30"/>
      <c r="B131" s="137"/>
      <c r="C131" s="138" t="s">
        <v>146</v>
      </c>
      <c r="D131" s="138" t="s">
        <v>126</v>
      </c>
      <c r="E131" s="139" t="s">
        <v>147</v>
      </c>
      <c r="F131" s="140" t="s">
        <v>148</v>
      </c>
      <c r="G131" s="141" t="s">
        <v>149</v>
      </c>
      <c r="H131" s="142">
        <v>2</v>
      </c>
      <c r="I131" s="143"/>
      <c r="J131" s="144">
        <f>ROUND(I131*H131,2)</f>
        <v>0</v>
      </c>
      <c r="K131" s="140" t="s">
        <v>130</v>
      </c>
      <c r="L131" s="31"/>
      <c r="M131" s="145" t="s">
        <v>1</v>
      </c>
      <c r="N131" s="146" t="s">
        <v>45</v>
      </c>
      <c r="O131" s="56"/>
      <c r="P131" s="147">
        <f>O131*H131</f>
        <v>0</v>
      </c>
      <c r="Q131" s="147">
        <v>0</v>
      </c>
      <c r="R131" s="147">
        <f>Q131*H131</f>
        <v>0</v>
      </c>
      <c r="S131" s="147">
        <v>0</v>
      </c>
      <c r="T131" s="148">
        <f>S131*H131</f>
        <v>0</v>
      </c>
      <c r="U131" s="30"/>
      <c r="V131" s="30"/>
      <c r="W131" s="30"/>
      <c r="X131" s="30"/>
      <c r="Y131" s="30"/>
      <c r="Z131" s="30"/>
      <c r="AA131" s="30"/>
      <c r="AB131" s="30"/>
      <c r="AC131" s="30"/>
      <c r="AD131" s="30"/>
      <c r="AE131" s="30"/>
      <c r="AR131" s="149" t="s">
        <v>131</v>
      </c>
      <c r="AT131" s="149" t="s">
        <v>126</v>
      </c>
      <c r="AU131" s="149" t="s">
        <v>132</v>
      </c>
      <c r="AY131" s="15" t="s">
        <v>121</v>
      </c>
      <c r="BE131" s="150">
        <f>IF(N131="základní",J131,0)</f>
        <v>0</v>
      </c>
      <c r="BF131" s="150">
        <f>IF(N131="snížená",J131,0)</f>
        <v>0</v>
      </c>
      <c r="BG131" s="150">
        <f>IF(N131="zákl. přenesená",J131,0)</f>
        <v>0</v>
      </c>
      <c r="BH131" s="150">
        <f>IF(N131="sníž. přenesená",J131,0)</f>
        <v>0</v>
      </c>
      <c r="BI131" s="150">
        <f>IF(N131="nulová",J131,0)</f>
        <v>0</v>
      </c>
      <c r="BJ131" s="15" t="s">
        <v>88</v>
      </c>
      <c r="BK131" s="150">
        <f>ROUND(I131*H131,2)</f>
        <v>0</v>
      </c>
      <c r="BL131" s="15" t="s">
        <v>131</v>
      </c>
      <c r="BM131" s="149" t="s">
        <v>150</v>
      </c>
    </row>
    <row r="132" spans="1:65" s="2" customFormat="1" ht="16.5" customHeight="1">
      <c r="A132" s="30"/>
      <c r="B132" s="137"/>
      <c r="C132" s="138" t="s">
        <v>151</v>
      </c>
      <c r="D132" s="138" t="s">
        <v>126</v>
      </c>
      <c r="E132" s="139" t="s">
        <v>152</v>
      </c>
      <c r="F132" s="140" t="s">
        <v>153</v>
      </c>
      <c r="G132" s="141" t="s">
        <v>149</v>
      </c>
      <c r="H132" s="142">
        <v>2</v>
      </c>
      <c r="I132" s="143"/>
      <c r="J132" s="144">
        <f>ROUND(I132*H132,2)</f>
        <v>0</v>
      </c>
      <c r="K132" s="140" t="s">
        <v>130</v>
      </c>
      <c r="L132" s="31"/>
      <c r="M132" s="145" t="s">
        <v>1</v>
      </c>
      <c r="N132" s="146" t="s">
        <v>45</v>
      </c>
      <c r="O132" s="56"/>
      <c r="P132" s="147">
        <f>O132*H132</f>
        <v>0</v>
      </c>
      <c r="Q132" s="147">
        <v>0</v>
      </c>
      <c r="R132" s="147">
        <f>Q132*H132</f>
        <v>0</v>
      </c>
      <c r="S132" s="147">
        <v>0</v>
      </c>
      <c r="T132" s="148">
        <f>S132*H132</f>
        <v>0</v>
      </c>
      <c r="U132" s="30"/>
      <c r="V132" s="30"/>
      <c r="W132" s="30"/>
      <c r="X132" s="30"/>
      <c r="Y132" s="30"/>
      <c r="Z132" s="30"/>
      <c r="AA132" s="30"/>
      <c r="AB132" s="30"/>
      <c r="AC132" s="30"/>
      <c r="AD132" s="30"/>
      <c r="AE132" s="30"/>
      <c r="AR132" s="149" t="s">
        <v>131</v>
      </c>
      <c r="AT132" s="149" t="s">
        <v>126</v>
      </c>
      <c r="AU132" s="149" t="s">
        <v>132</v>
      </c>
      <c r="AY132" s="15" t="s">
        <v>121</v>
      </c>
      <c r="BE132" s="150">
        <f>IF(N132="základní",J132,0)</f>
        <v>0</v>
      </c>
      <c r="BF132" s="150">
        <f>IF(N132="snížená",J132,0)</f>
        <v>0</v>
      </c>
      <c r="BG132" s="150">
        <f>IF(N132="zákl. přenesená",J132,0)</f>
        <v>0</v>
      </c>
      <c r="BH132" s="150">
        <f>IF(N132="sníž. přenesená",J132,0)</f>
        <v>0</v>
      </c>
      <c r="BI132" s="150">
        <f>IF(N132="nulová",J132,0)</f>
        <v>0</v>
      </c>
      <c r="BJ132" s="15" t="s">
        <v>88</v>
      </c>
      <c r="BK132" s="150">
        <f>ROUND(I132*H132,2)</f>
        <v>0</v>
      </c>
      <c r="BL132" s="15" t="s">
        <v>131</v>
      </c>
      <c r="BM132" s="149" t="s">
        <v>154</v>
      </c>
    </row>
    <row r="133" spans="1:65" s="2" customFormat="1" ht="16.5" customHeight="1">
      <c r="A133" s="30"/>
      <c r="B133" s="137"/>
      <c r="C133" s="138" t="s">
        <v>155</v>
      </c>
      <c r="D133" s="138" t="s">
        <v>126</v>
      </c>
      <c r="E133" s="139" t="s">
        <v>156</v>
      </c>
      <c r="F133" s="140" t="s">
        <v>157</v>
      </c>
      <c r="G133" s="141" t="s">
        <v>149</v>
      </c>
      <c r="H133" s="142">
        <v>1</v>
      </c>
      <c r="I133" s="143"/>
      <c r="J133" s="144">
        <f>ROUND(I133*H133,2)</f>
        <v>0</v>
      </c>
      <c r="K133" s="140" t="s">
        <v>130</v>
      </c>
      <c r="L133" s="31"/>
      <c r="M133" s="145" t="s">
        <v>1</v>
      </c>
      <c r="N133" s="146" t="s">
        <v>45</v>
      </c>
      <c r="O133" s="56"/>
      <c r="P133" s="147">
        <f>O133*H133</f>
        <v>0</v>
      </c>
      <c r="Q133" s="147">
        <v>0</v>
      </c>
      <c r="R133" s="147">
        <f>Q133*H133</f>
        <v>0</v>
      </c>
      <c r="S133" s="147">
        <v>0</v>
      </c>
      <c r="T133" s="148">
        <f>S133*H133</f>
        <v>0</v>
      </c>
      <c r="U133" s="30"/>
      <c r="V133" s="30"/>
      <c r="W133" s="30"/>
      <c r="X133" s="30"/>
      <c r="Y133" s="30"/>
      <c r="Z133" s="30"/>
      <c r="AA133" s="30"/>
      <c r="AB133" s="30"/>
      <c r="AC133" s="30"/>
      <c r="AD133" s="30"/>
      <c r="AE133" s="30"/>
      <c r="AR133" s="149" t="s">
        <v>131</v>
      </c>
      <c r="AT133" s="149" t="s">
        <v>126</v>
      </c>
      <c r="AU133" s="149" t="s">
        <v>132</v>
      </c>
      <c r="AY133" s="15" t="s">
        <v>121</v>
      </c>
      <c r="BE133" s="150">
        <f>IF(N133="základní",J133,0)</f>
        <v>0</v>
      </c>
      <c r="BF133" s="150">
        <f>IF(N133="snížená",J133,0)</f>
        <v>0</v>
      </c>
      <c r="BG133" s="150">
        <f>IF(N133="zákl. přenesená",J133,0)</f>
        <v>0</v>
      </c>
      <c r="BH133" s="150">
        <f>IF(N133="sníž. přenesená",J133,0)</f>
        <v>0</v>
      </c>
      <c r="BI133" s="150">
        <f>IF(N133="nulová",J133,0)</f>
        <v>0</v>
      </c>
      <c r="BJ133" s="15" t="s">
        <v>88</v>
      </c>
      <c r="BK133" s="150">
        <f>ROUND(I133*H133,2)</f>
        <v>0</v>
      </c>
      <c r="BL133" s="15" t="s">
        <v>131</v>
      </c>
      <c r="BM133" s="149" t="s">
        <v>158</v>
      </c>
    </row>
    <row r="134" spans="1:65" s="2" customFormat="1" ht="24">
      <c r="A134" s="30"/>
      <c r="B134" s="137"/>
      <c r="C134" s="138" t="s">
        <v>159</v>
      </c>
      <c r="D134" s="138" t="s">
        <v>126</v>
      </c>
      <c r="E134" s="139" t="s">
        <v>160</v>
      </c>
      <c r="F134" s="140" t="s">
        <v>161</v>
      </c>
      <c r="G134" s="141" t="s">
        <v>149</v>
      </c>
      <c r="H134" s="142">
        <v>2</v>
      </c>
      <c r="I134" s="143"/>
      <c r="J134" s="144">
        <f>ROUND(I134*H134,2)</f>
        <v>0</v>
      </c>
      <c r="K134" s="140" t="s">
        <v>130</v>
      </c>
      <c r="L134" s="31"/>
      <c r="M134" s="145" t="s">
        <v>1</v>
      </c>
      <c r="N134" s="146" t="s">
        <v>45</v>
      </c>
      <c r="O134" s="56"/>
      <c r="P134" s="147">
        <f>O134*H134</f>
        <v>0</v>
      </c>
      <c r="Q134" s="147">
        <v>0.00018</v>
      </c>
      <c r="R134" s="147">
        <f>Q134*H134</f>
        <v>0.00036</v>
      </c>
      <c r="S134" s="147">
        <v>0</v>
      </c>
      <c r="T134" s="148">
        <f>S134*H134</f>
        <v>0</v>
      </c>
      <c r="U134" s="30"/>
      <c r="V134" s="30"/>
      <c r="W134" s="30"/>
      <c r="X134" s="30"/>
      <c r="Y134" s="30"/>
      <c r="Z134" s="30"/>
      <c r="AA134" s="30"/>
      <c r="AB134" s="30"/>
      <c r="AC134" s="30"/>
      <c r="AD134" s="30"/>
      <c r="AE134" s="30"/>
      <c r="AR134" s="149" t="s">
        <v>131</v>
      </c>
      <c r="AT134" s="149" t="s">
        <v>126</v>
      </c>
      <c r="AU134" s="149" t="s">
        <v>132</v>
      </c>
      <c r="AY134" s="15" t="s">
        <v>121</v>
      </c>
      <c r="BE134" s="150">
        <f>IF(N134="základní",J134,0)</f>
        <v>0</v>
      </c>
      <c r="BF134" s="150">
        <f>IF(N134="snížená",J134,0)</f>
        <v>0</v>
      </c>
      <c r="BG134" s="150">
        <f>IF(N134="zákl. přenesená",J134,0)</f>
        <v>0</v>
      </c>
      <c r="BH134" s="150">
        <f>IF(N134="sníž. přenesená",J134,0)</f>
        <v>0</v>
      </c>
      <c r="BI134" s="150">
        <f>IF(N134="nulová",J134,0)</f>
        <v>0</v>
      </c>
      <c r="BJ134" s="15" t="s">
        <v>88</v>
      </c>
      <c r="BK134" s="150">
        <f>ROUND(I134*H134,2)</f>
        <v>0</v>
      </c>
      <c r="BL134" s="15" t="s">
        <v>131</v>
      </c>
      <c r="BM134" s="149" t="s">
        <v>162</v>
      </c>
    </row>
    <row r="135" spans="2:63" s="12" customFormat="1" ht="22.9" customHeight="1">
      <c r="B135" s="124"/>
      <c r="D135" s="125" t="s">
        <v>79</v>
      </c>
      <c r="E135" s="135" t="s">
        <v>163</v>
      </c>
      <c r="F135" s="135" t="s">
        <v>164</v>
      </c>
      <c r="I135" s="127"/>
      <c r="J135" s="136">
        <f>BK135</f>
        <v>0</v>
      </c>
      <c r="L135" s="124"/>
      <c r="M135" s="129"/>
      <c r="N135" s="130"/>
      <c r="O135" s="130"/>
      <c r="P135" s="131">
        <f>P136</f>
        <v>0</v>
      </c>
      <c r="Q135" s="130"/>
      <c r="R135" s="131">
        <f>R136</f>
        <v>0</v>
      </c>
      <c r="S135" s="130"/>
      <c r="T135" s="132">
        <f>T136</f>
        <v>0</v>
      </c>
      <c r="AR135" s="125" t="s">
        <v>88</v>
      </c>
      <c r="AT135" s="133" t="s">
        <v>79</v>
      </c>
      <c r="AU135" s="133" t="s">
        <v>88</v>
      </c>
      <c r="AY135" s="125" t="s">
        <v>121</v>
      </c>
      <c r="BK135" s="134">
        <f>BK136</f>
        <v>0</v>
      </c>
    </row>
    <row r="136" spans="2:63" s="12" customFormat="1" ht="20.85" customHeight="1">
      <c r="B136" s="124"/>
      <c r="D136" s="125" t="s">
        <v>79</v>
      </c>
      <c r="E136" s="135" t="s">
        <v>165</v>
      </c>
      <c r="F136" s="135" t="s">
        <v>166</v>
      </c>
      <c r="I136" s="127"/>
      <c r="J136" s="136">
        <f>BK136</f>
        <v>0</v>
      </c>
      <c r="L136" s="124"/>
      <c r="M136" s="129"/>
      <c r="N136" s="130"/>
      <c r="O136" s="130"/>
      <c r="P136" s="131">
        <f>P137</f>
        <v>0</v>
      </c>
      <c r="Q136" s="130"/>
      <c r="R136" s="131">
        <f>R137</f>
        <v>0</v>
      </c>
      <c r="S136" s="130"/>
      <c r="T136" s="132">
        <f>T137</f>
        <v>0</v>
      </c>
      <c r="AR136" s="125" t="s">
        <v>88</v>
      </c>
      <c r="AT136" s="133" t="s">
        <v>79</v>
      </c>
      <c r="AU136" s="133" t="s">
        <v>90</v>
      </c>
      <c r="AY136" s="125" t="s">
        <v>121</v>
      </c>
      <c r="BK136" s="134">
        <f>BK137</f>
        <v>0</v>
      </c>
    </row>
    <row r="137" spans="1:65" s="2" customFormat="1" ht="33" customHeight="1">
      <c r="A137" s="30"/>
      <c r="B137" s="137"/>
      <c r="C137" s="138" t="s">
        <v>167</v>
      </c>
      <c r="D137" s="138" t="s">
        <v>126</v>
      </c>
      <c r="E137" s="139" t="s">
        <v>168</v>
      </c>
      <c r="F137" s="140" t="s">
        <v>169</v>
      </c>
      <c r="G137" s="141" t="s">
        <v>170</v>
      </c>
      <c r="H137" s="142">
        <v>0.144</v>
      </c>
      <c r="I137" s="143"/>
      <c r="J137" s="144">
        <f>ROUND(I137*H137,2)</f>
        <v>0</v>
      </c>
      <c r="K137" s="140" t="s">
        <v>130</v>
      </c>
      <c r="L137" s="31"/>
      <c r="M137" s="160" t="s">
        <v>1</v>
      </c>
      <c r="N137" s="161" t="s">
        <v>45</v>
      </c>
      <c r="O137" s="162"/>
      <c r="P137" s="163">
        <f>O137*H137</f>
        <v>0</v>
      </c>
      <c r="Q137" s="163">
        <v>0</v>
      </c>
      <c r="R137" s="163">
        <f>Q137*H137</f>
        <v>0</v>
      </c>
      <c r="S137" s="163">
        <v>0</v>
      </c>
      <c r="T137" s="164">
        <f>S137*H137</f>
        <v>0</v>
      </c>
      <c r="U137" s="30"/>
      <c r="V137" s="30"/>
      <c r="W137" s="30"/>
      <c r="X137" s="30"/>
      <c r="Y137" s="30"/>
      <c r="Z137" s="30"/>
      <c r="AA137" s="30"/>
      <c r="AB137" s="30"/>
      <c r="AC137" s="30"/>
      <c r="AD137" s="30"/>
      <c r="AE137" s="30"/>
      <c r="AR137" s="149" t="s">
        <v>131</v>
      </c>
      <c r="AT137" s="149" t="s">
        <v>126</v>
      </c>
      <c r="AU137" s="149" t="s">
        <v>132</v>
      </c>
      <c r="AY137" s="15" t="s">
        <v>121</v>
      </c>
      <c r="BE137" s="150">
        <f>IF(N137="základní",J137,0)</f>
        <v>0</v>
      </c>
      <c r="BF137" s="150">
        <f>IF(N137="snížená",J137,0)</f>
        <v>0</v>
      </c>
      <c r="BG137" s="150">
        <f>IF(N137="zákl. přenesená",J137,0)</f>
        <v>0</v>
      </c>
      <c r="BH137" s="150">
        <f>IF(N137="sníž. přenesená",J137,0)</f>
        <v>0</v>
      </c>
      <c r="BI137" s="150">
        <f>IF(N137="nulová",J137,0)</f>
        <v>0</v>
      </c>
      <c r="BJ137" s="15" t="s">
        <v>88</v>
      </c>
      <c r="BK137" s="150">
        <f>ROUND(I137*H137,2)</f>
        <v>0</v>
      </c>
      <c r="BL137" s="15" t="s">
        <v>131</v>
      </c>
      <c r="BM137" s="149" t="s">
        <v>171</v>
      </c>
    </row>
    <row r="138" spans="1:31" s="2" customFormat="1" ht="6.95" customHeight="1">
      <c r="A138" s="30"/>
      <c r="B138" s="45"/>
      <c r="C138" s="46"/>
      <c r="D138" s="46"/>
      <c r="E138" s="46"/>
      <c r="F138" s="46"/>
      <c r="G138" s="46"/>
      <c r="H138" s="46"/>
      <c r="I138" s="46"/>
      <c r="J138" s="46"/>
      <c r="K138" s="46"/>
      <c r="L138" s="31"/>
      <c r="M138" s="30"/>
      <c r="O138" s="30"/>
      <c r="P138" s="30"/>
      <c r="Q138" s="30"/>
      <c r="R138" s="30"/>
      <c r="S138" s="30"/>
      <c r="T138" s="30"/>
      <c r="U138" s="30"/>
      <c r="V138" s="30"/>
      <c r="W138" s="30"/>
      <c r="X138" s="30"/>
      <c r="Y138" s="30"/>
      <c r="Z138" s="30"/>
      <c r="AA138" s="30"/>
      <c r="AB138" s="30"/>
      <c r="AC138" s="30"/>
      <c r="AD138" s="30"/>
      <c r="AE138" s="30"/>
    </row>
  </sheetData>
  <autoFilter ref="C120:K137"/>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2021-02-11T18:12:38Z</cp:lastPrinted>
  <dcterms:created xsi:type="dcterms:W3CDTF">2021-02-11T18:08:48Z</dcterms:created>
  <dcterms:modified xsi:type="dcterms:W3CDTF">2021-02-11T18:12:43Z</dcterms:modified>
  <cp:category/>
  <cp:version/>
  <cp:contentType/>
  <cp:contentStatus/>
</cp:coreProperties>
</file>