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6 - Rekonstrukce nádr..." sheetId="2" r:id="rId2"/>
    <sheet name="SO 06.1 - Výsadba zeleně" sheetId="3" r:id="rId3"/>
    <sheet name="SO 06.1.1 - Následná péče..." sheetId="4" r:id="rId4"/>
    <sheet name="SO 06.1.2 - Následná péče..." sheetId="5" r:id="rId5"/>
    <sheet name="SO 06.1.3 - Následná péče..." sheetId="6" r:id="rId6"/>
    <sheet name="SO 08 - Svodný průleh SP2" sheetId="7" r:id="rId7"/>
    <sheet name="SO 08.1 - Propustek P8" sheetId="8" r:id="rId8"/>
    <sheet name="VRN - Vedlejší rozpočtové..." sheetId="9" r:id="rId9"/>
    <sheet name="Pokyny pro vyplnění" sheetId="10" r:id="rId10"/>
  </sheets>
  <definedNames>
    <definedName name="_xlnm.Print_Area" localSheetId="0">'Rekapitulace stavby'!$D$4:$AO$36,'Rekapitulace stavby'!$C$42:$AQ$66</definedName>
    <definedName name="_xlnm._FilterDatabase" localSheetId="1" hidden="1">'SO 06 - Rekonstrukce nádr...'!$C$93:$K$1209</definedName>
    <definedName name="_xlnm.Print_Area" localSheetId="1">'SO 06 - Rekonstrukce nádr...'!$C$4:$J$39,'SO 06 - Rekonstrukce nádr...'!$C$45:$J$75,'SO 06 - Rekonstrukce nádr...'!$C$81:$K$1209</definedName>
    <definedName name="_xlnm._FilterDatabase" localSheetId="2" hidden="1">'SO 06.1 - Výsadba zeleně'!$C$90:$K$368</definedName>
    <definedName name="_xlnm.Print_Area" localSheetId="2">'SO 06.1 - Výsadba zeleně'!$C$4:$J$41,'SO 06.1 - Výsadba zeleně'!$C$47:$J$70,'SO 06.1 - Výsadba zeleně'!$C$76:$K$368</definedName>
    <definedName name="_xlnm._FilterDatabase" localSheetId="3" hidden="1">'SO 06.1.1 - Následná péče...'!$C$96:$K$296</definedName>
    <definedName name="_xlnm.Print_Area" localSheetId="3">'SO 06.1.1 - Následná péče...'!$C$4:$J$43,'SO 06.1.1 - Následná péče...'!$C$49:$J$74,'SO 06.1.1 - Následná péče...'!$C$80:$K$296</definedName>
    <definedName name="_xlnm._FilterDatabase" localSheetId="4" hidden="1">'SO 06.1.2 - Následná péče...'!$C$96:$K$301</definedName>
    <definedName name="_xlnm.Print_Area" localSheetId="4">'SO 06.1.2 - Následná péče...'!$C$4:$J$43,'SO 06.1.2 - Následná péče...'!$C$49:$J$74,'SO 06.1.2 - Následná péče...'!$C$80:$K$301</definedName>
    <definedName name="_xlnm._FilterDatabase" localSheetId="5" hidden="1">'SO 06.1.3 - Následná péče...'!$C$96:$K$301</definedName>
    <definedName name="_xlnm.Print_Area" localSheetId="5">'SO 06.1.3 - Následná péče...'!$C$4:$J$43,'SO 06.1.3 - Následná péče...'!$C$49:$J$74,'SO 06.1.3 - Následná péče...'!$C$80:$K$301</definedName>
    <definedName name="_xlnm._FilterDatabase" localSheetId="6" hidden="1">'SO 08 - Svodný průleh SP2'!$C$82:$K$238</definedName>
    <definedName name="_xlnm.Print_Area" localSheetId="6">'SO 08 - Svodný průleh SP2'!$C$4:$J$39,'SO 08 - Svodný průleh SP2'!$C$45:$J$64,'SO 08 - Svodný průleh SP2'!$C$70:$K$238</definedName>
    <definedName name="_xlnm._FilterDatabase" localSheetId="7" hidden="1">'SO 08.1 - Propustek P8'!$C$91:$K$258</definedName>
    <definedName name="_xlnm.Print_Area" localSheetId="7">'SO 08.1 - Propustek P8'!$C$4:$J$41,'SO 08.1 - Propustek P8'!$C$47:$J$71,'SO 08.1 - Propustek P8'!$C$77:$K$258</definedName>
    <definedName name="_xlnm._FilterDatabase" localSheetId="8" hidden="1">'VRN - Vedlejší rozpočtové...'!$C$83:$K$175</definedName>
    <definedName name="_xlnm.Print_Area" localSheetId="8">'VRN - Vedlejší rozpočtové...'!$C$4:$J$39,'VRN - Vedlejší rozpočtové...'!$C$45:$J$65,'VRN - Vedlejší rozpočtové...'!$C$71:$K$175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06 - Rekonstrukce nádr...'!$93:$93</definedName>
    <definedName name="_xlnm.Print_Titles" localSheetId="2">'SO 06.1 - Výsadba zeleně'!$90:$90</definedName>
    <definedName name="_xlnm.Print_Titles" localSheetId="3">'SO 06.1.1 - Následná péče...'!$96:$96</definedName>
    <definedName name="_xlnm.Print_Titles" localSheetId="4">'SO 06.1.2 - Následná péče...'!$96:$96</definedName>
    <definedName name="_xlnm.Print_Titles" localSheetId="5">'SO 06.1.3 - Následná péče...'!$96:$96</definedName>
    <definedName name="_xlnm.Print_Titles" localSheetId="6">'SO 08 - Svodný průleh SP2'!$82:$82</definedName>
    <definedName name="_xlnm.Print_Titles" localSheetId="7">'SO 08.1 - Propustek P8'!$91:$91</definedName>
    <definedName name="_xlnm.Print_Titles" localSheetId="8">'VRN - Vedlejší rozpočtové...'!$83:$83</definedName>
  </definedNames>
  <calcPr fullCalcOnLoad="1"/>
</workbook>
</file>

<file path=xl/sharedStrings.xml><?xml version="1.0" encoding="utf-8"?>
<sst xmlns="http://schemas.openxmlformats.org/spreadsheetml/2006/main" count="24023" uniqueCount="2281">
  <si>
    <t>Export Komplet</t>
  </si>
  <si>
    <t>VZ</t>
  </si>
  <si>
    <t>2.0</t>
  </si>
  <si>
    <t>ZAMOK</t>
  </si>
  <si>
    <t>False</t>
  </si>
  <si>
    <t>{d6c8cf37-3bc7-40e0-8547-1e2af4a8c567}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</si>
  <si>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</si>
  <si>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</si>
  <si>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</si>
  <si>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</si>
  <si>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</si>
  <si>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</si>
  <si>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</si>
  <si>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</si>
  <si>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2829/040/2021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</si>
  <si>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</si>
  <si>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</si>
  <si>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souboru staveb společných zařízení v k. ú. Vetřkovice u Vítkova</t>
  </si>
  <si>
    <t>KSO:</t>
  </si>
  <si>
    <t/>
  </si>
  <si>
    <t>CC-CZ:</t>
  </si>
  <si>
    <t>Místo:</t>
  </si>
  <si>
    <t>k.ú. Vetřkovice u Vítkova</t>
  </si>
  <si>
    <t>Datum:</t>
  </si>
  <si>
    <t>27. 1. 2021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</si>
  <si>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</si>
  <si>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</si>
  <si>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</si>
  <si>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</si>
  <si>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</si>
  <si>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</si>
  <si>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</si>
  <si>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28597044</t>
  </si>
  <si>
    <t>AGPOL s.r.o., Jungmannova 153/12, 77900 Olomouc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</si>
  <si>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</si>
  <si>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</si>
  <si>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</si>
  <si>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</si>
  <si>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</si>
  <si>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</si>
  <si>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</si>
  <si>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</si>
  <si>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</si>
  <si>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</si>
  <si>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</si>
  <si>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</si>
  <si>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</si>
  <si>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</si>
  <si>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</si>
  <si>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</si>
  <si>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</si>
  <si>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</si>
  <si>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</si>
  <si>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</si>
  <si>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</si>
  <si>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</si>
  <si>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</si>
  <si>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</si>
  <si>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</si>
  <si>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</si>
  <si>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</si>
  <si>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</si>
  <si>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</si>
  <si>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</si>
  <si>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</si>
  <si>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</si>
  <si>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</si>
  <si>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</si>
  <si>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</si>
  <si>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</si>
  <si>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</si>
  <si>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</si>
  <si>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</si>
  <si>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</si>
  <si>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</si>
  <si>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</si>
  <si>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06</t>
  </si>
  <si>
    <t>Rekonstrukce nádrže N2</t>
  </si>
  <si>
    <t>STA</t>
  </si>
  <si>
    <t>1</t>
  </si>
  <si>
    <t>{6604d038-d50a-4328-a5d9-aa53122488d3}</t>
  </si>
  <si>
    <t>2</t>
  </si>
  <si>
    <t>/</t>
  </si>
  <si>
    <t>Soupis</t>
  </si>
  <si>
    <t>###NOINSERT###</t>
  </si>
  <si>
    <t>SO 06.1</t>
  </si>
  <si>
    <t>Výsadba zeleně</t>
  </si>
  <si>
    <t>{8de7b4dd-5b76-4fdf-abab-b1957293778b}</t>
  </si>
  <si>
    <t>3</t>
  </si>
  <si>
    <t>SO 06.1.1</t>
  </si>
  <si>
    <t>Následná péče - 1.rok</t>
  </si>
  <si>
    <t>{765a273d-4852-461b-aa81-6a71cb38be9a}</t>
  </si>
  <si>
    <t>SO 06.1.2</t>
  </si>
  <si>
    <t>Následná péče - 2.rok</t>
  </si>
  <si>
    <t>{ac33f01c-599e-4a76-9baa-3f7cea88a830}</t>
  </si>
  <si>
    <t>SO 06.1.3</t>
  </si>
  <si>
    <t>Následná péče - 3.rok</t>
  </si>
  <si>
    <t>{b9b2684c-63ea-4914-838c-37d96531345d}</t>
  </si>
  <si>
    <t>SO 08</t>
  </si>
  <si>
    <t>Svodný průleh SP2</t>
  </si>
  <si>
    <t>{813a9766-c80c-4ec7-915d-5c6b57d8dcae}</t>
  </si>
  <si>
    <t>SO 08.1</t>
  </si>
  <si>
    <t>Propustek P8</t>
  </si>
  <si>
    <t>{926cca76-7a5c-41d9-8b40-64043567ed1e}</t>
  </si>
  <si>
    <t>VRN</t>
  </si>
  <si>
    <t>Vedlejší rozpočtové náklady</t>
  </si>
  <si>
    <t>{7d20864e-1f6b-4a50-8350-3526b6411d2e}</t>
  </si>
  <si>
    <t>KRYCÍ LIST SOUPISU PRACÍ</t>
  </si>
  <si>
    <t>Objekt:</t>
  </si>
  <si>
    <t>SO 06 - Rekonstrukce nádrže N2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</si>
  <si>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</si>
  <si>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</si>
  <si>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</si>
  <si>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</si>
  <si>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</si>
  <si>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</si>
  <si>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</si>
  <si>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</si>
  <si>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</si>
  <si>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</si>
  <si>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</si>
  <si>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</si>
  <si>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</si>
  <si>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Přesuny hmot a sutí</t>
  </si>
  <si>
    <t xml:space="preserve">    997 - Přesun sutě</t>
  </si>
  <si>
    <t>PSV - Práce a dodávky PSV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</si>
  <si>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</si>
  <si>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</si>
  <si>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</si>
  <si>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</si>
  <si>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</si>
  <si>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</si>
  <si>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</si>
  <si>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</si>
  <si>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</si>
  <si>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</si>
  <si>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</si>
  <si>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</si>
  <si>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</si>
  <si>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</si>
  <si>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</si>
  <si>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</si>
  <si>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</si>
  <si>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</si>
  <si>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</si>
  <si>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</si>
  <si>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</si>
  <si>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111251103</t>
  </si>
  <si>
    <t>Odstranění křovin a stromů průměru kmene do 100 mm i s kořeny sklonu terénu do 1:5 z celkové plochy přes 500 m2 strojně</t>
  </si>
  <si>
    <t>m2</t>
  </si>
  <si>
    <t>CS ÚRS 2021 01</t>
  </si>
  <si>
    <t>4</t>
  </si>
  <si>
    <t>508572078</t>
  </si>
  <si>
    <t>PP</t>
  </si>
  <si>
    <t>Odstranění křovin a stromů s odstraněním kořenů strojně průměru kmene do 100 mm v rovině nebo ve svahu sklonu terénu do 1:5, při celkové ploše přes 500 m2</t>
  </si>
  <si>
    <t>VV</t>
  </si>
  <si>
    <t>viz C.6, D.6.a</t>
  </si>
  <si>
    <t>1182,4</t>
  </si>
  <si>
    <t>Součet</t>
  </si>
  <si>
    <t>112101101</t>
  </si>
  <si>
    <t>Odstranění stromů listnatých průměru kmene do 300 mm</t>
  </si>
  <si>
    <t>kus</t>
  </si>
  <si>
    <t>-359428333</t>
  </si>
  <si>
    <t>Odstranění stromů s odřezáním kmene a s odvětvením listnatých, průměru kmene přes 100 do 300 mm</t>
  </si>
  <si>
    <t>104+121</t>
  </si>
  <si>
    <t>112101102</t>
  </si>
  <si>
    <t>Odstranění stromů listnatých průměru kmene do 500 mm</t>
  </si>
  <si>
    <t>1614501198</t>
  </si>
  <si>
    <t>Odstranění stromů s odřezáním kmene a s odvětvením listnatých, průměru kmene přes 300 do 500 mm</t>
  </si>
  <si>
    <t>49</t>
  </si>
  <si>
    <t>112201101</t>
  </si>
  <si>
    <t>Odstranění pařezů D do 300 mm</t>
  </si>
  <si>
    <t>-1175460665</t>
  </si>
  <si>
    <t>Odstranění pařezů strojně s jejich vykopáním, vytrháním nebo odstřelením průměru přes 100 do 300 mm</t>
  </si>
  <si>
    <t>225</t>
  </si>
  <si>
    <t>5</t>
  </si>
  <si>
    <t>112201102</t>
  </si>
  <si>
    <t>Odstranění pařezů D do 500 mm</t>
  </si>
  <si>
    <t>950426149</t>
  </si>
  <si>
    <t>Odstranění pařezů strojně s jejich vykopáním, vytrháním nebo odstřelením průměru přes 300 do 500 mm</t>
  </si>
  <si>
    <t>6</t>
  </si>
  <si>
    <t>113106292</t>
  </si>
  <si>
    <t>Rozebrání vozovek ze silničních dílců spáry zalité cementovou maltou strojně pl přes 50 do 200 m2</t>
  </si>
  <si>
    <t>-44024160</t>
  </si>
  <si>
    <t>Rozebrání dlažeb a dílců vozovek a ploch s přemístěním hmot na skládku na vzdálenost do 3 m nebo s naložením na dopravní prostředek, s jakoukoliv výplní spár strojně plochy jednotlivě přes 50 m2 do 200 m2 ze silničních dílců jakýchkoliv rozměrů, s ložem z kameniva nebo živice se spárami zalitými cementovou maltou</t>
  </si>
  <si>
    <t>viz D.6.a, D.6.b.1, -.4.3</t>
  </si>
  <si>
    <t>rozebrání plocha z panelů</t>
  </si>
  <si>
    <t>"dočasně zpevněná"200</t>
  </si>
  <si>
    <t>"manipulační pruh"300</t>
  </si>
  <si>
    <t>7</t>
  </si>
  <si>
    <t>113107162</t>
  </si>
  <si>
    <t>Odstranění podkladu z kameniva drceného tl 200 mm strojně pl přes 50 do 200 m2</t>
  </si>
  <si>
    <t>-1993311477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</si>
  <si>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</si>
  <si>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viz D.6.a, D.6.b.1</t>
  </si>
  <si>
    <t>zpevněné plochy panely</t>
  </si>
  <si>
    <t>200+300</t>
  </si>
  <si>
    <t>8</t>
  </si>
  <si>
    <t>115001105</t>
  </si>
  <si>
    <t>Převedení vody potrubím DN do 600</t>
  </si>
  <si>
    <t>m</t>
  </si>
  <si>
    <t>-1013363070</t>
  </si>
  <si>
    <t>Převedení vody potrubím průměru DN přes 300 do 600</t>
  </si>
  <si>
    <t xml:space="preserve">viz D.6.a, D.6.b.8, </t>
  </si>
  <si>
    <t>provizorní potrubí DN 400</t>
  </si>
  <si>
    <t>40</t>
  </si>
  <si>
    <t>9</t>
  </si>
  <si>
    <t>115101201</t>
  </si>
  <si>
    <t>Čerpání vody na dopravní výšku do 10 m průměrný přítok do 500 l/min</t>
  </si>
  <si>
    <t>hod</t>
  </si>
  <si>
    <t>-194536201</t>
  </si>
  <si>
    <t>Čerpání vody na dopravní výšku do 10 m s uvažovaným průměrným přítokem do 500 l/min</t>
  </si>
  <si>
    <t>viz D.6.a</t>
  </si>
  <si>
    <t>při zakládání objektu - předpoklad</t>
  </si>
  <si>
    <t>720</t>
  </si>
  <si>
    <t>10</t>
  </si>
  <si>
    <t>115101301</t>
  </si>
  <si>
    <t>Pohotovost čerpací soupravy pro dopravní výšku do 10 m přítok do 500 l/min</t>
  </si>
  <si>
    <t>den</t>
  </si>
  <si>
    <t>-1772605889</t>
  </si>
  <si>
    <t>Pohotovost záložní čerpací soupravy pro dopravní výšku do 10 m s uvažovaným průměrným přítokem do 500 l/min</t>
  </si>
  <si>
    <t>při zakládání objektu - dle potřeby</t>
  </si>
  <si>
    <t>60</t>
  </si>
  <si>
    <t>11</t>
  </si>
  <si>
    <t>121151123</t>
  </si>
  <si>
    <t>Sejmutí ornice plochy přes 500 m2 tl vrstvy do 200 mm strojně</t>
  </si>
  <si>
    <t>1147808358</t>
  </si>
  <si>
    <t>Sejmutí ornice strojně při souvislé ploše přes 500 m2, tl. vrstvy do 200 mm</t>
  </si>
  <si>
    <t>viz D.6.b.5, -6, -7, -4</t>
  </si>
  <si>
    <t>odstranění drnu</t>
  </si>
  <si>
    <t>"hráz"5087</t>
  </si>
  <si>
    <t>"zemník"14982</t>
  </si>
  <si>
    <t>"zátopa"630</t>
  </si>
  <si>
    <t>12</t>
  </si>
  <si>
    <t>122251407</t>
  </si>
  <si>
    <t>Vykopávky v zemníku na suchu v hornině třídy těžitelnosti I, skupiny 3 objem přes 5000 m3 strojně</t>
  </si>
  <si>
    <t>m3</t>
  </si>
  <si>
    <t>-1412294007</t>
  </si>
  <si>
    <t>Vykopávky v zemnících na suchu strojně zapažených i nezapažených v hornině třídy těžitelnosti I skupiny 3 přes 5 000 m3</t>
  </si>
  <si>
    <t>výkop zemník</t>
  </si>
  <si>
    <t>6618</t>
  </si>
  <si>
    <t>"pro násyp SO 01"488</t>
  </si>
  <si>
    <t>13</t>
  </si>
  <si>
    <t>131251107</t>
  </si>
  <si>
    <t>Hloubení jam nezapažených v hornině třídy těžitelnosti I, skupiny 3 objem 5000 m3 strojně</t>
  </si>
  <si>
    <t>-282206954</t>
  </si>
  <si>
    <t>Hloubení nezapažených jam a zářezů strojně s urovnáním dna do předepsaného profilu a spádu v hornině třídy těžitelnosti I skupiny 3 přes 5 000 m3</t>
  </si>
  <si>
    <t>tř. III 90%</t>
  </si>
  <si>
    <t xml:space="preserve">výkopy pro hráz, zavaz. klín a drénu </t>
  </si>
  <si>
    <t>851+456</t>
  </si>
  <si>
    <t>výkopy zátopa</t>
  </si>
  <si>
    <t>3390</t>
  </si>
  <si>
    <t>dočasná zpevněná plocha</t>
  </si>
  <si>
    <t>200*0,35</t>
  </si>
  <si>
    <t>Mezisoučet</t>
  </si>
  <si>
    <t>SFB</t>
  </si>
  <si>
    <t>"řez C"10,2*8,5</t>
  </si>
  <si>
    <t>"řez D"18,5*1,5</t>
  </si>
  <si>
    <t>"řez E"47*(12,6+7,1)</t>
  </si>
  <si>
    <t>"řez F"113,9*1,2</t>
  </si>
  <si>
    <t>"řez G"28*0,6</t>
  </si>
  <si>
    <t>"řez H"24*11,1</t>
  </si>
  <si>
    <t>"řez I"9,8*2,4</t>
  </si>
  <si>
    <t>"řez J"16,7*0,5</t>
  </si>
  <si>
    <t>"řez K"8*4</t>
  </si>
  <si>
    <t>napojení koryta</t>
  </si>
  <si>
    <t>5,0*16</t>
  </si>
  <si>
    <t>odpočet tř. IV+V</t>
  </si>
  <si>
    <t>-(573,399+63,711)</t>
  </si>
  <si>
    <t>14</t>
  </si>
  <si>
    <t>131351105</t>
  </si>
  <si>
    <t>Hloubení jam nezapažených v hornině třídy těžitelnosti II, skupiny 4 objem do 1000 m3 strojně</t>
  </si>
  <si>
    <t>1464796414</t>
  </si>
  <si>
    <t>Hloubení nezapažených jam a zářezů strojně s urovnáním dna do předepsaného profilu a spádu v hornině třídy těžitelnosti II skupiny 4 přes 500 do 1 000 m3</t>
  </si>
  <si>
    <t>tř. IV 9%</t>
  </si>
  <si>
    <t>6371,1*0,09</t>
  </si>
  <si>
    <t>131451103</t>
  </si>
  <si>
    <t>Hloubení jam nezapažených v hornině třídy těžitelnosti II, skupiny 5 objem do 100 m3 strojně</t>
  </si>
  <si>
    <t>1443206590</t>
  </si>
  <si>
    <t>Hloubení nezapažených jam a zářezů strojně s urovnáním dna do předepsaného profilu a spádu v hornině třídy těžitelnosti II skupiny 5 přes 50 do 100 m3</t>
  </si>
  <si>
    <t>tř. V 1%</t>
  </si>
  <si>
    <t>6371,1*0,01</t>
  </si>
  <si>
    <t>16</t>
  </si>
  <si>
    <t>132251104</t>
  </si>
  <si>
    <t>Hloubení rýh nezapažených  š do 800 mm v hornině třídy těžitelnosti I, skupiny 3 objem přes 100 m3 strojně</t>
  </si>
  <si>
    <t>103602753</t>
  </si>
  <si>
    <t>Hloubení nezapažených rýh šířky do 800 mm strojně s urovnáním dna do předepsaného profilu a spádu v hornině třídy těžitelnosti I skupiny 3 přes 100 m3</t>
  </si>
  <si>
    <t>rýhy pro sběrný drén</t>
  </si>
  <si>
    <t>0,6*0,8*500</t>
  </si>
  <si>
    <t>17</t>
  </si>
  <si>
    <t>132251254</t>
  </si>
  <si>
    <t>Hloubení rýh nezapažených š do 2000 mm v hornině třídy těžitelnosti I, skupiny 3 objem do 500 m3 strojně</t>
  </si>
  <si>
    <t>692451651</t>
  </si>
  <si>
    <t>Hloubení nezapažených rýh šířky přes 800 do 2 000 mm strojně s urovnáním dna do předepsaného profilu a spádu v hornině třídy těžitelnosti I skupiny 3 přes 100 do 500 m3</t>
  </si>
  <si>
    <t>rýhy pro svodný drén</t>
  </si>
  <si>
    <t>1,0*1,2*350</t>
  </si>
  <si>
    <t>18</t>
  </si>
  <si>
    <t>132254101</t>
  </si>
  <si>
    <t>Hloubení rýh zapažených š do 800 mm v hornině třídy těžitelnosti I, skupiny 3 objem do 20 m3 strojně</t>
  </si>
  <si>
    <t>-209027409</t>
  </si>
  <si>
    <t>Hloubení zapažených rýh šířky do 800 mm strojně s urovnáním dna do předepsaného profilu a spádu v hornině třídy těžitelnosti I skupiny 3 do 20 m3</t>
  </si>
  <si>
    <t>viz D.6.b.8, -9</t>
  </si>
  <si>
    <t>prohloubení pro prah</t>
  </si>
  <si>
    <t>0,6*0,8*4,7*1,1</t>
  </si>
  <si>
    <t>0,6*0,8*5,1*1,1</t>
  </si>
  <si>
    <t>0,6*0,8*6,8*1,1</t>
  </si>
  <si>
    <t>0,3*0,8*4,85*1,1</t>
  </si>
  <si>
    <t>19</t>
  </si>
  <si>
    <t>162201401</t>
  </si>
  <si>
    <t>Vodorovné přemístění větví stromů listnatých do 1 km D kmene do 300 mm</t>
  </si>
  <si>
    <t>1483612037</t>
  </si>
  <si>
    <t>Vodorovné přemístění větví, kmenů nebo pařezů s naložením, složením a dopravou do 1000 m větví stromů listnatých, průměru kmene přes 100 do 300 mm</t>
  </si>
  <si>
    <t xml:space="preserve">odvoz na skládku </t>
  </si>
  <si>
    <t>20</t>
  </si>
  <si>
    <t>162201402</t>
  </si>
  <si>
    <t>Vodorovné přemístění větví stromů listnatých do 1 km D kmene do 500 mm</t>
  </si>
  <si>
    <t>-1513331740</t>
  </si>
  <si>
    <t>Vodorovné přemístění větví, kmenů nebo pařezů s naložením, složením a dopravou do 1000 m větví stromů listnatých, průměru kmene přes 300 do 500 mm</t>
  </si>
  <si>
    <t>odvoz na skládku</t>
  </si>
  <si>
    <t>162201411</t>
  </si>
  <si>
    <t>Vodorovné přemístění kmenů stromů listnatých do 1 km D kmene do 300 mm</t>
  </si>
  <si>
    <t>-533252874</t>
  </si>
  <si>
    <t>Vodorovné přemístění větví, kmenů nebo pařezů s naložením, složením a dopravou do 1000 m kmenů stromů listnatých, průměru přes 100 do 300 mm</t>
  </si>
  <si>
    <t>odvoz v rámci obce - dle určení investorem</t>
  </si>
  <si>
    <t>22</t>
  </si>
  <si>
    <t>162201412</t>
  </si>
  <si>
    <t>Vodorovné přemístění kmenů stromů listnatých do 1 km D kmene do 500 mm</t>
  </si>
  <si>
    <t>1655463925</t>
  </si>
  <si>
    <t>Vodorovné přemístění větví, kmenů nebo pařezů s naložením, složením a dopravou do 1000 m kmenů stromů listnatých, průměru přes 300 do 500 mm</t>
  </si>
  <si>
    <t>23</t>
  </si>
  <si>
    <t>162201421</t>
  </si>
  <si>
    <t>Vodorovné přemístění pařezů do 1 km D do 300 mm</t>
  </si>
  <si>
    <t>-545374016</t>
  </si>
  <si>
    <t>Vodorovné přemístění větví, kmenů nebo pařezů s naložením, složením a dopravou do 1000 m pařezů kmenů, průměru přes 100 do 300 mm</t>
  </si>
  <si>
    <t xml:space="preserve">odvoz na skládku do </t>
  </si>
  <si>
    <t>24</t>
  </si>
  <si>
    <t>162201422</t>
  </si>
  <si>
    <t>Vodorovné přemístění pařezů do 1 km D do 500 mm</t>
  </si>
  <si>
    <t>-1891590244</t>
  </si>
  <si>
    <t>Vodorovné přemístění větví, kmenů nebo pařezů s naložením, složením a dopravou do 1000 m pařezů kmenů, průměru přes 300 do 500 mm</t>
  </si>
  <si>
    <t>25</t>
  </si>
  <si>
    <t>162301501</t>
  </si>
  <si>
    <t>Vodorovné přemístění křovin do 5 km D kmene do 100 mm</t>
  </si>
  <si>
    <t>760835508</t>
  </si>
  <si>
    <t>Vodorovné přemístění smýcených křovin do průměru kmene 100 mm na vzdálenost do 5 000 m</t>
  </si>
  <si>
    <t>odvoz odstraněných náletových dřevin - dle určení investorem</t>
  </si>
  <si>
    <t>předpoklad skládka 10km</t>
  </si>
  <si>
    <t>1182,4*2</t>
  </si>
  <si>
    <t>26</t>
  </si>
  <si>
    <t>162301931</t>
  </si>
  <si>
    <t>Příplatek k vodorovnému přemístění větví stromů listnatých D kmene do 300 mm ZKD 1 km</t>
  </si>
  <si>
    <t>-1850259237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</si>
  <si>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</si>
  <si>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odvoz na skládku do 10km</t>
  </si>
  <si>
    <t>225*9</t>
  </si>
  <si>
    <t>27</t>
  </si>
  <si>
    <t>162301932</t>
  </si>
  <si>
    <t>Příplatek k vodorovnému přemístění větví stromů listnatých D kmene do 500 mm ZKD 1 km</t>
  </si>
  <si>
    <t>1723260021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</si>
  <si>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</si>
  <si>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49*9</t>
  </si>
  <si>
    <t>28</t>
  </si>
  <si>
    <t>162301971</t>
  </si>
  <si>
    <t>Příplatek k vodorovnému přemístění pařezů D 300 mm ZKD 1 km</t>
  </si>
  <si>
    <t>1848759477</t>
  </si>
  <si>
    <t>Vodorovné přemístění větví, kmenů nebo pařezů s naložením, složením a dopravou Příplatek k cenám za každých dalších i započatých 1000 m přes 1000 m pařezů kmenů, průměru přes 100 do 300 mm</t>
  </si>
  <si>
    <t>29</t>
  </si>
  <si>
    <t>162301972</t>
  </si>
  <si>
    <t>Příplatek k vodorovnému přemístění pařezů D 500 mm ZKD 1 km</t>
  </si>
  <si>
    <t>2144301991</t>
  </si>
  <si>
    <t>Vodorovné přemístění větví, kmenů nebo pařezů s naložením, složením a dopravou Příplatek k cenám za každých dalších i započatých 1000 m přes 1000 m pařezů kmenů, průměru přes 300 do 500 mm</t>
  </si>
  <si>
    <t>30</t>
  </si>
  <si>
    <t>162351103</t>
  </si>
  <si>
    <t>Vodorovné přemístění do 500 m výkopku/sypaniny z horniny třídy těžitelnosti I, skupiny 1 až 3</t>
  </si>
  <si>
    <t>-538090750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</si>
  <si>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</si>
  <si>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drn na meziskládku</t>
  </si>
  <si>
    <t>3359,2</t>
  </si>
  <si>
    <t>ze zemníku na meziskládku</t>
  </si>
  <si>
    <t>6618+488</t>
  </si>
  <si>
    <t>z meziskládky do hráze</t>
  </si>
  <si>
    <t>výkopy hráz na meziskládku</t>
  </si>
  <si>
    <t>zpět zásyp koryta</t>
  </si>
  <si>
    <t>363</t>
  </si>
  <si>
    <t>násyp zátopa</t>
  </si>
  <si>
    <t>117</t>
  </si>
  <si>
    <t>výkop SFB na meziskládku</t>
  </si>
  <si>
    <t>1524,1</t>
  </si>
  <si>
    <t>zpětný zásyp SFB</t>
  </si>
  <si>
    <t>894,12+36</t>
  </si>
  <si>
    <t>31</t>
  </si>
  <si>
    <t>162751117</t>
  </si>
  <si>
    <t>Vodorovné přemístění do 10000 m výkopku/sypaniny z horniny třídy těžitelnosti I, skupiny 1 až 3</t>
  </si>
  <si>
    <t>735334095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</si>
  <si>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</si>
  <si>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odvoz přebytku zeminy na skládku do 10km</t>
  </si>
  <si>
    <t>výkopy hráze (odpočet zásypu koryta, zátopa)</t>
  </si>
  <si>
    <t>(851+456)-(363+117)</t>
  </si>
  <si>
    <t>"zátopa"3390</t>
  </si>
  <si>
    <t>drn</t>
  </si>
  <si>
    <t>přebytek zeminy SFB</t>
  </si>
  <si>
    <t>(1524,1+10,045)-(894,12+36)</t>
  </si>
  <si>
    <t>přebytek z rýh drenáže na skládku</t>
  </si>
  <si>
    <t>"svodný"420-220,5</t>
  </si>
  <si>
    <t>"sběrný"240-129</t>
  </si>
  <si>
    <t>odpočet tř. V</t>
  </si>
  <si>
    <t>-84,907</t>
  </si>
  <si>
    <t>32</t>
  </si>
  <si>
    <t>162751137</t>
  </si>
  <si>
    <t>Vodorovné přemístění do 10000 m výkopku/sypaniny z horniny třídy těžitelnosti II, skupiny 4 a 5</t>
  </si>
  <si>
    <t>1605254272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</si>
  <si>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</si>
  <si>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viz D.6.a, D.5.b.1</t>
  </si>
  <si>
    <t>tř. V - 1%</t>
  </si>
  <si>
    <t>8490,725*0,01</t>
  </si>
  <si>
    <t>33</t>
  </si>
  <si>
    <t>167151111</t>
  </si>
  <si>
    <t>Nakládání výkopku z hornin třídy těžitelnosti I, skupiny 1 až 3 přes 100 m3</t>
  </si>
  <si>
    <t>-844427035</t>
  </si>
  <si>
    <t>Nakládání, skládání a překládání neulehlého výkopku nebo sypaniny strojně nakládání, množství přes 100 m3, z hornin třídy těžitelnosti I, skupiny 1 až 3</t>
  </si>
  <si>
    <t>drn na skládku</t>
  </si>
  <si>
    <t>zemina na hráz z meziskládku</t>
  </si>
  <si>
    <t>přebytek na skládku SFB</t>
  </si>
  <si>
    <t>1524,1-930,12</t>
  </si>
  <si>
    <t>zpětný zásyp koryta</t>
  </si>
  <si>
    <t>násypy zátopa</t>
  </si>
  <si>
    <t>přebytek výkopu z hráze na skládku</t>
  </si>
  <si>
    <t>34</t>
  </si>
  <si>
    <t>171103201</t>
  </si>
  <si>
    <t>Uložení sypanin z horniny třídy těžitelnosti I a II, skupiny 1 až 4 do hrází nádrží se zhutněním 100 % PS C s příměsí jílu do 20 %</t>
  </si>
  <si>
    <t>-1193521749</t>
  </si>
  <si>
    <t>Uložení netříděných sypanin do zemních hrází z hornin třídy těžitelnosti I a II, skupiny 1 až 4 pro jakoukoliv šířku koruny přehradních a jiných vodních nádrží se zhutněním do 100 % PS - koef. C s příměsí jílové hlíny do 20 % objemu</t>
  </si>
  <si>
    <t>násyp hráze zeminou ze zemníku</t>
  </si>
  <si>
    <t>35</t>
  </si>
  <si>
    <t>171151101</t>
  </si>
  <si>
    <t>Hutnění boků násypů pro jakýkoliv sklon a míru zhutnění svahu</t>
  </si>
  <si>
    <t>-1480578759</t>
  </si>
  <si>
    <t>Hutnění boků násypů z hornin soudržných a sypkých pro jakýkoliv sklon, délku a míru zhutnění svahu</t>
  </si>
  <si>
    <t>5077</t>
  </si>
  <si>
    <t>36</t>
  </si>
  <si>
    <t>171151103</t>
  </si>
  <si>
    <t>Uložení sypaniny z hornin soudržných do násypů zhutněných strojně</t>
  </si>
  <si>
    <t>2128964584</t>
  </si>
  <si>
    <t>Uložení sypanin do násypů strojně s rozprostřením sypaniny ve vrstvách a s hrubým urovnáním zhutněných z hornin soudržných jakékoliv třídy těžitelnosti</t>
  </si>
  <si>
    <t>viz D.6.a, D.6.b.1, -6</t>
  </si>
  <si>
    <t>zásyp koryta</t>
  </si>
  <si>
    <t>37</t>
  </si>
  <si>
    <t>171201201</t>
  </si>
  <si>
    <t>Uložení sypaniny na skládky nebo meziskládky</t>
  </si>
  <si>
    <t>-152662646</t>
  </si>
  <si>
    <t>Uložení sypaniny na skládky nebo meziskládky bez hutnění s upravením uložené sypaniny do předepsaného tvaru</t>
  </si>
  <si>
    <t>uložení na mezideponii</t>
  </si>
  <si>
    <t xml:space="preserve">výkopy hráz </t>
  </si>
  <si>
    <t>výkop SFB</t>
  </si>
  <si>
    <t>38</t>
  </si>
  <si>
    <t>171201231</t>
  </si>
  <si>
    <t>Poplatek za uložení zeminy a kamení na recyklační skládce (skládkovné) kód odpadu 17 05 04</t>
  </si>
  <si>
    <t>t</t>
  </si>
  <si>
    <t>156424631</t>
  </si>
  <si>
    <t>Poplatek za uložení stavebního odpadu na recyklační skládce (skládkovné) zeminy a kamení zatříděného do Katalogu odpadů pod kódem 17 05 04</t>
  </si>
  <si>
    <t>dle pol. 162701105, -155</t>
  </si>
  <si>
    <t>(8405,818+84,907)*1,8</t>
  </si>
  <si>
    <t>39</t>
  </si>
  <si>
    <t>171900R1</t>
  </si>
  <si>
    <t>Nákup a dovoz vhodné zeminy pro ohumusování</t>
  </si>
  <si>
    <t>644415020</t>
  </si>
  <si>
    <t>P</t>
  </si>
  <si>
    <t>Poznámka k položce:
Položka zahrnuje nákup zeminy včetně potřebné dopravy na místo určení.</t>
  </si>
  <si>
    <t>1124*0,1*1,8</t>
  </si>
  <si>
    <t>17023*0,1*1,8</t>
  </si>
  <si>
    <t>174101101</t>
  </si>
  <si>
    <t>Zásyp jam, šachet rýh nebo kolem objektů sypaninou se zhutněním</t>
  </si>
  <si>
    <t>-1610595040</t>
  </si>
  <si>
    <t>Zásyp sypaninou z jakékoliv horniny strojně s uložením výkopku ve vrstvách se zhutněním jam, šachet, rýh nebo kolem objektů v těchto vykopávkách</t>
  </si>
  <si>
    <t>viz D.6.a, D.6.b.4.1</t>
  </si>
  <si>
    <t>zpětný zásyp</t>
  </si>
  <si>
    <t>"dočasně zpevněná plocha"200*0,35</t>
  </si>
  <si>
    <t>"řez D"2,8*2*1,5</t>
  </si>
  <si>
    <t>"řez E"32,6*(12,6+7,1)</t>
  </si>
  <si>
    <t>"řez F"92,9*1,2</t>
  </si>
  <si>
    <t>"řez G"6,5*2*0,6</t>
  </si>
  <si>
    <t>"řez H"4,9*2*11,1</t>
  </si>
  <si>
    <t>"řez I"2,8*2*2,4</t>
  </si>
  <si>
    <t>"řez J"2,0*2*0,5</t>
  </si>
  <si>
    <t>zásyp koryta u výtoku</t>
  </si>
  <si>
    <t>1,8*20</t>
  </si>
  <si>
    <t>zásyp odstraněné studny</t>
  </si>
  <si>
    <t>0,6*0,6*3,14*2,6</t>
  </si>
  <si>
    <t>zpětný zásyp drénů</t>
  </si>
  <si>
    <t>"svodný"420-(1,0*0,57*350)</t>
  </si>
  <si>
    <t>"sběrný"240-(0,6*0,37*500)</t>
  </si>
  <si>
    <t>41</t>
  </si>
  <si>
    <t>M</t>
  </si>
  <si>
    <t>58343959</t>
  </si>
  <si>
    <t>kamenivo drcené hrubé frakce 32/63</t>
  </si>
  <si>
    <t>-456758869</t>
  </si>
  <si>
    <t>specifikace k pol.174101101</t>
  </si>
  <si>
    <t>zásyp studny</t>
  </si>
  <si>
    <t>2,939*2,0</t>
  </si>
  <si>
    <t>42</t>
  </si>
  <si>
    <t>181301111</t>
  </si>
  <si>
    <t>Rozprostření ornice tl vrstvy do 200 mm pl přes 500 m2 v rovině nebo ve svahu do 1:5 strojně</t>
  </si>
  <si>
    <t>263279223</t>
  </si>
  <si>
    <t>Rozprostření a urovnání ornice v rovině nebo ve svahu sklonu do 1:5 strojně při souvislé ploše přes 500 m2, tl. vrstvy do 200 mm</t>
  </si>
  <si>
    <t>koruna hráze</t>
  </si>
  <si>
    <t>256*4</t>
  </si>
  <si>
    <t>plochy zasypávané</t>
  </si>
  <si>
    <t>100</t>
  </si>
  <si>
    <t>43</t>
  </si>
  <si>
    <t>181411121</t>
  </si>
  <si>
    <t>Založení lučního trávníku výsevem plochy do 1000 m2 v rovině a ve svahu do 1:5</t>
  </si>
  <si>
    <t>630243167</t>
  </si>
  <si>
    <t>Založení trávníku na půdě předem připravené plochy do 1000 m2 výsevem včetně utažení lučního v rovině nebo na svahu do 1:5</t>
  </si>
  <si>
    <t>koruna</t>
  </si>
  <si>
    <t>1024</t>
  </si>
  <si>
    <t>200</t>
  </si>
  <si>
    <t>úprava terénu - dotčené plochy stavbou</t>
  </si>
  <si>
    <t>2000</t>
  </si>
  <si>
    <t>44</t>
  </si>
  <si>
    <t>00572472</t>
  </si>
  <si>
    <t>osivo směs travní krajinná-rovinná</t>
  </si>
  <si>
    <t>kg</t>
  </si>
  <si>
    <t>1422972673</t>
  </si>
  <si>
    <t>specifikace k pol.181411121</t>
  </si>
  <si>
    <t>3324*0,03*1,03</t>
  </si>
  <si>
    <t>45</t>
  </si>
  <si>
    <t>181451122</t>
  </si>
  <si>
    <t>Založení lučního trávníku výsevem plochy přes 1000 m2 ve svahu do 1:2</t>
  </si>
  <si>
    <t>2013367566</t>
  </si>
  <si>
    <t>Založení trávníku na půdě předem připravené plochy přes 1000 m2 výsevem včetně utažení lučního na svahu přes 1:5 do 1:2</t>
  </si>
  <si>
    <t>hráz</t>
  </si>
  <si>
    <t>5289</t>
  </si>
  <si>
    <t>odpočet koruny</t>
  </si>
  <si>
    <t>-1024</t>
  </si>
  <si>
    <t>zemník</t>
  </si>
  <si>
    <t>11994</t>
  </si>
  <si>
    <t>zátopa</t>
  </si>
  <si>
    <t>764</t>
  </si>
  <si>
    <t>46</t>
  </si>
  <si>
    <t>00572474</t>
  </si>
  <si>
    <t>osivo směs travní krajinná-svahová</t>
  </si>
  <si>
    <t>97356641</t>
  </si>
  <si>
    <t xml:space="preserve">specifikace k pol.181451122, </t>
  </si>
  <si>
    <t>17023*0,03*1,03</t>
  </si>
  <si>
    <t>47</t>
  </si>
  <si>
    <t>181951111</t>
  </si>
  <si>
    <t>Úprava pláně v hornině třídy těžitelnosti I, skupiny 1 až 3 bez zhutnění strojně</t>
  </si>
  <si>
    <t>-1554075134</t>
  </si>
  <si>
    <t>Úprava pláně vyrovnáním výškových rozdílů strojně v hornině třídy těžitelnosti I, skupiny 1 až 3 bez zhutnění</t>
  </si>
  <si>
    <t>dočasná zpevněná plocha - urovnání</t>
  </si>
  <si>
    <t>48</t>
  </si>
  <si>
    <t>181951112</t>
  </si>
  <si>
    <t>Úprava pláně v hornině třídy těžitelnosti I, skupiny 1 až 3 se zhutněním strojně</t>
  </si>
  <si>
    <t>944757137</t>
  </si>
  <si>
    <t>Úprava pláně vyrovnáním výškových rozdílů strojně v hornině třídy těžitelnosti I, skupiny 1 až 3 se zhutněním</t>
  </si>
  <si>
    <t>1117</t>
  </si>
  <si>
    <t>zpěvněná plocha panely</t>
  </si>
  <si>
    <t>"dočasná plocha"200</t>
  </si>
  <si>
    <t>"manipzulační pruh"300</t>
  </si>
  <si>
    <t>194</t>
  </si>
  <si>
    <t>182151111</t>
  </si>
  <si>
    <t>Svahování v zářezech v hornině třídy těžitelnosti I, skupiny 1 až 3 strojně</t>
  </si>
  <si>
    <t>522606930</t>
  </si>
  <si>
    <t>Svahování trvalých svahů do projektovaných profilů strojně s potřebným přemístěním výkopku při svahování v zářezech v hornině třídy těžitelnosti I, skupiny 1 až 3</t>
  </si>
  <si>
    <t>772</t>
  </si>
  <si>
    <t>průleh</t>
  </si>
  <si>
    <t>(170+147)*(2,2+2,2)</t>
  </si>
  <si>
    <t xml:space="preserve">viz D.6.b.8, </t>
  </si>
  <si>
    <t>dlažba SFB</t>
  </si>
  <si>
    <t>19*1,1</t>
  </si>
  <si>
    <t>"skluz"44,1*1,1</t>
  </si>
  <si>
    <t>"zához"(45,8+47,8)*1,1</t>
  </si>
  <si>
    <t>50</t>
  </si>
  <si>
    <t>182201101</t>
  </si>
  <si>
    <t>Svahování násypů strojně</t>
  </si>
  <si>
    <t>-1193572445</t>
  </si>
  <si>
    <t>Svahování trvalých svahů do projektovaných profilů strojně s potřebným přemístěním výkopku při svahování násypů v jakékoliv hornině</t>
  </si>
  <si>
    <t xml:space="preserve">hráz </t>
  </si>
  <si>
    <t>51</t>
  </si>
  <si>
    <t>182301131</t>
  </si>
  <si>
    <t>Rozprostření ornice pl přes 500 m2 ve svahu nad 1:5 tl vrstvy do 200 mm strojně</t>
  </si>
  <si>
    <t>1821500762</t>
  </si>
  <si>
    <t>Rozprostření a urovnání ornice ve svahu sklonu přes 1:5 strojně při souvislé ploše přes 500 m2, tl. vrstvy do 200 mm</t>
  </si>
  <si>
    <t>Zakládání</t>
  </si>
  <si>
    <t>52</t>
  </si>
  <si>
    <t>212572111</t>
  </si>
  <si>
    <t>Lože pro trativody ze štěrkopísku tříděného</t>
  </si>
  <si>
    <t>-2124748183</t>
  </si>
  <si>
    <t>viz D.6.b.5, -7, -4.1</t>
  </si>
  <si>
    <t>patní drén</t>
  </si>
  <si>
    <t>štěrkopísek drén 4-8</t>
  </si>
  <si>
    <t>271</t>
  </si>
  <si>
    <t>53</t>
  </si>
  <si>
    <t>212752111</t>
  </si>
  <si>
    <t>Trativod z drenážních trubek korugovaných PE-HD SN 4 perforace 220° včetně lože otevřený výkop DN 100 pro liniové stavby</t>
  </si>
  <si>
    <t>1044131399</t>
  </si>
  <si>
    <t>Trativody z drenážních trubek pro liniové stavby a komunikace se zřízením štěrkového lože pod trubky a s jejich obsypem v otevřeném výkopu trubka korugovaná sendvičová PE-HD SN 4 perforace 220° DN 100</t>
  </si>
  <si>
    <t>sběrný drén</t>
  </si>
  <si>
    <t>500</t>
  </si>
  <si>
    <t>54</t>
  </si>
  <si>
    <t>212752115</t>
  </si>
  <si>
    <t>Trativod z drenážních trubek korugovaných PE-HD SN 4 perforace 220° včetně lože otevřený výkop DN 300 pro liniové stavby</t>
  </si>
  <si>
    <t>1199630243</t>
  </si>
  <si>
    <t>Trativody z drenážních trubek pro liniové stavby a komunikace se zřízením štěrkového lože pod trubky a s jejich obsypem v otevřeném výkopu trubka korugovaná sendvičová PE-HD SN 4 perforace 220° DN 300</t>
  </si>
  <si>
    <t>svodný drén</t>
  </si>
  <si>
    <t>350</t>
  </si>
  <si>
    <t>55</t>
  </si>
  <si>
    <t>212755218</t>
  </si>
  <si>
    <t>Trativody z drenážních trubek plastových flexibilních D 200 mm bez lože</t>
  </si>
  <si>
    <t>820619049</t>
  </si>
  <si>
    <t>Trativody bez lože z drenážních trubek plastových flexibilních D 200 mm</t>
  </si>
  <si>
    <t>doporučeno použít potrubí s neperforovaným dnem a perforací v rozsahu 240°</t>
  </si>
  <si>
    <t>56</t>
  </si>
  <si>
    <t>213141112</t>
  </si>
  <si>
    <t>Zřízení vrstvy z geotextilie v rovině nebo ve sklonu do 1:5 š do 6 m</t>
  </si>
  <si>
    <t>1308286653</t>
  </si>
  <si>
    <t>Zřízení vrstvy z geotextilie filtrační, separační, odvodňovací, ochranné, výztužné nebo protierozní v rovině nebo ve sklonu do 1:5, šířky přes 3 do 6 m</t>
  </si>
  <si>
    <t>pod balvanitý skluz</t>
  </si>
  <si>
    <t>44,1*1,1</t>
  </si>
  <si>
    <t>57</t>
  </si>
  <si>
    <t>69311068</t>
  </si>
  <si>
    <t>geotextilie netkaná separační, ochranná, filtrační, drenážní PP 300g/m2</t>
  </si>
  <si>
    <t>1954742027</t>
  </si>
  <si>
    <t>specifikace k pol.213141112</t>
  </si>
  <si>
    <t>48,51*1,15</t>
  </si>
  <si>
    <t>58</t>
  </si>
  <si>
    <t>213311111</t>
  </si>
  <si>
    <t>Polštáře zhutněné pod základy z kameniva drceného frakce 63 až 125 mm</t>
  </si>
  <si>
    <t>231289500</t>
  </si>
  <si>
    <t>Polštáře zhutněné pod základy z kameniva hrubého drceného, frakce 63 - 125 mm</t>
  </si>
  <si>
    <t>polštář pod SFB</t>
  </si>
  <si>
    <t>"řez D"20,0*0,6</t>
  </si>
  <si>
    <t>"řez E"(12,6+7,1)*5,6*0,6</t>
  </si>
  <si>
    <t>"řez F"6,9*1,2*0,6</t>
  </si>
  <si>
    <t>"řez H"5,6*11,7*0,6</t>
  </si>
  <si>
    <t>"řez I"2,85*2,4*0,6</t>
  </si>
  <si>
    <t>"řez J"9,35*0,5*0,6</t>
  </si>
  <si>
    <t>"řez K"18,8*0,6</t>
  </si>
  <si>
    <t>59</t>
  </si>
  <si>
    <t>226111113</t>
  </si>
  <si>
    <t>Vrty velkoprofilové svislé nezapažené D do 450 mm hl do 5 m hor. III</t>
  </si>
  <si>
    <t>1445342389</t>
  </si>
  <si>
    <t>Velkoprofilové vrty náběrovým vrtáním svislé nezapažené průměru přes 400 do 450 mm, v hl od 0 do 5 m v hornině tř. III</t>
  </si>
  <si>
    <t>příslušné vrtání pro zvolenou technologii injektáže (dle zhotovitele)</t>
  </si>
  <si>
    <t>předpoklad použití vrtů</t>
  </si>
  <si>
    <t>92/0,4*4</t>
  </si>
  <si>
    <t>274313911</t>
  </si>
  <si>
    <t>Základové pásy z betonu tř. C 30/37</t>
  </si>
  <si>
    <t>1929307169</t>
  </si>
  <si>
    <t>Základy z betonu prostého pasy betonu kamenem neprokládaného tř. C 30/37</t>
  </si>
  <si>
    <t>zajištovací prahy u schodiště</t>
  </si>
  <si>
    <t>0,6*0,8*1,6*2</t>
  </si>
  <si>
    <t>15,5*0,8*0,3*2</t>
  </si>
  <si>
    <t>61</t>
  </si>
  <si>
    <t>274322611</t>
  </si>
  <si>
    <t>Základové pasy ze ŽB se zvýšenými nároky na prostředí tř. C 30/37</t>
  </si>
  <si>
    <t>-789887318</t>
  </si>
  <si>
    <t>Základy z betonu železového (bez výztuže) pasy z betonu se zvýšenými nároky na prostředí tř. C 30/37</t>
  </si>
  <si>
    <t>"zavaz.žebro"(0,7*3,5)+(0,55*5,9)</t>
  </si>
  <si>
    <t>62</t>
  </si>
  <si>
    <t>274351121</t>
  </si>
  <si>
    <t>Zřízení bednění základových pasů rovného</t>
  </si>
  <si>
    <t>-1973974471</t>
  </si>
  <si>
    <t>Bednění základů pasů rovné zřízení</t>
  </si>
  <si>
    <t>1,5*3,5</t>
  </si>
  <si>
    <t>0,7*2*5,9</t>
  </si>
  <si>
    <t>prahy schodiště</t>
  </si>
  <si>
    <t>0,6*0,8*4</t>
  </si>
  <si>
    <t>0,8*1,6*4</t>
  </si>
  <si>
    <t>15,5*0,8*4</t>
  </si>
  <si>
    <t>63</t>
  </si>
  <si>
    <t>274351122</t>
  </si>
  <si>
    <t>Odstranění bednění základových pasů rovného</t>
  </si>
  <si>
    <t>-5958016</t>
  </si>
  <si>
    <t>Bednění základů pasů rovné odstranění</t>
  </si>
  <si>
    <t>70,15</t>
  </si>
  <si>
    <t>64</t>
  </si>
  <si>
    <t>282606021</t>
  </si>
  <si>
    <t>Trysková injektáž těsnící stěny tloušťka do 400 mm standardní podmínky</t>
  </si>
  <si>
    <t>-173316894</t>
  </si>
  <si>
    <t>Trysková injektáž těsnících stěn ve standardních podmínkách, tloušťky do 400 mm</t>
  </si>
  <si>
    <t>65</t>
  </si>
  <si>
    <t>58521113</t>
  </si>
  <si>
    <t>cement portlandský CEM I 52,5MPa</t>
  </si>
  <si>
    <t>530602826</t>
  </si>
  <si>
    <t>Poznámka k položce:
Položka může být uvažována jako kompletní injektážní směs (např. jílocementová) a dle toho naceněna. Přesná technologie injektáže a její směsi bude zvolena dle technologie zhotovitele.</t>
  </si>
  <si>
    <t>specifikace k pol.282606021</t>
  </si>
  <si>
    <t>přesný objem pojiva(směsi) bude stanoven zhotovitelem dle použité technologie injektáže</t>
  </si>
  <si>
    <t>předpoklad pro nacenění</t>
  </si>
  <si>
    <t>350*0,4*0,2</t>
  </si>
  <si>
    <t>Svislé a kompletní konstrukce</t>
  </si>
  <si>
    <t>66</t>
  </si>
  <si>
    <t>317941121</t>
  </si>
  <si>
    <t>Osazování ocelových válcovaných nosníků na zdivu I, IE, U, UE nebo L do č 12</t>
  </si>
  <si>
    <t>-1653825815</t>
  </si>
  <si>
    <t>Osazování ocelových válcovaných nosníků na zdivu I nebo IE nebo U nebo UE nebo L do č. 12 nebo výšky do 120 mm</t>
  </si>
  <si>
    <t>viz D.6.b.8, -9, 10, -11</t>
  </si>
  <si>
    <t>sdružený objekt</t>
  </si>
  <si>
    <t xml:space="preserve">osazení L profilu </t>
  </si>
  <si>
    <t>9,8kg</t>
  </si>
  <si>
    <t>9,8*0,001</t>
  </si>
  <si>
    <t>osazení U profilu</t>
  </si>
  <si>
    <t>4x26,9kg</t>
  </si>
  <si>
    <t>(4*26,9)*0,001</t>
  </si>
  <si>
    <t>67</t>
  </si>
  <si>
    <t>13010420</t>
  </si>
  <si>
    <t>úhelník ocelový rovnostranný jakost 11 375 50x50x5mm</t>
  </si>
  <si>
    <t>-2101719088</t>
  </si>
  <si>
    <t>specifikace k pol.317941121</t>
  </si>
  <si>
    <t>68</t>
  </si>
  <si>
    <t>13010812</t>
  </si>
  <si>
    <t>ocel profilová UPN 65 jakost 11 375</t>
  </si>
  <si>
    <t>-289480767</t>
  </si>
  <si>
    <t>69</t>
  </si>
  <si>
    <t>320902021</t>
  </si>
  <si>
    <t>Úprava ploch betonových konstrukcí do 28 dnů očištěním vodou</t>
  </si>
  <si>
    <t>106502785</t>
  </si>
  <si>
    <t>Dodatečná úprava ploch betonových konstrukcí s naložením suti na dopravní prostředek nebo s odklizením na hromady do vzdálenosti 3 m přes 4 dny do 28 dnů tvrdnutí betonu očištěním tlakovou vodou</t>
  </si>
  <si>
    <t>viz D.6.b.8, -9, D.6.a</t>
  </si>
  <si>
    <t>ošetření pracovních spar</t>
  </si>
  <si>
    <t>144</t>
  </si>
  <si>
    <t>70</t>
  </si>
  <si>
    <t>320902031</t>
  </si>
  <si>
    <t>Úprava ploch betonových konstrukcí do 28 dnů zdrsněním kladivy</t>
  </si>
  <si>
    <t>-1532110220</t>
  </si>
  <si>
    <t>Dodatečná úprava ploch betonových konstrukcí s naložením suti na dopravní prostředek nebo s odklizením na hromady do vzdálenosti 3 m přes 4 dny do 28 dnů tvrdnutí betonu zdrsněním kladivy</t>
  </si>
  <si>
    <t>71</t>
  </si>
  <si>
    <t>321321116</t>
  </si>
  <si>
    <t>Konstrukce vodních staveb ze ŽB mrazuvzdorného tř. C 30/37</t>
  </si>
  <si>
    <t>-610518409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</si>
  <si>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</si>
  <si>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"řez D"20,0*0,9</t>
  </si>
  <si>
    <t>2,65*0,5*3,5</t>
  </si>
  <si>
    <t>5,5*1,1*0,5*2</t>
  </si>
  <si>
    <t>"řez E"(13,9-4,5)*(13,5+7,1)</t>
  </si>
  <si>
    <t>"řez F"(20,7-4,5)*1,2</t>
  </si>
  <si>
    <t>"řez G"(33,2-4,5)*0,6</t>
  </si>
  <si>
    <t>"řez H"14,95*10,5</t>
  </si>
  <si>
    <t>8,1*0,6*3,5</t>
  </si>
  <si>
    <t>"řez I"3,9*2,85</t>
  </si>
  <si>
    <t>4,7*0,45*1,2</t>
  </si>
  <si>
    <t>4,7*0,3*1,2</t>
  </si>
  <si>
    <t>"řez J"11,3*2*0,5</t>
  </si>
  <si>
    <t>"základ dle řezu L"1,5*8,3*0,9</t>
  </si>
  <si>
    <t>72</t>
  </si>
  <si>
    <t>321351010</t>
  </si>
  <si>
    <t>Bednění konstrukcí vodních staveb rovinné - zřízení</t>
  </si>
  <si>
    <t>-1618628999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</si>
  <si>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</si>
  <si>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"řez D"26*0,9</t>
  </si>
  <si>
    <t>5,5*1,1*4</t>
  </si>
  <si>
    <t>3,5*2*2,65</t>
  </si>
  <si>
    <t>0,5*2,65*2</t>
  </si>
  <si>
    <t>0,5*2,35*2</t>
  </si>
  <si>
    <t>"řez E"(3,2+3,2+6,1)*(13,5+7,1)</t>
  </si>
  <si>
    <t>13,9*2</t>
  </si>
  <si>
    <t>"řez F"(3,7+3,7+6,1)*1,2</t>
  </si>
  <si>
    <t>20,8*2</t>
  </si>
  <si>
    <t>"řez G"(8,4+8,4+6,1)*0,6</t>
  </si>
  <si>
    <t>33,2*2</t>
  </si>
  <si>
    <t>"řez H"(7,8+7,8+6,6+6,6)*10,5</t>
  </si>
  <si>
    <t>15,2</t>
  </si>
  <si>
    <t>3,5*2*8,1</t>
  </si>
  <si>
    <t>8,1*0,5*2</t>
  </si>
  <si>
    <t>"řez I"2,8*4,7*2</t>
  </si>
  <si>
    <t>1,8*4,7</t>
  </si>
  <si>
    <t>1,2*3,8*4</t>
  </si>
  <si>
    <t>3,0*3,8</t>
  </si>
  <si>
    <t>"řez J"20,6*0,9</t>
  </si>
  <si>
    <t>29,4*2</t>
  </si>
  <si>
    <t>4,8*2*0,5</t>
  </si>
  <si>
    <t>73</t>
  </si>
  <si>
    <t>321351020</t>
  </si>
  <si>
    <t>Bednění konstrukcí vodních staveb válcově zakřivené - zřízení</t>
  </si>
  <si>
    <t>-449747593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</si>
  <si>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válcově zakřivených</t>
  </si>
  <si>
    <t>přelivná hrana</t>
  </si>
  <si>
    <t>0,8*10,5*2</t>
  </si>
  <si>
    <t>74</t>
  </si>
  <si>
    <t>321352010</t>
  </si>
  <si>
    <t>Bednění konstrukcí vodních staveb rovinné - odstranění</t>
  </si>
  <si>
    <t>613006264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</si>
  <si>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</si>
  <si>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viz pol.321351010</t>
  </si>
  <si>
    <t>1023,35</t>
  </si>
  <si>
    <t>75</t>
  </si>
  <si>
    <t>321352020</t>
  </si>
  <si>
    <t>Bednění konstrukcí vodních staveb válcově zakřivené - odstranění</t>
  </si>
  <si>
    <t>-1775229188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</si>
  <si>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válcově zakřivených</t>
  </si>
  <si>
    <t>viz pol.321351020</t>
  </si>
  <si>
    <t>16,8</t>
  </si>
  <si>
    <t>76</t>
  </si>
  <si>
    <t>321366111</t>
  </si>
  <si>
    <t>Výztuž železobetonových konstrukcí vodních staveb z oceli 10 505 D do 12 mm</t>
  </si>
  <si>
    <t>1327749342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</si>
  <si>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</si>
  <si>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viz I - statické posouzení</t>
  </si>
  <si>
    <t>"R8"(90,3+61,01+122,01)*0,001</t>
  </si>
  <si>
    <t>"R12"(385,68+865,54+1813,69+346,77)*0,001</t>
  </si>
  <si>
    <t>77</t>
  </si>
  <si>
    <t>321366112</t>
  </si>
  <si>
    <t>Výztuž železobetonových konstrukcí vodních staveb z oceli 10 505 D do 32 mm</t>
  </si>
  <si>
    <t>305167620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</si>
  <si>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</si>
  <si>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"R14"(5004,92+363,6+443,22+596,66)*0,001</t>
  </si>
  <si>
    <t>"R16"(4222,72+903,82+1783,21)*0,001</t>
  </si>
  <si>
    <t>"R18"(788,06+1554,81)*0,001</t>
  </si>
  <si>
    <t>"R20"(452,57+892,89)*0,001</t>
  </si>
  <si>
    <t>"R25"5828,05*0,001</t>
  </si>
  <si>
    <t>Vodorovné konstrukce</t>
  </si>
  <si>
    <t>78</t>
  </si>
  <si>
    <t>451311521</t>
  </si>
  <si>
    <t>Podklad pod dlažbu z betonu prostého pro prostředí s mrazovými cykly C 25/30 tl přes 100 do 150 mm</t>
  </si>
  <si>
    <t>919181828</t>
  </si>
  <si>
    <t>Podklad pod dlažbu z betonu prostého pro prostředí s mrazovými cykly tř. C 25/30 tl. přes 100 do 150 mm</t>
  </si>
  <si>
    <t>SFB - dlažba</t>
  </si>
  <si>
    <t>18,9*1,1</t>
  </si>
  <si>
    <t>79</t>
  </si>
  <si>
    <t>451315111</t>
  </si>
  <si>
    <t>Podkladní nebo vyrovnávací vrstva z betonu C25/30 tl 100 mm</t>
  </si>
  <si>
    <t>1372574279</t>
  </si>
  <si>
    <t>Podkladní nebo vyrovnávací vrstva z betonu prostého tř. C 25/30, ve vrstvě do 100 mm</t>
  </si>
  <si>
    <t>podkladní vrstva schodiště</t>
  </si>
  <si>
    <t>15,7*1,6*0,1</t>
  </si>
  <si>
    <t>80</t>
  </si>
  <si>
    <t>452218142</t>
  </si>
  <si>
    <t>Zajišťovací práh z upraveného lomového kamene na cementovou maltu</t>
  </si>
  <si>
    <t>-1098628592</t>
  </si>
  <si>
    <t>Zajišťovací práh z upraveného lomového kamene na dně a ve svahu melioračních kanálů, s patkami nebo bez patek s dlažbovitou úpravou viditelných ploch na cementovou maltu</t>
  </si>
  <si>
    <t>viz D.6.a, D.6.b.4.3</t>
  </si>
  <si>
    <t>práh 1,2 v revitalizaci</t>
  </si>
  <si>
    <t>6,5*0,6</t>
  </si>
  <si>
    <t>5,4*0,6</t>
  </si>
  <si>
    <t xml:space="preserve"> D.6.b.8,</t>
  </si>
  <si>
    <t>prahy SFB</t>
  </si>
  <si>
    <t>4,85*0,8*0,3*1,1</t>
  </si>
  <si>
    <t>6,8*1,25*0,6*1,1</t>
  </si>
  <si>
    <t>5,0*1,25*0,6*1,1</t>
  </si>
  <si>
    <t>4,7*1,25*0,6*1,1</t>
  </si>
  <si>
    <t>81</t>
  </si>
  <si>
    <t>452311161</t>
  </si>
  <si>
    <t>Podkladní desky z betonu prostého tř. C 25/30 otevřený výkop</t>
  </si>
  <si>
    <t>-1768360285</t>
  </si>
  <si>
    <t>Podkladní a zajišťovací konstrukce z betonu prostého v otevřeném výkopu desky pod potrubí, stoky a drobné objekty z betonu tř. C 25/30</t>
  </si>
  <si>
    <t>podkladní beton SFB</t>
  </si>
  <si>
    <t>"řez D"20,0*0,15</t>
  </si>
  <si>
    <t>"řez E"(12,6+7,1)*5,6*0,15</t>
  </si>
  <si>
    <t>"řez F"1,2*7,0*0,15</t>
  </si>
  <si>
    <t>"řez H"11,7*5,6*0,15</t>
  </si>
  <si>
    <t>"řez I"2,85*2,35*0,15</t>
  </si>
  <si>
    <t>"řez J"9,35*0,5*0,15</t>
  </si>
  <si>
    <t>82</t>
  </si>
  <si>
    <t>457542111</t>
  </si>
  <si>
    <t>Filtrační vrstvy ze štěrkodrti se zhutněním frakce od 0 až 22 do 0 až 63 mm</t>
  </si>
  <si>
    <t>-1429424610</t>
  </si>
  <si>
    <t>Filtrační vrstvy jakékoliv tloušťky a sklonu ze štěrkodrti se zhutněním do 10 pojezdů/m3, frakce od 0-22 do 0-63 mm</t>
  </si>
  <si>
    <t>filtrační vrstva pod balvanitým skluzem</t>
  </si>
  <si>
    <t>44,1*1,1*0,25</t>
  </si>
  <si>
    <t>83</t>
  </si>
  <si>
    <t>457572111</t>
  </si>
  <si>
    <t>Filtrační vrstvy ze štěrkopísku se zhutněním frakce od 0 až 8 do 0 až 32 mm</t>
  </si>
  <si>
    <t>-230129503</t>
  </si>
  <si>
    <t>Filtrační vrstvy jakékoliv tloušťky a sklonu ze štěrkopísků se zhutněním do 10 pojezdů/m3, frakce od 0-8 do 0-32 mm</t>
  </si>
  <si>
    <t>podsyp záhozu ŠTP 0-16 tl. 100 mm</t>
  </si>
  <si>
    <t>zásyp nad drénem ŠTP 0-16</t>
  </si>
  <si>
    <t>415</t>
  </si>
  <si>
    <t>lože pod zához</t>
  </si>
  <si>
    <t>45,8*1,1*0,15</t>
  </si>
  <si>
    <t>47,8*1,1*0,15</t>
  </si>
  <si>
    <t>lože pod zához podesty</t>
  </si>
  <si>
    <t>(7,7+2,7)*0,1</t>
  </si>
  <si>
    <t>84</t>
  </si>
  <si>
    <t>462451114</t>
  </si>
  <si>
    <t>Prolití kamenného záhozu maltou MC 25</t>
  </si>
  <si>
    <t>1489069177</t>
  </si>
  <si>
    <t>Prolití konstrukce z kamene kamenného záhozu cementovou maltou MC-25</t>
  </si>
  <si>
    <t>prolití betonem</t>
  </si>
  <si>
    <t>práh kamenný SFB</t>
  </si>
  <si>
    <t>14,893*0,1</t>
  </si>
  <si>
    <t>balvanitý skluz</t>
  </si>
  <si>
    <t>38,808*0,1</t>
  </si>
  <si>
    <t>85</t>
  </si>
  <si>
    <t>462511370</t>
  </si>
  <si>
    <t>Zához z lomového kamene bez proštěrkování z terénu hmotnost nad 200 do 500 kg</t>
  </si>
  <si>
    <t>-752165534</t>
  </si>
  <si>
    <t>Zához z lomového kamene neupraveného záhozového bez proštěrkování z terénu, hmotnosti jednotlivých kamenů přes 200 do 500 kg</t>
  </si>
  <si>
    <t>kameny do litorálu</t>
  </si>
  <si>
    <t>0,6*0,6*0,6*8</t>
  </si>
  <si>
    <t>86</t>
  </si>
  <si>
    <t>462512270</t>
  </si>
  <si>
    <t>Zához z lomového kamene s proštěrkováním z terénu hmotnost do 200 kg</t>
  </si>
  <si>
    <t>-600923295</t>
  </si>
  <si>
    <t>Zához z lomového kamene neupraveného záhozového s proštěrkováním z terénu, hmotnosti jednotlivých kamenů do 200 kg</t>
  </si>
  <si>
    <t>záhozová patka lom. kam. (80 -200kg)</t>
  </si>
  <si>
    <t>záhozová patka břehy</t>
  </si>
  <si>
    <t>180</t>
  </si>
  <si>
    <t>zához výtok</t>
  </si>
  <si>
    <t>45,8*1,1*0,3</t>
  </si>
  <si>
    <t>47,8*1,1*0,3</t>
  </si>
  <si>
    <t>opevnění za prahem do 80kg</t>
  </si>
  <si>
    <t>1,5*4,7</t>
  </si>
  <si>
    <t>podesta u schodiště</t>
  </si>
  <si>
    <t>(7,7+2,7)*0,3</t>
  </si>
  <si>
    <t>87</t>
  </si>
  <si>
    <t>462512R1</t>
  </si>
  <si>
    <t>Zához makadamem frakce 63-125</t>
  </si>
  <si>
    <t>1703753054</t>
  </si>
  <si>
    <t>Poznámka k položce:
Zához makadamem frakce 63-125 včetně dodávky materiálu</t>
  </si>
  <si>
    <t>viz D.5.6.5, -6, -7, -4</t>
  </si>
  <si>
    <t>zához makadamem fr. 63-125</t>
  </si>
  <si>
    <t>152</t>
  </si>
  <si>
    <t>88</t>
  </si>
  <si>
    <t>462519002</t>
  </si>
  <si>
    <t>Příplatek za urovnání ploch záhozu z lomového kamene hmotnost do 200 kg</t>
  </si>
  <si>
    <t>2079167240</t>
  </si>
  <si>
    <t>Zához z lomového kamene neupraveného záhozového Příplatek k cenám za urovnání viditelných ploch záhozu z kamene, hmotnosti jednotlivých kamenů do 200 kg</t>
  </si>
  <si>
    <t>205</t>
  </si>
  <si>
    <t>podesta schody</t>
  </si>
  <si>
    <t>7,7+2,7</t>
  </si>
  <si>
    <t>89</t>
  </si>
  <si>
    <t>463212111</t>
  </si>
  <si>
    <t>Rovnanina z lomového kamene upraveného s vyklínováním spár úlomky kamene</t>
  </si>
  <si>
    <t>1549774113</t>
  </si>
  <si>
    <t>Rovnanina z lomového kamene upraveného, tříděného jakékoliv tloušťky rovnaniny s vyklínováním spár a dutin úlomky kamene</t>
  </si>
  <si>
    <t>viz D.6.a, D.6.b.4.2</t>
  </si>
  <si>
    <t>opevnění břehů nádrže</t>
  </si>
  <si>
    <t>130</t>
  </si>
  <si>
    <t>90</t>
  </si>
  <si>
    <t>463212191</t>
  </si>
  <si>
    <t>Příplatek za vypracováni líce rovnaniny</t>
  </si>
  <si>
    <t>345791623</t>
  </si>
  <si>
    <t>Rovnanina z lomového kamene upraveného, tříděného Příplatek k cenám za vypracování líce</t>
  </si>
  <si>
    <t>břehy nádrže</t>
  </si>
  <si>
    <t>130/0,3</t>
  </si>
  <si>
    <t>91</t>
  </si>
  <si>
    <t>464541111</t>
  </si>
  <si>
    <t>Pohoz ze štěrkodrti zrno do 63 mm z terénu</t>
  </si>
  <si>
    <t>-1629856002</t>
  </si>
  <si>
    <t>Pohoz dna nebo svahů jakékoliv tloušťky ze štěrkodrtí, z terénu, frakce do 63 mm</t>
  </si>
  <si>
    <t>pohoz štěrkodrtí v revitalizaci</t>
  </si>
  <si>
    <t>0,5*0,15*22</t>
  </si>
  <si>
    <t>proštěrkování mezi prahy</t>
  </si>
  <si>
    <t>42*0,15</t>
  </si>
  <si>
    <t>92</t>
  </si>
  <si>
    <t>465210123</t>
  </si>
  <si>
    <t>Schody z lomového kamene na maltu cementovou s vyspárováním tl 300 mm</t>
  </si>
  <si>
    <t>391622876</t>
  </si>
  <si>
    <t>Schody z lomového kamene lomařsky upraveného pro dlažbu na cementovou maltu, s vyspárováním cementovou maltou, tl. kamene 300 mm</t>
  </si>
  <si>
    <t>schody SFB</t>
  </si>
  <si>
    <t>1,6*15,76</t>
  </si>
  <si>
    <t>93</t>
  </si>
  <si>
    <t>465512327</t>
  </si>
  <si>
    <t>Dlažba z lomového kamene na sucho se zalitím spár cementovou maltou tl 300 mm</t>
  </si>
  <si>
    <t>-1371740553</t>
  </si>
  <si>
    <t>Dlažba z lomového kamene lomařsky upraveného na sucho se zalitím spár cementovou maltou, tl. kamene 300 mm</t>
  </si>
  <si>
    <t>94</t>
  </si>
  <si>
    <t>467510111</t>
  </si>
  <si>
    <t>Balvanitý skluz z lomového kamene tl 700 až 1200 mm</t>
  </si>
  <si>
    <t>1021851326</t>
  </si>
  <si>
    <t>Balvanitý skluz z lomového kamene hmotnosti kamene jednotlivě přes 300 do 3000 kg s proštěrkováním tl. vrstvy 700 až 1200 mm</t>
  </si>
  <si>
    <t>plocha skluzu za SFB</t>
  </si>
  <si>
    <t>44,1*1,1*0,8</t>
  </si>
  <si>
    <t>Komunikace pozemní</t>
  </si>
  <si>
    <t>95</t>
  </si>
  <si>
    <t>564851111</t>
  </si>
  <si>
    <t>Podklad ze štěrkodrtě ŠD tl 150 mm</t>
  </si>
  <si>
    <t>701156629</t>
  </si>
  <si>
    <t>Podklad ze štěrkodrti ŠD s rozprostřením a zhutněním, po zhutnění tl. 150 mm</t>
  </si>
  <si>
    <t>ŠDa</t>
  </si>
  <si>
    <t>239/0,15</t>
  </si>
  <si>
    <t>ŠDb</t>
  </si>
  <si>
    <t>182/0,15</t>
  </si>
  <si>
    <t>"zpevněná plocha panely"200</t>
  </si>
  <si>
    <t>96</t>
  </si>
  <si>
    <t>584121111</t>
  </si>
  <si>
    <t>Osazení silničních dílců z ŽB do lože z kameniva těženého tl 40 mm plochy do 200 m2</t>
  </si>
  <si>
    <t>1265157332</t>
  </si>
  <si>
    <t>Osazení silničních dílců ze železového betonu s podkladem z kameniva těženého do tl. 40 mm jakéhokoliv druhu a velikosti, na plochu jednotlivě přes 50 do 200 m2</t>
  </si>
  <si>
    <t>dočasně zpevněná plocha pro injektáž</t>
  </si>
  <si>
    <t>manipulační pruh pro injektáž</t>
  </si>
  <si>
    <t>300</t>
  </si>
  <si>
    <t>97</t>
  </si>
  <si>
    <t>59381006</t>
  </si>
  <si>
    <t>panel silniční 3,00x1,00x0,215m</t>
  </si>
  <si>
    <t>363147160</t>
  </si>
  <si>
    <t>specifikace k pol.584121111</t>
  </si>
  <si>
    <t>uvažována 50% obratovitost</t>
  </si>
  <si>
    <t>"zpevněné plocha"70*0,5</t>
  </si>
  <si>
    <t>"manipulační pruh"100*0,5</t>
  </si>
  <si>
    <t>Úpravy povrchů, podlahy a osazování výplní</t>
  </si>
  <si>
    <t>98</t>
  </si>
  <si>
    <t>627611111</t>
  </si>
  <si>
    <t>Ochranný nátěr jednonásobný cementovým mlékem betonových konstrukcí vnějších</t>
  </si>
  <si>
    <t>-436807892</t>
  </si>
  <si>
    <t>Ochranný nátěr povrchů betonových konstrukcí vnějších cementovým mlékem, prováděný z lávek pohyblivé pracovní plošiny jednonásobný</t>
  </si>
  <si>
    <t>viz D.6.a, D.6.b.1, -8,-9</t>
  </si>
  <si>
    <t>ochranný nátěr bet.k-ce před zasypáním</t>
  </si>
  <si>
    <t>"řez E"10,5*(13,7+7)</t>
  </si>
  <si>
    <t>"řez F"12,8*1,2</t>
  </si>
  <si>
    <t>"řez G"3,5*4,9</t>
  </si>
  <si>
    <t>"řez H"65,6*2</t>
  </si>
  <si>
    <t>"řez I"9,0*2</t>
  </si>
  <si>
    <t>Trubní vedení</t>
  </si>
  <si>
    <t>99</t>
  </si>
  <si>
    <t>820491811</t>
  </si>
  <si>
    <t>Bourání stávajícího potrubí ze ŽB DN přes 800 do 1000</t>
  </si>
  <si>
    <t>1549867510</t>
  </si>
  <si>
    <t>Bourání stávajícího potrubí ze železobetonu v otevřeném výkopu DN přes 800 do 1000</t>
  </si>
  <si>
    <t>viz D.6.a, D.6.b.1, -8</t>
  </si>
  <si>
    <t>odstranění stáv. potrubí</t>
  </si>
  <si>
    <t>24+9,5</t>
  </si>
  <si>
    <t>871375241</t>
  </si>
  <si>
    <t>Kanalizační potrubí z tvrdého PVC vícevrstvé tuhost třídy SN12 DN 300</t>
  </si>
  <si>
    <t>1237318167</t>
  </si>
  <si>
    <t>Kanalizační potrubí z tvrdého PVC v otevřeném výkopu ve sklonu do 20 %, hladkého plnostěnného vícevrstvého, tuhost třídy SN 12 DN 300</t>
  </si>
  <si>
    <t>viz D.6.a, D.6.b.8, -9</t>
  </si>
  <si>
    <t>otvory ve stěnách požeráku</t>
  </si>
  <si>
    <t>0,3+0,45+0,6</t>
  </si>
  <si>
    <t>101</t>
  </si>
  <si>
    <t>890451851</t>
  </si>
  <si>
    <t>Bourání šachet z prefabrikovaných skruží strojně obestavěného prostoru do 5 m3</t>
  </si>
  <si>
    <t>-1131069736</t>
  </si>
  <si>
    <t>Bourání šachet a jímek strojně velikosti obestavěného prostoru přes 3 do 5 m3 z prefabrikovaných skruží</t>
  </si>
  <si>
    <t>viz D.6.a, D.6.b.6</t>
  </si>
  <si>
    <t>odstranění betonových skruží</t>
  </si>
  <si>
    <t>0,6*0,6*3,14*7</t>
  </si>
  <si>
    <t>102</t>
  </si>
  <si>
    <t>891372222</t>
  </si>
  <si>
    <t>Montáž kanalizačních šoupátek s ručním kolečkem v šachtách DN 300</t>
  </si>
  <si>
    <t>-696009847</t>
  </si>
  <si>
    <t>Montáž kanalizačních armatur na potrubí šoupátek uzavíracích v šachtách s ručním kolečkem DN 300</t>
  </si>
  <si>
    <t>šoupátko požeráku</t>
  </si>
  <si>
    <t>103</t>
  </si>
  <si>
    <t>422214R1</t>
  </si>
  <si>
    <t>šoupátko vřetenové DN 300 s ovládací tyčí</t>
  </si>
  <si>
    <t>-792042880</t>
  </si>
  <si>
    <t>specifikace k pol.891372222</t>
  </si>
  <si>
    <t>Ostatní konstrukce a práce-bourání</t>
  </si>
  <si>
    <t>104</t>
  </si>
  <si>
    <t>911121111</t>
  </si>
  <si>
    <t>Montáž zábradlí ocelového přichyceného vruty do betonového podkladu</t>
  </si>
  <si>
    <t>-1018711401</t>
  </si>
  <si>
    <t>viz D.6.b.12</t>
  </si>
  <si>
    <t>zábradlí SFB + schody</t>
  </si>
  <si>
    <t>9,3+6,3</t>
  </si>
  <si>
    <t>105</t>
  </si>
  <si>
    <t>553912R4</t>
  </si>
  <si>
    <t>Zábradlí z ocel. trub sloupek 51/5 , podélná výplň 38/4</t>
  </si>
  <si>
    <t>562114689</t>
  </si>
  <si>
    <t>specifikace k pol.911121111</t>
  </si>
  <si>
    <t>15,6</t>
  </si>
  <si>
    <t>106</t>
  </si>
  <si>
    <t>553912R3</t>
  </si>
  <si>
    <t>Doplňující materiál k zábradlí</t>
  </si>
  <si>
    <t>soub</t>
  </si>
  <si>
    <t>1064956638</t>
  </si>
  <si>
    <t>Poznámka k položce:
Materiál potřebný k ukotvení sloupků, ke zhotovení spojů apod. (šrouby, podložky, ocelové pásy, matice,...)</t>
  </si>
  <si>
    <t>pás 120 x 5mm, dl. 120 mm - 11ks</t>
  </si>
  <si>
    <t>ocelová hmoždinka se závitem M8 - 44ks</t>
  </si>
  <si>
    <t>šroub M8 - 44 ks</t>
  </si>
  <si>
    <t>podložka pod šroub M8 - 44ks</t>
  </si>
  <si>
    <t>107</t>
  </si>
  <si>
    <t>913342111</t>
  </si>
  <si>
    <t>Hraniční značka kámen měřičský M 1</t>
  </si>
  <si>
    <t>186882522</t>
  </si>
  <si>
    <t>108</t>
  </si>
  <si>
    <t>913342112</t>
  </si>
  <si>
    <t>Hraniční značka kámen měřičsky M 2</t>
  </si>
  <si>
    <t>-1921797348</t>
  </si>
  <si>
    <t>Hraniční značka kámen měřičský M 2</t>
  </si>
  <si>
    <t>čepová značka</t>
  </si>
  <si>
    <t>109</t>
  </si>
  <si>
    <t>934956123</t>
  </si>
  <si>
    <t>Hradítka z dubového dřeva tl 40 mm</t>
  </si>
  <si>
    <t>1417121653</t>
  </si>
  <si>
    <t>Přepadová a ochranná zařízení nádrží dřevěná hradítka (dluže požeráku) š.150 mm, bez nátěru, s potřebným kováním z dubového dřeva, tl. 40 mm</t>
  </si>
  <si>
    <t>viz D.6.b.8, -11</t>
  </si>
  <si>
    <t>1,25*3,2</t>
  </si>
  <si>
    <t>110</t>
  </si>
  <si>
    <t>936501111</t>
  </si>
  <si>
    <t>Limnigrafická lať</t>
  </si>
  <si>
    <t>199955243</t>
  </si>
  <si>
    <t>Limnigrafická lať osazená v jakémkoliv sklonu</t>
  </si>
  <si>
    <t>3,7+14,2</t>
  </si>
  <si>
    <t>111</t>
  </si>
  <si>
    <t>943211111</t>
  </si>
  <si>
    <t>Montáž lešení prostorového rámového lehkého s podlahami zatížení do 200 kg/m2 v do 10 m</t>
  </si>
  <si>
    <t>-2087212614</t>
  </si>
  <si>
    <t>Montáž lešení prostorového rámového lehkého pracovního s podlahami s provozním zatížením tř. 3 do 200 kg/m2, výšky do 10 m</t>
  </si>
  <si>
    <t xml:space="preserve">viz D.6.b.8, -9, </t>
  </si>
  <si>
    <t>0,8*(11,7*2+3,5)*(6,9-1,8)</t>
  </si>
  <si>
    <t>0,8*(2,9+2,9+8,3)*(3,4-1,8)</t>
  </si>
  <si>
    <t>112</t>
  </si>
  <si>
    <t>943211211</t>
  </si>
  <si>
    <t>Příplatek k lešení prostorovému rámovému lehkému s podlahami v do 10 m za první a ZKD den použití</t>
  </si>
  <si>
    <t>1297614427</t>
  </si>
  <si>
    <t>Montáž lešení prostorového rámového lehkého pracovního s podlahami Příplatek za první a každý další den použití lešení k ceně -1111</t>
  </si>
  <si>
    <t>předpoklad použití 90 dní</t>
  </si>
  <si>
    <t>127,8*90</t>
  </si>
  <si>
    <t>113</t>
  </si>
  <si>
    <t>943211811</t>
  </si>
  <si>
    <t>Demontáž lešení prostorového rámového lehkého s podlahami zatížení do 200 kg/m2 v do 10 m</t>
  </si>
  <si>
    <t>565697888</t>
  </si>
  <si>
    <t>Demontáž lešení prostorového rámového lehkého pracovního s podlahami s provozním zatížením tř. 3 do 200 kg/m2, výšky do 10 m</t>
  </si>
  <si>
    <t>127,8</t>
  </si>
  <si>
    <t>114</t>
  </si>
  <si>
    <t>953333327</t>
  </si>
  <si>
    <t>PVC těsnící pás do dilatačních spar betonových kcí vnitřní š 500 mm</t>
  </si>
  <si>
    <t>-1832484051</t>
  </si>
  <si>
    <t>PVC těsnící pás do betonových konstrukcí do dilatačních spar vnitřní, pokládaný doprostřed konstrukce mezi výztuž šířky 500 mm</t>
  </si>
  <si>
    <t>dilatační spáry (2x)</t>
  </si>
  <si>
    <t>11,5*2</t>
  </si>
  <si>
    <t>115</t>
  </si>
  <si>
    <t>953334R1</t>
  </si>
  <si>
    <t>Těsnící plech ve svitku do pracovních spar betonových kcí s tl. 2,0 mm, š. 500 mm</t>
  </si>
  <si>
    <t>633708190</t>
  </si>
  <si>
    <t>Těsnící plech do pracovních spar betonových konstrukcí horizontálních i vertikálních (podlaha - zeď, zeď - strop a technologických) ve svitku tl 2,0 mm, šířky 500 mm</t>
  </si>
  <si>
    <t>pro pracovní spáry</t>
  </si>
  <si>
    <t>2*36</t>
  </si>
  <si>
    <t>116</t>
  </si>
  <si>
    <t>953943121</t>
  </si>
  <si>
    <t>Osazování výrobků do 1 kg/kus do betonu</t>
  </si>
  <si>
    <t>-855305749</t>
  </si>
  <si>
    <t>Osazování drobných kovových předmětů výrobků ostatních jinde neuvedených do betonu se zajištěním polohy k bednění či k výztuži před zabetonováním hmotnosti do 1 kg/kus</t>
  </si>
  <si>
    <t>viz D.6.b.8, -9, -10</t>
  </si>
  <si>
    <t>kotvení profilů do betonu</t>
  </si>
  <si>
    <t>"L profil" 2*3</t>
  </si>
  <si>
    <t>553439R1</t>
  </si>
  <si>
    <t>kotevní trny dl.250 mm</t>
  </si>
  <si>
    <t>1274504201</t>
  </si>
  <si>
    <t>kotevní trny dl. 250 mm</t>
  </si>
  <si>
    <t>specifikace k pol.953943121</t>
  </si>
  <si>
    <t>2*3</t>
  </si>
  <si>
    <t>118</t>
  </si>
  <si>
    <t>960321271</t>
  </si>
  <si>
    <t>Bourání vodních staveb ze železobetonu, z vodní hladiny</t>
  </si>
  <si>
    <t>1332395239</t>
  </si>
  <si>
    <t>Bourání konstrukcí vodních staveb z hladiny, s naložením vybouraných hmot a suti na dopravní prostředek nebo s odklizením na hromady do vzdálenosti 20 m ze železobetonu</t>
  </si>
  <si>
    <t>odstranění stáv. objektu požeráku</t>
  </si>
  <si>
    <t>"základ"6*1,0</t>
  </si>
  <si>
    <t>"obvod stěny"3,0*0,5*4,4*2</t>
  </si>
  <si>
    <t>1,0*0,5*4,4*2</t>
  </si>
  <si>
    <t>"vnitřní"0,5*1,0*3,9</t>
  </si>
  <si>
    <t>119</t>
  </si>
  <si>
    <t>963100R1</t>
  </si>
  <si>
    <t>Odstranění dřevěného přístřešku</t>
  </si>
  <si>
    <t>-493744713</t>
  </si>
  <si>
    <t>Poznámka k položce:
Položka zahrnuje kompletní odstranění dřevěného přístřešku, včetně potřebných manipulací nebo likvidace. Nakládání s přístřeškem bude stanoveno dle investora/majitele.</t>
  </si>
  <si>
    <t>120</t>
  </si>
  <si>
    <t>990101R1</t>
  </si>
  <si>
    <t>Odstranění stávajícího vedení NN</t>
  </si>
  <si>
    <t>1301339192</t>
  </si>
  <si>
    <t xml:space="preserve">Poznámka k položce:
Položka zahrnuje kompletní práce potřebné k odpojení a odstranění stávajícího kabelového vedení NN, včetně potřebných výkopů, manipulací a případné likvidace. Předpokládané délka vedení je 162 m. Práce budou specifikovány na místě samotném, dle zhotovitele/investora. K těmto sítím nejsou bližší podklady. </t>
  </si>
  <si>
    <t>121</t>
  </si>
  <si>
    <t>990101R2</t>
  </si>
  <si>
    <t>Odstranění stávajícího vodovodního potrubí jímacího zařízení</t>
  </si>
  <si>
    <t>1692996727</t>
  </si>
  <si>
    <t xml:space="preserve">Poznámka k položce:
Položka zahrnuje kompletní práce potřebné k odpojení a odstranění stávajícího vodovodního potrubí sloužícího pro dodání vody do jímacího zařízení, sloužícího pro závlahy. Součástí položky jsou také potřebné výkopy, manipulace a případná likvidace potrubí. Předpokládaná délka vedení je 72 m. Práce budou specifikovány na místě samotném, dle zhotovitele/investora. K těmto sítím nejsou bližší podklady. </t>
  </si>
  <si>
    <t>Přesuny hmot a sutí</t>
  </si>
  <si>
    <t>122</t>
  </si>
  <si>
    <t>998321011</t>
  </si>
  <si>
    <t>Přesun hmot pro hráze přehradní zemní a kamenité</t>
  </si>
  <si>
    <t>-498431872</t>
  </si>
  <si>
    <t>Přesun hmot pro objekty hráze přehradní zemní a kamenité dopravní vzdálenost do 500 m</t>
  </si>
  <si>
    <t>997</t>
  </si>
  <si>
    <t>Přesun sutě</t>
  </si>
  <si>
    <t>123</t>
  </si>
  <si>
    <t>997013R1</t>
  </si>
  <si>
    <t>Poplatek za uložení dřevěného bioodpadu na skládce (skládkovné)</t>
  </si>
  <si>
    <t>-593444465</t>
  </si>
  <si>
    <t>pařezy na skládku</t>
  </si>
  <si>
    <t>225*0,5*0,5*0,5*1</t>
  </si>
  <si>
    <t>49*0,7*0,7*0,7*1</t>
  </si>
  <si>
    <t>větve</t>
  </si>
  <si>
    <t>49*0,5*1,0</t>
  </si>
  <si>
    <t>225*0,3*1,0</t>
  </si>
  <si>
    <t>křoviny</t>
  </si>
  <si>
    <t>1182,4*0,1</t>
  </si>
  <si>
    <t>124</t>
  </si>
  <si>
    <t>997221551</t>
  </si>
  <si>
    <t>Vodorovná doprava suti ze sypkých materiálů do 1 km</t>
  </si>
  <si>
    <t>730750493</t>
  </si>
  <si>
    <t>Vodorovná doprava suti bez naložení, ale se složením a s hrubým urovnáním ze sypkých materiálů, na vzdálenost do 1 km</t>
  </si>
  <si>
    <t>odstraněný podklad panelů</t>
  </si>
  <si>
    <t>145</t>
  </si>
  <si>
    <t>125</t>
  </si>
  <si>
    <t>997221559</t>
  </si>
  <si>
    <t>Příplatek ZKD 1 km u vodorovné dopravy suti ze sypkých materiálů</t>
  </si>
  <si>
    <t>-874643649</t>
  </si>
  <si>
    <t>Vodorovná doprava suti bez naložení, ale se složením a s hrubým urovnáním Příplatek k ceně za každý další i započatý 1 km přes 1 km</t>
  </si>
  <si>
    <t>145*9</t>
  </si>
  <si>
    <t>126</t>
  </si>
  <si>
    <t>997221571</t>
  </si>
  <si>
    <t>Vodorovná doprava vybouraných hmot do 1 km</t>
  </si>
  <si>
    <t>-367968354</t>
  </si>
  <si>
    <t>Vodorovná doprava vybouraných hmot bez naložení, ale se složením a s hrubým urovnáním na vzdálenost do 1 km</t>
  </si>
  <si>
    <t>odvoz panelů</t>
  </si>
  <si>
    <t>212,5</t>
  </si>
  <si>
    <t>127</t>
  </si>
  <si>
    <t>997221579</t>
  </si>
  <si>
    <t>Příplatek ZKD 1 km u vodorovné dopravy vybouraných hmot</t>
  </si>
  <si>
    <t>562911406</t>
  </si>
  <si>
    <t>Vodorovná doprava vybouraných hmot bez naložení, ale se složením a s hrubým urovnáním na vzdálenost Příplatek k ceně za každý další i započatý 1 km přes 1 km</t>
  </si>
  <si>
    <t>odvoz panelů z přejezdu na stavební dvůr (předpoklad do 5km)</t>
  </si>
  <si>
    <t>212,5*4</t>
  </si>
  <si>
    <t>128</t>
  </si>
  <si>
    <t>997221625</t>
  </si>
  <si>
    <t>Poplatek za uložení na skládce (skládkovné) stavebního odpadu železobetonového kód odpadu 17 01 01</t>
  </si>
  <si>
    <t>822612550</t>
  </si>
  <si>
    <t>Poplatek za uložení stavebního odpadu na skládce (skládkovné) z armovaného betonu zatříděného do Katalogu odpadů pod kódem 17 01 01</t>
  </si>
  <si>
    <t>"stáv. požerák"72,818</t>
  </si>
  <si>
    <t>"potrubí"55,275</t>
  </si>
  <si>
    <t>"šachta"2,849</t>
  </si>
  <si>
    <t>129</t>
  </si>
  <si>
    <t>997221873</t>
  </si>
  <si>
    <t>2049499911</t>
  </si>
  <si>
    <t>"podklady panely"145</t>
  </si>
  <si>
    <t>997321511</t>
  </si>
  <si>
    <t>Vodorovná doprava suti a vybouraných hmot po suchu do 1 km</t>
  </si>
  <si>
    <t>-792092537</t>
  </si>
  <si>
    <t>Vodorovná doprava suti a vybouraných hmot bez naložení, s vyložením a hrubým urovnáním po suchu, na vzdálenost do 1 km</t>
  </si>
  <si>
    <t>vybouraný materiál</t>
  </si>
  <si>
    <t>131</t>
  </si>
  <si>
    <t>997321519</t>
  </si>
  <si>
    <t>Příplatek ZKD 1 km vodorovné dopravy suti a vybouraných hmot po suchu</t>
  </si>
  <si>
    <t>64459304</t>
  </si>
  <si>
    <t>Vodorovná doprava suti a vybouraných hmot bez naložení, s vyložením a hrubým urovnáním po suchu, na vzdálenost Příplatek k cenám za každý další i započatý 1 km přes 1 km</t>
  </si>
  <si>
    <t>130,942*9</t>
  </si>
  <si>
    <t>PSV</t>
  </si>
  <si>
    <t>Práce a dodávky PSV</t>
  </si>
  <si>
    <t>767</t>
  </si>
  <si>
    <t>Konstrukce zámečnické</t>
  </si>
  <si>
    <t>132</t>
  </si>
  <si>
    <t>767861011</t>
  </si>
  <si>
    <t>Montáž vnitřních kovových žebříků přímých délky do 5 m kotvených do betonu</t>
  </si>
  <si>
    <t>-898797950</t>
  </si>
  <si>
    <t>Montáž vnitřních kovových žebříků přímých délky přes 2 do 5 m, ukotvených do betonu</t>
  </si>
  <si>
    <t>žebřík v požeráku</t>
  </si>
  <si>
    <t>3,5</t>
  </si>
  <si>
    <t>133</t>
  </si>
  <si>
    <t>44983027</t>
  </si>
  <si>
    <t>žebřík výstupový jednoduchý přímý z nerezové oceli dl 4m</t>
  </si>
  <si>
    <t>928215139</t>
  </si>
  <si>
    <t>specifikace k pol.</t>
  </si>
  <si>
    <t>134</t>
  </si>
  <si>
    <t>767995112</t>
  </si>
  <si>
    <t>Montáž atypických zámečnických konstrukcí hmotnosti do 10 kg</t>
  </si>
  <si>
    <t>1018146558</t>
  </si>
  <si>
    <t>Montáž ostatních atypických zámečnických konstrukcí hmotnosti přes 5 do 10 kg</t>
  </si>
  <si>
    <t>osazení poklopu - komplet</t>
  </si>
  <si>
    <t>135</t>
  </si>
  <si>
    <t>553402R1</t>
  </si>
  <si>
    <t>ocelový poklop zákrytový žebrovaný 685/1300/3 uzamykatelný</t>
  </si>
  <si>
    <t>-2011203745</t>
  </si>
  <si>
    <t>Poznámka k položce:
Ocelový poklop zhotovený dle technologie zhotovitele, položka zahrnuje práci a dodávku materiálu potřebné pro zhotovení, včetně opatření uzamykacím systémem a jeho ukotvením (dle výkresu D.6.b.11).</t>
  </si>
  <si>
    <t>specifikace k pol.767995112</t>
  </si>
  <si>
    <t>136</t>
  </si>
  <si>
    <t>767995115</t>
  </si>
  <si>
    <t>Montáž atypických zámečnických konstrukcí hmotnosti do 100 kg</t>
  </si>
  <si>
    <t>836992305</t>
  </si>
  <si>
    <t>Montáž ostatních atypických zámečnických konstrukcí hmotnosti přes 50 do 100 kg</t>
  </si>
  <si>
    <t>viz D.6.b.8, -10</t>
  </si>
  <si>
    <t>osazení česlí 1250/600</t>
  </si>
  <si>
    <t>56,32</t>
  </si>
  <si>
    <t>137</t>
  </si>
  <si>
    <t>553431R1</t>
  </si>
  <si>
    <t>Ocelové česle svařované z profilové oceli</t>
  </si>
  <si>
    <t>-67468293</t>
  </si>
  <si>
    <t>Poznámka k položce:
Česle z profilované oceli, součástí položky je materiál i práce potřebné ke zhotovení česlí, jako je svařování, stříhání apod. Ocenění dle cenových normativů.</t>
  </si>
  <si>
    <t>specifikace k pol.767995115</t>
  </si>
  <si>
    <t>138</t>
  </si>
  <si>
    <t>767995116</t>
  </si>
  <si>
    <t>Montáž atypických zámečnických konstrukcí hmotnosti do 250 kg</t>
  </si>
  <si>
    <t>-2062043705</t>
  </si>
  <si>
    <t>Montáž ostatních atypických zámečnických konstrukcí hmotnosti přes 100 do 250 kg</t>
  </si>
  <si>
    <t>osazení česlí 1300/1300</t>
  </si>
  <si>
    <t>162,5</t>
  </si>
  <si>
    <t>139</t>
  </si>
  <si>
    <t>553431R2</t>
  </si>
  <si>
    <t>1762127421</t>
  </si>
  <si>
    <t>Ocelové česle svařované z profilové oceli včetně s úpravou uzamykání</t>
  </si>
  <si>
    <t>specifikace k pol.767995116</t>
  </si>
  <si>
    <t>162,50</t>
  </si>
  <si>
    <t>140</t>
  </si>
  <si>
    <t>767999R1</t>
  </si>
  <si>
    <t>Odstranění stávající ocelové konstrukce lávky k požeráku</t>
  </si>
  <si>
    <t>1397091340</t>
  </si>
  <si>
    <t>Poznámka k položce:
Položka zahrnuje kompletní demontáž příslušných ocelových konstrukcí k požeráku, včetně potřebných řezání či jiných prací potřebných k odstranění. Součástí je i potřebná manipulace a odvoz s likvidací, včetně případného poplatku.</t>
  </si>
  <si>
    <t>141</t>
  </si>
  <si>
    <t>998767101</t>
  </si>
  <si>
    <t>Přesun hmot tonážní pro zámečnické konstrukce v objektech v do 6 m</t>
  </si>
  <si>
    <t>1265968449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</si>
  <si>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</si>
  <si>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</si>
  <si>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</si>
  <si>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142</t>
  </si>
  <si>
    <t>783813101</t>
  </si>
  <si>
    <t>Penetrační syntetický nátěr hladkých betonových povrchů</t>
  </si>
  <si>
    <t>1399035060</t>
  </si>
  <si>
    <t>Penetrační nátěr omítek hladkých betonových povrchů syntetický</t>
  </si>
  <si>
    <t>789</t>
  </si>
  <si>
    <t>Povrchové úpravy ocelových konstrukcí a technologických zařízení</t>
  </si>
  <si>
    <t>143</t>
  </si>
  <si>
    <t>789421512</t>
  </si>
  <si>
    <t>Žárové stříkání ocelových konstrukcí třídy II ZnAl 50 μm</t>
  </si>
  <si>
    <t>-2129763450</t>
  </si>
  <si>
    <t>Žárové stříkání ocelových konstrukcí slitinou zinacor ZnAl, tloušťky 50 μm, třídy II</t>
  </si>
  <si>
    <t xml:space="preserve">česle </t>
  </si>
  <si>
    <t>3,14*0,014*(7,8+23,37+2,9)</t>
  </si>
  <si>
    <t>3,14*0,014*(2,5+10,3)</t>
  </si>
  <si>
    <t>Soupis:</t>
  </si>
  <si>
    <t>SO 06.1 - Výsadba zeleně</t>
  </si>
  <si>
    <t>HSV -  Práce a dodávky HSV</t>
  </si>
  <si>
    <t xml:space="preserve">    9 -  Ostatní konstrukce a práce-bourání</t>
  </si>
  <si>
    <t xml:space="preserve">      99 -  Přesuny hmot a sutí</t>
  </si>
  <si>
    <t>PSV -  Práce a dodávky PSV</t>
  </si>
  <si>
    <t xml:space="preserve">    762 -  Konstrukce tesařské</t>
  </si>
  <si>
    <t xml:space="preserve"> Práce a dodávky HSV</t>
  </si>
  <si>
    <t>111151331</t>
  </si>
  <si>
    <t>Pokosení trávníku lučního plochy přes 10000 m2 s odvozem do 20 km v rovině a svahu do 1:5</t>
  </si>
  <si>
    <t>1008783021</t>
  </si>
  <si>
    <t>Pokosení trávníku při souvislé ploše přes 10000 m2 lučního v rovině nebo svahu do 1:5</t>
  </si>
  <si>
    <t>viz D.6.a, D.6.b.1, -4.4</t>
  </si>
  <si>
    <t>celkové dotčené plochy</t>
  </si>
  <si>
    <t>první seč v rámci stavby</t>
  </si>
  <si>
    <t>41100</t>
  </si>
  <si>
    <t>181451121</t>
  </si>
  <si>
    <t>Založení lučního trávníku výsevem plochy přes 1000 m2 v rovině a ve svahu do 1:5</t>
  </si>
  <si>
    <t>-57007592</t>
  </si>
  <si>
    <t>Založení trávníku na půdě předem připravené plochy přes 1000 m2 výsevem včetně utažení lučního v rovině nebo na svahu do 1:5</t>
  </si>
  <si>
    <t>11900</t>
  </si>
  <si>
    <t>-302882730</t>
  </si>
  <si>
    <t>Poznámka k položce:
složení travní směsi dle TZ (D.6.a)</t>
  </si>
  <si>
    <t>specifikace k pol.181451121</t>
  </si>
  <si>
    <t>11900*0,03*1,03</t>
  </si>
  <si>
    <t>183101121</t>
  </si>
  <si>
    <t>Hloubení jamek bez výměny půdy zeminy tř 1 až 4 objem do 1 m3 v rovině a svahu do 1:5</t>
  </si>
  <si>
    <t>648452041</t>
  </si>
  <si>
    <t>Hloubení jamek pro vysazování rostlin v zemině tř.1 až 4 bez výměny půdy v rovině nebo na svahu do 1:5, objemu přes 0,40 do 1,00 m3</t>
  </si>
  <si>
    <t>jamky stromy 0,8x0,8x0,8</t>
  </si>
  <si>
    <t>183111114</t>
  </si>
  <si>
    <t>Hloubení jamek bez výměny půdy zeminy tř 1 až 4 objem do 0,02 m3 v rovině a svahu do 1:5</t>
  </si>
  <si>
    <t>-1626051101</t>
  </si>
  <si>
    <t>Hloubení jamek pro vysazování rostlin v zemině tř.1 až 4 bez výměny půdy v rovině nebo na svahu do 1:5, objemu přes 0,01 do 0,02 m3</t>
  </si>
  <si>
    <t>jamky pro keře 0,25x0,25x0,25</t>
  </si>
  <si>
    <t>319</t>
  </si>
  <si>
    <t>jamky pro odrostky</t>
  </si>
  <si>
    <t>184102111</t>
  </si>
  <si>
    <t>Výsadba dřeviny s balem D do 0,2 m do jamky se zalitím v rovině a svahu do 1:5</t>
  </si>
  <si>
    <t>609864112</t>
  </si>
  <si>
    <t>Výsadba dřeviny s balem do předem vyhloubené jamky se zalitím v rovině nebo na svahu do 1:5, při průměru balu přes 100 do 200 mm</t>
  </si>
  <si>
    <t>výsadba odrostků</t>
  </si>
  <si>
    <t>02650430</t>
  </si>
  <si>
    <t>bříza bělokorá /Betula pendula/ 150-200cm</t>
  </si>
  <si>
    <t>1504921483</t>
  </si>
  <si>
    <t>specifikace k pol.184102111</t>
  </si>
  <si>
    <t>02650461</t>
  </si>
  <si>
    <t>dub letní /Quercus robur/ 150-200cm</t>
  </si>
  <si>
    <t>-599367349</t>
  </si>
  <si>
    <t>02650R25</t>
  </si>
  <si>
    <t>javor mleč (Acer platanoides)  150-200 cm</t>
  </si>
  <si>
    <t>1065701125</t>
  </si>
  <si>
    <t>javor mleč (Acer platanoides) 150-200 cm</t>
  </si>
  <si>
    <t>specifikace k pol.184102113</t>
  </si>
  <si>
    <t>02650R27</t>
  </si>
  <si>
    <t>javor klen (Acer pseudoplatanus )  150-200 cm</t>
  </si>
  <si>
    <t>-1510344267</t>
  </si>
  <si>
    <t>javor klen (Acer pseudoplatanus )   150-200 cm</t>
  </si>
  <si>
    <t>02650R31</t>
  </si>
  <si>
    <t>lípa malolistá (Tilia cordata)  OK 150-200 cm</t>
  </si>
  <si>
    <t>-1474966855</t>
  </si>
  <si>
    <t>lípa malolistá (Tilia cordata) OK 150-200 cm</t>
  </si>
  <si>
    <t>184102113</t>
  </si>
  <si>
    <t>Výsadba dřeviny s balem D do 0,4 m do jamky se zalitím v rovině a svahu do 1:5</t>
  </si>
  <si>
    <t>414620040</t>
  </si>
  <si>
    <t>Výsadba dřeviny s balem do předem vyhloubené jamky se zalitím v rovině nebo na svahu do 1:5, při průměru balu přes 300 do 400 mm</t>
  </si>
  <si>
    <t>02650R21</t>
  </si>
  <si>
    <t>bříza bělokorá (Betula pendula)  OK 8-10 cm, ZB</t>
  </si>
  <si>
    <t>-2039887973</t>
  </si>
  <si>
    <t>02650R1.1</t>
  </si>
  <si>
    <t>dub letní (Quercus robur)  OK 8-10 cm, ZB</t>
  </si>
  <si>
    <t>-850609276</t>
  </si>
  <si>
    <t>dub letní (Quercus robur) OK 8-10 cm, ZB</t>
  </si>
  <si>
    <t>02650R3</t>
  </si>
  <si>
    <t>javor mleč (Acer platanoides)  OK 8-10 cm, ZB</t>
  </si>
  <si>
    <t>-719922652</t>
  </si>
  <si>
    <t>javor mleč (Acer platanoides) OK 8-10 cm, ZB</t>
  </si>
  <si>
    <t>02650R4.1</t>
  </si>
  <si>
    <t>javor klen (Acer pseudoplatanus )  OK 8-10 cm, ZB</t>
  </si>
  <si>
    <t>-301702283</t>
  </si>
  <si>
    <t>javor klen (Acer pseudoplatanus )   OK 8-10 cm, ZB</t>
  </si>
  <si>
    <t>02650R28.1</t>
  </si>
  <si>
    <t>jeřáb ptačí (Sorbus aucuparia) OK 8-10 cm, ZB</t>
  </si>
  <si>
    <t>2039836896</t>
  </si>
  <si>
    <t>02650R3.1</t>
  </si>
  <si>
    <t>lípa malolistá (Tilia cordata)  OK 8-10 cm, ZB</t>
  </si>
  <si>
    <t>344486070</t>
  </si>
  <si>
    <t>lípa malolistá (Tilia cordata) OK 8-10 cm, ZB</t>
  </si>
  <si>
    <t>02650R2</t>
  </si>
  <si>
    <t>lípa velkolistá (Tilia platyphylla)  OK 8-10 cm, ZB</t>
  </si>
  <si>
    <t>-1828428948</t>
  </si>
  <si>
    <t>Poznámka k položce:
výška 180 - 200cm</t>
  </si>
  <si>
    <t>184102211</t>
  </si>
  <si>
    <t>Výsadba keře bez balu v do 1 m do jamky se zalitím v rovině a svahu do 1:5</t>
  </si>
  <si>
    <t>-905367072</t>
  </si>
  <si>
    <t>Výsadba keře bez balu do předem vyhloubené jamky se zalitím v rovině nebo na svahu do 1:5 výšky do 1 m v terénu</t>
  </si>
  <si>
    <t>02650R28</t>
  </si>
  <si>
    <t>bez červený (Sambucus racemosa)  vel. 40-60 cm</t>
  </si>
  <si>
    <t>-2039309007</t>
  </si>
  <si>
    <t>bez červený (Sambucus racemosa) vel. 40-60 cm</t>
  </si>
  <si>
    <t>specifikace k pol.18410211</t>
  </si>
  <si>
    <t>02650R20</t>
  </si>
  <si>
    <t>hloh obecný (Crataegus oxycantha L.)   vel. 40-60 cm</t>
  </si>
  <si>
    <t>12283205</t>
  </si>
  <si>
    <t>hloh obecný (Crataegus oxycantha L.)  vel. 40-60 cm</t>
  </si>
  <si>
    <t>specifikace k pol.184102211</t>
  </si>
  <si>
    <t>02650R22.5</t>
  </si>
  <si>
    <t>krušina olšová (Frangula alnus)  vel. 40-60 cm</t>
  </si>
  <si>
    <t>1339576089</t>
  </si>
  <si>
    <t>02650R11.1</t>
  </si>
  <si>
    <t>střemcha obecná (Prunus padus)  vel. 40-60 cm</t>
  </si>
  <si>
    <t>1461107156</t>
  </si>
  <si>
    <t>184215112</t>
  </si>
  <si>
    <t>Ukotvení kmene dřevin jedním kůlem D do 0,1 m délky do 2 m</t>
  </si>
  <si>
    <t>924873895</t>
  </si>
  <si>
    <t>Ukotvení dřeviny kůly jedním kůlem, délky přes 1 do 2 m</t>
  </si>
  <si>
    <t>odrostky</t>
  </si>
  <si>
    <t>60591251</t>
  </si>
  <si>
    <t>kůl vyvazovací dřevěný impregnovaný D 8cm dl 1,5m</t>
  </si>
  <si>
    <t>-1434099328</t>
  </si>
  <si>
    <t>specifikace k pol.184215112</t>
  </si>
  <si>
    <t>184215133</t>
  </si>
  <si>
    <t>Ukotvení kmene dřevin třemi kůly D do 0,1 m délky do 3 m</t>
  </si>
  <si>
    <t>-2144649715</t>
  </si>
  <si>
    <t>Ukotvení dřeviny kůly třemi kůly, délky přes 2 do 3 m</t>
  </si>
  <si>
    <t>ukotvení kůly s úvazky</t>
  </si>
  <si>
    <t>605912550</t>
  </si>
  <si>
    <t>kůl vyvazovací dřevěný impregnovaný D 8cm dl 2,5m</t>
  </si>
  <si>
    <t>1004856384</t>
  </si>
  <si>
    <t>specifikace k pol.184215133</t>
  </si>
  <si>
    <t>186*3</t>
  </si>
  <si>
    <t>67501R4</t>
  </si>
  <si>
    <t>Popruh na vyvazování š.3cm 2m/strom</t>
  </si>
  <si>
    <t>-1290103458</t>
  </si>
  <si>
    <t>Popruh na vyvazování š. min 3cm 2m/strom</t>
  </si>
  <si>
    <t>specifikace k pol.184215133, -112</t>
  </si>
  <si>
    <t>57*2</t>
  </si>
  <si>
    <t>"u odrostků 0,5m/strom"74*0,5</t>
  </si>
  <si>
    <t>052130110</t>
  </si>
  <si>
    <t>výřezy tyčové</t>
  </si>
  <si>
    <t>1095219647</t>
  </si>
  <si>
    <t>0,04*0,04*3,14*0,5*3*57</t>
  </si>
  <si>
    <t>184215411</t>
  </si>
  <si>
    <t>Zhotovení závlahové mísy dřevin D do 0,5 m v rovině nebo na svahu do 1:5</t>
  </si>
  <si>
    <t>197775844</t>
  </si>
  <si>
    <t>Zhotovení závlahové mísy u solitérních dřevin v rovině nebo na svahu do 1:5, o průměru mísy do 0,5 m</t>
  </si>
  <si>
    <t>viz D.1.a, D.1.b.3, C.7.1</t>
  </si>
  <si>
    <t>pro odrostky</t>
  </si>
  <si>
    <t>184215412</t>
  </si>
  <si>
    <t>Zhotovení závlahové mísy dřevin D do 1,0 m v rovině nebo na svahu do 1:5</t>
  </si>
  <si>
    <t>-547585199</t>
  </si>
  <si>
    <t>Zhotovení závlahové mísy u solitérních dřevin v rovině nebo na svahu do 1:5, o průměru mísy přes 0,5 do 1 m</t>
  </si>
  <si>
    <t>184501121</t>
  </si>
  <si>
    <t>Zhotovení obalu z juty v jedné vrstvě v rovině a svahu do 1:5</t>
  </si>
  <si>
    <t>-561878423</t>
  </si>
  <si>
    <t>Zhotovení obalu kmene a spodních částí větví stromu z juty v jedné vrstvě v rovině nebo na svahu do 1:5</t>
  </si>
  <si>
    <t>obalení kmene jutou</t>
  </si>
  <si>
    <t>0,1*3,14*1,5*(74+57)</t>
  </si>
  <si>
    <t>184802111</t>
  </si>
  <si>
    <t>Chemické odplevelení před založením kultury nad 20 m2 postřikem na široko v rovině a svahu do 1:5</t>
  </si>
  <si>
    <t>-1129412967</t>
  </si>
  <si>
    <t>Chemické odplevelení půdy před založením kultury, trávníku nebo zpevněných ploch o výměře jednotlivě přes 20 m2 v rovině nebo na svahu do 1:5 postřikem na široko</t>
  </si>
  <si>
    <t>stromy</t>
  </si>
  <si>
    <t>74+57</t>
  </si>
  <si>
    <t>keře</t>
  </si>
  <si>
    <t>184813111</t>
  </si>
  <si>
    <t>Ochrana lesních kultur proti škodám způsobených zvěří nátěrem nebo postřikem</t>
  </si>
  <si>
    <t>1322044017</t>
  </si>
  <si>
    <t>Ošetřování a ochrana stromů proti škodám způsobeným zvěří nátěrem nebo postřikem</t>
  </si>
  <si>
    <t>184813R1</t>
  </si>
  <si>
    <t>Ochrana dřevin před okusem mechanicky plastovou ochranou kmene v rovině a svahu do 1:5</t>
  </si>
  <si>
    <t>1265126224</t>
  </si>
  <si>
    <t>Ochrana dřevin před okusem zvěří mechanicky v rovině nebo ve svahu do 1:5, plastovou ochranou kmene, výšky do 2 m</t>
  </si>
  <si>
    <t>184911431</t>
  </si>
  <si>
    <t>Mulčování rostlin kůrou tl. do 0,15 m v rovině a svahu do 1:5</t>
  </si>
  <si>
    <t>1605301772</t>
  </si>
  <si>
    <t>Mulčování vysazených rostlin mulčovací kůrou, tl. přes 100 do 150 mm v rovině nebo na svahu do 1:5</t>
  </si>
  <si>
    <t>zamulčování tl. 10cm kolem stromu 1,8m2</t>
  </si>
  <si>
    <t>1,8*57</t>
  </si>
  <si>
    <t>1,8*74</t>
  </si>
  <si>
    <t>103911000</t>
  </si>
  <si>
    <t>kůra mulčovací VL</t>
  </si>
  <si>
    <t>1630435956</t>
  </si>
  <si>
    <t>specifikace k pol.184911431</t>
  </si>
  <si>
    <t>57*0,1*1,8</t>
  </si>
  <si>
    <t>74*0,1*1,8</t>
  </si>
  <si>
    <t>184911R1</t>
  </si>
  <si>
    <t>Mulčování rostlin slámou tl. 5 cm v rovině a ve svahu  do 1:5</t>
  </si>
  <si>
    <t>-645872031</t>
  </si>
  <si>
    <t>Mulčování rostlin slámou tl. 5 cm v rovině a ve svahu do 1:5</t>
  </si>
  <si>
    <t>zamulčování tl. 5cm kolem keře 0,5m2</t>
  </si>
  <si>
    <t>0,5*319</t>
  </si>
  <si>
    <t>103911R1</t>
  </si>
  <si>
    <t>sláma pro mulčování</t>
  </si>
  <si>
    <t>-1182938802</t>
  </si>
  <si>
    <t>specifikace k pol.184911R1</t>
  </si>
  <si>
    <t>159,5*0,05</t>
  </si>
  <si>
    <t>185801R1</t>
  </si>
  <si>
    <t>Hnojení výsadbové jámy tabletami</t>
  </si>
  <si>
    <t>-97295311</t>
  </si>
  <si>
    <t>Hnojení tabletami</t>
  </si>
  <si>
    <t>57*5</t>
  </si>
  <si>
    <t>74*2</t>
  </si>
  <si>
    <t>319*2</t>
  </si>
  <si>
    <t>251010R1</t>
  </si>
  <si>
    <t>hnojivo pro sazenice v tabletách</t>
  </si>
  <si>
    <t>852453766</t>
  </si>
  <si>
    <t>hnojiva průmyslová ostatní</t>
  </si>
  <si>
    <t>specifikace k pol.185801R1</t>
  </si>
  <si>
    <t>1071</t>
  </si>
  <si>
    <t>185804311</t>
  </si>
  <si>
    <t>Zalití rostlin vodou plocha do 20 m2</t>
  </si>
  <si>
    <t>770656185</t>
  </si>
  <si>
    <t>Zalití rostlin vodou plochy záhonů jednotlivě do 20 m2</t>
  </si>
  <si>
    <t>50 l/ks - po výsadbě</t>
  </si>
  <si>
    <t>74*0,05</t>
  </si>
  <si>
    <t>57*0,05</t>
  </si>
  <si>
    <t>keře - 10l/ks</t>
  </si>
  <si>
    <t>319*0,01</t>
  </si>
  <si>
    <t>185851121</t>
  </si>
  <si>
    <t>Dovoz vody pro zálivku rostlin za vzdálenost do 1000 m</t>
  </si>
  <si>
    <t>1002446557</t>
  </si>
  <si>
    <t>Dovoz vody pro zálivku rostlin na vzdálenost do 1000 m</t>
  </si>
  <si>
    <t>viz D.6.a, D.6.b.1, -4.4 a pol.185804311</t>
  </si>
  <si>
    <t>9,74</t>
  </si>
  <si>
    <t>082113210</t>
  </si>
  <si>
    <t>voda pitná pro ostatní odběratele</t>
  </si>
  <si>
    <t>835339241</t>
  </si>
  <si>
    <t>specifikace k pol.185851121</t>
  </si>
  <si>
    <t xml:space="preserve"> Ostatní konstrukce a práce-bourání</t>
  </si>
  <si>
    <t xml:space="preserve"> Přesuny hmot a sutí</t>
  </si>
  <si>
    <t>998231311</t>
  </si>
  <si>
    <t>Přesun hmot pro sadovnické a krajinářské úpravy vodorovně do 5000 m</t>
  </si>
  <si>
    <t>168093848</t>
  </si>
  <si>
    <t>Přesun hmot pro sadovnické a krajinářské úpravy - strojně dopravní vzdálenost do 5000 m</t>
  </si>
  <si>
    <t xml:space="preserve"> Práce a dodávky PSV</t>
  </si>
  <si>
    <t>762</t>
  </si>
  <si>
    <t xml:space="preserve"> Konstrukce tesařské</t>
  </si>
  <si>
    <t>762113110</t>
  </si>
  <si>
    <t>Montáž tesařských stěn na hladko z kulatiny průřezové plochy do 120 cm2</t>
  </si>
  <si>
    <t>1660549582</t>
  </si>
  <si>
    <t>Montáž konstrukce stěn a příček na hladko (bez zářezů) z kulatiny a půlené kulatiny, průřezové plochy do 120 cm2</t>
  </si>
  <si>
    <t>kotvení stromů - horní příčky</t>
  </si>
  <si>
    <t>57*3*0,5</t>
  </si>
  <si>
    <t>605120R1</t>
  </si>
  <si>
    <t>spojovací prostředky a řezivo</t>
  </si>
  <si>
    <t>-1979233390</t>
  </si>
  <si>
    <t>řezivo jehličnaté hraněné, neopracované (hranolky, hranoly) řezivo jehličnaté - hranoly do 120 cm2 hranoly jakost I</t>
  </si>
  <si>
    <t>specifikace k pol.762113110</t>
  </si>
  <si>
    <t>3,14*0,04*0,04*0,5*3*57</t>
  </si>
  <si>
    <t>998762101</t>
  </si>
  <si>
    <t>Přesun hmot tonážní pro kce tesařské v objektech v do 6 m</t>
  </si>
  <si>
    <t>2095687185</t>
  </si>
  <si>
    <t>Přesun hmot pro konstrukce tesařské stanovený z hmotnosti přesunovaného materiálu vodorovná dopravní vzdálenost do 50 m v objektech výšky do 6 m</t>
  </si>
  <si>
    <t>Úroveň 3:</t>
  </si>
  <si>
    <t>SO 06.1.1 - Následná péče - 1.rok</t>
  </si>
  <si>
    <t xml:space="preserve">    1 -  Zemní práce</t>
  </si>
  <si>
    <t xml:space="preserve"> Zemní práce</t>
  </si>
  <si>
    <t>880806625</t>
  </si>
  <si>
    <t>41100*2</t>
  </si>
  <si>
    <t>668030966</t>
  </si>
  <si>
    <t>následná péče</t>
  </si>
  <si>
    <t>"1.rok 57*0,05=2,85"3</t>
  </si>
  <si>
    <t>-42166792</t>
  </si>
  <si>
    <t>"1.rok 319*0,05=15,95"16</t>
  </si>
  <si>
    <t>"1.rok 74*0,05=3,7"4</t>
  </si>
  <si>
    <t>886286269</t>
  </si>
  <si>
    <t>"1.rok" uhynulé odrostky</t>
  </si>
  <si>
    <t>02650R7</t>
  </si>
  <si>
    <t>náhradní výsadba uhynulých sazenic</t>
  </si>
  <si>
    <t>1811115093</t>
  </si>
  <si>
    <t>Poznámka k položce:
sazenice bude specifikována dle uhynulého kusu</t>
  </si>
  <si>
    <t>náhradní výsadba</t>
  </si>
  <si>
    <t>-754931695</t>
  </si>
  <si>
    <t>"1.rok" uhynulé stromy</t>
  </si>
  <si>
    <t>02650R6</t>
  </si>
  <si>
    <t>1401866532</t>
  </si>
  <si>
    <t>558478972</t>
  </si>
  <si>
    <t xml:space="preserve">"1.rok </t>
  </si>
  <si>
    <t>"keře"16</t>
  </si>
  <si>
    <t>02650R17</t>
  </si>
  <si>
    <t>-499863038</t>
  </si>
  <si>
    <t>1155769111</t>
  </si>
  <si>
    <t>následná péče - náhradní výsadba uhynulých dřevin</t>
  </si>
  <si>
    <t>-1790633565</t>
  </si>
  <si>
    <t>184215152</t>
  </si>
  <si>
    <t>Odstranění ukotvení kmene dřevin jedním kůlem D do 0,1 m délky do 2 m</t>
  </si>
  <si>
    <t>-1421442582</t>
  </si>
  <si>
    <t>Odstranění ukotvení dřeviny kůly jedním kůlem, délky přes 1 do 2 m</t>
  </si>
  <si>
    <t>uhynulé odrostky</t>
  </si>
  <si>
    <t>184215173</t>
  </si>
  <si>
    <t>Odstranění ukotvení kmene dřevin třemi kůly D do 0,1 m délky do 3 m</t>
  </si>
  <si>
    <t>1114721016</t>
  </si>
  <si>
    <t>Odstranění ukotvení dřeviny kůly třemi kůly, délky přes 2 do 3 m</t>
  </si>
  <si>
    <t>uhynulé stromy</t>
  </si>
  <si>
    <t>-171814130</t>
  </si>
  <si>
    <t>následná péče - výsadba uhynulých dřevin</t>
  </si>
  <si>
    <t>"1.rok" (3+4)*0,1*3,14*1,5</t>
  </si>
  <si>
    <t>184801121</t>
  </si>
  <si>
    <t>Ošetřování vysazených dřevin soliterních v rovině a svahu do 1:5</t>
  </si>
  <si>
    <t>1685462271</t>
  </si>
  <si>
    <t>Ošetření vysazených dřevin solitérních v rovině nebo na svahu do 1:5</t>
  </si>
  <si>
    <t>odplevelení</t>
  </si>
  <si>
    <t>"1.rok" (57+74)</t>
  </si>
  <si>
    <t>184804116</t>
  </si>
  <si>
    <t>Zrušení ochrany proti okusu z rákosu nebo umělých hmot</t>
  </si>
  <si>
    <t>765377345</t>
  </si>
  <si>
    <t>Odstranění ochrany proti okusu zvěří v rovině nebo na svahu do 1:5, chráničem z rákosu nebo umělých hmot</t>
  </si>
  <si>
    <t>následná péče (kontrola a oprava 10%)</t>
  </si>
  <si>
    <t>"1.rok" (57+74)*0,1</t>
  </si>
  <si>
    <t>-1221859461</t>
  </si>
  <si>
    <t>keře-náhrádní výsadba uhynulých kusů</t>
  </si>
  <si>
    <t>793603402</t>
  </si>
  <si>
    <t xml:space="preserve">kontrola a oprava 10% </t>
  </si>
  <si>
    <t>náhradní výsadba uhynulých</t>
  </si>
  <si>
    <t>3+4</t>
  </si>
  <si>
    <t>184851716</t>
  </si>
  <si>
    <t>Mechan. ožínání sazenic v ploškách sklon do 1:5 střed. viditelnost a výšky buřeně do 60 cm</t>
  </si>
  <si>
    <t>tis kus</t>
  </si>
  <si>
    <t>-641743871</t>
  </si>
  <si>
    <t>Mechanizované ožínání sazenic v ploškách sklon do 1:5 při viditelnosti střední, výšky od 30 do 60 cm</t>
  </si>
  <si>
    <t>ožínání stromů 1x ročně</t>
  </si>
  <si>
    <t>0,057+0,074</t>
  </si>
  <si>
    <t>ožínání keřů 1x ročně</t>
  </si>
  <si>
    <t>0,319</t>
  </si>
  <si>
    <t>184911111</t>
  </si>
  <si>
    <t>Znovuuvázání dřeviny ke kůlům</t>
  </si>
  <si>
    <t>1935417057</t>
  </si>
  <si>
    <t>Znovuuvázání dřeviny jedním úvazkem ke stávajícímu kůlu</t>
  </si>
  <si>
    <t>náhradní výsadba uhynulých kusů</t>
  </si>
  <si>
    <t>184911421</t>
  </si>
  <si>
    <t>Mulčování rostlin kůrou tl. do 0,1 m v rovině a svahu do 1:5</t>
  </si>
  <si>
    <t>1151469348</t>
  </si>
  <si>
    <t>Mulčování vysazených rostlin mulčovací kůrou, tl. do 100 mm v rovině nebo na svahu do 1:5</t>
  </si>
  <si>
    <t>náhradní výsadba uhynulých stromů - původní materiál</t>
  </si>
  <si>
    <t>1,8*(3+4)</t>
  </si>
  <si>
    <t>mulčování keřů (sláma) - pův. materiál</t>
  </si>
  <si>
    <t>0,5*16</t>
  </si>
  <si>
    <t>-1595140600</t>
  </si>
  <si>
    <t>"1.rok" 3*5</t>
  </si>
  <si>
    <t>"odrostky"4*2</t>
  </si>
  <si>
    <t>"keře"16*2</t>
  </si>
  <si>
    <t>861743940</t>
  </si>
  <si>
    <t>-1277583276</t>
  </si>
  <si>
    <t>následná péče 1.rok 8x zálivka</t>
  </si>
  <si>
    <t>(57+74)*0,05*8</t>
  </si>
  <si>
    <t>319*0,01*8</t>
  </si>
  <si>
    <t>-359432316</t>
  </si>
  <si>
    <t>77,92</t>
  </si>
  <si>
    <t>1875956008</t>
  </si>
  <si>
    <t>-830227926</t>
  </si>
  <si>
    <t>1324878822</t>
  </si>
  <si>
    <t>kontrola stavu okusu 1. rok, 10% oprava</t>
  </si>
  <si>
    <t>57*3*0,5*0,1</t>
  </si>
  <si>
    <t>3*0,5*3</t>
  </si>
  <si>
    <t>-1617165048</t>
  </si>
  <si>
    <t>3,14*0,04*0,04*0,5*3*57*0,1</t>
  </si>
  <si>
    <t>-1125479589</t>
  </si>
  <si>
    <t>SO 06.1.2 - Následná péče - 2.rok</t>
  </si>
  <si>
    <t>1169034430</t>
  </si>
  <si>
    <t>kosení 1x ročně</t>
  </si>
  <si>
    <t>-1393832236</t>
  </si>
  <si>
    <t>"2.rok 57*0,05=2,85"3</t>
  </si>
  <si>
    <t>526307121</t>
  </si>
  <si>
    <t>"2.rok 319*0,05=15,95"16</t>
  </si>
  <si>
    <t>"2.rok 74*0,05=3,7"4</t>
  </si>
  <si>
    <t>1974100036</t>
  </si>
  <si>
    <t>"2.rok" uhynulé odrostky</t>
  </si>
  <si>
    <t>-1259131212</t>
  </si>
  <si>
    <t>1424148703</t>
  </si>
  <si>
    <t>"2.rok" 3</t>
  </si>
  <si>
    <t>-1719169929</t>
  </si>
  <si>
    <t>1569274330</t>
  </si>
  <si>
    <t xml:space="preserve">"2.rok </t>
  </si>
  <si>
    <t>"keře" 16</t>
  </si>
  <si>
    <t>405470994</t>
  </si>
  <si>
    <t>-1304523260</t>
  </si>
  <si>
    <t>663595372</t>
  </si>
  <si>
    <t>-841048823</t>
  </si>
  <si>
    <t>-1009345095</t>
  </si>
  <si>
    <t>-1581893087</t>
  </si>
  <si>
    <t>"2.rok" (3+4)*0,1*3,14*1,5</t>
  </si>
  <si>
    <t>190753489</t>
  </si>
  <si>
    <t>"2.rok" 74+57</t>
  </si>
  <si>
    <t>-626781519</t>
  </si>
  <si>
    <t>"2.rok" (74+57)*0,1</t>
  </si>
  <si>
    <t>184806111</t>
  </si>
  <si>
    <t>Řez stromů netrnitých průklestem D koruny do 2 m</t>
  </si>
  <si>
    <t>-411623689</t>
  </si>
  <si>
    <t>Řez stromů, keřů nebo růží průklestem stromů netrnitých, o průměru koruny do 2 m</t>
  </si>
  <si>
    <t>výchovný řez 2.rok následné péče</t>
  </si>
  <si>
    <t>-2009729978</t>
  </si>
  <si>
    <t>930838196</t>
  </si>
  <si>
    <t>"2.rok" (57+74)*0,1</t>
  </si>
  <si>
    <t>476534895</t>
  </si>
  <si>
    <t>581479676</t>
  </si>
  <si>
    <t>-1171357590</t>
  </si>
  <si>
    <t>1708321875</t>
  </si>
  <si>
    <t>"2.rok" 3*5</t>
  </si>
  <si>
    <t>-933287793</t>
  </si>
  <si>
    <t>1514059217</t>
  </si>
  <si>
    <t>následná péče 2.rok 6x zálivka</t>
  </si>
  <si>
    <t>(57+74)*0,05*6</t>
  </si>
  <si>
    <t>319*0,01*6</t>
  </si>
  <si>
    <t>318204507</t>
  </si>
  <si>
    <t>viz D.2.a, D.2.b.3, C.7.1 a pol.185804311</t>
  </si>
  <si>
    <t>58,44</t>
  </si>
  <si>
    <t>-87346242</t>
  </si>
  <si>
    <t>1675882971</t>
  </si>
  <si>
    <t>133633899</t>
  </si>
  <si>
    <t>kontrola stavu okusu 2. rok, 10% oprava</t>
  </si>
  <si>
    <t>-1895717364</t>
  </si>
  <si>
    <t>1512201633</t>
  </si>
  <si>
    <t>SO 06.1.3 - Následná péče - 3.rok</t>
  </si>
  <si>
    <t>1863355208</t>
  </si>
  <si>
    <t>2050941837</t>
  </si>
  <si>
    <t>"3.rok 57*0,05=2,85"3</t>
  </si>
  <si>
    <t>391691177</t>
  </si>
  <si>
    <t>"3.rok 319*0,05=15,95"16</t>
  </si>
  <si>
    <t>"3.rok 74*0,05=3,7"4</t>
  </si>
  <si>
    <t>1570382995</t>
  </si>
  <si>
    <t>"3.rok" uhynulé odrostky</t>
  </si>
  <si>
    <t>-1853917341</t>
  </si>
  <si>
    <t>-1557085737</t>
  </si>
  <si>
    <t>"3.rok" 3</t>
  </si>
  <si>
    <t>1132467285</t>
  </si>
  <si>
    <t>1080292505</t>
  </si>
  <si>
    <t>"3.rok</t>
  </si>
  <si>
    <t>-555341034</t>
  </si>
  <si>
    <t>272508178</t>
  </si>
  <si>
    <t>1617495199</t>
  </si>
  <si>
    <t>807930392</t>
  </si>
  <si>
    <t>-1302832720</t>
  </si>
  <si>
    <t>-1593719252</t>
  </si>
  <si>
    <t>"3.rok" (3+4)*0,1*3,14*1,5</t>
  </si>
  <si>
    <t>-1629066442</t>
  </si>
  <si>
    <t>"3.rok" 57+74</t>
  </si>
  <si>
    <t>91488809</t>
  </si>
  <si>
    <t>"3.rok" (57+74)*0,1</t>
  </si>
  <si>
    <t>268989589</t>
  </si>
  <si>
    <t>výchovný řez 3.rok následné péče</t>
  </si>
  <si>
    <t>57+74</t>
  </si>
  <si>
    <t>-455784635</t>
  </si>
  <si>
    <t>1950918972</t>
  </si>
  <si>
    <t>-2115324782</t>
  </si>
  <si>
    <t>-540892063</t>
  </si>
  <si>
    <t>-667299886</t>
  </si>
  <si>
    <t>-1818316242</t>
  </si>
  <si>
    <t>"3.rok" 3*5</t>
  </si>
  <si>
    <t>-1932244599</t>
  </si>
  <si>
    <t>-248418088</t>
  </si>
  <si>
    <t>následná péče 3.rok 6x zálivka</t>
  </si>
  <si>
    <t>1062370199</t>
  </si>
  <si>
    <t>-843686449</t>
  </si>
  <si>
    <t>669887154</t>
  </si>
  <si>
    <t>-2132206578</t>
  </si>
  <si>
    <t>kontrola stavu okusu 3. rok, 10% oprava</t>
  </si>
  <si>
    <t>-449431178</t>
  </si>
  <si>
    <t>-1454593062</t>
  </si>
  <si>
    <t>SO 08 - Svodný průleh SP2</t>
  </si>
  <si>
    <t xml:space="preserve">    998 - Přesun hmot</t>
  </si>
  <si>
    <t>122251104</t>
  </si>
  <si>
    <t>Odkopávky a prokopávky nezapažené v hornině třídy těžitelnosti I, skupiny 3 objem do 500 m3 strojně</t>
  </si>
  <si>
    <t>-891900502</t>
  </si>
  <si>
    <t>Odkopávky a prokopávky nezapažené strojně v hornině třídy těžitelnosti I skupiny 3 přes 100 do 500 m3</t>
  </si>
  <si>
    <t>viz D.8.b.3, -4, -5</t>
  </si>
  <si>
    <t>ornice k ohumusování</t>
  </si>
  <si>
    <t>1276*0,1</t>
  </si>
  <si>
    <t>131251105</t>
  </si>
  <si>
    <t>Hloubení jam nezapažených v hornině třídy těžitelnosti I, skupiny 3 objemu do 1000 m3 strojně</t>
  </si>
  <si>
    <t>1911329975</t>
  </si>
  <si>
    <t>Hloubení nezapažených jam a zářezů strojně s urovnáním dna do předepsaného profilu a spádu v hornině třídy těžitelnosti I skupiny 3 přes 500 do 1 000 m3</t>
  </si>
  <si>
    <t>787</t>
  </si>
  <si>
    <t>odpočet tř. IV</t>
  </si>
  <si>
    <t>-78,7</t>
  </si>
  <si>
    <t>131351103</t>
  </si>
  <si>
    <t>Hloubení jam nezapažených v hornině třídy těžitelnosti II, skupiny 4 objem do 100 m3 strojně</t>
  </si>
  <si>
    <t>-1530590725</t>
  </si>
  <si>
    <t>Hloubení nezapažených jam a zářezů strojně s urovnáním dna do předepsaného profilu a spádu v hornině třídy těžitelnosti II skupiny 4 přes 50 do 100 m3</t>
  </si>
  <si>
    <t>tř. IV 10%</t>
  </si>
  <si>
    <t>787*0,1</t>
  </si>
  <si>
    <t>162451105</t>
  </si>
  <si>
    <t>Vodorovné přemístění do 1500 m výkopku/sypaniny z horniny třídy těžitelnosti I, skupiny 1 až 3</t>
  </si>
  <si>
    <t>1270963912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</si>
  <si>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</si>
  <si>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výkop na mezideponii</t>
  </si>
  <si>
    <t>708,3+78,7</t>
  </si>
  <si>
    <t>zpět k zásypu</t>
  </si>
  <si>
    <t>1125925762</t>
  </si>
  <si>
    <t>odvoz přebytku na skládku do 10km</t>
  </si>
  <si>
    <t>výkop-zásyp</t>
  </si>
  <si>
    <t>787-10</t>
  </si>
  <si>
    <t>-17021085</t>
  </si>
  <si>
    <t>přebytek zeminy na skládku</t>
  </si>
  <si>
    <t>51605113</t>
  </si>
  <si>
    <t>výkop na meziskládku</t>
  </si>
  <si>
    <t>2142391076</t>
  </si>
  <si>
    <t>zemina</t>
  </si>
  <si>
    <t>777*1,8</t>
  </si>
  <si>
    <t>-457131652</t>
  </si>
  <si>
    <t>1276*0,1*1,8</t>
  </si>
  <si>
    <t>-1902932552</t>
  </si>
  <si>
    <t>181411122</t>
  </si>
  <si>
    <t>Založení lučního trávníku výsevem plochy do 1000 m2 ve svahu do 1:2</t>
  </si>
  <si>
    <t>40592607</t>
  </si>
  <si>
    <t>Založení trávníku na půdě předem připravené plochy do 1000 m2 výsevem včetně utažení lučního na svahu přes 1:5 do 1:2</t>
  </si>
  <si>
    <t>osetí příkopu, IP</t>
  </si>
  <si>
    <t>1276</t>
  </si>
  <si>
    <t>-1156927142</t>
  </si>
  <si>
    <t>specifikace k pol.181411122</t>
  </si>
  <si>
    <t>1276*0,03*1,03</t>
  </si>
  <si>
    <t>-1559335343</t>
  </si>
  <si>
    <t>dno příkopu, úprava terénu</t>
  </si>
  <si>
    <t>1276-1181</t>
  </si>
  <si>
    <t>-1020450938</t>
  </si>
  <si>
    <t>svahování příkopu</t>
  </si>
  <si>
    <t>1181</t>
  </si>
  <si>
    <t>-859288842</t>
  </si>
  <si>
    <t>ohumusování příkopu</t>
  </si>
  <si>
    <t>-1991936549</t>
  </si>
  <si>
    <t>viz D.8.b.6, -5</t>
  </si>
  <si>
    <t>prahy 2ks</t>
  </si>
  <si>
    <t>452318510</t>
  </si>
  <si>
    <t>Zajišťovací práh z betonu prostého se zvýšenými nároky na prostředí</t>
  </si>
  <si>
    <t>-1042436765</t>
  </si>
  <si>
    <t>Zajišťovací práh z betonu prostého se zvýšenými nároky na prostředí na dně a ve svahu melioračních kanálů s patkami nebo bez patek</t>
  </si>
  <si>
    <t>viz D.8.b.8, -5</t>
  </si>
  <si>
    <t>prah pod propustkem</t>
  </si>
  <si>
    <t>-183365626</t>
  </si>
  <si>
    <t>podsyp skluzu štp</t>
  </si>
  <si>
    <t>-1417195577</t>
  </si>
  <si>
    <t>suchý podkl. beton</t>
  </si>
  <si>
    <t>prolití prahu</t>
  </si>
  <si>
    <t>5*0,1</t>
  </si>
  <si>
    <t>Zához z lomového kamene s proštěrkováním z terénu hmotnost do 80 kg</t>
  </si>
  <si>
    <t>248670262</t>
  </si>
  <si>
    <t>Zához z lomového kamene neupraveného záhozového s proštěrkováním z terénu, hmotnosti jednotlivých kamenů do 80 kg</t>
  </si>
  <si>
    <t>okolo prahu</t>
  </si>
  <si>
    <t>pod propustkem</t>
  </si>
  <si>
    <t>463212121</t>
  </si>
  <si>
    <t>Rovnanina z lomového kamene s vyklínováním spár těženým kamenivem</t>
  </si>
  <si>
    <t>-1469925075</t>
  </si>
  <si>
    <t>Rovnanina z lomového kamene upraveného, tříděného jakékoliv tloušťky rovnaniny s vyplněním spár a dutin těženým kamenivem</t>
  </si>
  <si>
    <t>viz D.8.b.7, -5</t>
  </si>
  <si>
    <t>okolo dřev. prahu</t>
  </si>
  <si>
    <t>-1631318727</t>
  </si>
  <si>
    <t>467951220</t>
  </si>
  <si>
    <t>Práh dřevěný dvojitý z kulatiny od 200 do 290 mm</t>
  </si>
  <si>
    <t>-1080053258</t>
  </si>
  <si>
    <t>Práh dřevěný z výřezů pro stavební účely zajištění na vzdušné straně pilotami Ø od 150 do 190 mm, délky od 1,5 do 1,8 m, zaraženými v osové vzdálenosti od 1 do 3 m dvojitý z kulatiny Ø od 200 do 290 mm</t>
  </si>
  <si>
    <t>4,8+4,2</t>
  </si>
  <si>
    <t>998</t>
  </si>
  <si>
    <t>Přesun hmot</t>
  </si>
  <si>
    <t>998332011</t>
  </si>
  <si>
    <t>Přesun hmot pro úpravy vodních toků a kanály</t>
  </si>
  <si>
    <t>422649988</t>
  </si>
  <si>
    <t>Přesun hmot pro úpravy vodních toků a kanály, hráze rybníků apod. dopravní vzdálenost do 500 m</t>
  </si>
  <si>
    <t>SO 08.1 - Propustek P8</t>
  </si>
  <si>
    <t xml:space="preserve">    9 - Ostatní konstrukce a práce, bourání</t>
  </si>
  <si>
    <t>131251102</t>
  </si>
  <si>
    <t>Hloubení jam nezapažených v hornině třídy těžitelnosti I, skupiny 3 objem do 50 m3 strojně</t>
  </si>
  <si>
    <t>-2119352827</t>
  </si>
  <si>
    <t>Hloubení nezapažených jam a zářezů strojně s urovnáním dna do předepsaného profilu a spádu v hornině třídy těžitelnosti I skupiny 3 přes 20 do 50 m3</t>
  </si>
  <si>
    <t>viz D.8.a, D.8.b.8</t>
  </si>
  <si>
    <t>jáma pro propustek</t>
  </si>
  <si>
    <t>2,0*8,5</t>
  </si>
  <si>
    <t>opevnění</t>
  </si>
  <si>
    <t>9*0,3</t>
  </si>
  <si>
    <t>7,3*0,3</t>
  </si>
  <si>
    <t>-2,189</t>
  </si>
  <si>
    <t>131351100</t>
  </si>
  <si>
    <t>Hloubení jam nezapažených v hornině třídy těžitelnosti II, skupiny 4 objem do 20 m3 strojně</t>
  </si>
  <si>
    <t>-1211832189</t>
  </si>
  <si>
    <t>Hloubení nezapažených jam a zářezů strojně s urovnáním dna do předepsaného profilu a spádu v hornině třídy těžitelnosti II skupiny 4 do 20 m3</t>
  </si>
  <si>
    <t>21,89*0,1</t>
  </si>
  <si>
    <t>132251101</t>
  </si>
  <si>
    <t>Hloubení rýh nezapažených  š do 800 mm v hornině třídy těžitelnosti I, skupiny 3 objem do 20 m3 strojně</t>
  </si>
  <si>
    <t>-341051854</t>
  </si>
  <si>
    <t>Hloubení nezapažených rýh šířky do 800 mm strojně s urovnáním dna do předepsaného profilu a spádu v hornině třídy těžitelnosti I skupiny 3 do 20 m3</t>
  </si>
  <si>
    <t>rýhy pro prahy</t>
  </si>
  <si>
    <t>0,6*0,3*5,15*1,1</t>
  </si>
  <si>
    <t>0,6*0,3*4,5*1,1</t>
  </si>
  <si>
    <t>974455679</t>
  </si>
  <si>
    <t>výkop - zásyp</t>
  </si>
  <si>
    <t>(19,701+2,189+1,911)-8,075</t>
  </si>
  <si>
    <t>1843523713</t>
  </si>
  <si>
    <t>15,726*1,8</t>
  </si>
  <si>
    <t>-158673398</t>
  </si>
  <si>
    <t>zpětný zásyp propustky</t>
  </si>
  <si>
    <t>0,95*8,5</t>
  </si>
  <si>
    <t xml:space="preserve">Součet </t>
  </si>
  <si>
    <t>-323050990</t>
  </si>
  <si>
    <t>pod konstrukce</t>
  </si>
  <si>
    <t>propustky</t>
  </si>
  <si>
    <t>0,9*8,5</t>
  </si>
  <si>
    <t>sjezd</t>
  </si>
  <si>
    <t>630508433</t>
  </si>
  <si>
    <t>opevnění propustků</t>
  </si>
  <si>
    <t>7,85*1,1</t>
  </si>
  <si>
    <t>6,4*1,1</t>
  </si>
  <si>
    <t>451317777</t>
  </si>
  <si>
    <t>Podklad nebo lože pod dlažbu vodorovný nebo do sklonu 1:5 z betonu prostého tl do 100 mm</t>
  </si>
  <si>
    <t>-1892649865</t>
  </si>
  <si>
    <t>Podklad nebo lože pod dlažbu (přídlažbu) v ploše vodorovné nebo ve sklonu do 1:5, tloušťky od 50 do 100 mm z betonu prostého</t>
  </si>
  <si>
    <t>pod opevnění dlažbou</t>
  </si>
  <si>
    <t>451319779</t>
  </si>
  <si>
    <t>Příplatek za sklon nad 1:5 podkladu nebo lože z betonu</t>
  </si>
  <si>
    <t>24007836</t>
  </si>
  <si>
    <t>Podklad nebo lože pod dlažbu (přídlažbu) Příplatek k cenám za zřízení podkladu nebo lože pod dlažbu ve sklonu přes 1:5, pro jakoukoliv tloušťku z betonu prostého</t>
  </si>
  <si>
    <t>452311131</t>
  </si>
  <si>
    <t>Podkladní desky z betonu prostého tř. C 12/15 otevřený výkop</t>
  </si>
  <si>
    <t>-507499931</t>
  </si>
  <si>
    <t>Podkladní a zajišťovací konstrukce z betonu prostého v otevřeném výkopu desky pod potrubí, stoky a drobné objekty z betonu tř. C 12/15</t>
  </si>
  <si>
    <t>podkladní deska propustku</t>
  </si>
  <si>
    <t>0,9*0,1*8,5</t>
  </si>
  <si>
    <t>23544353</t>
  </si>
  <si>
    <t>prahy propustků</t>
  </si>
  <si>
    <t>452351101</t>
  </si>
  <si>
    <t>Bednění podkladních desek nebo bloků nebo sedlového lože otevřený výkop</t>
  </si>
  <si>
    <t>158239587</t>
  </si>
  <si>
    <t>Bednění podkladních a zajišťovacích konstrukcí v otevřeném výkopu desek nebo sedlových loží pod potrubí, stoky a drobné objekty</t>
  </si>
  <si>
    <t>bednění podkladních desek propustků</t>
  </si>
  <si>
    <t>0,1*2*8,5</t>
  </si>
  <si>
    <t>0,1*0,9*2</t>
  </si>
  <si>
    <t>452368211</t>
  </si>
  <si>
    <t>Výztuž podkladních desek nebo bloků nebo pražců otevřený výkop ze svařovaných sítí Kari</t>
  </si>
  <si>
    <t>1368232241</t>
  </si>
  <si>
    <t>Výztuž podkladních desek, bloků nebo pražců v otevřeném výkopu ze svařovaných sítí typu Kari</t>
  </si>
  <si>
    <t>výztuž propustky</t>
  </si>
  <si>
    <t>1,8*8,5*7,9*0,001</t>
  </si>
  <si>
    <t>452384111</t>
  </si>
  <si>
    <t>Podkladní pražce z betonu prostého tř. C 12/15 otevřený výkop pl do 25000 mm2</t>
  </si>
  <si>
    <t>2057860197</t>
  </si>
  <si>
    <t>Podkladní a vyrovnávací konstrukce z betonu pražce z prostého betonu tř. C 12/15 pod potrubí v otevřeném výkopu, průřezové plochy do 25000 mm2</t>
  </si>
  <si>
    <t>0,5*8</t>
  </si>
  <si>
    <t>465512127</t>
  </si>
  <si>
    <t>Dlažba z lomového kamene na sucho se zalitím spár cementovou maltou tl 200 mm</t>
  </si>
  <si>
    <t>-1224995349</t>
  </si>
  <si>
    <t>Dlažba z lomového kamene lomařsky upraveného na sucho se zalitím spár cementovou maltou, tl. kamene 200 mm</t>
  </si>
  <si>
    <t>opevnění dlažbou</t>
  </si>
  <si>
    <t>-1840913052</t>
  </si>
  <si>
    <t>571904111</t>
  </si>
  <si>
    <t>Posyp krytu kamenivem drceným nebo těženým do 20 kg/m2</t>
  </si>
  <si>
    <t>1764305378</t>
  </si>
  <si>
    <t>Posyp podkladu nebo krytu s rozprostřením a zhutněním kamenivem drceným nebo těženým, v množství přes 15 do 20 kg/m2</t>
  </si>
  <si>
    <t>573451114</t>
  </si>
  <si>
    <t>Dvojitý nátěr z asfaltu v množství 2,4 kg/m2 s posypem</t>
  </si>
  <si>
    <t>-1312296866</t>
  </si>
  <si>
    <t>Dvojitý nátěr DN s posypem kamenivem a se zaválcováním z asfaltu silničního, v množství 2,4 kg/m2</t>
  </si>
  <si>
    <t>574381112</t>
  </si>
  <si>
    <t>Penetrační makadam hrubý PMH tl 100 mm</t>
  </si>
  <si>
    <t>1240873243</t>
  </si>
  <si>
    <t>Penetrační makadam PM s rozprostřením kameniva na sucho, s prolitím živicí, s posypem drtí a se zhutněním hrubý (PMH) z kameniva hrubého drceného, po zhutnění tl. 100 mm</t>
  </si>
  <si>
    <t>820441113</t>
  </si>
  <si>
    <t>Přeseknutí železobetonové trouby DN nad 400 do 600 mm</t>
  </si>
  <si>
    <t>874987694</t>
  </si>
  <si>
    <t>Přeseknutí železobetonové trouby v rovině kolmé nebo skloněné k ose trouby, se začištěním DN přes 400 do 600 mm</t>
  </si>
  <si>
    <t>úprava čel propustků</t>
  </si>
  <si>
    <t>Ostatní konstrukce a práce, bourání</t>
  </si>
  <si>
    <t>919521120</t>
  </si>
  <si>
    <t>Zřízení silničního propustku z trub betonových nebo ŽB DN 400</t>
  </si>
  <si>
    <t>-1774795289</t>
  </si>
  <si>
    <t>Zřízení silničního propustku z trub betonových nebo železobetonových DN 400 mm</t>
  </si>
  <si>
    <t>8,5</t>
  </si>
  <si>
    <t>59222022</t>
  </si>
  <si>
    <t>trouba ŽB hrdlová DN 400</t>
  </si>
  <si>
    <t>-1074830149</t>
  </si>
  <si>
    <t>specifikace k pol.919521120</t>
  </si>
  <si>
    <t>919535556</t>
  </si>
  <si>
    <t>Obetonování trubního propustku betonem se zvýšenými nároky na prostředí tř. C 25/30</t>
  </si>
  <si>
    <t>-1680391184</t>
  </si>
  <si>
    <t>Obetonování trubního propustku betonem prostým se zvýšenými nároky na prostředí tř. C 25/30</t>
  </si>
  <si>
    <t>obetonování propustku</t>
  </si>
  <si>
    <t>0,5*8,5</t>
  </si>
  <si>
    <t>998225111</t>
  </si>
  <si>
    <t>Přesun hmot pro pozemní komunikace s krytem z kamene, monolitickým betonovým nebo živičným</t>
  </si>
  <si>
    <t>-2011351142</t>
  </si>
  <si>
    <t>Přesun hmot pro komunikace s krytem z kameniva, monolitickým betonovým nebo živičným dopravní vzdálenost do 200 m jakékoliv délky objektu</t>
  </si>
  <si>
    <t>VRN - Vedlejší rozpočtové náklady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</si>
  <si>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</si>
  <si>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</si>
  <si>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</si>
  <si>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Inženýrská činnost</t>
  </si>
  <si>
    <t xml:space="preserve">    VRN9 - Ostatní náklady</t>
  </si>
  <si>
    <t xml:space="preserve"> Vedlejší rozpočtové náklady</t>
  </si>
  <si>
    <t>VRN1</t>
  </si>
  <si>
    <t xml:space="preserve"> Průzkumné, geodetické a projektové práce</t>
  </si>
  <si>
    <t>011324000</t>
  </si>
  <si>
    <t>Archeologický průzkum</t>
  </si>
  <si>
    <t>Kč</t>
  </si>
  <si>
    <t>991532528</t>
  </si>
  <si>
    <t>01220100R</t>
  </si>
  <si>
    <t>Vytýčení inženýrských sítí</t>
  </si>
  <si>
    <t>759021773</t>
  </si>
  <si>
    <t>Poznámka k položce:
Vytýčení inženýrských sítí dotčených nebo souvisejících se stavbou před nebo v průběhu stavby, včetně 6ti kopaných sond</t>
  </si>
  <si>
    <t>012203000</t>
  </si>
  <si>
    <t>Geodetické práce při provádění stavby</t>
  </si>
  <si>
    <t>-471615199</t>
  </si>
  <si>
    <t>Poznámka k položce:
dokumentace zakrývaných konstrukcí a liniových staveb geodetickým zaměřením v papírové a elektronické podobě.</t>
  </si>
  <si>
    <t>012204000</t>
  </si>
  <si>
    <t>Vytýčení stavby</t>
  </si>
  <si>
    <t>-1335982450</t>
  </si>
  <si>
    <t>Vytýčení stavby včetně přeložek sítí</t>
  </si>
  <si>
    <t>012303000</t>
  </si>
  <si>
    <t>Geodetické práce po výstavbě</t>
  </si>
  <si>
    <t>-1700335103</t>
  </si>
  <si>
    <t>Poznámka k položce:
Součástí položky je zhotovení zaměření skutečného provedení stavby</t>
  </si>
  <si>
    <t>01319400R</t>
  </si>
  <si>
    <t>Projekt měření</t>
  </si>
  <si>
    <t>-246658278</t>
  </si>
  <si>
    <t>Projekt měření pro stanovování deformací z měřičských značek</t>
  </si>
  <si>
    <t>Poznámka k položce:
Projekt měření stanovený dle vyhlášky pro vodní díla III. stupně</t>
  </si>
  <si>
    <t>01319401R</t>
  </si>
  <si>
    <t xml:space="preserve">Program TBD pro období výstavby </t>
  </si>
  <si>
    <t>-1348939712</t>
  </si>
  <si>
    <t>Program TBD pro období výstavby</t>
  </si>
  <si>
    <t>013254000</t>
  </si>
  <si>
    <t>Dokumentace skutečného provedení stavby</t>
  </si>
  <si>
    <t>1043493680</t>
  </si>
  <si>
    <t>Poznámka k položce:
Dokumentace skutečného provedení v rozsahu dle platné vyhlášky na dokumentaci staveb v počtu podle SOD a VOP</t>
  </si>
  <si>
    <t>01329400R</t>
  </si>
  <si>
    <t>Dílenská dokumentace</t>
  </si>
  <si>
    <t>-65022277</t>
  </si>
  <si>
    <t>VRN3</t>
  </si>
  <si>
    <t xml:space="preserve"> Zařízení staveniště</t>
  </si>
  <si>
    <t>030001001</t>
  </si>
  <si>
    <t>Náklady na zřízení staveniště v souladu s ZOV</t>
  </si>
  <si>
    <t>-1532400940</t>
  </si>
  <si>
    <t>Základní rozdělení průvodních činností a nákladů zařízení staveniště</t>
  </si>
  <si>
    <t>Poznámka k položce:
Náklady na dokumentaci ZS, příprava pro území pro ZS včetně odstranění materiálů a konstrukcí, vybudování odběrných míst, zřízení přípojek energií, vlastní vybudování objektů ZS a provizorních komunikací. Součástí položky je také potřebné zajištění ochrany stávajících stromů po dobu stavby (dle investora/zhotovitele).</t>
  </si>
  <si>
    <t>030001002</t>
  </si>
  <si>
    <t>Náklady na provoz a údržbu zařízení staveniště</t>
  </si>
  <si>
    <t>-1419194727</t>
  </si>
  <si>
    <t>Poznámka k položce:
Náklady na vybavení objektů, náklady na energie, úklid, údržbu, osvětlení, oplocení, opravy na objektech ZS, čištění ploch, zabezpečení staveniště.</t>
  </si>
  <si>
    <t>034303000</t>
  </si>
  <si>
    <t>Dopravní značení na staveništi</t>
  </si>
  <si>
    <t>-1622746918</t>
  </si>
  <si>
    <t>Poznámka k položce:
Návrh dočasného dopravního značení po dobu realizace stavby dle situace C.5</t>
  </si>
  <si>
    <t>specifikace dle situace C.5</t>
  </si>
  <si>
    <t>039002003</t>
  </si>
  <si>
    <t>Zrušení zařízení staveniště</t>
  </si>
  <si>
    <t>55380459</t>
  </si>
  <si>
    <t>Hlavní tituly průvodních činností a nákladů zařízení staveniště zrušení zařízení staveniště</t>
  </si>
  <si>
    <t>Poznámka k položce:
odstranění objektu ZS včetně přípojek a jejich odvozu, uvedení pozemku do původního stavu včetně nákladů s tím spojených</t>
  </si>
  <si>
    <t>VRN4</t>
  </si>
  <si>
    <t>Inženýrská činnost</t>
  </si>
  <si>
    <t>04140300R</t>
  </si>
  <si>
    <t>Náklady na zajištění kolektivní bezpečnosti osob</t>
  </si>
  <si>
    <t>-1154063922</t>
  </si>
  <si>
    <t>Náklady zhotovitele na zajištění kolektivní bezpečnosti osob pohybujících se po staveništi</t>
  </si>
  <si>
    <t>Poznámka k položce:
Náklady na zbudování, údržbu a zrušení:
- zabezpečení okrajů konstrukcí proti pádu osob
- komunikací pro pohyb osob ve staveništi
- přechodů přes výkopy
- a další prvky kolektivní ochrany osob, pokud nejsou jinde uvedeny</t>
  </si>
  <si>
    <t>VRN9</t>
  </si>
  <si>
    <t>Ostatní náklady</t>
  </si>
  <si>
    <t>09000101R</t>
  </si>
  <si>
    <t>Opakované slovení rybí osádky</t>
  </si>
  <si>
    <t>600980339</t>
  </si>
  <si>
    <t>09100202R</t>
  </si>
  <si>
    <t>Havarijní plán</t>
  </si>
  <si>
    <t>1217311732</t>
  </si>
  <si>
    <t>09100303R</t>
  </si>
  <si>
    <t>Protipovodňový plán</t>
  </si>
  <si>
    <t>707189148</t>
  </si>
  <si>
    <t>09100305R</t>
  </si>
  <si>
    <t>Norná stěna</t>
  </si>
  <si>
    <t>-1180565768</t>
  </si>
  <si>
    <t>09150300R</t>
  </si>
  <si>
    <t>Geologický posudek</t>
  </si>
  <si>
    <t>-1664846839</t>
  </si>
  <si>
    <t>Zpracování geologického posudku včetně vyhotovení protokolů a zpráv</t>
  </si>
  <si>
    <t>09150301R</t>
  </si>
  <si>
    <t>Náklady na vyhotovení fotodokumentace</t>
  </si>
  <si>
    <t>-1944576551</t>
  </si>
  <si>
    <t>Náklady na vyhotovení fotodokumentace před stavbou, při stavbě a po ukončení stavby.</t>
  </si>
  <si>
    <t>09150310R</t>
  </si>
  <si>
    <t>Laboratorní rozbory - zkoušky výluhů zeminy a vybouraných hmot</t>
  </si>
  <si>
    <t>-1162040931</t>
  </si>
  <si>
    <t>09150330R</t>
  </si>
  <si>
    <t>Náklady na provedení zkoušek, revizí a měření</t>
  </si>
  <si>
    <t>1285237773</t>
  </si>
  <si>
    <t>Poznámka k položce:
Náklady na provedení zkoušek, revizí a měření, které jsou vyžadovány v technických normách a dalších předpisech ve vztahu k prováděným pracím, dodávkám a službám a jejichž počet a druh by měl být specifikovaný v dokumentu KZP vyhotoveným zohotovitelem.</t>
  </si>
  <si>
    <t>09150340R</t>
  </si>
  <si>
    <t>Manipulační řád</t>
  </si>
  <si>
    <t>-527113551</t>
  </si>
  <si>
    <t>09150341R</t>
  </si>
  <si>
    <t>Provozní řád</t>
  </si>
  <si>
    <t>183954970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</si>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</sst>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32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8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2829/040/2021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Realizace souboru staveb společných zařízení v k. ú. Vetřkovice u Vítkova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k.ú. Vetřkovice u Vítkova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27. 1. 2021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6.4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AGPOL s.r.o., Jungmannova 153/12, 77900 Olomouc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26.4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AGPOL s.r.o., Jungmannova 153/12, 77900 Olomouc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ROUND(AG55+AG62+AG65,2)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ROUND(AS55+AS62+AS65,2)</f>
        <v>0</v>
      </c>
      <c r="AT54" s="108">
        <f>ROUND(SUM(AV54:AW54),2)</f>
        <v>0</v>
      </c>
      <c r="AU54" s="109">
        <f>ROUND(AU55+AU62+AU65,5)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ROUND(AZ55+AZ62+AZ65,2)</f>
        <v>0</v>
      </c>
      <c r="BA54" s="108">
        <f>ROUND(BA55+BA62+BA65,2)</f>
        <v>0</v>
      </c>
      <c r="BB54" s="108">
        <f>ROUND(BB55+BB62+BB65,2)</f>
        <v>0</v>
      </c>
      <c r="BC54" s="108">
        <f>ROUND(BC55+BC62+BC65,2)</f>
        <v>0</v>
      </c>
      <c r="BD54" s="110">
        <f>ROUND(BD55+BD62+BD65,2)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4.4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ROUND(AG56+AG57,2)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ROUND(AS56+AS57,2)</f>
        <v>0</v>
      </c>
      <c r="AT55" s="122">
        <f>ROUND(SUM(AV55:AW55),2)</f>
        <v>0</v>
      </c>
      <c r="AU55" s="123">
        <f>ROUND(AU56+AU57,5)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ROUND(AZ56+AZ57,2)</f>
        <v>0</v>
      </c>
      <c r="BA55" s="122">
        <f>ROUND(BA56+BA57,2)</f>
        <v>0</v>
      </c>
      <c r="BB55" s="122">
        <f>ROUND(BB56+BB57,2)</f>
        <v>0</v>
      </c>
      <c r="BC55" s="122">
        <f>ROUND(BC56+BC57,2)</f>
        <v>0</v>
      </c>
      <c r="BD55" s="124">
        <f>ROUND(BD56+BD57,2)</f>
        <v>0</v>
      </c>
      <c r="BE55" s="7"/>
      <c r="BS55" s="125" t="s">
        <v>71</v>
      </c>
      <c r="BT55" s="125" t="s">
        <v>79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4" customFormat="1" ht="14.4" customHeight="1">
      <c r="A56" s="126" t="s">
        <v>82</v>
      </c>
      <c r="B56" s="65"/>
      <c r="C56" s="127"/>
      <c r="D56" s="127"/>
      <c r="E56" s="128" t="s">
        <v>76</v>
      </c>
      <c r="F56" s="128"/>
      <c r="G56" s="128"/>
      <c r="H56" s="128"/>
      <c r="I56" s="128"/>
      <c r="J56" s="127"/>
      <c r="K56" s="128" t="s">
        <v>77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06 - Rekonstrukce nádr...'!J30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83</v>
      </c>
      <c r="AR56" s="67"/>
      <c r="AS56" s="131">
        <v>0</v>
      </c>
      <c r="AT56" s="132">
        <f>ROUND(SUM(AV56:AW56),2)</f>
        <v>0</v>
      </c>
      <c r="AU56" s="133">
        <f>'SO 06 - Rekonstrukce nádr...'!P94</f>
        <v>0</v>
      </c>
      <c r="AV56" s="132">
        <f>'SO 06 - Rekonstrukce nádr...'!J33</f>
        <v>0</v>
      </c>
      <c r="AW56" s="132">
        <f>'SO 06 - Rekonstrukce nádr...'!J34</f>
        <v>0</v>
      </c>
      <c r="AX56" s="132">
        <f>'SO 06 - Rekonstrukce nádr...'!J35</f>
        <v>0</v>
      </c>
      <c r="AY56" s="132">
        <f>'SO 06 - Rekonstrukce nádr...'!J36</f>
        <v>0</v>
      </c>
      <c r="AZ56" s="132">
        <f>'SO 06 - Rekonstrukce nádr...'!F33</f>
        <v>0</v>
      </c>
      <c r="BA56" s="132">
        <f>'SO 06 - Rekonstrukce nádr...'!F34</f>
        <v>0</v>
      </c>
      <c r="BB56" s="132">
        <f>'SO 06 - Rekonstrukce nádr...'!F35</f>
        <v>0</v>
      </c>
      <c r="BC56" s="132">
        <f>'SO 06 - Rekonstrukce nádr...'!F36</f>
        <v>0</v>
      </c>
      <c r="BD56" s="134">
        <f>'SO 06 - Rekonstrukce nádr...'!F37</f>
        <v>0</v>
      </c>
      <c r="BE56" s="4"/>
      <c r="BT56" s="135" t="s">
        <v>81</v>
      </c>
      <c r="BU56" s="135" t="s">
        <v>84</v>
      </c>
      <c r="BV56" s="135" t="s">
        <v>74</v>
      </c>
      <c r="BW56" s="135" t="s">
        <v>80</v>
      </c>
      <c r="BX56" s="135" t="s">
        <v>5</v>
      </c>
      <c r="CL56" s="135" t="s">
        <v>19</v>
      </c>
      <c r="CM56" s="135" t="s">
        <v>81</v>
      </c>
    </row>
    <row r="57" spans="1:90" s="4" customFormat="1" ht="14.4" customHeight="1">
      <c r="A57" s="4"/>
      <c r="B57" s="65"/>
      <c r="C57" s="127"/>
      <c r="D57" s="127"/>
      <c r="E57" s="128" t="s">
        <v>85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36">
        <f>ROUND(SUM(AG58:AG61),2)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83</v>
      </c>
      <c r="AR57" s="67"/>
      <c r="AS57" s="131">
        <f>ROUND(SUM(AS58:AS61),2)</f>
        <v>0</v>
      </c>
      <c r="AT57" s="132">
        <f>ROUND(SUM(AV57:AW57),2)</f>
        <v>0</v>
      </c>
      <c r="AU57" s="133">
        <f>ROUND(SUM(AU58:AU61),5)</f>
        <v>0</v>
      </c>
      <c r="AV57" s="132">
        <f>ROUND(AZ57*L29,2)</f>
        <v>0</v>
      </c>
      <c r="AW57" s="132">
        <f>ROUND(BA57*L30,2)</f>
        <v>0</v>
      </c>
      <c r="AX57" s="132">
        <f>ROUND(BB57*L29,2)</f>
        <v>0</v>
      </c>
      <c r="AY57" s="132">
        <f>ROUND(BC57*L30,2)</f>
        <v>0</v>
      </c>
      <c r="AZ57" s="132">
        <f>ROUND(SUM(AZ58:AZ61),2)</f>
        <v>0</v>
      </c>
      <c r="BA57" s="132">
        <f>ROUND(SUM(BA58:BA61),2)</f>
        <v>0</v>
      </c>
      <c r="BB57" s="132">
        <f>ROUND(SUM(BB58:BB61),2)</f>
        <v>0</v>
      </c>
      <c r="BC57" s="132">
        <f>ROUND(SUM(BC58:BC61),2)</f>
        <v>0</v>
      </c>
      <c r="BD57" s="134">
        <f>ROUND(SUM(BD58:BD61),2)</f>
        <v>0</v>
      </c>
      <c r="BE57" s="4"/>
      <c r="BS57" s="135" t="s">
        <v>71</v>
      </c>
      <c r="BT57" s="135" t="s">
        <v>81</v>
      </c>
      <c r="BV57" s="135" t="s">
        <v>74</v>
      </c>
      <c r="BW57" s="135" t="s">
        <v>87</v>
      </c>
      <c r="BX57" s="135" t="s">
        <v>80</v>
      </c>
      <c r="CL57" s="135" t="s">
        <v>19</v>
      </c>
    </row>
    <row r="58" spans="1:90" s="4" customFormat="1" ht="14.4" customHeight="1">
      <c r="A58" s="126" t="s">
        <v>82</v>
      </c>
      <c r="B58" s="65"/>
      <c r="C58" s="127"/>
      <c r="D58" s="127"/>
      <c r="E58" s="127"/>
      <c r="F58" s="128" t="s">
        <v>85</v>
      </c>
      <c r="G58" s="128"/>
      <c r="H58" s="128"/>
      <c r="I58" s="128"/>
      <c r="J58" s="128"/>
      <c r="K58" s="127"/>
      <c r="L58" s="128" t="s">
        <v>86</v>
      </c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06.1 - Výsadba zeleně'!J32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83</v>
      </c>
      <c r="AR58" s="67"/>
      <c r="AS58" s="131">
        <v>0</v>
      </c>
      <c r="AT58" s="132">
        <f>ROUND(SUM(AV58:AW58),2)</f>
        <v>0</v>
      </c>
      <c r="AU58" s="133">
        <f>'SO 06.1 - Výsadba zeleně'!P91</f>
        <v>0</v>
      </c>
      <c r="AV58" s="132">
        <f>'SO 06.1 - Výsadba zeleně'!J35</f>
        <v>0</v>
      </c>
      <c r="AW58" s="132">
        <f>'SO 06.1 - Výsadba zeleně'!J36</f>
        <v>0</v>
      </c>
      <c r="AX58" s="132">
        <f>'SO 06.1 - Výsadba zeleně'!J37</f>
        <v>0</v>
      </c>
      <c r="AY58" s="132">
        <f>'SO 06.1 - Výsadba zeleně'!J38</f>
        <v>0</v>
      </c>
      <c r="AZ58" s="132">
        <f>'SO 06.1 - Výsadba zeleně'!F35</f>
        <v>0</v>
      </c>
      <c r="BA58" s="132">
        <f>'SO 06.1 - Výsadba zeleně'!F36</f>
        <v>0</v>
      </c>
      <c r="BB58" s="132">
        <f>'SO 06.1 - Výsadba zeleně'!F37</f>
        <v>0</v>
      </c>
      <c r="BC58" s="132">
        <f>'SO 06.1 - Výsadba zeleně'!F38</f>
        <v>0</v>
      </c>
      <c r="BD58" s="134">
        <f>'SO 06.1 - Výsadba zeleně'!F39</f>
        <v>0</v>
      </c>
      <c r="BE58" s="4"/>
      <c r="BT58" s="135" t="s">
        <v>88</v>
      </c>
      <c r="BU58" s="135" t="s">
        <v>84</v>
      </c>
      <c r="BV58" s="135" t="s">
        <v>74</v>
      </c>
      <c r="BW58" s="135" t="s">
        <v>87</v>
      </c>
      <c r="BX58" s="135" t="s">
        <v>80</v>
      </c>
      <c r="CL58" s="135" t="s">
        <v>19</v>
      </c>
    </row>
    <row r="59" spans="1:90" s="4" customFormat="1" ht="24" customHeight="1">
      <c r="A59" s="126" t="s">
        <v>82</v>
      </c>
      <c r="B59" s="65"/>
      <c r="C59" s="127"/>
      <c r="D59" s="127"/>
      <c r="E59" s="127"/>
      <c r="F59" s="128" t="s">
        <v>89</v>
      </c>
      <c r="G59" s="128"/>
      <c r="H59" s="128"/>
      <c r="I59" s="128"/>
      <c r="J59" s="128"/>
      <c r="K59" s="127"/>
      <c r="L59" s="128" t="s">
        <v>90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 06.1.1 - Následná péče...'!J34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83</v>
      </c>
      <c r="AR59" s="67"/>
      <c r="AS59" s="131">
        <v>0</v>
      </c>
      <c r="AT59" s="132">
        <f>ROUND(SUM(AV59:AW59),2)</f>
        <v>0</v>
      </c>
      <c r="AU59" s="133">
        <f>'SO 06.1.1 - Následná péče...'!P97</f>
        <v>0</v>
      </c>
      <c r="AV59" s="132">
        <f>'SO 06.1.1 - Následná péče...'!J37</f>
        <v>0</v>
      </c>
      <c r="AW59" s="132">
        <f>'SO 06.1.1 - Následná péče...'!J38</f>
        <v>0</v>
      </c>
      <c r="AX59" s="132">
        <f>'SO 06.1.1 - Následná péče...'!J39</f>
        <v>0</v>
      </c>
      <c r="AY59" s="132">
        <f>'SO 06.1.1 - Následná péče...'!J40</f>
        <v>0</v>
      </c>
      <c r="AZ59" s="132">
        <f>'SO 06.1.1 - Následná péče...'!F37</f>
        <v>0</v>
      </c>
      <c r="BA59" s="132">
        <f>'SO 06.1.1 - Následná péče...'!F38</f>
        <v>0</v>
      </c>
      <c r="BB59" s="132">
        <f>'SO 06.1.1 - Následná péče...'!F39</f>
        <v>0</v>
      </c>
      <c r="BC59" s="132">
        <f>'SO 06.1.1 - Následná péče...'!F40</f>
        <v>0</v>
      </c>
      <c r="BD59" s="134">
        <f>'SO 06.1.1 - Následná péče...'!F41</f>
        <v>0</v>
      </c>
      <c r="BE59" s="4"/>
      <c r="BT59" s="135" t="s">
        <v>88</v>
      </c>
      <c r="BV59" s="135" t="s">
        <v>74</v>
      </c>
      <c r="BW59" s="135" t="s">
        <v>91</v>
      </c>
      <c r="BX59" s="135" t="s">
        <v>87</v>
      </c>
      <c r="CL59" s="135" t="s">
        <v>19</v>
      </c>
    </row>
    <row r="60" spans="1:90" s="4" customFormat="1" ht="24" customHeight="1">
      <c r="A60" s="126" t="s">
        <v>82</v>
      </c>
      <c r="B60" s="65"/>
      <c r="C60" s="127"/>
      <c r="D60" s="127"/>
      <c r="E60" s="127"/>
      <c r="F60" s="128" t="s">
        <v>92</v>
      </c>
      <c r="G60" s="128"/>
      <c r="H60" s="128"/>
      <c r="I60" s="128"/>
      <c r="J60" s="128"/>
      <c r="K60" s="127"/>
      <c r="L60" s="128" t="s">
        <v>93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 06.1.2 - Následná péče...'!J34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83</v>
      </c>
      <c r="AR60" s="67"/>
      <c r="AS60" s="131">
        <v>0</v>
      </c>
      <c r="AT60" s="132">
        <f>ROUND(SUM(AV60:AW60),2)</f>
        <v>0</v>
      </c>
      <c r="AU60" s="133">
        <f>'SO 06.1.2 - Následná péče...'!P97</f>
        <v>0</v>
      </c>
      <c r="AV60" s="132">
        <f>'SO 06.1.2 - Následná péče...'!J37</f>
        <v>0</v>
      </c>
      <c r="AW60" s="132">
        <f>'SO 06.1.2 - Následná péče...'!J38</f>
        <v>0</v>
      </c>
      <c r="AX60" s="132">
        <f>'SO 06.1.2 - Následná péče...'!J39</f>
        <v>0</v>
      </c>
      <c r="AY60" s="132">
        <f>'SO 06.1.2 - Následná péče...'!J40</f>
        <v>0</v>
      </c>
      <c r="AZ60" s="132">
        <f>'SO 06.1.2 - Následná péče...'!F37</f>
        <v>0</v>
      </c>
      <c r="BA60" s="132">
        <f>'SO 06.1.2 - Následná péče...'!F38</f>
        <v>0</v>
      </c>
      <c r="BB60" s="132">
        <f>'SO 06.1.2 - Následná péče...'!F39</f>
        <v>0</v>
      </c>
      <c r="BC60" s="132">
        <f>'SO 06.1.2 - Následná péče...'!F40</f>
        <v>0</v>
      </c>
      <c r="BD60" s="134">
        <f>'SO 06.1.2 - Následná péče...'!F41</f>
        <v>0</v>
      </c>
      <c r="BE60" s="4"/>
      <c r="BT60" s="135" t="s">
        <v>88</v>
      </c>
      <c r="BV60" s="135" t="s">
        <v>74</v>
      </c>
      <c r="BW60" s="135" t="s">
        <v>94</v>
      </c>
      <c r="BX60" s="135" t="s">
        <v>87</v>
      </c>
      <c r="CL60" s="135" t="s">
        <v>19</v>
      </c>
    </row>
    <row r="61" spans="1:90" s="4" customFormat="1" ht="24" customHeight="1">
      <c r="A61" s="126" t="s">
        <v>82</v>
      </c>
      <c r="B61" s="65"/>
      <c r="C61" s="127"/>
      <c r="D61" s="127"/>
      <c r="E61" s="127"/>
      <c r="F61" s="128" t="s">
        <v>95</v>
      </c>
      <c r="G61" s="128"/>
      <c r="H61" s="128"/>
      <c r="I61" s="128"/>
      <c r="J61" s="128"/>
      <c r="K61" s="127"/>
      <c r="L61" s="128" t="s">
        <v>96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'SO 06.1.3 - Následná péče...'!J34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83</v>
      </c>
      <c r="AR61" s="67"/>
      <c r="AS61" s="131">
        <v>0</v>
      </c>
      <c r="AT61" s="132">
        <f>ROUND(SUM(AV61:AW61),2)</f>
        <v>0</v>
      </c>
      <c r="AU61" s="133">
        <f>'SO 06.1.3 - Následná péče...'!P97</f>
        <v>0</v>
      </c>
      <c r="AV61" s="132">
        <f>'SO 06.1.3 - Následná péče...'!J37</f>
        <v>0</v>
      </c>
      <c r="AW61" s="132">
        <f>'SO 06.1.3 - Následná péče...'!J38</f>
        <v>0</v>
      </c>
      <c r="AX61" s="132">
        <f>'SO 06.1.3 - Následná péče...'!J39</f>
        <v>0</v>
      </c>
      <c r="AY61" s="132">
        <f>'SO 06.1.3 - Následná péče...'!J40</f>
        <v>0</v>
      </c>
      <c r="AZ61" s="132">
        <f>'SO 06.1.3 - Následná péče...'!F37</f>
        <v>0</v>
      </c>
      <c r="BA61" s="132">
        <f>'SO 06.1.3 - Následná péče...'!F38</f>
        <v>0</v>
      </c>
      <c r="BB61" s="132">
        <f>'SO 06.1.3 - Následná péče...'!F39</f>
        <v>0</v>
      </c>
      <c r="BC61" s="132">
        <f>'SO 06.1.3 - Následná péče...'!F40</f>
        <v>0</v>
      </c>
      <c r="BD61" s="134">
        <f>'SO 06.1.3 - Následná péče...'!F41</f>
        <v>0</v>
      </c>
      <c r="BE61" s="4"/>
      <c r="BT61" s="135" t="s">
        <v>88</v>
      </c>
      <c r="BV61" s="135" t="s">
        <v>74</v>
      </c>
      <c r="BW61" s="135" t="s">
        <v>97</v>
      </c>
      <c r="BX61" s="135" t="s">
        <v>87</v>
      </c>
      <c r="CL61" s="135" t="s">
        <v>19</v>
      </c>
    </row>
    <row r="62" spans="1:91" s="7" customFormat="1" ht="14.4" customHeight="1">
      <c r="A62" s="7"/>
      <c r="B62" s="113"/>
      <c r="C62" s="114"/>
      <c r="D62" s="115" t="s">
        <v>98</v>
      </c>
      <c r="E62" s="115"/>
      <c r="F62" s="115"/>
      <c r="G62" s="115"/>
      <c r="H62" s="115"/>
      <c r="I62" s="116"/>
      <c r="J62" s="115" t="s">
        <v>99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ROUND(SUM(AG63:AG64),2)</f>
        <v>0</v>
      </c>
      <c r="AH62" s="116"/>
      <c r="AI62" s="116"/>
      <c r="AJ62" s="116"/>
      <c r="AK62" s="116"/>
      <c r="AL62" s="116"/>
      <c r="AM62" s="116"/>
      <c r="AN62" s="118">
        <f>SUM(AG62,AT62)</f>
        <v>0</v>
      </c>
      <c r="AO62" s="116"/>
      <c r="AP62" s="116"/>
      <c r="AQ62" s="119" t="s">
        <v>78</v>
      </c>
      <c r="AR62" s="120"/>
      <c r="AS62" s="121">
        <f>ROUND(SUM(AS63:AS64),2)</f>
        <v>0</v>
      </c>
      <c r="AT62" s="122">
        <f>ROUND(SUM(AV62:AW62),2)</f>
        <v>0</v>
      </c>
      <c r="AU62" s="123">
        <f>ROUND(SUM(AU63:AU64),5)</f>
        <v>0</v>
      </c>
      <c r="AV62" s="122">
        <f>ROUND(AZ62*L29,2)</f>
        <v>0</v>
      </c>
      <c r="AW62" s="122">
        <f>ROUND(BA62*L30,2)</f>
        <v>0</v>
      </c>
      <c r="AX62" s="122">
        <f>ROUND(BB62*L29,2)</f>
        <v>0</v>
      </c>
      <c r="AY62" s="122">
        <f>ROUND(BC62*L30,2)</f>
        <v>0</v>
      </c>
      <c r="AZ62" s="122">
        <f>ROUND(SUM(AZ63:AZ64),2)</f>
        <v>0</v>
      </c>
      <c r="BA62" s="122">
        <f>ROUND(SUM(BA63:BA64),2)</f>
        <v>0</v>
      </c>
      <c r="BB62" s="122">
        <f>ROUND(SUM(BB63:BB64),2)</f>
        <v>0</v>
      </c>
      <c r="BC62" s="122">
        <f>ROUND(SUM(BC63:BC64),2)</f>
        <v>0</v>
      </c>
      <c r="BD62" s="124">
        <f>ROUND(SUM(BD63:BD64),2)</f>
        <v>0</v>
      </c>
      <c r="BE62" s="7"/>
      <c r="BS62" s="125" t="s">
        <v>71</v>
      </c>
      <c r="BT62" s="125" t="s">
        <v>79</v>
      </c>
      <c r="BV62" s="125" t="s">
        <v>74</v>
      </c>
      <c r="BW62" s="125" t="s">
        <v>100</v>
      </c>
      <c r="BX62" s="125" t="s">
        <v>5</v>
      </c>
      <c r="CL62" s="125" t="s">
        <v>19</v>
      </c>
      <c r="CM62" s="125" t="s">
        <v>81</v>
      </c>
    </row>
    <row r="63" spans="1:91" s="4" customFormat="1" ht="14.4" customHeight="1">
      <c r="A63" s="126" t="s">
        <v>82</v>
      </c>
      <c r="B63" s="65"/>
      <c r="C63" s="127"/>
      <c r="D63" s="127"/>
      <c r="E63" s="128" t="s">
        <v>98</v>
      </c>
      <c r="F63" s="128"/>
      <c r="G63" s="128"/>
      <c r="H63" s="128"/>
      <c r="I63" s="128"/>
      <c r="J63" s="127"/>
      <c r="K63" s="128" t="s">
        <v>99</v>
      </c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9">
        <f>'SO 08 - Svodný průleh SP2'!J30</f>
        <v>0</v>
      </c>
      <c r="AH63" s="127"/>
      <c r="AI63" s="127"/>
      <c r="AJ63" s="127"/>
      <c r="AK63" s="127"/>
      <c r="AL63" s="127"/>
      <c r="AM63" s="127"/>
      <c r="AN63" s="129">
        <f>SUM(AG63,AT63)</f>
        <v>0</v>
      </c>
      <c r="AO63" s="127"/>
      <c r="AP63" s="127"/>
      <c r="AQ63" s="130" t="s">
        <v>83</v>
      </c>
      <c r="AR63" s="67"/>
      <c r="AS63" s="131">
        <v>0</v>
      </c>
      <c r="AT63" s="132">
        <f>ROUND(SUM(AV63:AW63),2)</f>
        <v>0</v>
      </c>
      <c r="AU63" s="133">
        <f>'SO 08 - Svodný průleh SP2'!P83</f>
        <v>0</v>
      </c>
      <c r="AV63" s="132">
        <f>'SO 08 - Svodný průleh SP2'!J33</f>
        <v>0</v>
      </c>
      <c r="AW63" s="132">
        <f>'SO 08 - Svodný průleh SP2'!J34</f>
        <v>0</v>
      </c>
      <c r="AX63" s="132">
        <f>'SO 08 - Svodný průleh SP2'!J35</f>
        <v>0</v>
      </c>
      <c r="AY63" s="132">
        <f>'SO 08 - Svodný průleh SP2'!J36</f>
        <v>0</v>
      </c>
      <c r="AZ63" s="132">
        <f>'SO 08 - Svodný průleh SP2'!F33</f>
        <v>0</v>
      </c>
      <c r="BA63" s="132">
        <f>'SO 08 - Svodný průleh SP2'!F34</f>
        <v>0</v>
      </c>
      <c r="BB63" s="132">
        <f>'SO 08 - Svodný průleh SP2'!F35</f>
        <v>0</v>
      </c>
      <c r="BC63" s="132">
        <f>'SO 08 - Svodný průleh SP2'!F36</f>
        <v>0</v>
      </c>
      <c r="BD63" s="134">
        <f>'SO 08 - Svodný průleh SP2'!F37</f>
        <v>0</v>
      </c>
      <c r="BE63" s="4"/>
      <c r="BT63" s="135" t="s">
        <v>81</v>
      </c>
      <c r="BU63" s="135" t="s">
        <v>84</v>
      </c>
      <c r="BV63" s="135" t="s">
        <v>74</v>
      </c>
      <c r="BW63" s="135" t="s">
        <v>100</v>
      </c>
      <c r="BX63" s="135" t="s">
        <v>5</v>
      </c>
      <c r="CL63" s="135" t="s">
        <v>19</v>
      </c>
      <c r="CM63" s="135" t="s">
        <v>81</v>
      </c>
    </row>
    <row r="64" spans="1:90" s="4" customFormat="1" ht="14.4" customHeight="1">
      <c r="A64" s="126" t="s">
        <v>82</v>
      </c>
      <c r="B64" s="65"/>
      <c r="C64" s="127"/>
      <c r="D64" s="127"/>
      <c r="E64" s="128" t="s">
        <v>101</v>
      </c>
      <c r="F64" s="128"/>
      <c r="G64" s="128"/>
      <c r="H64" s="128"/>
      <c r="I64" s="128"/>
      <c r="J64" s="127"/>
      <c r="K64" s="128" t="s">
        <v>102</v>
      </c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9">
        <f>'SO 08.1 - Propustek P8'!J32</f>
        <v>0</v>
      </c>
      <c r="AH64" s="127"/>
      <c r="AI64" s="127"/>
      <c r="AJ64" s="127"/>
      <c r="AK64" s="127"/>
      <c r="AL64" s="127"/>
      <c r="AM64" s="127"/>
      <c r="AN64" s="129">
        <f>SUM(AG64,AT64)</f>
        <v>0</v>
      </c>
      <c r="AO64" s="127"/>
      <c r="AP64" s="127"/>
      <c r="AQ64" s="130" t="s">
        <v>83</v>
      </c>
      <c r="AR64" s="67"/>
      <c r="AS64" s="131">
        <v>0</v>
      </c>
      <c r="AT64" s="132">
        <f>ROUND(SUM(AV64:AW64),2)</f>
        <v>0</v>
      </c>
      <c r="AU64" s="133">
        <f>'SO 08.1 - Propustek P8'!P92</f>
        <v>0</v>
      </c>
      <c r="AV64" s="132">
        <f>'SO 08.1 - Propustek P8'!J35</f>
        <v>0</v>
      </c>
      <c r="AW64" s="132">
        <f>'SO 08.1 - Propustek P8'!J36</f>
        <v>0</v>
      </c>
      <c r="AX64" s="132">
        <f>'SO 08.1 - Propustek P8'!J37</f>
        <v>0</v>
      </c>
      <c r="AY64" s="132">
        <f>'SO 08.1 - Propustek P8'!J38</f>
        <v>0</v>
      </c>
      <c r="AZ64" s="132">
        <f>'SO 08.1 - Propustek P8'!F35</f>
        <v>0</v>
      </c>
      <c r="BA64" s="132">
        <f>'SO 08.1 - Propustek P8'!F36</f>
        <v>0</v>
      </c>
      <c r="BB64" s="132">
        <f>'SO 08.1 - Propustek P8'!F37</f>
        <v>0</v>
      </c>
      <c r="BC64" s="132">
        <f>'SO 08.1 - Propustek P8'!F38</f>
        <v>0</v>
      </c>
      <c r="BD64" s="134">
        <f>'SO 08.1 - Propustek P8'!F39</f>
        <v>0</v>
      </c>
      <c r="BE64" s="4"/>
      <c r="BT64" s="135" t="s">
        <v>81</v>
      </c>
      <c r="BV64" s="135" t="s">
        <v>74</v>
      </c>
      <c r="BW64" s="135" t="s">
        <v>103</v>
      </c>
      <c r="BX64" s="135" t="s">
        <v>100</v>
      </c>
      <c r="CL64" s="135" t="s">
        <v>19</v>
      </c>
    </row>
    <row r="65" spans="1:91" s="7" customFormat="1" ht="14.4" customHeight="1">
      <c r="A65" s="126" t="s">
        <v>82</v>
      </c>
      <c r="B65" s="113"/>
      <c r="C65" s="114"/>
      <c r="D65" s="115" t="s">
        <v>104</v>
      </c>
      <c r="E65" s="115"/>
      <c r="F65" s="115"/>
      <c r="G65" s="115"/>
      <c r="H65" s="115"/>
      <c r="I65" s="116"/>
      <c r="J65" s="115" t="s">
        <v>105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8">
        <f>'VRN - Vedlejší rozpočtové...'!J30</f>
        <v>0</v>
      </c>
      <c r="AH65" s="116"/>
      <c r="AI65" s="116"/>
      <c r="AJ65" s="116"/>
      <c r="AK65" s="116"/>
      <c r="AL65" s="116"/>
      <c r="AM65" s="116"/>
      <c r="AN65" s="118">
        <f>SUM(AG65,AT65)</f>
        <v>0</v>
      </c>
      <c r="AO65" s="116"/>
      <c r="AP65" s="116"/>
      <c r="AQ65" s="119" t="s">
        <v>78</v>
      </c>
      <c r="AR65" s="120"/>
      <c r="AS65" s="137">
        <v>0</v>
      </c>
      <c r="AT65" s="138">
        <f>ROUND(SUM(AV65:AW65),2)</f>
        <v>0</v>
      </c>
      <c r="AU65" s="139">
        <f>'VRN - Vedlejší rozpočtové...'!P84</f>
        <v>0</v>
      </c>
      <c r="AV65" s="138">
        <f>'VRN - Vedlejší rozpočtové...'!J33</f>
        <v>0</v>
      </c>
      <c r="AW65" s="138">
        <f>'VRN - Vedlejší rozpočtové...'!J34</f>
        <v>0</v>
      </c>
      <c r="AX65" s="138">
        <f>'VRN - Vedlejší rozpočtové...'!J35</f>
        <v>0</v>
      </c>
      <c r="AY65" s="138">
        <f>'VRN - Vedlejší rozpočtové...'!J36</f>
        <v>0</v>
      </c>
      <c r="AZ65" s="138">
        <f>'VRN - Vedlejší rozpočtové...'!F33</f>
        <v>0</v>
      </c>
      <c r="BA65" s="138">
        <f>'VRN - Vedlejší rozpočtové...'!F34</f>
        <v>0</v>
      </c>
      <c r="BB65" s="138">
        <f>'VRN - Vedlejší rozpočtové...'!F35</f>
        <v>0</v>
      </c>
      <c r="BC65" s="138">
        <f>'VRN - Vedlejší rozpočtové...'!F36</f>
        <v>0</v>
      </c>
      <c r="BD65" s="140">
        <f>'VRN - Vedlejší rozpočtové...'!F37</f>
        <v>0</v>
      </c>
      <c r="BE65" s="7"/>
      <c r="BT65" s="125" t="s">
        <v>79</v>
      </c>
      <c r="BV65" s="125" t="s">
        <v>74</v>
      </c>
      <c r="BW65" s="125" t="s">
        <v>106</v>
      </c>
      <c r="BX65" s="125" t="s">
        <v>5</v>
      </c>
      <c r="CL65" s="125" t="s">
        <v>19</v>
      </c>
      <c r="CM65" s="125" t="s">
        <v>81</v>
      </c>
    </row>
    <row r="66" spans="1:57" s="2" customFormat="1" ht="30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6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</sheetData>
  <sheetProtection password="CC35" sheet="1" objects="1" scenarios="1" formatColumns="0" formatRows="0"/>
  <mergeCells count="82">
    <mergeCell ref="C52:G52"/>
    <mergeCell ref="D62:H62"/>
    <mergeCell ref="D55:H55"/>
    <mergeCell ref="E57:I57"/>
    <mergeCell ref="E64:I64"/>
    <mergeCell ref="E63:I63"/>
    <mergeCell ref="E56:I56"/>
    <mergeCell ref="F61:J61"/>
    <mergeCell ref="F58:J58"/>
    <mergeCell ref="F60:J60"/>
    <mergeCell ref="F59:J59"/>
    <mergeCell ref="I52:AF52"/>
    <mergeCell ref="J62:AF62"/>
    <mergeCell ref="J55:AF55"/>
    <mergeCell ref="K57:AF57"/>
    <mergeCell ref="K56:AF56"/>
    <mergeCell ref="K64:AF64"/>
    <mergeCell ref="K63:AF63"/>
    <mergeCell ref="L58:AF58"/>
    <mergeCell ref="L61:AF61"/>
    <mergeCell ref="L59:AF59"/>
    <mergeCell ref="L60:AF60"/>
    <mergeCell ref="L45:AO45"/>
    <mergeCell ref="D65:H65"/>
    <mergeCell ref="J65:AF6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3:AM63"/>
    <mergeCell ref="AG62:AM62"/>
    <mergeCell ref="AG61:AM61"/>
    <mergeCell ref="AG52:AM52"/>
    <mergeCell ref="AG60:AM60"/>
    <mergeCell ref="AG55:AM55"/>
    <mergeCell ref="AG58:AM58"/>
    <mergeCell ref="AG56:AM56"/>
    <mergeCell ref="AG64:AM64"/>
    <mergeCell ref="AG59:AM59"/>
    <mergeCell ref="AM50:AP50"/>
    <mergeCell ref="AM47:AN47"/>
    <mergeCell ref="AM49:AP49"/>
    <mergeCell ref="AN64:AP64"/>
    <mergeCell ref="AN58:AP58"/>
    <mergeCell ref="AN63:AP63"/>
    <mergeCell ref="AN62:AP62"/>
    <mergeCell ref="AN55:AP55"/>
    <mergeCell ref="AN56:AP56"/>
    <mergeCell ref="AN57:AP57"/>
    <mergeCell ref="AN59:AP59"/>
    <mergeCell ref="AN60:AP60"/>
    <mergeCell ref="AN52:AP52"/>
    <mergeCell ref="AN61:AP61"/>
    <mergeCell ref="AS49:AT51"/>
    <mergeCell ref="AN65:AP65"/>
    <mergeCell ref="AG65:AM65"/>
    <mergeCell ref="AN54:AP54"/>
  </mergeCells>
  <hyperlinks>
    <hyperlink ref="A56" location="'SO 06 - Rekonstrukce nádr...'!C2" display="/"/>
    <hyperlink ref="A58" location="'SO 06.1 - Výsadba zeleně'!C2" display="/"/>
    <hyperlink ref="A59" location="'SO 06.1.1 - Následná péče...'!C2" display="/"/>
    <hyperlink ref="A60" location="'SO 06.1.2 - Následná péče...'!C2" display="/"/>
    <hyperlink ref="A61" location="'SO 06.1.3 - Následná péče...'!C2" display="/"/>
    <hyperlink ref="A63" location="'SO 08 - Svodný průleh SP2'!C2" display="/"/>
    <hyperlink ref="A64" location="'SO 08.1 - Propustek P8'!C2" display="/"/>
    <hyperlink ref="A65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7" customFormat="1" ht="45" customHeight="1">
      <c r="B3" s="302"/>
      <c r="C3" s="303" t="s">
        <v>2097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2098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2099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2100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2101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2102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2103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2104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2105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2106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2107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78</v>
      </c>
      <c r="F18" s="309" t="s">
        <v>2108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2109</v>
      </c>
      <c r="F19" s="309" t="s">
        <v>2110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2111</v>
      </c>
      <c r="F20" s="309" t="s">
        <v>2112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2113</v>
      </c>
      <c r="F21" s="309" t="s">
        <v>2114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2115</v>
      </c>
      <c r="F22" s="309" t="s">
        <v>2116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83</v>
      </c>
      <c r="F23" s="309" t="s">
        <v>2117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2118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2119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2120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2121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2122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2123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2124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2125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2126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130</v>
      </c>
      <c r="F36" s="309"/>
      <c r="G36" s="309" t="s">
        <v>2127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2128</v>
      </c>
      <c r="F37" s="309"/>
      <c r="G37" s="309" t="s">
        <v>2129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53</v>
      </c>
      <c r="F38" s="309"/>
      <c r="G38" s="309" t="s">
        <v>2130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54</v>
      </c>
      <c r="F39" s="309"/>
      <c r="G39" s="309" t="s">
        <v>2131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131</v>
      </c>
      <c r="F40" s="309"/>
      <c r="G40" s="309" t="s">
        <v>2132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132</v>
      </c>
      <c r="F41" s="309"/>
      <c r="G41" s="309" t="s">
        <v>2133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2134</v>
      </c>
      <c r="F42" s="309"/>
      <c r="G42" s="309" t="s">
        <v>2135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2136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2137</v>
      </c>
      <c r="F44" s="309"/>
      <c r="G44" s="309" t="s">
        <v>2138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134</v>
      </c>
      <c r="F45" s="309"/>
      <c r="G45" s="309" t="s">
        <v>2139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2140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2141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2142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2143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2144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2145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2146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2147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2148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2149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2150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2151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2152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2153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2154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2155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2156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2157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2158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2159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2160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2161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2162</v>
      </c>
      <c r="D76" s="327"/>
      <c r="E76" s="327"/>
      <c r="F76" s="327" t="s">
        <v>2163</v>
      </c>
      <c r="G76" s="328"/>
      <c r="H76" s="327" t="s">
        <v>54</v>
      </c>
      <c r="I76" s="327" t="s">
        <v>57</v>
      </c>
      <c r="J76" s="327" t="s">
        <v>2164</v>
      </c>
      <c r="K76" s="326"/>
    </row>
    <row r="77" spans="2:11" s="1" customFormat="1" ht="17.25" customHeight="1">
      <c r="B77" s="324"/>
      <c r="C77" s="329" t="s">
        <v>2165</v>
      </c>
      <c r="D77" s="329"/>
      <c r="E77" s="329"/>
      <c r="F77" s="330" t="s">
        <v>2166</v>
      </c>
      <c r="G77" s="331"/>
      <c r="H77" s="329"/>
      <c r="I77" s="329"/>
      <c r="J77" s="329" t="s">
        <v>2167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53</v>
      </c>
      <c r="D79" s="334"/>
      <c r="E79" s="334"/>
      <c r="F79" s="335" t="s">
        <v>2168</v>
      </c>
      <c r="G79" s="336"/>
      <c r="H79" s="312" t="s">
        <v>2169</v>
      </c>
      <c r="I79" s="312" t="s">
        <v>2170</v>
      </c>
      <c r="J79" s="312">
        <v>20</v>
      </c>
      <c r="K79" s="326"/>
    </row>
    <row r="80" spans="2:11" s="1" customFormat="1" ht="15" customHeight="1">
      <c r="B80" s="324"/>
      <c r="C80" s="312" t="s">
        <v>2171</v>
      </c>
      <c r="D80" s="312"/>
      <c r="E80" s="312"/>
      <c r="F80" s="335" t="s">
        <v>2168</v>
      </c>
      <c r="G80" s="336"/>
      <c r="H80" s="312" t="s">
        <v>2172</v>
      </c>
      <c r="I80" s="312" t="s">
        <v>2170</v>
      </c>
      <c r="J80" s="312">
        <v>120</v>
      </c>
      <c r="K80" s="326"/>
    </row>
    <row r="81" spans="2:11" s="1" customFormat="1" ht="15" customHeight="1">
      <c r="B81" s="337"/>
      <c r="C81" s="312" t="s">
        <v>2173</v>
      </c>
      <c r="D81" s="312"/>
      <c r="E81" s="312"/>
      <c r="F81" s="335" t="s">
        <v>2174</v>
      </c>
      <c r="G81" s="336"/>
      <c r="H81" s="312" t="s">
        <v>2175</v>
      </c>
      <c r="I81" s="312" t="s">
        <v>2170</v>
      </c>
      <c r="J81" s="312">
        <v>50</v>
      </c>
      <c r="K81" s="326"/>
    </row>
    <row r="82" spans="2:11" s="1" customFormat="1" ht="15" customHeight="1">
      <c r="B82" s="337"/>
      <c r="C82" s="312" t="s">
        <v>2176</v>
      </c>
      <c r="D82" s="312"/>
      <c r="E82" s="312"/>
      <c r="F82" s="335" t="s">
        <v>2168</v>
      </c>
      <c r="G82" s="336"/>
      <c r="H82" s="312" t="s">
        <v>2177</v>
      </c>
      <c r="I82" s="312" t="s">
        <v>2178</v>
      </c>
      <c r="J82" s="312"/>
      <c r="K82" s="326"/>
    </row>
    <row r="83" spans="2:11" s="1" customFormat="1" ht="15" customHeight="1">
      <c r="B83" s="337"/>
      <c r="C83" s="338" t="s">
        <v>2179</v>
      </c>
      <c r="D83" s="338"/>
      <c r="E83" s="338"/>
      <c r="F83" s="339" t="s">
        <v>2174</v>
      </c>
      <c r="G83" s="338"/>
      <c r="H83" s="338" t="s">
        <v>2180</v>
      </c>
      <c r="I83" s="338" t="s">
        <v>2170</v>
      </c>
      <c r="J83" s="338">
        <v>15</v>
      </c>
      <c r="K83" s="326"/>
    </row>
    <row r="84" spans="2:11" s="1" customFormat="1" ht="15" customHeight="1">
      <c r="B84" s="337"/>
      <c r="C84" s="338" t="s">
        <v>2181</v>
      </c>
      <c r="D84" s="338"/>
      <c r="E84" s="338"/>
      <c r="F84" s="339" t="s">
        <v>2174</v>
      </c>
      <c r="G84" s="338"/>
      <c r="H84" s="338" t="s">
        <v>2182</v>
      </c>
      <c r="I84" s="338" t="s">
        <v>2170</v>
      </c>
      <c r="J84" s="338">
        <v>15</v>
      </c>
      <c r="K84" s="326"/>
    </row>
    <row r="85" spans="2:11" s="1" customFormat="1" ht="15" customHeight="1">
      <c r="B85" s="337"/>
      <c r="C85" s="338" t="s">
        <v>2183</v>
      </c>
      <c r="D85" s="338"/>
      <c r="E85" s="338"/>
      <c r="F85" s="339" t="s">
        <v>2174</v>
      </c>
      <c r="G85" s="338"/>
      <c r="H85" s="338" t="s">
        <v>2184</v>
      </c>
      <c r="I85" s="338" t="s">
        <v>2170</v>
      </c>
      <c r="J85" s="338">
        <v>20</v>
      </c>
      <c r="K85" s="326"/>
    </row>
    <row r="86" spans="2:11" s="1" customFormat="1" ht="15" customHeight="1">
      <c r="B86" s="337"/>
      <c r="C86" s="338" t="s">
        <v>2185</v>
      </c>
      <c r="D86" s="338"/>
      <c r="E86" s="338"/>
      <c r="F86" s="339" t="s">
        <v>2174</v>
      </c>
      <c r="G86" s="338"/>
      <c r="H86" s="338" t="s">
        <v>2186</v>
      </c>
      <c r="I86" s="338" t="s">
        <v>2170</v>
      </c>
      <c r="J86" s="338">
        <v>20</v>
      </c>
      <c r="K86" s="326"/>
    </row>
    <row r="87" spans="2:11" s="1" customFormat="1" ht="15" customHeight="1">
      <c r="B87" s="337"/>
      <c r="C87" s="312" t="s">
        <v>2187</v>
      </c>
      <c r="D87" s="312"/>
      <c r="E87" s="312"/>
      <c r="F87" s="335" t="s">
        <v>2174</v>
      </c>
      <c r="G87" s="336"/>
      <c r="H87" s="312" t="s">
        <v>2188</v>
      </c>
      <c r="I87" s="312" t="s">
        <v>2170</v>
      </c>
      <c r="J87" s="312">
        <v>50</v>
      </c>
      <c r="K87" s="326"/>
    </row>
    <row r="88" spans="2:11" s="1" customFormat="1" ht="15" customHeight="1">
      <c r="B88" s="337"/>
      <c r="C88" s="312" t="s">
        <v>2189</v>
      </c>
      <c r="D88" s="312"/>
      <c r="E88" s="312"/>
      <c r="F88" s="335" t="s">
        <v>2174</v>
      </c>
      <c r="G88" s="336"/>
      <c r="H88" s="312" t="s">
        <v>2190</v>
      </c>
      <c r="I88" s="312" t="s">
        <v>2170</v>
      </c>
      <c r="J88" s="312">
        <v>20</v>
      </c>
      <c r="K88" s="326"/>
    </row>
    <row r="89" spans="2:11" s="1" customFormat="1" ht="15" customHeight="1">
      <c r="B89" s="337"/>
      <c r="C89" s="312" t="s">
        <v>2191</v>
      </c>
      <c r="D89" s="312"/>
      <c r="E89" s="312"/>
      <c r="F89" s="335" t="s">
        <v>2174</v>
      </c>
      <c r="G89" s="336"/>
      <c r="H89" s="312" t="s">
        <v>2192</v>
      </c>
      <c r="I89" s="312" t="s">
        <v>2170</v>
      </c>
      <c r="J89" s="312">
        <v>20</v>
      </c>
      <c r="K89" s="326"/>
    </row>
    <row r="90" spans="2:11" s="1" customFormat="1" ht="15" customHeight="1">
      <c r="B90" s="337"/>
      <c r="C90" s="312" t="s">
        <v>2193</v>
      </c>
      <c r="D90" s="312"/>
      <c r="E90" s="312"/>
      <c r="F90" s="335" t="s">
        <v>2174</v>
      </c>
      <c r="G90" s="336"/>
      <c r="H90" s="312" t="s">
        <v>2194</v>
      </c>
      <c r="I90" s="312" t="s">
        <v>2170</v>
      </c>
      <c r="J90" s="312">
        <v>50</v>
      </c>
      <c r="K90" s="326"/>
    </row>
    <row r="91" spans="2:11" s="1" customFormat="1" ht="15" customHeight="1">
      <c r="B91" s="337"/>
      <c r="C91" s="312" t="s">
        <v>2195</v>
      </c>
      <c r="D91" s="312"/>
      <c r="E91" s="312"/>
      <c r="F91" s="335" t="s">
        <v>2174</v>
      </c>
      <c r="G91" s="336"/>
      <c r="H91" s="312" t="s">
        <v>2195</v>
      </c>
      <c r="I91" s="312" t="s">
        <v>2170</v>
      </c>
      <c r="J91" s="312">
        <v>50</v>
      </c>
      <c r="K91" s="326"/>
    </row>
    <row r="92" spans="2:11" s="1" customFormat="1" ht="15" customHeight="1">
      <c r="B92" s="337"/>
      <c r="C92" s="312" t="s">
        <v>2196</v>
      </c>
      <c r="D92" s="312"/>
      <c r="E92" s="312"/>
      <c r="F92" s="335" t="s">
        <v>2174</v>
      </c>
      <c r="G92" s="336"/>
      <c r="H92" s="312" t="s">
        <v>2197</v>
      </c>
      <c r="I92" s="312" t="s">
        <v>2170</v>
      </c>
      <c r="J92" s="312">
        <v>255</v>
      </c>
      <c r="K92" s="326"/>
    </row>
    <row r="93" spans="2:11" s="1" customFormat="1" ht="15" customHeight="1">
      <c r="B93" s="337"/>
      <c r="C93" s="312" t="s">
        <v>2198</v>
      </c>
      <c r="D93" s="312"/>
      <c r="E93" s="312"/>
      <c r="F93" s="335" t="s">
        <v>2168</v>
      </c>
      <c r="G93" s="336"/>
      <c r="H93" s="312" t="s">
        <v>2199</v>
      </c>
      <c r="I93" s="312" t="s">
        <v>2200</v>
      </c>
      <c r="J93" s="312"/>
      <c r="K93" s="326"/>
    </row>
    <row r="94" spans="2:11" s="1" customFormat="1" ht="15" customHeight="1">
      <c r="B94" s="337"/>
      <c r="C94" s="312" t="s">
        <v>2201</v>
      </c>
      <c r="D94" s="312"/>
      <c r="E94" s="312"/>
      <c r="F94" s="335" t="s">
        <v>2168</v>
      </c>
      <c r="G94" s="336"/>
      <c r="H94" s="312" t="s">
        <v>2202</v>
      </c>
      <c r="I94" s="312" t="s">
        <v>2203</v>
      </c>
      <c r="J94" s="312"/>
      <c r="K94" s="326"/>
    </row>
    <row r="95" spans="2:11" s="1" customFormat="1" ht="15" customHeight="1">
      <c r="B95" s="337"/>
      <c r="C95" s="312" t="s">
        <v>2204</v>
      </c>
      <c r="D95" s="312"/>
      <c r="E95" s="312"/>
      <c r="F95" s="335" t="s">
        <v>2168</v>
      </c>
      <c r="G95" s="336"/>
      <c r="H95" s="312" t="s">
        <v>2204</v>
      </c>
      <c r="I95" s="312" t="s">
        <v>2203</v>
      </c>
      <c r="J95" s="312"/>
      <c r="K95" s="326"/>
    </row>
    <row r="96" spans="2:11" s="1" customFormat="1" ht="15" customHeight="1">
      <c r="B96" s="337"/>
      <c r="C96" s="312" t="s">
        <v>38</v>
      </c>
      <c r="D96" s="312"/>
      <c r="E96" s="312"/>
      <c r="F96" s="335" t="s">
        <v>2168</v>
      </c>
      <c r="G96" s="336"/>
      <c r="H96" s="312" t="s">
        <v>2205</v>
      </c>
      <c r="I96" s="312" t="s">
        <v>2203</v>
      </c>
      <c r="J96" s="312"/>
      <c r="K96" s="326"/>
    </row>
    <row r="97" spans="2:11" s="1" customFormat="1" ht="15" customHeight="1">
      <c r="B97" s="337"/>
      <c r="C97" s="312" t="s">
        <v>48</v>
      </c>
      <c r="D97" s="312"/>
      <c r="E97" s="312"/>
      <c r="F97" s="335" t="s">
        <v>2168</v>
      </c>
      <c r="G97" s="336"/>
      <c r="H97" s="312" t="s">
        <v>2206</v>
      </c>
      <c r="I97" s="312" t="s">
        <v>2203</v>
      </c>
      <c r="J97" s="312"/>
      <c r="K97" s="326"/>
    </row>
    <row r="98" spans="2:11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pans="2:11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2207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2162</v>
      </c>
      <c r="D103" s="327"/>
      <c r="E103" s="327"/>
      <c r="F103" s="327" t="s">
        <v>2163</v>
      </c>
      <c r="G103" s="328"/>
      <c r="H103" s="327" t="s">
        <v>54</v>
      </c>
      <c r="I103" s="327" t="s">
        <v>57</v>
      </c>
      <c r="J103" s="327" t="s">
        <v>2164</v>
      </c>
      <c r="K103" s="326"/>
    </row>
    <row r="104" spans="2:11" s="1" customFormat="1" ht="17.25" customHeight="1">
      <c r="B104" s="324"/>
      <c r="C104" s="329" t="s">
        <v>2165</v>
      </c>
      <c r="D104" s="329"/>
      <c r="E104" s="329"/>
      <c r="F104" s="330" t="s">
        <v>2166</v>
      </c>
      <c r="G104" s="331"/>
      <c r="H104" s="329"/>
      <c r="I104" s="329"/>
      <c r="J104" s="329" t="s">
        <v>2167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5"/>
      <c r="H105" s="327"/>
      <c r="I105" s="327"/>
      <c r="J105" s="327"/>
      <c r="K105" s="326"/>
    </row>
    <row r="106" spans="2:11" s="1" customFormat="1" ht="15" customHeight="1">
      <c r="B106" s="324"/>
      <c r="C106" s="312" t="s">
        <v>53</v>
      </c>
      <c r="D106" s="334"/>
      <c r="E106" s="334"/>
      <c r="F106" s="335" t="s">
        <v>2168</v>
      </c>
      <c r="G106" s="312"/>
      <c r="H106" s="312" t="s">
        <v>2208</v>
      </c>
      <c r="I106" s="312" t="s">
        <v>2170</v>
      </c>
      <c r="J106" s="312">
        <v>20</v>
      </c>
      <c r="K106" s="326"/>
    </row>
    <row r="107" spans="2:11" s="1" customFormat="1" ht="15" customHeight="1">
      <c r="B107" s="324"/>
      <c r="C107" s="312" t="s">
        <v>2171</v>
      </c>
      <c r="D107" s="312"/>
      <c r="E107" s="312"/>
      <c r="F107" s="335" t="s">
        <v>2168</v>
      </c>
      <c r="G107" s="312"/>
      <c r="H107" s="312" t="s">
        <v>2208</v>
      </c>
      <c r="I107" s="312" t="s">
        <v>2170</v>
      </c>
      <c r="J107" s="312">
        <v>120</v>
      </c>
      <c r="K107" s="326"/>
    </row>
    <row r="108" spans="2:11" s="1" customFormat="1" ht="15" customHeight="1">
      <c r="B108" s="337"/>
      <c r="C108" s="312" t="s">
        <v>2173</v>
      </c>
      <c r="D108" s="312"/>
      <c r="E108" s="312"/>
      <c r="F108" s="335" t="s">
        <v>2174</v>
      </c>
      <c r="G108" s="312"/>
      <c r="H108" s="312" t="s">
        <v>2208</v>
      </c>
      <c r="I108" s="312" t="s">
        <v>2170</v>
      </c>
      <c r="J108" s="312">
        <v>50</v>
      </c>
      <c r="K108" s="326"/>
    </row>
    <row r="109" spans="2:11" s="1" customFormat="1" ht="15" customHeight="1">
      <c r="B109" s="337"/>
      <c r="C109" s="312" t="s">
        <v>2176</v>
      </c>
      <c r="D109" s="312"/>
      <c r="E109" s="312"/>
      <c r="F109" s="335" t="s">
        <v>2168</v>
      </c>
      <c r="G109" s="312"/>
      <c r="H109" s="312" t="s">
        <v>2208</v>
      </c>
      <c r="I109" s="312" t="s">
        <v>2178</v>
      </c>
      <c r="J109" s="312"/>
      <c r="K109" s="326"/>
    </row>
    <row r="110" spans="2:11" s="1" customFormat="1" ht="15" customHeight="1">
      <c r="B110" s="337"/>
      <c r="C110" s="312" t="s">
        <v>2187</v>
      </c>
      <c r="D110" s="312"/>
      <c r="E110" s="312"/>
      <c r="F110" s="335" t="s">
        <v>2174</v>
      </c>
      <c r="G110" s="312"/>
      <c r="H110" s="312" t="s">
        <v>2208</v>
      </c>
      <c r="I110" s="312" t="s">
        <v>2170</v>
      </c>
      <c r="J110" s="312">
        <v>50</v>
      </c>
      <c r="K110" s="326"/>
    </row>
    <row r="111" spans="2:11" s="1" customFormat="1" ht="15" customHeight="1">
      <c r="B111" s="337"/>
      <c r="C111" s="312" t="s">
        <v>2195</v>
      </c>
      <c r="D111" s="312"/>
      <c r="E111" s="312"/>
      <c r="F111" s="335" t="s">
        <v>2174</v>
      </c>
      <c r="G111" s="312"/>
      <c r="H111" s="312" t="s">
        <v>2208</v>
      </c>
      <c r="I111" s="312" t="s">
        <v>2170</v>
      </c>
      <c r="J111" s="312">
        <v>50</v>
      </c>
      <c r="K111" s="326"/>
    </row>
    <row r="112" spans="2:11" s="1" customFormat="1" ht="15" customHeight="1">
      <c r="B112" s="337"/>
      <c r="C112" s="312" t="s">
        <v>2193</v>
      </c>
      <c r="D112" s="312"/>
      <c r="E112" s="312"/>
      <c r="F112" s="335" t="s">
        <v>2174</v>
      </c>
      <c r="G112" s="312"/>
      <c r="H112" s="312" t="s">
        <v>2208</v>
      </c>
      <c r="I112" s="312" t="s">
        <v>2170</v>
      </c>
      <c r="J112" s="312">
        <v>50</v>
      </c>
      <c r="K112" s="326"/>
    </row>
    <row r="113" spans="2:11" s="1" customFormat="1" ht="15" customHeight="1">
      <c r="B113" s="337"/>
      <c r="C113" s="312" t="s">
        <v>53</v>
      </c>
      <c r="D113" s="312"/>
      <c r="E113" s="312"/>
      <c r="F113" s="335" t="s">
        <v>2168</v>
      </c>
      <c r="G113" s="312"/>
      <c r="H113" s="312" t="s">
        <v>2209</v>
      </c>
      <c r="I113" s="312" t="s">
        <v>2170</v>
      </c>
      <c r="J113" s="312">
        <v>20</v>
      </c>
      <c r="K113" s="326"/>
    </row>
    <row r="114" spans="2:11" s="1" customFormat="1" ht="15" customHeight="1">
      <c r="B114" s="337"/>
      <c r="C114" s="312" t="s">
        <v>2210</v>
      </c>
      <c r="D114" s="312"/>
      <c r="E114" s="312"/>
      <c r="F114" s="335" t="s">
        <v>2168</v>
      </c>
      <c r="G114" s="312"/>
      <c r="H114" s="312" t="s">
        <v>2211</v>
      </c>
      <c r="I114" s="312" t="s">
        <v>2170</v>
      </c>
      <c r="J114" s="312">
        <v>120</v>
      </c>
      <c r="K114" s="326"/>
    </row>
    <row r="115" spans="2:11" s="1" customFormat="1" ht="15" customHeight="1">
      <c r="B115" s="337"/>
      <c r="C115" s="312" t="s">
        <v>38</v>
      </c>
      <c r="D115" s="312"/>
      <c r="E115" s="312"/>
      <c r="F115" s="335" t="s">
        <v>2168</v>
      </c>
      <c r="G115" s="312"/>
      <c r="H115" s="312" t="s">
        <v>2212</v>
      </c>
      <c r="I115" s="312" t="s">
        <v>2203</v>
      </c>
      <c r="J115" s="312"/>
      <c r="K115" s="326"/>
    </row>
    <row r="116" spans="2:11" s="1" customFormat="1" ht="15" customHeight="1">
      <c r="B116" s="337"/>
      <c r="C116" s="312" t="s">
        <v>48</v>
      </c>
      <c r="D116" s="312"/>
      <c r="E116" s="312"/>
      <c r="F116" s="335" t="s">
        <v>2168</v>
      </c>
      <c r="G116" s="312"/>
      <c r="H116" s="312" t="s">
        <v>2213</v>
      </c>
      <c r="I116" s="312" t="s">
        <v>2203</v>
      </c>
      <c r="J116" s="312"/>
      <c r="K116" s="326"/>
    </row>
    <row r="117" spans="2:11" s="1" customFormat="1" ht="15" customHeight="1">
      <c r="B117" s="337"/>
      <c r="C117" s="312" t="s">
        <v>57</v>
      </c>
      <c r="D117" s="312"/>
      <c r="E117" s="312"/>
      <c r="F117" s="335" t="s">
        <v>2168</v>
      </c>
      <c r="G117" s="312"/>
      <c r="H117" s="312" t="s">
        <v>2214</v>
      </c>
      <c r="I117" s="312" t="s">
        <v>2215</v>
      </c>
      <c r="J117" s="312"/>
      <c r="K117" s="326"/>
    </row>
    <row r="118" spans="2:11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pans="2:11" s="1" customFormat="1" ht="18.75" customHeight="1">
      <c r="B119" s="347"/>
      <c r="C119" s="348"/>
      <c r="D119" s="348"/>
      <c r="E119" s="348"/>
      <c r="F119" s="349"/>
      <c r="G119" s="348"/>
      <c r="H119" s="348"/>
      <c r="I119" s="348"/>
      <c r="J119" s="348"/>
      <c r="K119" s="347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s="1" customFormat="1" ht="45" customHeight="1">
      <c r="B122" s="353"/>
      <c r="C122" s="303" t="s">
        <v>2216</v>
      </c>
      <c r="D122" s="303"/>
      <c r="E122" s="303"/>
      <c r="F122" s="303"/>
      <c r="G122" s="303"/>
      <c r="H122" s="303"/>
      <c r="I122" s="303"/>
      <c r="J122" s="303"/>
      <c r="K122" s="354"/>
    </row>
    <row r="123" spans="2:11" s="1" customFormat="1" ht="17.25" customHeight="1">
      <c r="B123" s="355"/>
      <c r="C123" s="327" t="s">
        <v>2162</v>
      </c>
      <c r="D123" s="327"/>
      <c r="E123" s="327"/>
      <c r="F123" s="327" t="s">
        <v>2163</v>
      </c>
      <c r="G123" s="328"/>
      <c r="H123" s="327" t="s">
        <v>54</v>
      </c>
      <c r="I123" s="327" t="s">
        <v>57</v>
      </c>
      <c r="J123" s="327" t="s">
        <v>2164</v>
      </c>
      <c r="K123" s="356"/>
    </row>
    <row r="124" spans="2:11" s="1" customFormat="1" ht="17.25" customHeight="1">
      <c r="B124" s="355"/>
      <c r="C124" s="329" t="s">
        <v>2165</v>
      </c>
      <c r="D124" s="329"/>
      <c r="E124" s="329"/>
      <c r="F124" s="330" t="s">
        <v>2166</v>
      </c>
      <c r="G124" s="331"/>
      <c r="H124" s="329"/>
      <c r="I124" s="329"/>
      <c r="J124" s="329" t="s">
        <v>2167</v>
      </c>
      <c r="K124" s="356"/>
    </row>
    <row r="125" spans="2:11" s="1" customFormat="1" ht="5.25" customHeight="1">
      <c r="B125" s="357"/>
      <c r="C125" s="332"/>
      <c r="D125" s="332"/>
      <c r="E125" s="332"/>
      <c r="F125" s="332"/>
      <c r="G125" s="358"/>
      <c r="H125" s="332"/>
      <c r="I125" s="332"/>
      <c r="J125" s="332"/>
      <c r="K125" s="359"/>
    </row>
    <row r="126" spans="2:11" s="1" customFormat="1" ht="15" customHeight="1">
      <c r="B126" s="357"/>
      <c r="C126" s="312" t="s">
        <v>2171</v>
      </c>
      <c r="D126" s="334"/>
      <c r="E126" s="334"/>
      <c r="F126" s="335" t="s">
        <v>2168</v>
      </c>
      <c r="G126" s="312"/>
      <c r="H126" s="312" t="s">
        <v>2208</v>
      </c>
      <c r="I126" s="312" t="s">
        <v>2170</v>
      </c>
      <c r="J126" s="312">
        <v>120</v>
      </c>
      <c r="K126" s="360"/>
    </row>
    <row r="127" spans="2:11" s="1" customFormat="1" ht="15" customHeight="1">
      <c r="B127" s="357"/>
      <c r="C127" s="312" t="s">
        <v>2217</v>
      </c>
      <c r="D127" s="312"/>
      <c r="E127" s="312"/>
      <c r="F127" s="335" t="s">
        <v>2168</v>
      </c>
      <c r="G127" s="312"/>
      <c r="H127" s="312" t="s">
        <v>2218</v>
      </c>
      <c r="I127" s="312" t="s">
        <v>2170</v>
      </c>
      <c r="J127" s="312" t="s">
        <v>2219</v>
      </c>
      <c r="K127" s="360"/>
    </row>
    <row r="128" spans="2:11" s="1" customFormat="1" ht="15" customHeight="1">
      <c r="B128" s="357"/>
      <c r="C128" s="312" t="s">
        <v>83</v>
      </c>
      <c r="D128" s="312"/>
      <c r="E128" s="312"/>
      <c r="F128" s="335" t="s">
        <v>2168</v>
      </c>
      <c r="G128" s="312"/>
      <c r="H128" s="312" t="s">
        <v>2220</v>
      </c>
      <c r="I128" s="312" t="s">
        <v>2170</v>
      </c>
      <c r="J128" s="312" t="s">
        <v>2219</v>
      </c>
      <c r="K128" s="360"/>
    </row>
    <row r="129" spans="2:11" s="1" customFormat="1" ht="15" customHeight="1">
      <c r="B129" s="357"/>
      <c r="C129" s="312" t="s">
        <v>2179</v>
      </c>
      <c r="D129" s="312"/>
      <c r="E129" s="312"/>
      <c r="F129" s="335" t="s">
        <v>2174</v>
      </c>
      <c r="G129" s="312"/>
      <c r="H129" s="312" t="s">
        <v>2180</v>
      </c>
      <c r="I129" s="312" t="s">
        <v>2170</v>
      </c>
      <c r="J129" s="312">
        <v>15</v>
      </c>
      <c r="K129" s="360"/>
    </row>
    <row r="130" spans="2:11" s="1" customFormat="1" ht="15" customHeight="1">
      <c r="B130" s="357"/>
      <c r="C130" s="338" t="s">
        <v>2181</v>
      </c>
      <c r="D130" s="338"/>
      <c r="E130" s="338"/>
      <c r="F130" s="339" t="s">
        <v>2174</v>
      </c>
      <c r="G130" s="338"/>
      <c r="H130" s="338" t="s">
        <v>2182</v>
      </c>
      <c r="I130" s="338" t="s">
        <v>2170</v>
      </c>
      <c r="J130" s="338">
        <v>15</v>
      </c>
      <c r="K130" s="360"/>
    </row>
    <row r="131" spans="2:11" s="1" customFormat="1" ht="15" customHeight="1">
      <c r="B131" s="357"/>
      <c r="C131" s="338" t="s">
        <v>2183</v>
      </c>
      <c r="D131" s="338"/>
      <c r="E131" s="338"/>
      <c r="F131" s="339" t="s">
        <v>2174</v>
      </c>
      <c r="G131" s="338"/>
      <c r="H131" s="338" t="s">
        <v>2184</v>
      </c>
      <c r="I131" s="338" t="s">
        <v>2170</v>
      </c>
      <c r="J131" s="338">
        <v>20</v>
      </c>
      <c r="K131" s="360"/>
    </row>
    <row r="132" spans="2:11" s="1" customFormat="1" ht="15" customHeight="1">
      <c r="B132" s="357"/>
      <c r="C132" s="338" t="s">
        <v>2185</v>
      </c>
      <c r="D132" s="338"/>
      <c r="E132" s="338"/>
      <c r="F132" s="339" t="s">
        <v>2174</v>
      </c>
      <c r="G132" s="338"/>
      <c r="H132" s="338" t="s">
        <v>2186</v>
      </c>
      <c r="I132" s="338" t="s">
        <v>2170</v>
      </c>
      <c r="J132" s="338">
        <v>20</v>
      </c>
      <c r="K132" s="360"/>
    </row>
    <row r="133" spans="2:11" s="1" customFormat="1" ht="15" customHeight="1">
      <c r="B133" s="357"/>
      <c r="C133" s="312" t="s">
        <v>2173</v>
      </c>
      <c r="D133" s="312"/>
      <c r="E133" s="312"/>
      <c r="F133" s="335" t="s">
        <v>2174</v>
      </c>
      <c r="G133" s="312"/>
      <c r="H133" s="312" t="s">
        <v>2208</v>
      </c>
      <c r="I133" s="312" t="s">
        <v>2170</v>
      </c>
      <c r="J133" s="312">
        <v>50</v>
      </c>
      <c r="K133" s="360"/>
    </row>
    <row r="134" spans="2:11" s="1" customFormat="1" ht="15" customHeight="1">
      <c r="B134" s="357"/>
      <c r="C134" s="312" t="s">
        <v>2187</v>
      </c>
      <c r="D134" s="312"/>
      <c r="E134" s="312"/>
      <c r="F134" s="335" t="s">
        <v>2174</v>
      </c>
      <c r="G134" s="312"/>
      <c r="H134" s="312" t="s">
        <v>2208</v>
      </c>
      <c r="I134" s="312" t="s">
        <v>2170</v>
      </c>
      <c r="J134" s="312">
        <v>50</v>
      </c>
      <c r="K134" s="360"/>
    </row>
    <row r="135" spans="2:11" s="1" customFormat="1" ht="15" customHeight="1">
      <c r="B135" s="357"/>
      <c r="C135" s="312" t="s">
        <v>2193</v>
      </c>
      <c r="D135" s="312"/>
      <c r="E135" s="312"/>
      <c r="F135" s="335" t="s">
        <v>2174</v>
      </c>
      <c r="G135" s="312"/>
      <c r="H135" s="312" t="s">
        <v>2208</v>
      </c>
      <c r="I135" s="312" t="s">
        <v>2170</v>
      </c>
      <c r="J135" s="312">
        <v>50</v>
      </c>
      <c r="K135" s="360"/>
    </row>
    <row r="136" spans="2:11" s="1" customFormat="1" ht="15" customHeight="1">
      <c r="B136" s="357"/>
      <c r="C136" s="312" t="s">
        <v>2195</v>
      </c>
      <c r="D136" s="312"/>
      <c r="E136" s="312"/>
      <c r="F136" s="335" t="s">
        <v>2174</v>
      </c>
      <c r="G136" s="312"/>
      <c r="H136" s="312" t="s">
        <v>2208</v>
      </c>
      <c r="I136" s="312" t="s">
        <v>2170</v>
      </c>
      <c r="J136" s="312">
        <v>50</v>
      </c>
      <c r="K136" s="360"/>
    </row>
    <row r="137" spans="2:11" s="1" customFormat="1" ht="15" customHeight="1">
      <c r="B137" s="357"/>
      <c r="C137" s="312" t="s">
        <v>2196</v>
      </c>
      <c r="D137" s="312"/>
      <c r="E137" s="312"/>
      <c r="F137" s="335" t="s">
        <v>2174</v>
      </c>
      <c r="G137" s="312"/>
      <c r="H137" s="312" t="s">
        <v>2221</v>
      </c>
      <c r="I137" s="312" t="s">
        <v>2170</v>
      </c>
      <c r="J137" s="312">
        <v>255</v>
      </c>
      <c r="K137" s="360"/>
    </row>
    <row r="138" spans="2:11" s="1" customFormat="1" ht="15" customHeight="1">
      <c r="B138" s="357"/>
      <c r="C138" s="312" t="s">
        <v>2198</v>
      </c>
      <c r="D138" s="312"/>
      <c r="E138" s="312"/>
      <c r="F138" s="335" t="s">
        <v>2168</v>
      </c>
      <c r="G138" s="312"/>
      <c r="H138" s="312" t="s">
        <v>2222</v>
      </c>
      <c r="I138" s="312" t="s">
        <v>2200</v>
      </c>
      <c r="J138" s="312"/>
      <c r="K138" s="360"/>
    </row>
    <row r="139" spans="2:11" s="1" customFormat="1" ht="15" customHeight="1">
      <c r="B139" s="357"/>
      <c r="C139" s="312" t="s">
        <v>2201</v>
      </c>
      <c r="D139" s="312"/>
      <c r="E139" s="312"/>
      <c r="F139" s="335" t="s">
        <v>2168</v>
      </c>
      <c r="G139" s="312"/>
      <c r="H139" s="312" t="s">
        <v>2223</v>
      </c>
      <c r="I139" s="312" t="s">
        <v>2203</v>
      </c>
      <c r="J139" s="312"/>
      <c r="K139" s="360"/>
    </row>
    <row r="140" spans="2:11" s="1" customFormat="1" ht="15" customHeight="1">
      <c r="B140" s="357"/>
      <c r="C140" s="312" t="s">
        <v>2204</v>
      </c>
      <c r="D140" s="312"/>
      <c r="E140" s="312"/>
      <c r="F140" s="335" t="s">
        <v>2168</v>
      </c>
      <c r="G140" s="312"/>
      <c r="H140" s="312" t="s">
        <v>2204</v>
      </c>
      <c r="I140" s="312" t="s">
        <v>2203</v>
      </c>
      <c r="J140" s="312"/>
      <c r="K140" s="360"/>
    </row>
    <row r="141" spans="2:11" s="1" customFormat="1" ht="15" customHeight="1">
      <c r="B141" s="357"/>
      <c r="C141" s="312" t="s">
        <v>38</v>
      </c>
      <c r="D141" s="312"/>
      <c r="E141" s="312"/>
      <c r="F141" s="335" t="s">
        <v>2168</v>
      </c>
      <c r="G141" s="312"/>
      <c r="H141" s="312" t="s">
        <v>2224</v>
      </c>
      <c r="I141" s="312" t="s">
        <v>2203</v>
      </c>
      <c r="J141" s="312"/>
      <c r="K141" s="360"/>
    </row>
    <row r="142" spans="2:11" s="1" customFormat="1" ht="15" customHeight="1">
      <c r="B142" s="357"/>
      <c r="C142" s="312" t="s">
        <v>2225</v>
      </c>
      <c r="D142" s="312"/>
      <c r="E142" s="312"/>
      <c r="F142" s="335" t="s">
        <v>2168</v>
      </c>
      <c r="G142" s="312"/>
      <c r="H142" s="312" t="s">
        <v>2226</v>
      </c>
      <c r="I142" s="312" t="s">
        <v>2203</v>
      </c>
      <c r="J142" s="312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48"/>
      <c r="C144" s="348"/>
      <c r="D144" s="348"/>
      <c r="E144" s="348"/>
      <c r="F144" s="349"/>
      <c r="G144" s="348"/>
      <c r="H144" s="348"/>
      <c r="I144" s="348"/>
      <c r="J144" s="348"/>
      <c r="K144" s="348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2227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2162</v>
      </c>
      <c r="D148" s="327"/>
      <c r="E148" s="327"/>
      <c r="F148" s="327" t="s">
        <v>2163</v>
      </c>
      <c r="G148" s="328"/>
      <c r="H148" s="327" t="s">
        <v>54</v>
      </c>
      <c r="I148" s="327" t="s">
        <v>57</v>
      </c>
      <c r="J148" s="327" t="s">
        <v>2164</v>
      </c>
      <c r="K148" s="326"/>
    </row>
    <row r="149" spans="2:11" s="1" customFormat="1" ht="17.25" customHeight="1">
      <c r="B149" s="324"/>
      <c r="C149" s="329" t="s">
        <v>2165</v>
      </c>
      <c r="D149" s="329"/>
      <c r="E149" s="329"/>
      <c r="F149" s="330" t="s">
        <v>2166</v>
      </c>
      <c r="G149" s="331"/>
      <c r="H149" s="329"/>
      <c r="I149" s="329"/>
      <c r="J149" s="329" t="s">
        <v>2167</v>
      </c>
      <c r="K149" s="326"/>
    </row>
    <row r="150" spans="2:11" s="1" customFormat="1" ht="5.25" customHeight="1">
      <c r="B150" s="337"/>
      <c r="C150" s="332"/>
      <c r="D150" s="332"/>
      <c r="E150" s="332"/>
      <c r="F150" s="332"/>
      <c r="G150" s="333"/>
      <c r="H150" s="332"/>
      <c r="I150" s="332"/>
      <c r="J150" s="332"/>
      <c r="K150" s="360"/>
    </row>
    <row r="151" spans="2:11" s="1" customFormat="1" ht="15" customHeight="1">
      <c r="B151" s="337"/>
      <c r="C151" s="364" t="s">
        <v>2171</v>
      </c>
      <c r="D151" s="312"/>
      <c r="E151" s="312"/>
      <c r="F151" s="365" t="s">
        <v>2168</v>
      </c>
      <c r="G151" s="312"/>
      <c r="H151" s="364" t="s">
        <v>2208</v>
      </c>
      <c r="I151" s="364" t="s">
        <v>2170</v>
      </c>
      <c r="J151" s="364">
        <v>120</v>
      </c>
      <c r="K151" s="360"/>
    </row>
    <row r="152" spans="2:11" s="1" customFormat="1" ht="15" customHeight="1">
      <c r="B152" s="337"/>
      <c r="C152" s="364" t="s">
        <v>2217</v>
      </c>
      <c r="D152" s="312"/>
      <c r="E152" s="312"/>
      <c r="F152" s="365" t="s">
        <v>2168</v>
      </c>
      <c r="G152" s="312"/>
      <c r="H152" s="364" t="s">
        <v>2228</v>
      </c>
      <c r="I152" s="364" t="s">
        <v>2170</v>
      </c>
      <c r="J152" s="364" t="s">
        <v>2219</v>
      </c>
      <c r="K152" s="360"/>
    </row>
    <row r="153" spans="2:11" s="1" customFormat="1" ht="15" customHeight="1">
      <c r="B153" s="337"/>
      <c r="C153" s="364" t="s">
        <v>83</v>
      </c>
      <c r="D153" s="312"/>
      <c r="E153" s="312"/>
      <c r="F153" s="365" t="s">
        <v>2168</v>
      </c>
      <c r="G153" s="312"/>
      <c r="H153" s="364" t="s">
        <v>2229</v>
      </c>
      <c r="I153" s="364" t="s">
        <v>2170</v>
      </c>
      <c r="J153" s="364" t="s">
        <v>2219</v>
      </c>
      <c r="K153" s="360"/>
    </row>
    <row r="154" spans="2:11" s="1" customFormat="1" ht="15" customHeight="1">
      <c r="B154" s="337"/>
      <c r="C154" s="364" t="s">
        <v>2173</v>
      </c>
      <c r="D154" s="312"/>
      <c r="E154" s="312"/>
      <c r="F154" s="365" t="s">
        <v>2174</v>
      </c>
      <c r="G154" s="312"/>
      <c r="H154" s="364" t="s">
        <v>2208</v>
      </c>
      <c r="I154" s="364" t="s">
        <v>2170</v>
      </c>
      <c r="J154" s="364">
        <v>50</v>
      </c>
      <c r="K154" s="360"/>
    </row>
    <row r="155" spans="2:11" s="1" customFormat="1" ht="15" customHeight="1">
      <c r="B155" s="337"/>
      <c r="C155" s="364" t="s">
        <v>2176</v>
      </c>
      <c r="D155" s="312"/>
      <c r="E155" s="312"/>
      <c r="F155" s="365" t="s">
        <v>2168</v>
      </c>
      <c r="G155" s="312"/>
      <c r="H155" s="364" t="s">
        <v>2208</v>
      </c>
      <c r="I155" s="364" t="s">
        <v>2178</v>
      </c>
      <c r="J155" s="364"/>
      <c r="K155" s="360"/>
    </row>
    <row r="156" spans="2:11" s="1" customFormat="1" ht="15" customHeight="1">
      <c r="B156" s="337"/>
      <c r="C156" s="364" t="s">
        <v>2187</v>
      </c>
      <c r="D156" s="312"/>
      <c r="E156" s="312"/>
      <c r="F156" s="365" t="s">
        <v>2174</v>
      </c>
      <c r="G156" s="312"/>
      <c r="H156" s="364" t="s">
        <v>2208</v>
      </c>
      <c r="I156" s="364" t="s">
        <v>2170</v>
      </c>
      <c r="J156" s="364">
        <v>50</v>
      </c>
      <c r="K156" s="360"/>
    </row>
    <row r="157" spans="2:11" s="1" customFormat="1" ht="15" customHeight="1">
      <c r="B157" s="337"/>
      <c r="C157" s="364" t="s">
        <v>2195</v>
      </c>
      <c r="D157" s="312"/>
      <c r="E157" s="312"/>
      <c r="F157" s="365" t="s">
        <v>2174</v>
      </c>
      <c r="G157" s="312"/>
      <c r="H157" s="364" t="s">
        <v>2208</v>
      </c>
      <c r="I157" s="364" t="s">
        <v>2170</v>
      </c>
      <c r="J157" s="364">
        <v>50</v>
      </c>
      <c r="K157" s="360"/>
    </row>
    <row r="158" spans="2:11" s="1" customFormat="1" ht="15" customHeight="1">
      <c r="B158" s="337"/>
      <c r="C158" s="364" t="s">
        <v>2193</v>
      </c>
      <c r="D158" s="312"/>
      <c r="E158" s="312"/>
      <c r="F158" s="365" t="s">
        <v>2174</v>
      </c>
      <c r="G158" s="312"/>
      <c r="H158" s="364" t="s">
        <v>2208</v>
      </c>
      <c r="I158" s="364" t="s">
        <v>2170</v>
      </c>
      <c r="J158" s="364">
        <v>50</v>
      </c>
      <c r="K158" s="360"/>
    </row>
    <row r="159" spans="2:11" s="1" customFormat="1" ht="15" customHeight="1">
      <c r="B159" s="337"/>
      <c r="C159" s="364" t="s">
        <v>111</v>
      </c>
      <c r="D159" s="312"/>
      <c r="E159" s="312"/>
      <c r="F159" s="365" t="s">
        <v>2168</v>
      </c>
      <c r="G159" s="312"/>
      <c r="H159" s="364" t="s">
        <v>2230</v>
      </c>
      <c r="I159" s="364" t="s">
        <v>2170</v>
      </c>
      <c r="J159" s="364" t="s">
        <v>2231</v>
      </c>
      <c r="K159" s="360"/>
    </row>
    <row r="160" spans="2:11" s="1" customFormat="1" ht="15" customHeight="1">
      <c r="B160" s="337"/>
      <c r="C160" s="364" t="s">
        <v>2232</v>
      </c>
      <c r="D160" s="312"/>
      <c r="E160" s="312"/>
      <c r="F160" s="365" t="s">
        <v>2168</v>
      </c>
      <c r="G160" s="312"/>
      <c r="H160" s="364" t="s">
        <v>2233</v>
      </c>
      <c r="I160" s="364" t="s">
        <v>2203</v>
      </c>
      <c r="J160" s="364"/>
      <c r="K160" s="360"/>
    </row>
    <row r="161" spans="2:11" s="1" customFormat="1" ht="15" customHeight="1">
      <c r="B161" s="366"/>
      <c r="C161" s="346"/>
      <c r="D161" s="346"/>
      <c r="E161" s="346"/>
      <c r="F161" s="346"/>
      <c r="G161" s="346"/>
      <c r="H161" s="346"/>
      <c r="I161" s="346"/>
      <c r="J161" s="346"/>
      <c r="K161" s="367"/>
    </row>
    <row r="162" spans="2:11" s="1" customFormat="1" ht="18.75" customHeight="1">
      <c r="B162" s="348"/>
      <c r="C162" s="358"/>
      <c r="D162" s="358"/>
      <c r="E162" s="358"/>
      <c r="F162" s="368"/>
      <c r="G162" s="358"/>
      <c r="H162" s="358"/>
      <c r="I162" s="358"/>
      <c r="J162" s="358"/>
      <c r="K162" s="348"/>
    </row>
    <row r="163" spans="2:11" s="1" customFormat="1" ht="18.75" customHeight="1">
      <c r="B163" s="320"/>
      <c r="C163" s="320"/>
      <c r="D163" s="320"/>
      <c r="E163" s="320"/>
      <c r="F163" s="320"/>
      <c r="G163" s="320"/>
      <c r="H163" s="320"/>
      <c r="I163" s="320"/>
      <c r="J163" s="320"/>
      <c r="K163" s="320"/>
    </row>
    <row r="164" spans="2:11" s="1" customFormat="1" ht="7.5" customHeight="1">
      <c r="B164" s="299"/>
      <c r="C164" s="300"/>
      <c r="D164" s="300"/>
      <c r="E164" s="300"/>
      <c r="F164" s="300"/>
      <c r="G164" s="300"/>
      <c r="H164" s="300"/>
      <c r="I164" s="300"/>
      <c r="J164" s="300"/>
      <c r="K164" s="301"/>
    </row>
    <row r="165" spans="2:11" s="1" customFormat="1" ht="45" customHeight="1">
      <c r="B165" s="302"/>
      <c r="C165" s="303" t="s">
        <v>2234</v>
      </c>
      <c r="D165" s="303"/>
      <c r="E165" s="303"/>
      <c r="F165" s="303"/>
      <c r="G165" s="303"/>
      <c r="H165" s="303"/>
      <c r="I165" s="303"/>
      <c r="J165" s="303"/>
      <c r="K165" s="304"/>
    </row>
    <row r="166" spans="2:11" s="1" customFormat="1" ht="17.25" customHeight="1">
      <c r="B166" s="302"/>
      <c r="C166" s="327" t="s">
        <v>2162</v>
      </c>
      <c r="D166" s="327"/>
      <c r="E166" s="327"/>
      <c r="F166" s="327" t="s">
        <v>2163</v>
      </c>
      <c r="G166" s="369"/>
      <c r="H166" s="370" t="s">
        <v>54</v>
      </c>
      <c r="I166" s="370" t="s">
        <v>57</v>
      </c>
      <c r="J166" s="327" t="s">
        <v>2164</v>
      </c>
      <c r="K166" s="304"/>
    </row>
    <row r="167" spans="2:11" s="1" customFormat="1" ht="17.25" customHeight="1">
      <c r="B167" s="305"/>
      <c r="C167" s="329" t="s">
        <v>2165</v>
      </c>
      <c r="D167" s="329"/>
      <c r="E167" s="329"/>
      <c r="F167" s="330" t="s">
        <v>2166</v>
      </c>
      <c r="G167" s="371"/>
      <c r="H167" s="372"/>
      <c r="I167" s="372"/>
      <c r="J167" s="329" t="s">
        <v>2167</v>
      </c>
      <c r="K167" s="307"/>
    </row>
    <row r="168" spans="2:11" s="1" customFormat="1" ht="5.25" customHeight="1">
      <c r="B168" s="337"/>
      <c r="C168" s="332"/>
      <c r="D168" s="332"/>
      <c r="E168" s="332"/>
      <c r="F168" s="332"/>
      <c r="G168" s="333"/>
      <c r="H168" s="332"/>
      <c r="I168" s="332"/>
      <c r="J168" s="332"/>
      <c r="K168" s="360"/>
    </row>
    <row r="169" spans="2:11" s="1" customFormat="1" ht="15" customHeight="1">
      <c r="B169" s="337"/>
      <c r="C169" s="312" t="s">
        <v>2171</v>
      </c>
      <c r="D169" s="312"/>
      <c r="E169" s="312"/>
      <c r="F169" s="335" t="s">
        <v>2168</v>
      </c>
      <c r="G169" s="312"/>
      <c r="H169" s="312" t="s">
        <v>2208</v>
      </c>
      <c r="I169" s="312" t="s">
        <v>2170</v>
      </c>
      <c r="J169" s="312">
        <v>120</v>
      </c>
      <c r="K169" s="360"/>
    </row>
    <row r="170" spans="2:11" s="1" customFormat="1" ht="15" customHeight="1">
      <c r="B170" s="337"/>
      <c r="C170" s="312" t="s">
        <v>2217</v>
      </c>
      <c r="D170" s="312"/>
      <c r="E170" s="312"/>
      <c r="F170" s="335" t="s">
        <v>2168</v>
      </c>
      <c r="G170" s="312"/>
      <c r="H170" s="312" t="s">
        <v>2218</v>
      </c>
      <c r="I170" s="312" t="s">
        <v>2170</v>
      </c>
      <c r="J170" s="312" t="s">
        <v>2219</v>
      </c>
      <c r="K170" s="360"/>
    </row>
    <row r="171" spans="2:11" s="1" customFormat="1" ht="15" customHeight="1">
      <c r="B171" s="337"/>
      <c r="C171" s="312" t="s">
        <v>83</v>
      </c>
      <c r="D171" s="312"/>
      <c r="E171" s="312"/>
      <c r="F171" s="335" t="s">
        <v>2168</v>
      </c>
      <c r="G171" s="312"/>
      <c r="H171" s="312" t="s">
        <v>2235</v>
      </c>
      <c r="I171" s="312" t="s">
        <v>2170</v>
      </c>
      <c r="J171" s="312" t="s">
        <v>2219</v>
      </c>
      <c r="K171" s="360"/>
    </row>
    <row r="172" spans="2:11" s="1" customFormat="1" ht="15" customHeight="1">
      <c r="B172" s="337"/>
      <c r="C172" s="312" t="s">
        <v>2173</v>
      </c>
      <c r="D172" s="312"/>
      <c r="E172" s="312"/>
      <c r="F172" s="335" t="s">
        <v>2174</v>
      </c>
      <c r="G172" s="312"/>
      <c r="H172" s="312" t="s">
        <v>2235</v>
      </c>
      <c r="I172" s="312" t="s">
        <v>2170</v>
      </c>
      <c r="J172" s="312">
        <v>50</v>
      </c>
      <c r="K172" s="360"/>
    </row>
    <row r="173" spans="2:11" s="1" customFormat="1" ht="15" customHeight="1">
      <c r="B173" s="337"/>
      <c r="C173" s="312" t="s">
        <v>2176</v>
      </c>
      <c r="D173" s="312"/>
      <c r="E173" s="312"/>
      <c r="F173" s="335" t="s">
        <v>2168</v>
      </c>
      <c r="G173" s="312"/>
      <c r="H173" s="312" t="s">
        <v>2235</v>
      </c>
      <c r="I173" s="312" t="s">
        <v>2178</v>
      </c>
      <c r="J173" s="312"/>
      <c r="K173" s="360"/>
    </row>
    <row r="174" spans="2:11" s="1" customFormat="1" ht="15" customHeight="1">
      <c r="B174" s="337"/>
      <c r="C174" s="312" t="s">
        <v>2187</v>
      </c>
      <c r="D174" s="312"/>
      <c r="E174" s="312"/>
      <c r="F174" s="335" t="s">
        <v>2174</v>
      </c>
      <c r="G174" s="312"/>
      <c r="H174" s="312" t="s">
        <v>2235</v>
      </c>
      <c r="I174" s="312" t="s">
        <v>2170</v>
      </c>
      <c r="J174" s="312">
        <v>50</v>
      </c>
      <c r="K174" s="360"/>
    </row>
    <row r="175" spans="2:11" s="1" customFormat="1" ht="15" customHeight="1">
      <c r="B175" s="337"/>
      <c r="C175" s="312" t="s">
        <v>2195</v>
      </c>
      <c r="D175" s="312"/>
      <c r="E175" s="312"/>
      <c r="F175" s="335" t="s">
        <v>2174</v>
      </c>
      <c r="G175" s="312"/>
      <c r="H175" s="312" t="s">
        <v>2235</v>
      </c>
      <c r="I175" s="312" t="s">
        <v>2170</v>
      </c>
      <c r="J175" s="312">
        <v>50</v>
      </c>
      <c r="K175" s="360"/>
    </row>
    <row r="176" spans="2:11" s="1" customFormat="1" ht="15" customHeight="1">
      <c r="B176" s="337"/>
      <c r="C176" s="312" t="s">
        <v>2193</v>
      </c>
      <c r="D176" s="312"/>
      <c r="E176" s="312"/>
      <c r="F176" s="335" t="s">
        <v>2174</v>
      </c>
      <c r="G176" s="312"/>
      <c r="H176" s="312" t="s">
        <v>2235</v>
      </c>
      <c r="I176" s="312" t="s">
        <v>2170</v>
      </c>
      <c r="J176" s="312">
        <v>50</v>
      </c>
      <c r="K176" s="360"/>
    </row>
    <row r="177" spans="2:11" s="1" customFormat="1" ht="15" customHeight="1">
      <c r="B177" s="337"/>
      <c r="C177" s="312" t="s">
        <v>130</v>
      </c>
      <c r="D177" s="312"/>
      <c r="E177" s="312"/>
      <c r="F177" s="335" t="s">
        <v>2168</v>
      </c>
      <c r="G177" s="312"/>
      <c r="H177" s="312" t="s">
        <v>2236</v>
      </c>
      <c r="I177" s="312" t="s">
        <v>2237</v>
      </c>
      <c r="J177" s="312"/>
      <c r="K177" s="360"/>
    </row>
    <row r="178" spans="2:11" s="1" customFormat="1" ht="15" customHeight="1">
      <c r="B178" s="337"/>
      <c r="C178" s="312" t="s">
        <v>57</v>
      </c>
      <c r="D178" s="312"/>
      <c r="E178" s="312"/>
      <c r="F178" s="335" t="s">
        <v>2168</v>
      </c>
      <c r="G178" s="312"/>
      <c r="H178" s="312" t="s">
        <v>2238</v>
      </c>
      <c r="I178" s="312" t="s">
        <v>2239</v>
      </c>
      <c r="J178" s="312">
        <v>1</v>
      </c>
      <c r="K178" s="360"/>
    </row>
    <row r="179" spans="2:11" s="1" customFormat="1" ht="15" customHeight="1">
      <c r="B179" s="337"/>
      <c r="C179" s="312" t="s">
        <v>53</v>
      </c>
      <c r="D179" s="312"/>
      <c r="E179" s="312"/>
      <c r="F179" s="335" t="s">
        <v>2168</v>
      </c>
      <c r="G179" s="312"/>
      <c r="H179" s="312" t="s">
        <v>2240</v>
      </c>
      <c r="I179" s="312" t="s">
        <v>2170</v>
      </c>
      <c r="J179" s="312">
        <v>20</v>
      </c>
      <c r="K179" s="360"/>
    </row>
    <row r="180" spans="2:11" s="1" customFormat="1" ht="15" customHeight="1">
      <c r="B180" s="337"/>
      <c r="C180" s="312" t="s">
        <v>54</v>
      </c>
      <c r="D180" s="312"/>
      <c r="E180" s="312"/>
      <c r="F180" s="335" t="s">
        <v>2168</v>
      </c>
      <c r="G180" s="312"/>
      <c r="H180" s="312" t="s">
        <v>2241</v>
      </c>
      <c r="I180" s="312" t="s">
        <v>2170</v>
      </c>
      <c r="J180" s="312">
        <v>255</v>
      </c>
      <c r="K180" s="360"/>
    </row>
    <row r="181" spans="2:11" s="1" customFormat="1" ht="15" customHeight="1">
      <c r="B181" s="337"/>
      <c r="C181" s="312" t="s">
        <v>131</v>
      </c>
      <c r="D181" s="312"/>
      <c r="E181" s="312"/>
      <c r="F181" s="335" t="s">
        <v>2168</v>
      </c>
      <c r="G181" s="312"/>
      <c r="H181" s="312" t="s">
        <v>2132</v>
      </c>
      <c r="I181" s="312" t="s">
        <v>2170</v>
      </c>
      <c r="J181" s="312">
        <v>10</v>
      </c>
      <c r="K181" s="360"/>
    </row>
    <row r="182" spans="2:11" s="1" customFormat="1" ht="15" customHeight="1">
      <c r="B182" s="337"/>
      <c r="C182" s="312" t="s">
        <v>132</v>
      </c>
      <c r="D182" s="312"/>
      <c r="E182" s="312"/>
      <c r="F182" s="335" t="s">
        <v>2168</v>
      </c>
      <c r="G182" s="312"/>
      <c r="H182" s="312" t="s">
        <v>2242</v>
      </c>
      <c r="I182" s="312" t="s">
        <v>2203</v>
      </c>
      <c r="J182" s="312"/>
      <c r="K182" s="360"/>
    </row>
    <row r="183" spans="2:11" s="1" customFormat="1" ht="15" customHeight="1">
      <c r="B183" s="337"/>
      <c r="C183" s="312" t="s">
        <v>2243</v>
      </c>
      <c r="D183" s="312"/>
      <c r="E183" s="312"/>
      <c r="F183" s="335" t="s">
        <v>2168</v>
      </c>
      <c r="G183" s="312"/>
      <c r="H183" s="312" t="s">
        <v>2244</v>
      </c>
      <c r="I183" s="312" t="s">
        <v>2203</v>
      </c>
      <c r="J183" s="312"/>
      <c r="K183" s="360"/>
    </row>
    <row r="184" spans="2:11" s="1" customFormat="1" ht="15" customHeight="1">
      <c r="B184" s="337"/>
      <c r="C184" s="312" t="s">
        <v>2232</v>
      </c>
      <c r="D184" s="312"/>
      <c r="E184" s="312"/>
      <c r="F184" s="335" t="s">
        <v>2168</v>
      </c>
      <c r="G184" s="312"/>
      <c r="H184" s="312" t="s">
        <v>2245</v>
      </c>
      <c r="I184" s="312" t="s">
        <v>2203</v>
      </c>
      <c r="J184" s="312"/>
      <c r="K184" s="360"/>
    </row>
    <row r="185" spans="2:11" s="1" customFormat="1" ht="15" customHeight="1">
      <c r="B185" s="337"/>
      <c r="C185" s="312" t="s">
        <v>134</v>
      </c>
      <c r="D185" s="312"/>
      <c r="E185" s="312"/>
      <c r="F185" s="335" t="s">
        <v>2174</v>
      </c>
      <c r="G185" s="312"/>
      <c r="H185" s="312" t="s">
        <v>2246</v>
      </c>
      <c r="I185" s="312" t="s">
        <v>2170</v>
      </c>
      <c r="J185" s="312">
        <v>50</v>
      </c>
      <c r="K185" s="360"/>
    </row>
    <row r="186" spans="2:11" s="1" customFormat="1" ht="15" customHeight="1">
      <c r="B186" s="337"/>
      <c r="C186" s="312" t="s">
        <v>2247</v>
      </c>
      <c r="D186" s="312"/>
      <c r="E186" s="312"/>
      <c r="F186" s="335" t="s">
        <v>2174</v>
      </c>
      <c r="G186" s="312"/>
      <c r="H186" s="312" t="s">
        <v>2248</v>
      </c>
      <c r="I186" s="312" t="s">
        <v>2249</v>
      </c>
      <c r="J186" s="312"/>
      <c r="K186" s="360"/>
    </row>
    <row r="187" spans="2:11" s="1" customFormat="1" ht="15" customHeight="1">
      <c r="B187" s="337"/>
      <c r="C187" s="312" t="s">
        <v>2250</v>
      </c>
      <c r="D187" s="312"/>
      <c r="E187" s="312"/>
      <c r="F187" s="335" t="s">
        <v>2174</v>
      </c>
      <c r="G187" s="312"/>
      <c r="H187" s="312" t="s">
        <v>2251</v>
      </c>
      <c r="I187" s="312" t="s">
        <v>2249</v>
      </c>
      <c r="J187" s="312"/>
      <c r="K187" s="360"/>
    </row>
    <row r="188" spans="2:11" s="1" customFormat="1" ht="15" customHeight="1">
      <c r="B188" s="337"/>
      <c r="C188" s="312" t="s">
        <v>2252</v>
      </c>
      <c r="D188" s="312"/>
      <c r="E188" s="312"/>
      <c r="F188" s="335" t="s">
        <v>2174</v>
      </c>
      <c r="G188" s="312"/>
      <c r="H188" s="312" t="s">
        <v>2253</v>
      </c>
      <c r="I188" s="312" t="s">
        <v>2249</v>
      </c>
      <c r="J188" s="312"/>
      <c r="K188" s="360"/>
    </row>
    <row r="189" spans="2:11" s="1" customFormat="1" ht="15" customHeight="1">
      <c r="B189" s="337"/>
      <c r="C189" s="373" t="s">
        <v>2254</v>
      </c>
      <c r="D189" s="312"/>
      <c r="E189" s="312"/>
      <c r="F189" s="335" t="s">
        <v>2174</v>
      </c>
      <c r="G189" s="312"/>
      <c r="H189" s="312" t="s">
        <v>2255</v>
      </c>
      <c r="I189" s="312" t="s">
        <v>2256</v>
      </c>
      <c r="J189" s="374" t="s">
        <v>2257</v>
      </c>
      <c r="K189" s="360"/>
    </row>
    <row r="190" spans="2:11" s="1" customFormat="1" ht="15" customHeight="1">
      <c r="B190" s="337"/>
      <c r="C190" s="373" t="s">
        <v>42</v>
      </c>
      <c r="D190" s="312"/>
      <c r="E190" s="312"/>
      <c r="F190" s="335" t="s">
        <v>2168</v>
      </c>
      <c r="G190" s="312"/>
      <c r="H190" s="309" t="s">
        <v>2258</v>
      </c>
      <c r="I190" s="312" t="s">
        <v>2259</v>
      </c>
      <c r="J190" s="312"/>
      <c r="K190" s="360"/>
    </row>
    <row r="191" spans="2:11" s="1" customFormat="1" ht="15" customHeight="1">
      <c r="B191" s="337"/>
      <c r="C191" s="373" t="s">
        <v>2260</v>
      </c>
      <c r="D191" s="312"/>
      <c r="E191" s="312"/>
      <c r="F191" s="335" t="s">
        <v>2168</v>
      </c>
      <c r="G191" s="312"/>
      <c r="H191" s="312" t="s">
        <v>2261</v>
      </c>
      <c r="I191" s="312" t="s">
        <v>2203</v>
      </c>
      <c r="J191" s="312"/>
      <c r="K191" s="360"/>
    </row>
    <row r="192" spans="2:11" s="1" customFormat="1" ht="15" customHeight="1">
      <c r="B192" s="337"/>
      <c r="C192" s="373" t="s">
        <v>2262</v>
      </c>
      <c r="D192" s="312"/>
      <c r="E192" s="312"/>
      <c r="F192" s="335" t="s">
        <v>2168</v>
      </c>
      <c r="G192" s="312"/>
      <c r="H192" s="312" t="s">
        <v>2263</v>
      </c>
      <c r="I192" s="312" t="s">
        <v>2203</v>
      </c>
      <c r="J192" s="312"/>
      <c r="K192" s="360"/>
    </row>
    <row r="193" spans="2:11" s="1" customFormat="1" ht="15" customHeight="1">
      <c r="B193" s="337"/>
      <c r="C193" s="373" t="s">
        <v>2264</v>
      </c>
      <c r="D193" s="312"/>
      <c r="E193" s="312"/>
      <c r="F193" s="335" t="s">
        <v>2174</v>
      </c>
      <c r="G193" s="312"/>
      <c r="H193" s="312" t="s">
        <v>2265</v>
      </c>
      <c r="I193" s="312" t="s">
        <v>2203</v>
      </c>
      <c r="J193" s="312"/>
      <c r="K193" s="360"/>
    </row>
    <row r="194" spans="2:11" s="1" customFormat="1" ht="15" customHeight="1">
      <c r="B194" s="366"/>
      <c r="C194" s="375"/>
      <c r="D194" s="346"/>
      <c r="E194" s="346"/>
      <c r="F194" s="346"/>
      <c r="G194" s="346"/>
      <c r="H194" s="346"/>
      <c r="I194" s="346"/>
      <c r="J194" s="346"/>
      <c r="K194" s="367"/>
    </row>
    <row r="195" spans="2:11" s="1" customFormat="1" ht="18.75" customHeight="1">
      <c r="B195" s="348"/>
      <c r="C195" s="358"/>
      <c r="D195" s="358"/>
      <c r="E195" s="358"/>
      <c r="F195" s="368"/>
      <c r="G195" s="358"/>
      <c r="H195" s="358"/>
      <c r="I195" s="358"/>
      <c r="J195" s="358"/>
      <c r="K195" s="348"/>
    </row>
    <row r="196" spans="2:11" s="1" customFormat="1" ht="18.75" customHeight="1">
      <c r="B196" s="348"/>
      <c r="C196" s="358"/>
      <c r="D196" s="358"/>
      <c r="E196" s="358"/>
      <c r="F196" s="368"/>
      <c r="G196" s="358"/>
      <c r="H196" s="358"/>
      <c r="I196" s="358"/>
      <c r="J196" s="358"/>
      <c r="K196" s="348"/>
    </row>
    <row r="197" spans="2:11" s="1" customFormat="1" ht="18.75" customHeight="1">
      <c r="B197" s="320"/>
      <c r="C197" s="320"/>
      <c r="D197" s="320"/>
      <c r="E197" s="320"/>
      <c r="F197" s="320"/>
      <c r="G197" s="320"/>
      <c r="H197" s="320"/>
      <c r="I197" s="320"/>
      <c r="J197" s="320"/>
      <c r="K197" s="320"/>
    </row>
    <row r="198" spans="2:11" s="1" customFormat="1" ht="12">
      <c r="B198" s="299"/>
      <c r="C198" s="300"/>
      <c r="D198" s="300"/>
      <c r="E198" s="300"/>
      <c r="F198" s="300"/>
      <c r="G198" s="300"/>
      <c r="H198" s="300"/>
      <c r="I198" s="300"/>
      <c r="J198" s="300"/>
      <c r="K198" s="301"/>
    </row>
    <row r="199" spans="2:11" s="1" customFormat="1" ht="21">
      <c r="B199" s="302"/>
      <c r="C199" s="303" t="s">
        <v>2266</v>
      </c>
      <c r="D199" s="303"/>
      <c r="E199" s="303"/>
      <c r="F199" s="303"/>
      <c r="G199" s="303"/>
      <c r="H199" s="303"/>
      <c r="I199" s="303"/>
      <c r="J199" s="303"/>
      <c r="K199" s="304"/>
    </row>
    <row r="200" spans="2:11" s="1" customFormat="1" ht="25.5" customHeight="1">
      <c r="B200" s="302"/>
      <c r="C200" s="376" t="s">
        <v>2267</v>
      </c>
      <c r="D200" s="376"/>
      <c r="E200" s="376"/>
      <c r="F200" s="376" t="s">
        <v>2268</v>
      </c>
      <c r="G200" s="377"/>
      <c r="H200" s="376" t="s">
        <v>2269</v>
      </c>
      <c r="I200" s="376"/>
      <c r="J200" s="376"/>
      <c r="K200" s="304"/>
    </row>
    <row r="201" spans="2:11" s="1" customFormat="1" ht="5.25" customHeight="1">
      <c r="B201" s="337"/>
      <c r="C201" s="332"/>
      <c r="D201" s="332"/>
      <c r="E201" s="332"/>
      <c r="F201" s="332"/>
      <c r="G201" s="358"/>
      <c r="H201" s="332"/>
      <c r="I201" s="332"/>
      <c r="J201" s="332"/>
      <c r="K201" s="360"/>
    </row>
    <row r="202" spans="2:11" s="1" customFormat="1" ht="15" customHeight="1">
      <c r="B202" s="337"/>
      <c r="C202" s="312" t="s">
        <v>2259</v>
      </c>
      <c r="D202" s="312"/>
      <c r="E202" s="312"/>
      <c r="F202" s="335" t="s">
        <v>43</v>
      </c>
      <c r="G202" s="312"/>
      <c r="H202" s="312" t="s">
        <v>2270</v>
      </c>
      <c r="I202" s="312"/>
      <c r="J202" s="312"/>
      <c r="K202" s="360"/>
    </row>
    <row r="203" spans="2:11" s="1" customFormat="1" ht="15" customHeight="1">
      <c r="B203" s="337"/>
      <c r="C203" s="312"/>
      <c r="D203" s="312"/>
      <c r="E203" s="312"/>
      <c r="F203" s="335" t="s">
        <v>44</v>
      </c>
      <c r="G203" s="312"/>
      <c r="H203" s="312" t="s">
        <v>2271</v>
      </c>
      <c r="I203" s="312"/>
      <c r="J203" s="312"/>
      <c r="K203" s="360"/>
    </row>
    <row r="204" spans="2:11" s="1" customFormat="1" ht="15" customHeight="1">
      <c r="B204" s="337"/>
      <c r="C204" s="312"/>
      <c r="D204" s="312"/>
      <c r="E204" s="312"/>
      <c r="F204" s="335" t="s">
        <v>47</v>
      </c>
      <c r="G204" s="312"/>
      <c r="H204" s="312" t="s">
        <v>2272</v>
      </c>
      <c r="I204" s="312"/>
      <c r="J204" s="312"/>
      <c r="K204" s="360"/>
    </row>
    <row r="205" spans="2:11" s="1" customFormat="1" ht="15" customHeight="1">
      <c r="B205" s="337"/>
      <c r="C205" s="312"/>
      <c r="D205" s="312"/>
      <c r="E205" s="312"/>
      <c r="F205" s="335" t="s">
        <v>45</v>
      </c>
      <c r="G205" s="312"/>
      <c r="H205" s="312" t="s">
        <v>2273</v>
      </c>
      <c r="I205" s="312"/>
      <c r="J205" s="312"/>
      <c r="K205" s="360"/>
    </row>
    <row r="206" spans="2:11" s="1" customFormat="1" ht="15" customHeight="1">
      <c r="B206" s="337"/>
      <c r="C206" s="312"/>
      <c r="D206" s="312"/>
      <c r="E206" s="312"/>
      <c r="F206" s="335" t="s">
        <v>46</v>
      </c>
      <c r="G206" s="312"/>
      <c r="H206" s="312" t="s">
        <v>2274</v>
      </c>
      <c r="I206" s="312"/>
      <c r="J206" s="312"/>
      <c r="K206" s="360"/>
    </row>
    <row r="207" spans="2:11" s="1" customFormat="1" ht="15" customHeight="1">
      <c r="B207" s="337"/>
      <c r="C207" s="312"/>
      <c r="D207" s="312"/>
      <c r="E207" s="312"/>
      <c r="F207" s="335"/>
      <c r="G207" s="312"/>
      <c r="H207" s="312"/>
      <c r="I207" s="312"/>
      <c r="J207" s="312"/>
      <c r="K207" s="360"/>
    </row>
    <row r="208" spans="2:11" s="1" customFormat="1" ht="15" customHeight="1">
      <c r="B208" s="337"/>
      <c r="C208" s="312" t="s">
        <v>2215</v>
      </c>
      <c r="D208" s="312"/>
      <c r="E208" s="312"/>
      <c r="F208" s="335" t="s">
        <v>78</v>
      </c>
      <c r="G208" s="312"/>
      <c r="H208" s="312" t="s">
        <v>2275</v>
      </c>
      <c r="I208" s="312"/>
      <c r="J208" s="312"/>
      <c r="K208" s="360"/>
    </row>
    <row r="209" spans="2:11" s="1" customFormat="1" ht="15" customHeight="1">
      <c r="B209" s="337"/>
      <c r="C209" s="312"/>
      <c r="D209" s="312"/>
      <c r="E209" s="312"/>
      <c r="F209" s="335" t="s">
        <v>2111</v>
      </c>
      <c r="G209" s="312"/>
      <c r="H209" s="312" t="s">
        <v>2112</v>
      </c>
      <c r="I209" s="312"/>
      <c r="J209" s="312"/>
      <c r="K209" s="360"/>
    </row>
    <row r="210" spans="2:11" s="1" customFormat="1" ht="15" customHeight="1">
      <c r="B210" s="337"/>
      <c r="C210" s="312"/>
      <c r="D210" s="312"/>
      <c r="E210" s="312"/>
      <c r="F210" s="335" t="s">
        <v>2109</v>
      </c>
      <c r="G210" s="312"/>
      <c r="H210" s="312" t="s">
        <v>2276</v>
      </c>
      <c r="I210" s="312"/>
      <c r="J210" s="312"/>
      <c r="K210" s="360"/>
    </row>
    <row r="211" spans="2:11" s="1" customFormat="1" ht="15" customHeight="1">
      <c r="B211" s="378"/>
      <c r="C211" s="312"/>
      <c r="D211" s="312"/>
      <c r="E211" s="312"/>
      <c r="F211" s="335" t="s">
        <v>2113</v>
      </c>
      <c r="G211" s="373"/>
      <c r="H211" s="364" t="s">
        <v>2114</v>
      </c>
      <c r="I211" s="364"/>
      <c r="J211" s="364"/>
      <c r="K211" s="379"/>
    </row>
    <row r="212" spans="2:11" s="1" customFormat="1" ht="15" customHeight="1">
      <c r="B212" s="378"/>
      <c r="C212" s="312"/>
      <c r="D212" s="312"/>
      <c r="E212" s="312"/>
      <c r="F212" s="335" t="s">
        <v>2115</v>
      </c>
      <c r="G212" s="373"/>
      <c r="H212" s="364" t="s">
        <v>2063</v>
      </c>
      <c r="I212" s="364"/>
      <c r="J212" s="364"/>
      <c r="K212" s="379"/>
    </row>
    <row r="213" spans="2:11" s="1" customFormat="1" ht="15" customHeight="1">
      <c r="B213" s="378"/>
      <c r="C213" s="312"/>
      <c r="D213" s="312"/>
      <c r="E213" s="312"/>
      <c r="F213" s="335"/>
      <c r="G213" s="373"/>
      <c r="H213" s="364"/>
      <c r="I213" s="364"/>
      <c r="J213" s="364"/>
      <c r="K213" s="379"/>
    </row>
    <row r="214" spans="2:11" s="1" customFormat="1" ht="15" customHeight="1">
      <c r="B214" s="378"/>
      <c r="C214" s="312" t="s">
        <v>2239</v>
      </c>
      <c r="D214" s="312"/>
      <c r="E214" s="312"/>
      <c r="F214" s="335">
        <v>1</v>
      </c>
      <c r="G214" s="373"/>
      <c r="H214" s="364" t="s">
        <v>2277</v>
      </c>
      <c r="I214" s="364"/>
      <c r="J214" s="364"/>
      <c r="K214" s="379"/>
    </row>
    <row r="215" spans="2:11" s="1" customFormat="1" ht="15" customHeight="1">
      <c r="B215" s="378"/>
      <c r="C215" s="312"/>
      <c r="D215" s="312"/>
      <c r="E215" s="312"/>
      <c r="F215" s="335">
        <v>2</v>
      </c>
      <c r="G215" s="373"/>
      <c r="H215" s="364" t="s">
        <v>2278</v>
      </c>
      <c r="I215" s="364"/>
      <c r="J215" s="364"/>
      <c r="K215" s="379"/>
    </row>
    <row r="216" spans="2:11" s="1" customFormat="1" ht="15" customHeight="1">
      <c r="B216" s="378"/>
      <c r="C216" s="312"/>
      <c r="D216" s="312"/>
      <c r="E216" s="312"/>
      <c r="F216" s="335">
        <v>3</v>
      </c>
      <c r="G216" s="373"/>
      <c r="H216" s="364" t="s">
        <v>2279</v>
      </c>
      <c r="I216" s="364"/>
      <c r="J216" s="364"/>
      <c r="K216" s="379"/>
    </row>
    <row r="217" spans="2:11" s="1" customFormat="1" ht="15" customHeight="1">
      <c r="B217" s="378"/>
      <c r="C217" s="312"/>
      <c r="D217" s="312"/>
      <c r="E217" s="312"/>
      <c r="F217" s="335">
        <v>4</v>
      </c>
      <c r="G217" s="373"/>
      <c r="H217" s="364" t="s">
        <v>2280</v>
      </c>
      <c r="I217" s="364"/>
      <c r="J217" s="364"/>
      <c r="K217" s="379"/>
    </row>
    <row r="218" spans="2:11" s="1" customFormat="1" ht="12.75" customHeight="1">
      <c r="B218" s="380"/>
      <c r="C218" s="381"/>
      <c r="D218" s="381"/>
      <c r="E218" s="381"/>
      <c r="F218" s="381"/>
      <c r="G218" s="381"/>
      <c r="H218" s="381"/>
      <c r="I218" s="381"/>
      <c r="J218" s="381"/>
      <c r="K218" s="38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107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souboru staveb společných zařízení v k. ú. Vetřkovice u Vítkova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108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8" t="s">
        <v>109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27. 1. 2021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ROUND(J94,2)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ROUND((SUM(BE94:BE1209)),2)</f>
        <v>0</v>
      </c>
      <c r="G33" s="40"/>
      <c r="H33" s="40"/>
      <c r="I33" s="160">
        <v>0.21</v>
      </c>
      <c r="J33" s="159">
        <f>ROUND(((SUM(BE94:BE1209))*I33),2)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ROUND((SUM(BF94:BF1209)),2)</f>
        <v>0</v>
      </c>
      <c r="G34" s="40"/>
      <c r="H34" s="40"/>
      <c r="I34" s="160">
        <v>0.15</v>
      </c>
      <c r="J34" s="159">
        <f>ROUND(((SUM(BF94:BF1209))*I34),2)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ROUND((SUM(BG94:BG1209)),2)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ROUND((SUM(BH94:BH1209)),2)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ROUND((SUM(BI94:BI1209)),2)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2" t="str">
        <f>E7</f>
        <v>Realizace souboru staveb společných zařízení v k. ú. Vetřkovice u Vítkova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 06 - Rekonstrukce nádrže N2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k.ú. Vetřkovice u Vítkova</v>
      </c>
      <c r="G52" s="42"/>
      <c r="H52" s="42"/>
      <c r="I52" s="34" t="s">
        <v>23</v>
      </c>
      <c r="J52" s="74" t="str">
        <f>IF(J12="","",J12)</f>
        <v>27. 1. 2021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55.2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55.2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4"/>
      <c r="J57" s="175" t="s">
        <v>112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77"/>
      <c r="C60" s="178"/>
      <c r="D60" s="179" t="s">
        <v>114</v>
      </c>
      <c r="E60" s="180"/>
      <c r="F60" s="180"/>
      <c r="G60" s="180"/>
      <c r="H60" s="180"/>
      <c r="I60" s="180"/>
      <c r="J60" s="181">
        <f>J95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115</v>
      </c>
      <c r="E61" s="185"/>
      <c r="F61" s="185"/>
      <c r="G61" s="185"/>
      <c r="H61" s="185"/>
      <c r="I61" s="185"/>
      <c r="J61" s="186">
        <f>J96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116</v>
      </c>
      <c r="E62" s="185"/>
      <c r="F62" s="185"/>
      <c r="G62" s="185"/>
      <c r="H62" s="185"/>
      <c r="I62" s="185"/>
      <c r="J62" s="186">
        <f>J532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117</v>
      </c>
      <c r="E63" s="185"/>
      <c r="F63" s="185"/>
      <c r="G63" s="185"/>
      <c r="H63" s="185"/>
      <c r="I63" s="185"/>
      <c r="J63" s="186">
        <f>J630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118</v>
      </c>
      <c r="E64" s="185"/>
      <c r="F64" s="185"/>
      <c r="G64" s="185"/>
      <c r="H64" s="185"/>
      <c r="I64" s="185"/>
      <c r="J64" s="186">
        <f>J745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7"/>
      <c r="D65" s="184" t="s">
        <v>119</v>
      </c>
      <c r="E65" s="185"/>
      <c r="F65" s="185"/>
      <c r="G65" s="185"/>
      <c r="H65" s="185"/>
      <c r="I65" s="185"/>
      <c r="J65" s="186">
        <f>J889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120</v>
      </c>
      <c r="E66" s="185"/>
      <c r="F66" s="185"/>
      <c r="G66" s="185"/>
      <c r="H66" s="185"/>
      <c r="I66" s="185"/>
      <c r="J66" s="186">
        <f>J916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121</v>
      </c>
      <c r="E67" s="185"/>
      <c r="F67" s="185"/>
      <c r="G67" s="185"/>
      <c r="H67" s="185"/>
      <c r="I67" s="185"/>
      <c r="J67" s="186">
        <f>J927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122</v>
      </c>
      <c r="E68" s="185"/>
      <c r="F68" s="185"/>
      <c r="G68" s="185"/>
      <c r="H68" s="185"/>
      <c r="I68" s="185"/>
      <c r="J68" s="186">
        <f>J957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3"/>
      <c r="C69" s="127"/>
      <c r="D69" s="184" t="s">
        <v>123</v>
      </c>
      <c r="E69" s="185"/>
      <c r="F69" s="185"/>
      <c r="G69" s="185"/>
      <c r="H69" s="185"/>
      <c r="I69" s="185"/>
      <c r="J69" s="186">
        <f>J1071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124</v>
      </c>
      <c r="E70" s="185"/>
      <c r="F70" s="185"/>
      <c r="G70" s="185"/>
      <c r="H70" s="185"/>
      <c r="I70" s="185"/>
      <c r="J70" s="186">
        <f>J1074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7"/>
      <c r="C71" s="178"/>
      <c r="D71" s="179" t="s">
        <v>125</v>
      </c>
      <c r="E71" s="180"/>
      <c r="F71" s="180"/>
      <c r="G71" s="180"/>
      <c r="H71" s="180"/>
      <c r="I71" s="180"/>
      <c r="J71" s="181">
        <f>J1137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3"/>
      <c r="C72" s="127"/>
      <c r="D72" s="184" t="s">
        <v>126</v>
      </c>
      <c r="E72" s="185"/>
      <c r="F72" s="185"/>
      <c r="G72" s="185"/>
      <c r="H72" s="185"/>
      <c r="I72" s="185"/>
      <c r="J72" s="186">
        <f>J1138</f>
        <v>0</v>
      </c>
      <c r="K72" s="127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7"/>
      <c r="D73" s="184" t="s">
        <v>127</v>
      </c>
      <c r="E73" s="185"/>
      <c r="F73" s="185"/>
      <c r="G73" s="185"/>
      <c r="H73" s="185"/>
      <c r="I73" s="185"/>
      <c r="J73" s="186">
        <f>J1194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7"/>
      <c r="D74" s="184" t="s">
        <v>128</v>
      </c>
      <c r="E74" s="185"/>
      <c r="F74" s="185"/>
      <c r="G74" s="185"/>
      <c r="H74" s="185"/>
      <c r="I74" s="185"/>
      <c r="J74" s="186">
        <f>J1202</f>
        <v>0</v>
      </c>
      <c r="K74" s="127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129</v>
      </c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4.4" customHeight="1">
      <c r="A84" s="40"/>
      <c r="B84" s="41"/>
      <c r="C84" s="42"/>
      <c r="D84" s="42"/>
      <c r="E84" s="172" t="str">
        <f>E7</f>
        <v>Realizace souboru staveb společných zařízení v k. ú. Vetřkovice u Vítkova</v>
      </c>
      <c r="F84" s="34"/>
      <c r="G84" s="34"/>
      <c r="H84" s="34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108</v>
      </c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42"/>
      <c r="D86" s="42"/>
      <c r="E86" s="71" t="str">
        <f>E9</f>
        <v>SO 06 - Rekonstrukce nádrže N2</v>
      </c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>k.ú. Vetřkovice u Vítkova</v>
      </c>
      <c r="G88" s="42"/>
      <c r="H88" s="42"/>
      <c r="I88" s="34" t="s">
        <v>23</v>
      </c>
      <c r="J88" s="74" t="str">
        <f>IF(J12="","",J12)</f>
        <v>27. 1. 2021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55.2" customHeight="1">
      <c r="A90" s="40"/>
      <c r="B90" s="41"/>
      <c r="C90" s="34" t="s">
        <v>25</v>
      </c>
      <c r="D90" s="42"/>
      <c r="E90" s="42"/>
      <c r="F90" s="29" t="str">
        <f>E15</f>
        <v xml:space="preserve"> </v>
      </c>
      <c r="G90" s="42"/>
      <c r="H90" s="42"/>
      <c r="I90" s="34" t="s">
        <v>31</v>
      </c>
      <c r="J90" s="38" t="str">
        <f>E21</f>
        <v>AGPOL s.r.o., Jungmannova 153/12, 77900 Olomouc</v>
      </c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55.2" customHeight="1">
      <c r="A91" s="40"/>
      <c r="B91" s="41"/>
      <c r="C91" s="34" t="s">
        <v>29</v>
      </c>
      <c r="D91" s="42"/>
      <c r="E91" s="42"/>
      <c r="F91" s="29" t="str">
        <f>IF(E18="","",E18)</f>
        <v>Vyplň údaj</v>
      </c>
      <c r="G91" s="42"/>
      <c r="H91" s="42"/>
      <c r="I91" s="34" t="s">
        <v>35</v>
      </c>
      <c r="J91" s="38" t="str">
        <f>E24</f>
        <v>AGPOL s.r.o., Jungmannova 153/12, 77900 Olomouc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8"/>
      <c r="B93" s="189"/>
      <c r="C93" s="190" t="s">
        <v>130</v>
      </c>
      <c r="D93" s="191" t="s">
        <v>57</v>
      </c>
      <c r="E93" s="191" t="s">
        <v>53</v>
      </c>
      <c r="F93" s="191" t="s">
        <v>54</v>
      </c>
      <c r="G93" s="191" t="s">
        <v>131</v>
      </c>
      <c r="H93" s="191" t="s">
        <v>132</v>
      </c>
      <c r="I93" s="191" t="s">
        <v>133</v>
      </c>
      <c r="J93" s="191" t="s">
        <v>112</v>
      </c>
      <c r="K93" s="192" t="s">
        <v>134</v>
      </c>
      <c r="L93" s="193"/>
      <c r="M93" s="94" t="s">
        <v>19</v>
      </c>
      <c r="N93" s="95" t="s">
        <v>42</v>
      </c>
      <c r="O93" s="95" t="s">
        <v>135</v>
      </c>
      <c r="P93" s="95" t="s">
        <v>136</v>
      </c>
      <c r="Q93" s="95" t="s">
        <v>137</v>
      </c>
      <c r="R93" s="95" t="s">
        <v>138</v>
      </c>
      <c r="S93" s="95" t="s">
        <v>139</v>
      </c>
      <c r="T93" s="96" t="s">
        <v>140</v>
      </c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63" s="2" customFormat="1" ht="22.8" customHeight="1">
      <c r="A94" s="40"/>
      <c r="B94" s="41"/>
      <c r="C94" s="101" t="s">
        <v>141</v>
      </c>
      <c r="D94" s="42"/>
      <c r="E94" s="42"/>
      <c r="F94" s="42"/>
      <c r="G94" s="42"/>
      <c r="H94" s="42"/>
      <c r="I94" s="42"/>
      <c r="J94" s="194">
        <f>BK94</f>
        <v>0</v>
      </c>
      <c r="K94" s="42"/>
      <c r="L94" s="46"/>
      <c r="M94" s="97"/>
      <c r="N94" s="195"/>
      <c r="O94" s="98"/>
      <c r="P94" s="196">
        <f>P95+P1137</f>
        <v>0</v>
      </c>
      <c r="Q94" s="98"/>
      <c r="R94" s="196">
        <f>R95+R1137</f>
        <v>3188.7668529999996</v>
      </c>
      <c r="S94" s="98"/>
      <c r="T94" s="197">
        <f>T95+T1137</f>
        <v>488.44118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71</v>
      </c>
      <c r="AU94" s="19" t="s">
        <v>113</v>
      </c>
      <c r="BK94" s="198">
        <f>BK95+BK1137</f>
        <v>0</v>
      </c>
    </row>
    <row r="95" spans="1:63" s="12" customFormat="1" ht="25.9" customHeight="1">
      <c r="A95" s="12"/>
      <c r="B95" s="199"/>
      <c r="C95" s="200"/>
      <c r="D95" s="201" t="s">
        <v>71</v>
      </c>
      <c r="E95" s="202" t="s">
        <v>142</v>
      </c>
      <c r="F95" s="202" t="s">
        <v>143</v>
      </c>
      <c r="G95" s="200"/>
      <c r="H95" s="200"/>
      <c r="I95" s="203"/>
      <c r="J95" s="204">
        <f>BK95</f>
        <v>0</v>
      </c>
      <c r="K95" s="200"/>
      <c r="L95" s="205"/>
      <c r="M95" s="206"/>
      <c r="N95" s="207"/>
      <c r="O95" s="207"/>
      <c r="P95" s="208">
        <f>P96+P532+P630+P745+P889+P916+P927+P957+P1074</f>
        <v>0</v>
      </c>
      <c r="Q95" s="207"/>
      <c r="R95" s="208">
        <f>R96+R532+R630+R745+R889+R916+R927+R957+R1074</f>
        <v>3188.4826417199997</v>
      </c>
      <c r="S95" s="207"/>
      <c r="T95" s="209">
        <f>T96+T532+T630+T745+T889+T916+T927+T957+T1074</f>
        <v>488.44118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0" t="s">
        <v>79</v>
      </c>
      <c r="AT95" s="211" t="s">
        <v>71</v>
      </c>
      <c r="AU95" s="211" t="s">
        <v>72</v>
      </c>
      <c r="AY95" s="210" t="s">
        <v>144</v>
      </c>
      <c r="BK95" s="212">
        <f>BK96+BK532+BK630+BK745+BK889+BK916+BK927+BK957+BK1074</f>
        <v>0</v>
      </c>
    </row>
    <row r="96" spans="1:63" s="12" customFormat="1" ht="22.8" customHeight="1">
      <c r="A96" s="12"/>
      <c r="B96" s="199"/>
      <c r="C96" s="200"/>
      <c r="D96" s="201" t="s">
        <v>71</v>
      </c>
      <c r="E96" s="213" t="s">
        <v>79</v>
      </c>
      <c r="F96" s="213" t="s">
        <v>145</v>
      </c>
      <c r="G96" s="200"/>
      <c r="H96" s="200"/>
      <c r="I96" s="203"/>
      <c r="J96" s="214">
        <f>BK96</f>
        <v>0</v>
      </c>
      <c r="K96" s="200"/>
      <c r="L96" s="205"/>
      <c r="M96" s="206"/>
      <c r="N96" s="207"/>
      <c r="O96" s="207"/>
      <c r="P96" s="208">
        <f>SUM(P97:P531)</f>
        <v>0</v>
      </c>
      <c r="Q96" s="207"/>
      <c r="R96" s="208">
        <f>SUM(R97:R531)</f>
        <v>7.4055230000000005</v>
      </c>
      <c r="S96" s="207"/>
      <c r="T96" s="209">
        <f>SUM(T97:T531)</f>
        <v>357.5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79</v>
      </c>
      <c r="AT96" s="211" t="s">
        <v>71</v>
      </c>
      <c r="AU96" s="211" t="s">
        <v>79</v>
      </c>
      <c r="AY96" s="210" t="s">
        <v>144</v>
      </c>
      <c r="BK96" s="212">
        <f>SUM(BK97:BK531)</f>
        <v>0</v>
      </c>
    </row>
    <row r="97" spans="1:65" s="2" customFormat="1" ht="12">
      <c r="A97" s="40"/>
      <c r="B97" s="41"/>
      <c r="C97" s="215" t="s">
        <v>79</v>
      </c>
      <c r="D97" s="215" t="s">
        <v>146</v>
      </c>
      <c r="E97" s="216" t="s">
        <v>147</v>
      </c>
      <c r="F97" s="217" t="s">
        <v>148</v>
      </c>
      <c r="G97" s="218" t="s">
        <v>149</v>
      </c>
      <c r="H97" s="219">
        <v>1182.4</v>
      </c>
      <c r="I97" s="220"/>
      <c r="J97" s="221">
        <f>ROUND(I97*H97,2)</f>
        <v>0</v>
      </c>
      <c r="K97" s="217" t="s">
        <v>150</v>
      </c>
      <c r="L97" s="46"/>
      <c r="M97" s="222" t="s">
        <v>19</v>
      </c>
      <c r="N97" s="223" t="s">
        <v>43</v>
      </c>
      <c r="O97" s="86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6" t="s">
        <v>151</v>
      </c>
      <c r="AT97" s="226" t="s">
        <v>146</v>
      </c>
      <c r="AU97" s="226" t="s">
        <v>81</v>
      </c>
      <c r="AY97" s="19" t="s">
        <v>144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9" t="s">
        <v>79</v>
      </c>
      <c r="BK97" s="227">
        <f>ROUND(I97*H97,2)</f>
        <v>0</v>
      </c>
      <c r="BL97" s="19" t="s">
        <v>151</v>
      </c>
      <c r="BM97" s="226" t="s">
        <v>152</v>
      </c>
    </row>
    <row r="98" spans="1:47" s="2" customFormat="1" ht="12">
      <c r="A98" s="40"/>
      <c r="B98" s="41"/>
      <c r="C98" s="42"/>
      <c r="D98" s="228" t="s">
        <v>153</v>
      </c>
      <c r="E98" s="42"/>
      <c r="F98" s="229" t="s">
        <v>154</v>
      </c>
      <c r="G98" s="42"/>
      <c r="H98" s="42"/>
      <c r="I98" s="230"/>
      <c r="J98" s="42"/>
      <c r="K98" s="42"/>
      <c r="L98" s="46"/>
      <c r="M98" s="231"/>
      <c r="N98" s="232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153</v>
      </c>
      <c r="AU98" s="19" t="s">
        <v>81</v>
      </c>
    </row>
    <row r="99" spans="1:51" s="13" customFormat="1" ht="12">
      <c r="A99" s="13"/>
      <c r="B99" s="233"/>
      <c r="C99" s="234"/>
      <c r="D99" s="228" t="s">
        <v>155</v>
      </c>
      <c r="E99" s="235" t="s">
        <v>19</v>
      </c>
      <c r="F99" s="236" t="s">
        <v>156</v>
      </c>
      <c r="G99" s="234"/>
      <c r="H99" s="235" t="s">
        <v>19</v>
      </c>
      <c r="I99" s="237"/>
      <c r="J99" s="234"/>
      <c r="K99" s="234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155</v>
      </c>
      <c r="AU99" s="242" t="s">
        <v>81</v>
      </c>
      <c r="AV99" s="13" t="s">
        <v>79</v>
      </c>
      <c r="AW99" s="13" t="s">
        <v>34</v>
      </c>
      <c r="AX99" s="13" t="s">
        <v>72</v>
      </c>
      <c r="AY99" s="242" t="s">
        <v>144</v>
      </c>
    </row>
    <row r="100" spans="1:51" s="14" customFormat="1" ht="12">
      <c r="A100" s="14"/>
      <c r="B100" s="243"/>
      <c r="C100" s="244"/>
      <c r="D100" s="228" t="s">
        <v>155</v>
      </c>
      <c r="E100" s="245" t="s">
        <v>19</v>
      </c>
      <c r="F100" s="246" t="s">
        <v>157</v>
      </c>
      <c r="G100" s="244"/>
      <c r="H100" s="247">
        <v>1182.4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155</v>
      </c>
      <c r="AU100" s="253" t="s">
        <v>81</v>
      </c>
      <c r="AV100" s="14" t="s">
        <v>81</v>
      </c>
      <c r="AW100" s="14" t="s">
        <v>34</v>
      </c>
      <c r="AX100" s="14" t="s">
        <v>72</v>
      </c>
      <c r="AY100" s="253" t="s">
        <v>144</v>
      </c>
    </row>
    <row r="101" spans="1:51" s="15" customFormat="1" ht="12">
      <c r="A101" s="15"/>
      <c r="B101" s="254"/>
      <c r="C101" s="255"/>
      <c r="D101" s="228" t="s">
        <v>155</v>
      </c>
      <c r="E101" s="256" t="s">
        <v>19</v>
      </c>
      <c r="F101" s="257" t="s">
        <v>158</v>
      </c>
      <c r="G101" s="255"/>
      <c r="H101" s="258">
        <v>1182.4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4" t="s">
        <v>155</v>
      </c>
      <c r="AU101" s="264" t="s">
        <v>81</v>
      </c>
      <c r="AV101" s="15" t="s">
        <v>151</v>
      </c>
      <c r="AW101" s="15" t="s">
        <v>34</v>
      </c>
      <c r="AX101" s="15" t="s">
        <v>79</v>
      </c>
      <c r="AY101" s="264" t="s">
        <v>144</v>
      </c>
    </row>
    <row r="102" spans="1:65" s="2" customFormat="1" ht="14.4" customHeight="1">
      <c r="A102" s="40"/>
      <c r="B102" s="41"/>
      <c r="C102" s="215" t="s">
        <v>81</v>
      </c>
      <c r="D102" s="215" t="s">
        <v>146</v>
      </c>
      <c r="E102" s="216" t="s">
        <v>159</v>
      </c>
      <c r="F102" s="217" t="s">
        <v>160</v>
      </c>
      <c r="G102" s="218" t="s">
        <v>161</v>
      </c>
      <c r="H102" s="219">
        <v>225</v>
      </c>
      <c r="I102" s="220"/>
      <c r="J102" s="221">
        <f>ROUND(I102*H102,2)</f>
        <v>0</v>
      </c>
      <c r="K102" s="217" t="s">
        <v>150</v>
      </c>
      <c r="L102" s="46"/>
      <c r="M102" s="222" t="s">
        <v>19</v>
      </c>
      <c r="N102" s="223" t="s">
        <v>43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151</v>
      </c>
      <c r="AT102" s="226" t="s">
        <v>146</v>
      </c>
      <c r="AU102" s="226" t="s">
        <v>81</v>
      </c>
      <c r="AY102" s="19" t="s">
        <v>144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79</v>
      </c>
      <c r="BK102" s="227">
        <f>ROUND(I102*H102,2)</f>
        <v>0</v>
      </c>
      <c r="BL102" s="19" t="s">
        <v>151</v>
      </c>
      <c r="BM102" s="226" t="s">
        <v>162</v>
      </c>
    </row>
    <row r="103" spans="1:47" s="2" customFormat="1" ht="12">
      <c r="A103" s="40"/>
      <c r="B103" s="41"/>
      <c r="C103" s="42"/>
      <c r="D103" s="228" t="s">
        <v>153</v>
      </c>
      <c r="E103" s="42"/>
      <c r="F103" s="229" t="s">
        <v>163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153</v>
      </c>
      <c r="AU103" s="19" t="s">
        <v>81</v>
      </c>
    </row>
    <row r="104" spans="1:51" s="13" customFormat="1" ht="12">
      <c r="A104" s="13"/>
      <c r="B104" s="233"/>
      <c r="C104" s="234"/>
      <c r="D104" s="228" t="s">
        <v>155</v>
      </c>
      <c r="E104" s="235" t="s">
        <v>19</v>
      </c>
      <c r="F104" s="236" t="s">
        <v>156</v>
      </c>
      <c r="G104" s="234"/>
      <c r="H104" s="235" t="s">
        <v>19</v>
      </c>
      <c r="I104" s="237"/>
      <c r="J104" s="234"/>
      <c r="K104" s="234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155</v>
      </c>
      <c r="AU104" s="242" t="s">
        <v>81</v>
      </c>
      <c r="AV104" s="13" t="s">
        <v>79</v>
      </c>
      <c r="AW104" s="13" t="s">
        <v>34</v>
      </c>
      <c r="AX104" s="13" t="s">
        <v>72</v>
      </c>
      <c r="AY104" s="242" t="s">
        <v>144</v>
      </c>
    </row>
    <row r="105" spans="1:51" s="14" customFormat="1" ht="12">
      <c r="A105" s="14"/>
      <c r="B105" s="243"/>
      <c r="C105" s="244"/>
      <c r="D105" s="228" t="s">
        <v>155</v>
      </c>
      <c r="E105" s="245" t="s">
        <v>19</v>
      </c>
      <c r="F105" s="246" t="s">
        <v>164</v>
      </c>
      <c r="G105" s="244"/>
      <c r="H105" s="247">
        <v>225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155</v>
      </c>
      <c r="AU105" s="253" t="s">
        <v>81</v>
      </c>
      <c r="AV105" s="14" t="s">
        <v>81</v>
      </c>
      <c r="AW105" s="14" t="s">
        <v>34</v>
      </c>
      <c r="AX105" s="14" t="s">
        <v>72</v>
      </c>
      <c r="AY105" s="253" t="s">
        <v>144</v>
      </c>
    </row>
    <row r="106" spans="1:51" s="15" customFormat="1" ht="12">
      <c r="A106" s="15"/>
      <c r="B106" s="254"/>
      <c r="C106" s="255"/>
      <c r="D106" s="228" t="s">
        <v>155</v>
      </c>
      <c r="E106" s="256" t="s">
        <v>19</v>
      </c>
      <c r="F106" s="257" t="s">
        <v>158</v>
      </c>
      <c r="G106" s="255"/>
      <c r="H106" s="258">
        <v>225</v>
      </c>
      <c r="I106" s="259"/>
      <c r="J106" s="255"/>
      <c r="K106" s="255"/>
      <c r="L106" s="260"/>
      <c r="M106" s="261"/>
      <c r="N106" s="262"/>
      <c r="O106" s="262"/>
      <c r="P106" s="262"/>
      <c r="Q106" s="262"/>
      <c r="R106" s="262"/>
      <c r="S106" s="262"/>
      <c r="T106" s="263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4" t="s">
        <v>155</v>
      </c>
      <c r="AU106" s="264" t="s">
        <v>81</v>
      </c>
      <c r="AV106" s="15" t="s">
        <v>151</v>
      </c>
      <c r="AW106" s="15" t="s">
        <v>34</v>
      </c>
      <c r="AX106" s="15" t="s">
        <v>79</v>
      </c>
      <c r="AY106" s="264" t="s">
        <v>144</v>
      </c>
    </row>
    <row r="107" spans="1:65" s="2" customFormat="1" ht="14.4" customHeight="1">
      <c r="A107" s="40"/>
      <c r="B107" s="41"/>
      <c r="C107" s="215" t="s">
        <v>88</v>
      </c>
      <c r="D107" s="215" t="s">
        <v>146</v>
      </c>
      <c r="E107" s="216" t="s">
        <v>165</v>
      </c>
      <c r="F107" s="217" t="s">
        <v>166</v>
      </c>
      <c r="G107" s="218" t="s">
        <v>161</v>
      </c>
      <c r="H107" s="219">
        <v>49</v>
      </c>
      <c r="I107" s="220"/>
      <c r="J107" s="221">
        <f>ROUND(I107*H107,2)</f>
        <v>0</v>
      </c>
      <c r="K107" s="217" t="s">
        <v>150</v>
      </c>
      <c r="L107" s="46"/>
      <c r="M107" s="222" t="s">
        <v>19</v>
      </c>
      <c r="N107" s="223" t="s">
        <v>43</v>
      </c>
      <c r="O107" s="86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6" t="s">
        <v>151</v>
      </c>
      <c r="AT107" s="226" t="s">
        <v>146</v>
      </c>
      <c r="AU107" s="226" t="s">
        <v>81</v>
      </c>
      <c r="AY107" s="19" t="s">
        <v>144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9" t="s">
        <v>79</v>
      </c>
      <c r="BK107" s="227">
        <f>ROUND(I107*H107,2)</f>
        <v>0</v>
      </c>
      <c r="BL107" s="19" t="s">
        <v>151</v>
      </c>
      <c r="BM107" s="226" t="s">
        <v>167</v>
      </c>
    </row>
    <row r="108" spans="1:47" s="2" customFormat="1" ht="12">
      <c r="A108" s="40"/>
      <c r="B108" s="41"/>
      <c r="C108" s="42"/>
      <c r="D108" s="228" t="s">
        <v>153</v>
      </c>
      <c r="E108" s="42"/>
      <c r="F108" s="229" t="s">
        <v>168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153</v>
      </c>
      <c r="AU108" s="19" t="s">
        <v>81</v>
      </c>
    </row>
    <row r="109" spans="1:51" s="13" customFormat="1" ht="12">
      <c r="A109" s="13"/>
      <c r="B109" s="233"/>
      <c r="C109" s="234"/>
      <c r="D109" s="228" t="s">
        <v>155</v>
      </c>
      <c r="E109" s="235" t="s">
        <v>19</v>
      </c>
      <c r="F109" s="236" t="s">
        <v>156</v>
      </c>
      <c r="G109" s="234"/>
      <c r="H109" s="235" t="s">
        <v>19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155</v>
      </c>
      <c r="AU109" s="242" t="s">
        <v>81</v>
      </c>
      <c r="AV109" s="13" t="s">
        <v>79</v>
      </c>
      <c r="AW109" s="13" t="s">
        <v>34</v>
      </c>
      <c r="AX109" s="13" t="s">
        <v>72</v>
      </c>
      <c r="AY109" s="242" t="s">
        <v>144</v>
      </c>
    </row>
    <row r="110" spans="1:51" s="14" customFormat="1" ht="12">
      <c r="A110" s="14"/>
      <c r="B110" s="243"/>
      <c r="C110" s="244"/>
      <c r="D110" s="228" t="s">
        <v>155</v>
      </c>
      <c r="E110" s="245" t="s">
        <v>19</v>
      </c>
      <c r="F110" s="246" t="s">
        <v>169</v>
      </c>
      <c r="G110" s="244"/>
      <c r="H110" s="247">
        <v>49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155</v>
      </c>
      <c r="AU110" s="253" t="s">
        <v>81</v>
      </c>
      <c r="AV110" s="14" t="s">
        <v>81</v>
      </c>
      <c r="AW110" s="14" t="s">
        <v>34</v>
      </c>
      <c r="AX110" s="14" t="s">
        <v>72</v>
      </c>
      <c r="AY110" s="253" t="s">
        <v>144</v>
      </c>
    </row>
    <row r="111" spans="1:51" s="15" customFormat="1" ht="12">
      <c r="A111" s="15"/>
      <c r="B111" s="254"/>
      <c r="C111" s="255"/>
      <c r="D111" s="228" t="s">
        <v>155</v>
      </c>
      <c r="E111" s="256" t="s">
        <v>19</v>
      </c>
      <c r="F111" s="257" t="s">
        <v>158</v>
      </c>
      <c r="G111" s="255"/>
      <c r="H111" s="258">
        <v>49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155</v>
      </c>
      <c r="AU111" s="264" t="s">
        <v>81</v>
      </c>
      <c r="AV111" s="15" t="s">
        <v>151</v>
      </c>
      <c r="AW111" s="15" t="s">
        <v>34</v>
      </c>
      <c r="AX111" s="15" t="s">
        <v>79</v>
      </c>
      <c r="AY111" s="264" t="s">
        <v>144</v>
      </c>
    </row>
    <row r="112" spans="1:65" s="2" customFormat="1" ht="14.4" customHeight="1">
      <c r="A112" s="40"/>
      <c r="B112" s="41"/>
      <c r="C112" s="215" t="s">
        <v>151</v>
      </c>
      <c r="D112" s="215" t="s">
        <v>146</v>
      </c>
      <c r="E112" s="216" t="s">
        <v>170</v>
      </c>
      <c r="F112" s="217" t="s">
        <v>171</v>
      </c>
      <c r="G112" s="218" t="s">
        <v>161</v>
      </c>
      <c r="H112" s="219">
        <v>225</v>
      </c>
      <c r="I112" s="220"/>
      <c r="J112" s="221">
        <f>ROUND(I112*H112,2)</f>
        <v>0</v>
      </c>
      <c r="K112" s="217" t="s">
        <v>150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151</v>
      </c>
      <c r="AT112" s="226" t="s">
        <v>146</v>
      </c>
      <c r="AU112" s="226" t="s">
        <v>81</v>
      </c>
      <c r="AY112" s="19" t="s">
        <v>144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79</v>
      </c>
      <c r="BK112" s="227">
        <f>ROUND(I112*H112,2)</f>
        <v>0</v>
      </c>
      <c r="BL112" s="19" t="s">
        <v>151</v>
      </c>
      <c r="BM112" s="226" t="s">
        <v>172</v>
      </c>
    </row>
    <row r="113" spans="1:47" s="2" customFormat="1" ht="12">
      <c r="A113" s="40"/>
      <c r="B113" s="41"/>
      <c r="C113" s="42"/>
      <c r="D113" s="228" t="s">
        <v>153</v>
      </c>
      <c r="E113" s="42"/>
      <c r="F113" s="229" t="s">
        <v>173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153</v>
      </c>
      <c r="AU113" s="19" t="s">
        <v>81</v>
      </c>
    </row>
    <row r="114" spans="1:51" s="13" customFormat="1" ht="12">
      <c r="A114" s="13"/>
      <c r="B114" s="233"/>
      <c r="C114" s="234"/>
      <c r="D114" s="228" t="s">
        <v>155</v>
      </c>
      <c r="E114" s="235" t="s">
        <v>19</v>
      </c>
      <c r="F114" s="236" t="s">
        <v>156</v>
      </c>
      <c r="G114" s="234"/>
      <c r="H114" s="235" t="s">
        <v>19</v>
      </c>
      <c r="I114" s="237"/>
      <c r="J114" s="234"/>
      <c r="K114" s="234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155</v>
      </c>
      <c r="AU114" s="242" t="s">
        <v>81</v>
      </c>
      <c r="AV114" s="13" t="s">
        <v>79</v>
      </c>
      <c r="AW114" s="13" t="s">
        <v>34</v>
      </c>
      <c r="AX114" s="13" t="s">
        <v>72</v>
      </c>
      <c r="AY114" s="242" t="s">
        <v>144</v>
      </c>
    </row>
    <row r="115" spans="1:51" s="14" customFormat="1" ht="12">
      <c r="A115" s="14"/>
      <c r="B115" s="243"/>
      <c r="C115" s="244"/>
      <c r="D115" s="228" t="s">
        <v>155</v>
      </c>
      <c r="E115" s="245" t="s">
        <v>19</v>
      </c>
      <c r="F115" s="246" t="s">
        <v>174</v>
      </c>
      <c r="G115" s="244"/>
      <c r="H115" s="247">
        <v>225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3" t="s">
        <v>155</v>
      </c>
      <c r="AU115" s="253" t="s">
        <v>81</v>
      </c>
      <c r="AV115" s="14" t="s">
        <v>81</v>
      </c>
      <c r="AW115" s="14" t="s">
        <v>34</v>
      </c>
      <c r="AX115" s="14" t="s">
        <v>72</v>
      </c>
      <c r="AY115" s="253" t="s">
        <v>144</v>
      </c>
    </row>
    <row r="116" spans="1:51" s="15" customFormat="1" ht="12">
      <c r="A116" s="15"/>
      <c r="B116" s="254"/>
      <c r="C116" s="255"/>
      <c r="D116" s="228" t="s">
        <v>155</v>
      </c>
      <c r="E116" s="256" t="s">
        <v>19</v>
      </c>
      <c r="F116" s="257" t="s">
        <v>158</v>
      </c>
      <c r="G116" s="255"/>
      <c r="H116" s="258">
        <v>225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4" t="s">
        <v>155</v>
      </c>
      <c r="AU116" s="264" t="s">
        <v>81</v>
      </c>
      <c r="AV116" s="15" t="s">
        <v>151</v>
      </c>
      <c r="AW116" s="15" t="s">
        <v>34</v>
      </c>
      <c r="AX116" s="15" t="s">
        <v>79</v>
      </c>
      <c r="AY116" s="264" t="s">
        <v>144</v>
      </c>
    </row>
    <row r="117" spans="1:65" s="2" customFormat="1" ht="14.4" customHeight="1">
      <c r="A117" s="40"/>
      <c r="B117" s="41"/>
      <c r="C117" s="215" t="s">
        <v>175</v>
      </c>
      <c r="D117" s="215" t="s">
        <v>146</v>
      </c>
      <c r="E117" s="216" t="s">
        <v>176</v>
      </c>
      <c r="F117" s="217" t="s">
        <v>177</v>
      </c>
      <c r="G117" s="218" t="s">
        <v>161</v>
      </c>
      <c r="H117" s="219">
        <v>49</v>
      </c>
      <c r="I117" s="220"/>
      <c r="J117" s="221">
        <f>ROUND(I117*H117,2)</f>
        <v>0</v>
      </c>
      <c r="K117" s="217" t="s">
        <v>150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151</v>
      </c>
      <c r="AT117" s="226" t="s">
        <v>146</v>
      </c>
      <c r="AU117" s="226" t="s">
        <v>81</v>
      </c>
      <c r="AY117" s="19" t="s">
        <v>144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79</v>
      </c>
      <c r="BK117" s="227">
        <f>ROUND(I117*H117,2)</f>
        <v>0</v>
      </c>
      <c r="BL117" s="19" t="s">
        <v>151</v>
      </c>
      <c r="BM117" s="226" t="s">
        <v>178</v>
      </c>
    </row>
    <row r="118" spans="1:47" s="2" customFormat="1" ht="12">
      <c r="A118" s="40"/>
      <c r="B118" s="41"/>
      <c r="C118" s="42"/>
      <c r="D118" s="228" t="s">
        <v>153</v>
      </c>
      <c r="E118" s="42"/>
      <c r="F118" s="229" t="s">
        <v>179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153</v>
      </c>
      <c r="AU118" s="19" t="s">
        <v>81</v>
      </c>
    </row>
    <row r="119" spans="1:51" s="13" customFormat="1" ht="12">
      <c r="A119" s="13"/>
      <c r="B119" s="233"/>
      <c r="C119" s="234"/>
      <c r="D119" s="228" t="s">
        <v>155</v>
      </c>
      <c r="E119" s="235" t="s">
        <v>19</v>
      </c>
      <c r="F119" s="236" t="s">
        <v>156</v>
      </c>
      <c r="G119" s="234"/>
      <c r="H119" s="235" t="s">
        <v>19</v>
      </c>
      <c r="I119" s="237"/>
      <c r="J119" s="234"/>
      <c r="K119" s="234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155</v>
      </c>
      <c r="AU119" s="242" t="s">
        <v>81</v>
      </c>
      <c r="AV119" s="13" t="s">
        <v>79</v>
      </c>
      <c r="AW119" s="13" t="s">
        <v>34</v>
      </c>
      <c r="AX119" s="13" t="s">
        <v>72</v>
      </c>
      <c r="AY119" s="242" t="s">
        <v>144</v>
      </c>
    </row>
    <row r="120" spans="1:51" s="14" customFormat="1" ht="12">
      <c r="A120" s="14"/>
      <c r="B120" s="243"/>
      <c r="C120" s="244"/>
      <c r="D120" s="228" t="s">
        <v>155</v>
      </c>
      <c r="E120" s="245" t="s">
        <v>19</v>
      </c>
      <c r="F120" s="246" t="s">
        <v>169</v>
      </c>
      <c r="G120" s="244"/>
      <c r="H120" s="247">
        <v>49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155</v>
      </c>
      <c r="AU120" s="253" t="s">
        <v>81</v>
      </c>
      <c r="AV120" s="14" t="s">
        <v>81</v>
      </c>
      <c r="AW120" s="14" t="s">
        <v>34</v>
      </c>
      <c r="AX120" s="14" t="s">
        <v>72</v>
      </c>
      <c r="AY120" s="253" t="s">
        <v>144</v>
      </c>
    </row>
    <row r="121" spans="1:51" s="15" customFormat="1" ht="12">
      <c r="A121" s="15"/>
      <c r="B121" s="254"/>
      <c r="C121" s="255"/>
      <c r="D121" s="228" t="s">
        <v>155</v>
      </c>
      <c r="E121" s="256" t="s">
        <v>19</v>
      </c>
      <c r="F121" s="257" t="s">
        <v>158</v>
      </c>
      <c r="G121" s="255"/>
      <c r="H121" s="258">
        <v>49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4" t="s">
        <v>155</v>
      </c>
      <c r="AU121" s="264" t="s">
        <v>81</v>
      </c>
      <c r="AV121" s="15" t="s">
        <v>151</v>
      </c>
      <c r="AW121" s="15" t="s">
        <v>34</v>
      </c>
      <c r="AX121" s="15" t="s">
        <v>79</v>
      </c>
      <c r="AY121" s="264" t="s">
        <v>144</v>
      </c>
    </row>
    <row r="122" spans="1:65" s="2" customFormat="1" ht="19.8" customHeight="1">
      <c r="A122" s="40"/>
      <c r="B122" s="41"/>
      <c r="C122" s="215" t="s">
        <v>180</v>
      </c>
      <c r="D122" s="215" t="s">
        <v>146</v>
      </c>
      <c r="E122" s="216" t="s">
        <v>181</v>
      </c>
      <c r="F122" s="217" t="s">
        <v>182</v>
      </c>
      <c r="G122" s="218" t="s">
        <v>149</v>
      </c>
      <c r="H122" s="219">
        <v>500</v>
      </c>
      <c r="I122" s="220"/>
      <c r="J122" s="221">
        <f>ROUND(I122*H122,2)</f>
        <v>0</v>
      </c>
      <c r="K122" s="217" t="s">
        <v>150</v>
      </c>
      <c r="L122" s="46"/>
      <c r="M122" s="222" t="s">
        <v>19</v>
      </c>
      <c r="N122" s="223" t="s">
        <v>43</v>
      </c>
      <c r="O122" s="86"/>
      <c r="P122" s="224">
        <f>O122*H122</f>
        <v>0</v>
      </c>
      <c r="Q122" s="224">
        <v>0</v>
      </c>
      <c r="R122" s="224">
        <f>Q122*H122</f>
        <v>0</v>
      </c>
      <c r="S122" s="224">
        <v>0.425</v>
      </c>
      <c r="T122" s="225">
        <f>S122*H122</f>
        <v>212.5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6" t="s">
        <v>151</v>
      </c>
      <c r="AT122" s="226" t="s">
        <v>146</v>
      </c>
      <c r="AU122" s="226" t="s">
        <v>81</v>
      </c>
      <c r="AY122" s="19" t="s">
        <v>144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19" t="s">
        <v>79</v>
      </c>
      <c r="BK122" s="227">
        <f>ROUND(I122*H122,2)</f>
        <v>0</v>
      </c>
      <c r="BL122" s="19" t="s">
        <v>151</v>
      </c>
      <c r="BM122" s="226" t="s">
        <v>183</v>
      </c>
    </row>
    <row r="123" spans="1:47" s="2" customFormat="1" ht="12">
      <c r="A123" s="40"/>
      <c r="B123" s="41"/>
      <c r="C123" s="42"/>
      <c r="D123" s="228" t="s">
        <v>153</v>
      </c>
      <c r="E123" s="42"/>
      <c r="F123" s="229" t="s">
        <v>184</v>
      </c>
      <c r="G123" s="42"/>
      <c r="H123" s="42"/>
      <c r="I123" s="230"/>
      <c r="J123" s="42"/>
      <c r="K123" s="42"/>
      <c r="L123" s="46"/>
      <c r="M123" s="231"/>
      <c r="N123" s="23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153</v>
      </c>
      <c r="AU123" s="19" t="s">
        <v>81</v>
      </c>
    </row>
    <row r="124" spans="1:51" s="13" customFormat="1" ht="12">
      <c r="A124" s="13"/>
      <c r="B124" s="233"/>
      <c r="C124" s="234"/>
      <c r="D124" s="228" t="s">
        <v>155</v>
      </c>
      <c r="E124" s="235" t="s">
        <v>19</v>
      </c>
      <c r="F124" s="236" t="s">
        <v>185</v>
      </c>
      <c r="G124" s="234"/>
      <c r="H124" s="235" t="s">
        <v>19</v>
      </c>
      <c r="I124" s="237"/>
      <c r="J124" s="234"/>
      <c r="K124" s="234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155</v>
      </c>
      <c r="AU124" s="242" t="s">
        <v>81</v>
      </c>
      <c r="AV124" s="13" t="s">
        <v>79</v>
      </c>
      <c r="AW124" s="13" t="s">
        <v>34</v>
      </c>
      <c r="AX124" s="13" t="s">
        <v>72</v>
      </c>
      <c r="AY124" s="242" t="s">
        <v>144</v>
      </c>
    </row>
    <row r="125" spans="1:51" s="13" customFormat="1" ht="12">
      <c r="A125" s="13"/>
      <c r="B125" s="233"/>
      <c r="C125" s="234"/>
      <c r="D125" s="228" t="s">
        <v>155</v>
      </c>
      <c r="E125" s="235" t="s">
        <v>19</v>
      </c>
      <c r="F125" s="236" t="s">
        <v>186</v>
      </c>
      <c r="G125" s="234"/>
      <c r="H125" s="235" t="s">
        <v>19</v>
      </c>
      <c r="I125" s="237"/>
      <c r="J125" s="234"/>
      <c r="K125" s="234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155</v>
      </c>
      <c r="AU125" s="242" t="s">
        <v>81</v>
      </c>
      <c r="AV125" s="13" t="s">
        <v>79</v>
      </c>
      <c r="AW125" s="13" t="s">
        <v>34</v>
      </c>
      <c r="AX125" s="13" t="s">
        <v>72</v>
      </c>
      <c r="AY125" s="242" t="s">
        <v>144</v>
      </c>
    </row>
    <row r="126" spans="1:51" s="14" customFormat="1" ht="12">
      <c r="A126" s="14"/>
      <c r="B126" s="243"/>
      <c r="C126" s="244"/>
      <c r="D126" s="228" t="s">
        <v>155</v>
      </c>
      <c r="E126" s="245" t="s">
        <v>19</v>
      </c>
      <c r="F126" s="246" t="s">
        <v>187</v>
      </c>
      <c r="G126" s="244"/>
      <c r="H126" s="247">
        <v>200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155</v>
      </c>
      <c r="AU126" s="253" t="s">
        <v>81</v>
      </c>
      <c r="AV126" s="14" t="s">
        <v>81</v>
      </c>
      <c r="AW126" s="14" t="s">
        <v>34</v>
      </c>
      <c r="AX126" s="14" t="s">
        <v>72</v>
      </c>
      <c r="AY126" s="253" t="s">
        <v>144</v>
      </c>
    </row>
    <row r="127" spans="1:51" s="14" customFormat="1" ht="12">
      <c r="A127" s="14"/>
      <c r="B127" s="243"/>
      <c r="C127" s="244"/>
      <c r="D127" s="228" t="s">
        <v>155</v>
      </c>
      <c r="E127" s="245" t="s">
        <v>19</v>
      </c>
      <c r="F127" s="246" t="s">
        <v>188</v>
      </c>
      <c r="G127" s="244"/>
      <c r="H127" s="247">
        <v>300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155</v>
      </c>
      <c r="AU127" s="253" t="s">
        <v>81</v>
      </c>
      <c r="AV127" s="14" t="s">
        <v>81</v>
      </c>
      <c r="AW127" s="14" t="s">
        <v>34</v>
      </c>
      <c r="AX127" s="14" t="s">
        <v>72</v>
      </c>
      <c r="AY127" s="253" t="s">
        <v>144</v>
      </c>
    </row>
    <row r="128" spans="1:51" s="15" customFormat="1" ht="12">
      <c r="A128" s="15"/>
      <c r="B128" s="254"/>
      <c r="C128" s="255"/>
      <c r="D128" s="228" t="s">
        <v>155</v>
      </c>
      <c r="E128" s="256" t="s">
        <v>19</v>
      </c>
      <c r="F128" s="257" t="s">
        <v>158</v>
      </c>
      <c r="G128" s="255"/>
      <c r="H128" s="258">
        <v>500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4" t="s">
        <v>155</v>
      </c>
      <c r="AU128" s="264" t="s">
        <v>81</v>
      </c>
      <c r="AV128" s="15" t="s">
        <v>151</v>
      </c>
      <c r="AW128" s="15" t="s">
        <v>34</v>
      </c>
      <c r="AX128" s="15" t="s">
        <v>79</v>
      </c>
      <c r="AY128" s="264" t="s">
        <v>144</v>
      </c>
    </row>
    <row r="129" spans="1:65" s="2" customFormat="1" ht="14.4" customHeight="1">
      <c r="A129" s="40"/>
      <c r="B129" s="41"/>
      <c r="C129" s="215" t="s">
        <v>189</v>
      </c>
      <c r="D129" s="215" t="s">
        <v>146</v>
      </c>
      <c r="E129" s="216" t="s">
        <v>190</v>
      </c>
      <c r="F129" s="217" t="s">
        <v>191</v>
      </c>
      <c r="G129" s="218" t="s">
        <v>149</v>
      </c>
      <c r="H129" s="219">
        <v>500</v>
      </c>
      <c r="I129" s="220"/>
      <c r="J129" s="221">
        <f>ROUND(I129*H129,2)</f>
        <v>0</v>
      </c>
      <c r="K129" s="217" t="s">
        <v>150</v>
      </c>
      <c r="L129" s="46"/>
      <c r="M129" s="222" t="s">
        <v>19</v>
      </c>
      <c r="N129" s="223" t="s">
        <v>43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0.29</v>
      </c>
      <c r="T129" s="225">
        <f>S129*H129</f>
        <v>145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151</v>
      </c>
      <c r="AT129" s="226" t="s">
        <v>146</v>
      </c>
      <c r="AU129" s="226" t="s">
        <v>81</v>
      </c>
      <c r="AY129" s="19" t="s">
        <v>144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79</v>
      </c>
      <c r="BK129" s="227">
        <f>ROUND(I129*H129,2)</f>
        <v>0</v>
      </c>
      <c r="BL129" s="19" t="s">
        <v>151</v>
      </c>
      <c r="BM129" s="226" t="s">
        <v>192</v>
      </c>
    </row>
    <row r="130" spans="1:47" s="2" customFormat="1" ht="12">
      <c r="A130" s="40"/>
      <c r="B130" s="41"/>
      <c r="C130" s="42"/>
      <c r="D130" s="228" t="s">
        <v>153</v>
      </c>
      <c r="E130" s="42"/>
      <c r="F130" s="229" t="s">
        <v>193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153</v>
      </c>
      <c r="AU130" s="19" t="s">
        <v>81</v>
      </c>
    </row>
    <row r="131" spans="1:51" s="13" customFormat="1" ht="12">
      <c r="A131" s="13"/>
      <c r="B131" s="233"/>
      <c r="C131" s="234"/>
      <c r="D131" s="228" t="s">
        <v>155</v>
      </c>
      <c r="E131" s="235" t="s">
        <v>19</v>
      </c>
      <c r="F131" s="236" t="s">
        <v>194</v>
      </c>
      <c r="G131" s="234"/>
      <c r="H131" s="235" t="s">
        <v>19</v>
      </c>
      <c r="I131" s="237"/>
      <c r="J131" s="234"/>
      <c r="K131" s="234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155</v>
      </c>
      <c r="AU131" s="242" t="s">
        <v>81</v>
      </c>
      <c r="AV131" s="13" t="s">
        <v>79</v>
      </c>
      <c r="AW131" s="13" t="s">
        <v>34</v>
      </c>
      <c r="AX131" s="13" t="s">
        <v>72</v>
      </c>
      <c r="AY131" s="242" t="s">
        <v>144</v>
      </c>
    </row>
    <row r="132" spans="1:51" s="13" customFormat="1" ht="12">
      <c r="A132" s="13"/>
      <c r="B132" s="233"/>
      <c r="C132" s="234"/>
      <c r="D132" s="228" t="s">
        <v>155</v>
      </c>
      <c r="E132" s="235" t="s">
        <v>19</v>
      </c>
      <c r="F132" s="236" t="s">
        <v>195</v>
      </c>
      <c r="G132" s="234"/>
      <c r="H132" s="235" t="s">
        <v>19</v>
      </c>
      <c r="I132" s="237"/>
      <c r="J132" s="234"/>
      <c r="K132" s="234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155</v>
      </c>
      <c r="AU132" s="242" t="s">
        <v>81</v>
      </c>
      <c r="AV132" s="13" t="s">
        <v>79</v>
      </c>
      <c r="AW132" s="13" t="s">
        <v>34</v>
      </c>
      <c r="AX132" s="13" t="s">
        <v>72</v>
      </c>
      <c r="AY132" s="242" t="s">
        <v>144</v>
      </c>
    </row>
    <row r="133" spans="1:51" s="14" customFormat="1" ht="12">
      <c r="A133" s="14"/>
      <c r="B133" s="243"/>
      <c r="C133" s="244"/>
      <c r="D133" s="228" t="s">
        <v>155</v>
      </c>
      <c r="E133" s="245" t="s">
        <v>19</v>
      </c>
      <c r="F133" s="246" t="s">
        <v>196</v>
      </c>
      <c r="G133" s="244"/>
      <c r="H133" s="247">
        <v>500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155</v>
      </c>
      <c r="AU133" s="253" t="s">
        <v>81</v>
      </c>
      <c r="AV133" s="14" t="s">
        <v>81</v>
      </c>
      <c r="AW133" s="14" t="s">
        <v>34</v>
      </c>
      <c r="AX133" s="14" t="s">
        <v>72</v>
      </c>
      <c r="AY133" s="253" t="s">
        <v>144</v>
      </c>
    </row>
    <row r="134" spans="1:51" s="15" customFormat="1" ht="12">
      <c r="A134" s="15"/>
      <c r="B134" s="254"/>
      <c r="C134" s="255"/>
      <c r="D134" s="228" t="s">
        <v>155</v>
      </c>
      <c r="E134" s="256" t="s">
        <v>19</v>
      </c>
      <c r="F134" s="257" t="s">
        <v>158</v>
      </c>
      <c r="G134" s="255"/>
      <c r="H134" s="258">
        <v>500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155</v>
      </c>
      <c r="AU134" s="264" t="s">
        <v>81</v>
      </c>
      <c r="AV134" s="15" t="s">
        <v>151</v>
      </c>
      <c r="AW134" s="15" t="s">
        <v>34</v>
      </c>
      <c r="AX134" s="15" t="s">
        <v>79</v>
      </c>
      <c r="AY134" s="264" t="s">
        <v>144</v>
      </c>
    </row>
    <row r="135" spans="1:65" s="2" customFormat="1" ht="14.4" customHeight="1">
      <c r="A135" s="40"/>
      <c r="B135" s="41"/>
      <c r="C135" s="215" t="s">
        <v>197</v>
      </c>
      <c r="D135" s="215" t="s">
        <v>146</v>
      </c>
      <c r="E135" s="216" t="s">
        <v>198</v>
      </c>
      <c r="F135" s="217" t="s">
        <v>199</v>
      </c>
      <c r="G135" s="218" t="s">
        <v>200</v>
      </c>
      <c r="H135" s="219">
        <v>40</v>
      </c>
      <c r="I135" s="220"/>
      <c r="J135" s="221">
        <f>ROUND(I135*H135,2)</f>
        <v>0</v>
      </c>
      <c r="K135" s="217" t="s">
        <v>150</v>
      </c>
      <c r="L135" s="46"/>
      <c r="M135" s="222" t="s">
        <v>19</v>
      </c>
      <c r="N135" s="223" t="s">
        <v>43</v>
      </c>
      <c r="O135" s="86"/>
      <c r="P135" s="224">
        <f>O135*H135</f>
        <v>0</v>
      </c>
      <c r="Q135" s="224">
        <v>0.02193</v>
      </c>
      <c r="R135" s="224">
        <f>Q135*H135</f>
        <v>0.8772000000000001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151</v>
      </c>
      <c r="AT135" s="226" t="s">
        <v>146</v>
      </c>
      <c r="AU135" s="226" t="s">
        <v>81</v>
      </c>
      <c r="AY135" s="19" t="s">
        <v>144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79</v>
      </c>
      <c r="BK135" s="227">
        <f>ROUND(I135*H135,2)</f>
        <v>0</v>
      </c>
      <c r="BL135" s="19" t="s">
        <v>151</v>
      </c>
      <c r="BM135" s="226" t="s">
        <v>201</v>
      </c>
    </row>
    <row r="136" spans="1:47" s="2" customFormat="1" ht="12">
      <c r="A136" s="40"/>
      <c r="B136" s="41"/>
      <c r="C136" s="42"/>
      <c r="D136" s="228" t="s">
        <v>153</v>
      </c>
      <c r="E136" s="42"/>
      <c r="F136" s="229" t="s">
        <v>202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153</v>
      </c>
      <c r="AU136" s="19" t="s">
        <v>81</v>
      </c>
    </row>
    <row r="137" spans="1:51" s="13" customFormat="1" ht="12">
      <c r="A137" s="13"/>
      <c r="B137" s="233"/>
      <c r="C137" s="234"/>
      <c r="D137" s="228" t="s">
        <v>155</v>
      </c>
      <c r="E137" s="235" t="s">
        <v>19</v>
      </c>
      <c r="F137" s="236" t="s">
        <v>203</v>
      </c>
      <c r="G137" s="234"/>
      <c r="H137" s="235" t="s">
        <v>19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155</v>
      </c>
      <c r="AU137" s="242" t="s">
        <v>81</v>
      </c>
      <c r="AV137" s="13" t="s">
        <v>79</v>
      </c>
      <c r="AW137" s="13" t="s">
        <v>34</v>
      </c>
      <c r="AX137" s="13" t="s">
        <v>72</v>
      </c>
      <c r="AY137" s="242" t="s">
        <v>144</v>
      </c>
    </row>
    <row r="138" spans="1:51" s="13" customFormat="1" ht="12">
      <c r="A138" s="13"/>
      <c r="B138" s="233"/>
      <c r="C138" s="234"/>
      <c r="D138" s="228" t="s">
        <v>155</v>
      </c>
      <c r="E138" s="235" t="s">
        <v>19</v>
      </c>
      <c r="F138" s="236" t="s">
        <v>204</v>
      </c>
      <c r="G138" s="234"/>
      <c r="H138" s="235" t="s">
        <v>19</v>
      </c>
      <c r="I138" s="237"/>
      <c r="J138" s="234"/>
      <c r="K138" s="234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155</v>
      </c>
      <c r="AU138" s="242" t="s">
        <v>81</v>
      </c>
      <c r="AV138" s="13" t="s">
        <v>79</v>
      </c>
      <c r="AW138" s="13" t="s">
        <v>34</v>
      </c>
      <c r="AX138" s="13" t="s">
        <v>72</v>
      </c>
      <c r="AY138" s="242" t="s">
        <v>144</v>
      </c>
    </row>
    <row r="139" spans="1:51" s="14" customFormat="1" ht="12">
      <c r="A139" s="14"/>
      <c r="B139" s="243"/>
      <c r="C139" s="244"/>
      <c r="D139" s="228" t="s">
        <v>155</v>
      </c>
      <c r="E139" s="245" t="s">
        <v>19</v>
      </c>
      <c r="F139" s="246" t="s">
        <v>205</v>
      </c>
      <c r="G139" s="244"/>
      <c r="H139" s="247">
        <v>40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155</v>
      </c>
      <c r="AU139" s="253" t="s">
        <v>81</v>
      </c>
      <c r="AV139" s="14" t="s">
        <v>81</v>
      </c>
      <c r="AW139" s="14" t="s">
        <v>34</v>
      </c>
      <c r="AX139" s="14" t="s">
        <v>72</v>
      </c>
      <c r="AY139" s="253" t="s">
        <v>144</v>
      </c>
    </row>
    <row r="140" spans="1:51" s="15" customFormat="1" ht="12">
      <c r="A140" s="15"/>
      <c r="B140" s="254"/>
      <c r="C140" s="255"/>
      <c r="D140" s="228" t="s">
        <v>155</v>
      </c>
      <c r="E140" s="256" t="s">
        <v>19</v>
      </c>
      <c r="F140" s="257" t="s">
        <v>158</v>
      </c>
      <c r="G140" s="255"/>
      <c r="H140" s="258">
        <v>40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155</v>
      </c>
      <c r="AU140" s="264" t="s">
        <v>81</v>
      </c>
      <c r="AV140" s="15" t="s">
        <v>151</v>
      </c>
      <c r="AW140" s="15" t="s">
        <v>34</v>
      </c>
      <c r="AX140" s="15" t="s">
        <v>79</v>
      </c>
      <c r="AY140" s="264" t="s">
        <v>144</v>
      </c>
    </row>
    <row r="141" spans="1:65" s="2" customFormat="1" ht="14.4" customHeight="1">
      <c r="A141" s="40"/>
      <c r="B141" s="41"/>
      <c r="C141" s="215" t="s">
        <v>206</v>
      </c>
      <c r="D141" s="215" t="s">
        <v>146</v>
      </c>
      <c r="E141" s="216" t="s">
        <v>207</v>
      </c>
      <c r="F141" s="217" t="s">
        <v>208</v>
      </c>
      <c r="G141" s="218" t="s">
        <v>209</v>
      </c>
      <c r="H141" s="219">
        <v>720</v>
      </c>
      <c r="I141" s="220"/>
      <c r="J141" s="221">
        <f>ROUND(I141*H141,2)</f>
        <v>0</v>
      </c>
      <c r="K141" s="217" t="s">
        <v>150</v>
      </c>
      <c r="L141" s="46"/>
      <c r="M141" s="222" t="s">
        <v>19</v>
      </c>
      <c r="N141" s="223" t="s">
        <v>43</v>
      </c>
      <c r="O141" s="86"/>
      <c r="P141" s="224">
        <f>O141*H141</f>
        <v>0</v>
      </c>
      <c r="Q141" s="224">
        <v>3E-05</v>
      </c>
      <c r="R141" s="224">
        <f>Q141*H141</f>
        <v>0.0216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151</v>
      </c>
      <c r="AT141" s="226" t="s">
        <v>146</v>
      </c>
      <c r="AU141" s="226" t="s">
        <v>81</v>
      </c>
      <c r="AY141" s="19" t="s">
        <v>144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79</v>
      </c>
      <c r="BK141" s="227">
        <f>ROUND(I141*H141,2)</f>
        <v>0</v>
      </c>
      <c r="BL141" s="19" t="s">
        <v>151</v>
      </c>
      <c r="BM141" s="226" t="s">
        <v>210</v>
      </c>
    </row>
    <row r="142" spans="1:47" s="2" customFormat="1" ht="12">
      <c r="A142" s="40"/>
      <c r="B142" s="41"/>
      <c r="C142" s="42"/>
      <c r="D142" s="228" t="s">
        <v>153</v>
      </c>
      <c r="E142" s="42"/>
      <c r="F142" s="229" t="s">
        <v>211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153</v>
      </c>
      <c r="AU142" s="19" t="s">
        <v>81</v>
      </c>
    </row>
    <row r="143" spans="1:51" s="13" customFormat="1" ht="12">
      <c r="A143" s="13"/>
      <c r="B143" s="233"/>
      <c r="C143" s="234"/>
      <c r="D143" s="228" t="s">
        <v>155</v>
      </c>
      <c r="E143" s="235" t="s">
        <v>19</v>
      </c>
      <c r="F143" s="236" t="s">
        <v>212</v>
      </c>
      <c r="G143" s="234"/>
      <c r="H143" s="235" t="s">
        <v>19</v>
      </c>
      <c r="I143" s="237"/>
      <c r="J143" s="234"/>
      <c r="K143" s="234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155</v>
      </c>
      <c r="AU143" s="242" t="s">
        <v>81</v>
      </c>
      <c r="AV143" s="13" t="s">
        <v>79</v>
      </c>
      <c r="AW143" s="13" t="s">
        <v>34</v>
      </c>
      <c r="AX143" s="13" t="s">
        <v>72</v>
      </c>
      <c r="AY143" s="242" t="s">
        <v>144</v>
      </c>
    </row>
    <row r="144" spans="1:51" s="13" customFormat="1" ht="12">
      <c r="A144" s="13"/>
      <c r="B144" s="233"/>
      <c r="C144" s="234"/>
      <c r="D144" s="228" t="s">
        <v>155</v>
      </c>
      <c r="E144" s="235" t="s">
        <v>19</v>
      </c>
      <c r="F144" s="236" t="s">
        <v>213</v>
      </c>
      <c r="G144" s="234"/>
      <c r="H144" s="235" t="s">
        <v>19</v>
      </c>
      <c r="I144" s="237"/>
      <c r="J144" s="234"/>
      <c r="K144" s="234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155</v>
      </c>
      <c r="AU144" s="242" t="s">
        <v>81</v>
      </c>
      <c r="AV144" s="13" t="s">
        <v>79</v>
      </c>
      <c r="AW144" s="13" t="s">
        <v>34</v>
      </c>
      <c r="AX144" s="13" t="s">
        <v>72</v>
      </c>
      <c r="AY144" s="242" t="s">
        <v>144</v>
      </c>
    </row>
    <row r="145" spans="1:51" s="14" customFormat="1" ht="12">
      <c r="A145" s="14"/>
      <c r="B145" s="243"/>
      <c r="C145" s="244"/>
      <c r="D145" s="228" t="s">
        <v>155</v>
      </c>
      <c r="E145" s="245" t="s">
        <v>19</v>
      </c>
      <c r="F145" s="246" t="s">
        <v>214</v>
      </c>
      <c r="G145" s="244"/>
      <c r="H145" s="247">
        <v>720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155</v>
      </c>
      <c r="AU145" s="253" t="s">
        <v>81</v>
      </c>
      <c r="AV145" s="14" t="s">
        <v>81</v>
      </c>
      <c r="AW145" s="14" t="s">
        <v>34</v>
      </c>
      <c r="AX145" s="14" t="s">
        <v>72</v>
      </c>
      <c r="AY145" s="253" t="s">
        <v>144</v>
      </c>
    </row>
    <row r="146" spans="1:51" s="15" customFormat="1" ht="12">
      <c r="A146" s="15"/>
      <c r="B146" s="254"/>
      <c r="C146" s="255"/>
      <c r="D146" s="228" t="s">
        <v>155</v>
      </c>
      <c r="E146" s="256" t="s">
        <v>19</v>
      </c>
      <c r="F146" s="257" t="s">
        <v>158</v>
      </c>
      <c r="G146" s="255"/>
      <c r="H146" s="258">
        <v>720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4" t="s">
        <v>155</v>
      </c>
      <c r="AU146" s="264" t="s">
        <v>81</v>
      </c>
      <c r="AV146" s="15" t="s">
        <v>151</v>
      </c>
      <c r="AW146" s="15" t="s">
        <v>34</v>
      </c>
      <c r="AX146" s="15" t="s">
        <v>79</v>
      </c>
      <c r="AY146" s="264" t="s">
        <v>144</v>
      </c>
    </row>
    <row r="147" spans="1:65" s="2" customFormat="1" ht="14.4" customHeight="1">
      <c r="A147" s="40"/>
      <c r="B147" s="41"/>
      <c r="C147" s="215" t="s">
        <v>215</v>
      </c>
      <c r="D147" s="215" t="s">
        <v>146</v>
      </c>
      <c r="E147" s="216" t="s">
        <v>216</v>
      </c>
      <c r="F147" s="217" t="s">
        <v>217</v>
      </c>
      <c r="G147" s="218" t="s">
        <v>218</v>
      </c>
      <c r="H147" s="219">
        <v>60</v>
      </c>
      <c r="I147" s="220"/>
      <c r="J147" s="221">
        <f>ROUND(I147*H147,2)</f>
        <v>0</v>
      </c>
      <c r="K147" s="217" t="s">
        <v>150</v>
      </c>
      <c r="L147" s="46"/>
      <c r="M147" s="222" t="s">
        <v>19</v>
      </c>
      <c r="N147" s="223" t="s">
        <v>43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151</v>
      </c>
      <c r="AT147" s="226" t="s">
        <v>146</v>
      </c>
      <c r="AU147" s="226" t="s">
        <v>81</v>
      </c>
      <c r="AY147" s="19" t="s">
        <v>144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79</v>
      </c>
      <c r="BK147" s="227">
        <f>ROUND(I147*H147,2)</f>
        <v>0</v>
      </c>
      <c r="BL147" s="19" t="s">
        <v>151</v>
      </c>
      <c r="BM147" s="226" t="s">
        <v>219</v>
      </c>
    </row>
    <row r="148" spans="1:47" s="2" customFormat="1" ht="12">
      <c r="A148" s="40"/>
      <c r="B148" s="41"/>
      <c r="C148" s="42"/>
      <c r="D148" s="228" t="s">
        <v>153</v>
      </c>
      <c r="E148" s="42"/>
      <c r="F148" s="229" t="s">
        <v>220</v>
      </c>
      <c r="G148" s="42"/>
      <c r="H148" s="42"/>
      <c r="I148" s="230"/>
      <c r="J148" s="42"/>
      <c r="K148" s="42"/>
      <c r="L148" s="46"/>
      <c r="M148" s="231"/>
      <c r="N148" s="23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153</v>
      </c>
      <c r="AU148" s="19" t="s">
        <v>81</v>
      </c>
    </row>
    <row r="149" spans="1:51" s="13" customFormat="1" ht="12">
      <c r="A149" s="13"/>
      <c r="B149" s="233"/>
      <c r="C149" s="234"/>
      <c r="D149" s="228" t="s">
        <v>155</v>
      </c>
      <c r="E149" s="235" t="s">
        <v>19</v>
      </c>
      <c r="F149" s="236" t="s">
        <v>212</v>
      </c>
      <c r="G149" s="234"/>
      <c r="H149" s="235" t="s">
        <v>19</v>
      </c>
      <c r="I149" s="237"/>
      <c r="J149" s="234"/>
      <c r="K149" s="234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155</v>
      </c>
      <c r="AU149" s="242" t="s">
        <v>81</v>
      </c>
      <c r="AV149" s="13" t="s">
        <v>79</v>
      </c>
      <c r="AW149" s="13" t="s">
        <v>34</v>
      </c>
      <c r="AX149" s="13" t="s">
        <v>72</v>
      </c>
      <c r="AY149" s="242" t="s">
        <v>144</v>
      </c>
    </row>
    <row r="150" spans="1:51" s="13" customFormat="1" ht="12">
      <c r="A150" s="13"/>
      <c r="B150" s="233"/>
      <c r="C150" s="234"/>
      <c r="D150" s="228" t="s">
        <v>155</v>
      </c>
      <c r="E150" s="235" t="s">
        <v>19</v>
      </c>
      <c r="F150" s="236" t="s">
        <v>221</v>
      </c>
      <c r="G150" s="234"/>
      <c r="H150" s="235" t="s">
        <v>19</v>
      </c>
      <c r="I150" s="237"/>
      <c r="J150" s="234"/>
      <c r="K150" s="234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155</v>
      </c>
      <c r="AU150" s="242" t="s">
        <v>81</v>
      </c>
      <c r="AV150" s="13" t="s">
        <v>79</v>
      </c>
      <c r="AW150" s="13" t="s">
        <v>34</v>
      </c>
      <c r="AX150" s="13" t="s">
        <v>72</v>
      </c>
      <c r="AY150" s="242" t="s">
        <v>144</v>
      </c>
    </row>
    <row r="151" spans="1:51" s="14" customFormat="1" ht="12">
      <c r="A151" s="14"/>
      <c r="B151" s="243"/>
      <c r="C151" s="244"/>
      <c r="D151" s="228" t="s">
        <v>155</v>
      </c>
      <c r="E151" s="245" t="s">
        <v>19</v>
      </c>
      <c r="F151" s="246" t="s">
        <v>222</v>
      </c>
      <c r="G151" s="244"/>
      <c r="H151" s="247">
        <v>60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155</v>
      </c>
      <c r="AU151" s="253" t="s">
        <v>81</v>
      </c>
      <c r="AV151" s="14" t="s">
        <v>81</v>
      </c>
      <c r="AW151" s="14" t="s">
        <v>34</v>
      </c>
      <c r="AX151" s="14" t="s">
        <v>72</v>
      </c>
      <c r="AY151" s="253" t="s">
        <v>144</v>
      </c>
    </row>
    <row r="152" spans="1:51" s="15" customFormat="1" ht="12">
      <c r="A152" s="15"/>
      <c r="B152" s="254"/>
      <c r="C152" s="255"/>
      <c r="D152" s="228" t="s">
        <v>155</v>
      </c>
      <c r="E152" s="256" t="s">
        <v>19</v>
      </c>
      <c r="F152" s="257" t="s">
        <v>158</v>
      </c>
      <c r="G152" s="255"/>
      <c r="H152" s="258">
        <v>60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4" t="s">
        <v>155</v>
      </c>
      <c r="AU152" s="264" t="s">
        <v>81</v>
      </c>
      <c r="AV152" s="15" t="s">
        <v>151</v>
      </c>
      <c r="AW152" s="15" t="s">
        <v>34</v>
      </c>
      <c r="AX152" s="15" t="s">
        <v>79</v>
      </c>
      <c r="AY152" s="264" t="s">
        <v>144</v>
      </c>
    </row>
    <row r="153" spans="1:65" s="2" customFormat="1" ht="14.4" customHeight="1">
      <c r="A153" s="40"/>
      <c r="B153" s="41"/>
      <c r="C153" s="215" t="s">
        <v>223</v>
      </c>
      <c r="D153" s="215" t="s">
        <v>146</v>
      </c>
      <c r="E153" s="216" t="s">
        <v>224</v>
      </c>
      <c r="F153" s="217" t="s">
        <v>225</v>
      </c>
      <c r="G153" s="218" t="s">
        <v>149</v>
      </c>
      <c r="H153" s="219">
        <v>20699</v>
      </c>
      <c r="I153" s="220"/>
      <c r="J153" s="221">
        <f>ROUND(I153*H153,2)</f>
        <v>0</v>
      </c>
      <c r="K153" s="217" t="s">
        <v>150</v>
      </c>
      <c r="L153" s="46"/>
      <c r="M153" s="222" t="s">
        <v>19</v>
      </c>
      <c r="N153" s="223" t="s">
        <v>43</v>
      </c>
      <c r="O153" s="86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6" t="s">
        <v>151</v>
      </c>
      <c r="AT153" s="226" t="s">
        <v>146</v>
      </c>
      <c r="AU153" s="226" t="s">
        <v>81</v>
      </c>
      <c r="AY153" s="19" t="s">
        <v>144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9" t="s">
        <v>79</v>
      </c>
      <c r="BK153" s="227">
        <f>ROUND(I153*H153,2)</f>
        <v>0</v>
      </c>
      <c r="BL153" s="19" t="s">
        <v>151</v>
      </c>
      <c r="BM153" s="226" t="s">
        <v>226</v>
      </c>
    </row>
    <row r="154" spans="1:47" s="2" customFormat="1" ht="12">
      <c r="A154" s="40"/>
      <c r="B154" s="41"/>
      <c r="C154" s="42"/>
      <c r="D154" s="228" t="s">
        <v>153</v>
      </c>
      <c r="E154" s="42"/>
      <c r="F154" s="229" t="s">
        <v>227</v>
      </c>
      <c r="G154" s="42"/>
      <c r="H154" s="42"/>
      <c r="I154" s="230"/>
      <c r="J154" s="42"/>
      <c r="K154" s="42"/>
      <c r="L154" s="46"/>
      <c r="M154" s="231"/>
      <c r="N154" s="232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153</v>
      </c>
      <c r="AU154" s="19" t="s">
        <v>81</v>
      </c>
    </row>
    <row r="155" spans="1:51" s="13" customFormat="1" ht="12">
      <c r="A155" s="13"/>
      <c r="B155" s="233"/>
      <c r="C155" s="234"/>
      <c r="D155" s="228" t="s">
        <v>155</v>
      </c>
      <c r="E155" s="235" t="s">
        <v>19</v>
      </c>
      <c r="F155" s="236" t="s">
        <v>228</v>
      </c>
      <c r="G155" s="234"/>
      <c r="H155" s="235" t="s">
        <v>19</v>
      </c>
      <c r="I155" s="237"/>
      <c r="J155" s="234"/>
      <c r="K155" s="234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155</v>
      </c>
      <c r="AU155" s="242" t="s">
        <v>81</v>
      </c>
      <c r="AV155" s="13" t="s">
        <v>79</v>
      </c>
      <c r="AW155" s="13" t="s">
        <v>34</v>
      </c>
      <c r="AX155" s="13" t="s">
        <v>72</v>
      </c>
      <c r="AY155" s="242" t="s">
        <v>144</v>
      </c>
    </row>
    <row r="156" spans="1:51" s="13" customFormat="1" ht="12">
      <c r="A156" s="13"/>
      <c r="B156" s="233"/>
      <c r="C156" s="234"/>
      <c r="D156" s="228" t="s">
        <v>155</v>
      </c>
      <c r="E156" s="235" t="s">
        <v>19</v>
      </c>
      <c r="F156" s="236" t="s">
        <v>229</v>
      </c>
      <c r="G156" s="234"/>
      <c r="H156" s="235" t="s">
        <v>19</v>
      </c>
      <c r="I156" s="237"/>
      <c r="J156" s="234"/>
      <c r="K156" s="234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155</v>
      </c>
      <c r="AU156" s="242" t="s">
        <v>81</v>
      </c>
      <c r="AV156" s="13" t="s">
        <v>79</v>
      </c>
      <c r="AW156" s="13" t="s">
        <v>34</v>
      </c>
      <c r="AX156" s="13" t="s">
        <v>72</v>
      </c>
      <c r="AY156" s="242" t="s">
        <v>144</v>
      </c>
    </row>
    <row r="157" spans="1:51" s="14" customFormat="1" ht="12">
      <c r="A157" s="14"/>
      <c r="B157" s="243"/>
      <c r="C157" s="244"/>
      <c r="D157" s="228" t="s">
        <v>155</v>
      </c>
      <c r="E157" s="245" t="s">
        <v>19</v>
      </c>
      <c r="F157" s="246" t="s">
        <v>230</v>
      </c>
      <c r="G157" s="244"/>
      <c r="H157" s="247">
        <v>5087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155</v>
      </c>
      <c r="AU157" s="253" t="s">
        <v>81</v>
      </c>
      <c r="AV157" s="14" t="s">
        <v>81</v>
      </c>
      <c r="AW157" s="14" t="s">
        <v>34</v>
      </c>
      <c r="AX157" s="14" t="s">
        <v>72</v>
      </c>
      <c r="AY157" s="253" t="s">
        <v>144</v>
      </c>
    </row>
    <row r="158" spans="1:51" s="14" customFormat="1" ht="12">
      <c r="A158" s="14"/>
      <c r="B158" s="243"/>
      <c r="C158" s="244"/>
      <c r="D158" s="228" t="s">
        <v>155</v>
      </c>
      <c r="E158" s="245" t="s">
        <v>19</v>
      </c>
      <c r="F158" s="246" t="s">
        <v>231</v>
      </c>
      <c r="G158" s="244"/>
      <c r="H158" s="247">
        <v>14982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155</v>
      </c>
      <c r="AU158" s="253" t="s">
        <v>81</v>
      </c>
      <c r="AV158" s="14" t="s">
        <v>81</v>
      </c>
      <c r="AW158" s="14" t="s">
        <v>34</v>
      </c>
      <c r="AX158" s="14" t="s">
        <v>72</v>
      </c>
      <c r="AY158" s="253" t="s">
        <v>144</v>
      </c>
    </row>
    <row r="159" spans="1:51" s="14" customFormat="1" ht="12">
      <c r="A159" s="14"/>
      <c r="B159" s="243"/>
      <c r="C159" s="244"/>
      <c r="D159" s="228" t="s">
        <v>155</v>
      </c>
      <c r="E159" s="245" t="s">
        <v>19</v>
      </c>
      <c r="F159" s="246" t="s">
        <v>232</v>
      </c>
      <c r="G159" s="244"/>
      <c r="H159" s="247">
        <v>630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155</v>
      </c>
      <c r="AU159" s="253" t="s">
        <v>81</v>
      </c>
      <c r="AV159" s="14" t="s">
        <v>81</v>
      </c>
      <c r="AW159" s="14" t="s">
        <v>34</v>
      </c>
      <c r="AX159" s="14" t="s">
        <v>72</v>
      </c>
      <c r="AY159" s="253" t="s">
        <v>144</v>
      </c>
    </row>
    <row r="160" spans="1:51" s="15" customFormat="1" ht="12">
      <c r="A160" s="15"/>
      <c r="B160" s="254"/>
      <c r="C160" s="255"/>
      <c r="D160" s="228" t="s">
        <v>155</v>
      </c>
      <c r="E160" s="256" t="s">
        <v>19</v>
      </c>
      <c r="F160" s="257" t="s">
        <v>158</v>
      </c>
      <c r="G160" s="255"/>
      <c r="H160" s="258">
        <v>20699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4" t="s">
        <v>155</v>
      </c>
      <c r="AU160" s="264" t="s">
        <v>81</v>
      </c>
      <c r="AV160" s="15" t="s">
        <v>151</v>
      </c>
      <c r="AW160" s="15" t="s">
        <v>34</v>
      </c>
      <c r="AX160" s="15" t="s">
        <v>79</v>
      </c>
      <c r="AY160" s="264" t="s">
        <v>144</v>
      </c>
    </row>
    <row r="161" spans="1:65" s="2" customFormat="1" ht="19.8" customHeight="1">
      <c r="A161" s="40"/>
      <c r="B161" s="41"/>
      <c r="C161" s="215" t="s">
        <v>233</v>
      </c>
      <c r="D161" s="215" t="s">
        <v>146</v>
      </c>
      <c r="E161" s="216" t="s">
        <v>234</v>
      </c>
      <c r="F161" s="217" t="s">
        <v>235</v>
      </c>
      <c r="G161" s="218" t="s">
        <v>236</v>
      </c>
      <c r="H161" s="219">
        <v>7106</v>
      </c>
      <c r="I161" s="220"/>
      <c r="J161" s="221">
        <f>ROUND(I161*H161,2)</f>
        <v>0</v>
      </c>
      <c r="K161" s="217" t="s">
        <v>150</v>
      </c>
      <c r="L161" s="46"/>
      <c r="M161" s="222" t="s">
        <v>19</v>
      </c>
      <c r="N161" s="223" t="s">
        <v>43</v>
      </c>
      <c r="O161" s="86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6" t="s">
        <v>151</v>
      </c>
      <c r="AT161" s="226" t="s">
        <v>146</v>
      </c>
      <c r="AU161" s="226" t="s">
        <v>81</v>
      </c>
      <c r="AY161" s="19" t="s">
        <v>144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9" t="s">
        <v>79</v>
      </c>
      <c r="BK161" s="227">
        <f>ROUND(I161*H161,2)</f>
        <v>0</v>
      </c>
      <c r="BL161" s="19" t="s">
        <v>151</v>
      </c>
      <c r="BM161" s="226" t="s">
        <v>237</v>
      </c>
    </row>
    <row r="162" spans="1:47" s="2" customFormat="1" ht="12">
      <c r="A162" s="40"/>
      <c r="B162" s="41"/>
      <c r="C162" s="42"/>
      <c r="D162" s="228" t="s">
        <v>153</v>
      </c>
      <c r="E162" s="42"/>
      <c r="F162" s="229" t="s">
        <v>238</v>
      </c>
      <c r="G162" s="42"/>
      <c r="H162" s="42"/>
      <c r="I162" s="230"/>
      <c r="J162" s="42"/>
      <c r="K162" s="42"/>
      <c r="L162" s="46"/>
      <c r="M162" s="231"/>
      <c r="N162" s="232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153</v>
      </c>
      <c r="AU162" s="19" t="s">
        <v>81</v>
      </c>
    </row>
    <row r="163" spans="1:51" s="13" customFormat="1" ht="12">
      <c r="A163" s="13"/>
      <c r="B163" s="233"/>
      <c r="C163" s="234"/>
      <c r="D163" s="228" t="s">
        <v>155</v>
      </c>
      <c r="E163" s="235" t="s">
        <v>19</v>
      </c>
      <c r="F163" s="236" t="s">
        <v>228</v>
      </c>
      <c r="G163" s="234"/>
      <c r="H163" s="235" t="s">
        <v>19</v>
      </c>
      <c r="I163" s="237"/>
      <c r="J163" s="234"/>
      <c r="K163" s="234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155</v>
      </c>
      <c r="AU163" s="242" t="s">
        <v>81</v>
      </c>
      <c r="AV163" s="13" t="s">
        <v>79</v>
      </c>
      <c r="AW163" s="13" t="s">
        <v>34</v>
      </c>
      <c r="AX163" s="13" t="s">
        <v>72</v>
      </c>
      <c r="AY163" s="242" t="s">
        <v>144</v>
      </c>
    </row>
    <row r="164" spans="1:51" s="13" customFormat="1" ht="12">
      <c r="A164" s="13"/>
      <c r="B164" s="233"/>
      <c r="C164" s="234"/>
      <c r="D164" s="228" t="s">
        <v>155</v>
      </c>
      <c r="E164" s="235" t="s">
        <v>19</v>
      </c>
      <c r="F164" s="236" t="s">
        <v>239</v>
      </c>
      <c r="G164" s="234"/>
      <c r="H164" s="235" t="s">
        <v>19</v>
      </c>
      <c r="I164" s="237"/>
      <c r="J164" s="234"/>
      <c r="K164" s="234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155</v>
      </c>
      <c r="AU164" s="242" t="s">
        <v>81</v>
      </c>
      <c r="AV164" s="13" t="s">
        <v>79</v>
      </c>
      <c r="AW164" s="13" t="s">
        <v>34</v>
      </c>
      <c r="AX164" s="13" t="s">
        <v>72</v>
      </c>
      <c r="AY164" s="242" t="s">
        <v>144</v>
      </c>
    </row>
    <row r="165" spans="1:51" s="14" customFormat="1" ht="12">
      <c r="A165" s="14"/>
      <c r="B165" s="243"/>
      <c r="C165" s="244"/>
      <c r="D165" s="228" t="s">
        <v>155</v>
      </c>
      <c r="E165" s="245" t="s">
        <v>19</v>
      </c>
      <c r="F165" s="246" t="s">
        <v>240</v>
      </c>
      <c r="G165" s="244"/>
      <c r="H165" s="247">
        <v>6618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155</v>
      </c>
      <c r="AU165" s="253" t="s">
        <v>81</v>
      </c>
      <c r="AV165" s="14" t="s">
        <v>81</v>
      </c>
      <c r="AW165" s="14" t="s">
        <v>34</v>
      </c>
      <c r="AX165" s="14" t="s">
        <v>72</v>
      </c>
      <c r="AY165" s="253" t="s">
        <v>144</v>
      </c>
    </row>
    <row r="166" spans="1:51" s="14" customFormat="1" ht="12">
      <c r="A166" s="14"/>
      <c r="B166" s="243"/>
      <c r="C166" s="244"/>
      <c r="D166" s="228" t="s">
        <v>155</v>
      </c>
      <c r="E166" s="245" t="s">
        <v>19</v>
      </c>
      <c r="F166" s="246" t="s">
        <v>241</v>
      </c>
      <c r="G166" s="244"/>
      <c r="H166" s="247">
        <v>488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155</v>
      </c>
      <c r="AU166" s="253" t="s">
        <v>81</v>
      </c>
      <c r="AV166" s="14" t="s">
        <v>81</v>
      </c>
      <c r="AW166" s="14" t="s">
        <v>34</v>
      </c>
      <c r="AX166" s="14" t="s">
        <v>72</v>
      </c>
      <c r="AY166" s="253" t="s">
        <v>144</v>
      </c>
    </row>
    <row r="167" spans="1:51" s="15" customFormat="1" ht="12">
      <c r="A167" s="15"/>
      <c r="B167" s="254"/>
      <c r="C167" s="255"/>
      <c r="D167" s="228" t="s">
        <v>155</v>
      </c>
      <c r="E167" s="256" t="s">
        <v>19</v>
      </c>
      <c r="F167" s="257" t="s">
        <v>158</v>
      </c>
      <c r="G167" s="255"/>
      <c r="H167" s="258">
        <v>7106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4" t="s">
        <v>155</v>
      </c>
      <c r="AU167" s="264" t="s">
        <v>81</v>
      </c>
      <c r="AV167" s="15" t="s">
        <v>151</v>
      </c>
      <c r="AW167" s="15" t="s">
        <v>34</v>
      </c>
      <c r="AX167" s="15" t="s">
        <v>79</v>
      </c>
      <c r="AY167" s="264" t="s">
        <v>144</v>
      </c>
    </row>
    <row r="168" spans="1:65" s="2" customFormat="1" ht="14.4" customHeight="1">
      <c r="A168" s="40"/>
      <c r="B168" s="41"/>
      <c r="C168" s="215" t="s">
        <v>242</v>
      </c>
      <c r="D168" s="215" t="s">
        <v>146</v>
      </c>
      <c r="E168" s="216" t="s">
        <v>243</v>
      </c>
      <c r="F168" s="217" t="s">
        <v>244</v>
      </c>
      <c r="G168" s="218" t="s">
        <v>236</v>
      </c>
      <c r="H168" s="219">
        <v>5733.99</v>
      </c>
      <c r="I168" s="220"/>
      <c r="J168" s="221">
        <f>ROUND(I168*H168,2)</f>
        <v>0</v>
      </c>
      <c r="K168" s="217" t="s">
        <v>150</v>
      </c>
      <c r="L168" s="46"/>
      <c r="M168" s="222" t="s">
        <v>19</v>
      </c>
      <c r="N168" s="223" t="s">
        <v>43</v>
      </c>
      <c r="O168" s="86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6" t="s">
        <v>151</v>
      </c>
      <c r="AT168" s="226" t="s">
        <v>146</v>
      </c>
      <c r="AU168" s="226" t="s">
        <v>81</v>
      </c>
      <c r="AY168" s="19" t="s">
        <v>144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9" t="s">
        <v>79</v>
      </c>
      <c r="BK168" s="227">
        <f>ROUND(I168*H168,2)</f>
        <v>0</v>
      </c>
      <c r="BL168" s="19" t="s">
        <v>151</v>
      </c>
      <c r="BM168" s="226" t="s">
        <v>245</v>
      </c>
    </row>
    <row r="169" spans="1:47" s="2" customFormat="1" ht="12">
      <c r="A169" s="40"/>
      <c r="B169" s="41"/>
      <c r="C169" s="42"/>
      <c r="D169" s="228" t="s">
        <v>153</v>
      </c>
      <c r="E169" s="42"/>
      <c r="F169" s="229" t="s">
        <v>246</v>
      </c>
      <c r="G169" s="42"/>
      <c r="H169" s="42"/>
      <c r="I169" s="230"/>
      <c r="J169" s="42"/>
      <c r="K169" s="42"/>
      <c r="L169" s="46"/>
      <c r="M169" s="231"/>
      <c r="N169" s="232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153</v>
      </c>
      <c r="AU169" s="19" t="s">
        <v>81</v>
      </c>
    </row>
    <row r="170" spans="1:51" s="13" customFormat="1" ht="12">
      <c r="A170" s="13"/>
      <c r="B170" s="233"/>
      <c r="C170" s="234"/>
      <c r="D170" s="228" t="s">
        <v>155</v>
      </c>
      <c r="E170" s="235" t="s">
        <v>19</v>
      </c>
      <c r="F170" s="236" t="s">
        <v>228</v>
      </c>
      <c r="G170" s="234"/>
      <c r="H170" s="235" t="s">
        <v>19</v>
      </c>
      <c r="I170" s="237"/>
      <c r="J170" s="234"/>
      <c r="K170" s="234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155</v>
      </c>
      <c r="AU170" s="242" t="s">
        <v>81</v>
      </c>
      <c r="AV170" s="13" t="s">
        <v>79</v>
      </c>
      <c r="AW170" s="13" t="s">
        <v>34</v>
      </c>
      <c r="AX170" s="13" t="s">
        <v>72</v>
      </c>
      <c r="AY170" s="242" t="s">
        <v>144</v>
      </c>
    </row>
    <row r="171" spans="1:51" s="13" customFormat="1" ht="12">
      <c r="A171" s="13"/>
      <c r="B171" s="233"/>
      <c r="C171" s="234"/>
      <c r="D171" s="228" t="s">
        <v>155</v>
      </c>
      <c r="E171" s="235" t="s">
        <v>19</v>
      </c>
      <c r="F171" s="236" t="s">
        <v>247</v>
      </c>
      <c r="G171" s="234"/>
      <c r="H171" s="235" t="s">
        <v>19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155</v>
      </c>
      <c r="AU171" s="242" t="s">
        <v>81</v>
      </c>
      <c r="AV171" s="13" t="s">
        <v>79</v>
      </c>
      <c r="AW171" s="13" t="s">
        <v>34</v>
      </c>
      <c r="AX171" s="13" t="s">
        <v>72</v>
      </c>
      <c r="AY171" s="242" t="s">
        <v>144</v>
      </c>
    </row>
    <row r="172" spans="1:51" s="13" customFormat="1" ht="12">
      <c r="A172" s="13"/>
      <c r="B172" s="233"/>
      <c r="C172" s="234"/>
      <c r="D172" s="228" t="s">
        <v>155</v>
      </c>
      <c r="E172" s="235" t="s">
        <v>19</v>
      </c>
      <c r="F172" s="236" t="s">
        <v>248</v>
      </c>
      <c r="G172" s="234"/>
      <c r="H172" s="235" t="s">
        <v>19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155</v>
      </c>
      <c r="AU172" s="242" t="s">
        <v>81</v>
      </c>
      <c r="AV172" s="13" t="s">
        <v>79</v>
      </c>
      <c r="AW172" s="13" t="s">
        <v>34</v>
      </c>
      <c r="AX172" s="13" t="s">
        <v>72</v>
      </c>
      <c r="AY172" s="242" t="s">
        <v>144</v>
      </c>
    </row>
    <row r="173" spans="1:51" s="14" customFormat="1" ht="12">
      <c r="A173" s="14"/>
      <c r="B173" s="243"/>
      <c r="C173" s="244"/>
      <c r="D173" s="228" t="s">
        <v>155</v>
      </c>
      <c r="E173" s="245" t="s">
        <v>19</v>
      </c>
      <c r="F173" s="246" t="s">
        <v>249</v>
      </c>
      <c r="G173" s="244"/>
      <c r="H173" s="247">
        <v>1307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155</v>
      </c>
      <c r="AU173" s="253" t="s">
        <v>81</v>
      </c>
      <c r="AV173" s="14" t="s">
        <v>81</v>
      </c>
      <c r="AW173" s="14" t="s">
        <v>34</v>
      </c>
      <c r="AX173" s="14" t="s">
        <v>72</v>
      </c>
      <c r="AY173" s="253" t="s">
        <v>144</v>
      </c>
    </row>
    <row r="174" spans="1:51" s="13" customFormat="1" ht="12">
      <c r="A174" s="13"/>
      <c r="B174" s="233"/>
      <c r="C174" s="234"/>
      <c r="D174" s="228" t="s">
        <v>155</v>
      </c>
      <c r="E174" s="235" t="s">
        <v>19</v>
      </c>
      <c r="F174" s="236" t="s">
        <v>250</v>
      </c>
      <c r="G174" s="234"/>
      <c r="H174" s="235" t="s">
        <v>19</v>
      </c>
      <c r="I174" s="237"/>
      <c r="J174" s="234"/>
      <c r="K174" s="234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155</v>
      </c>
      <c r="AU174" s="242" t="s">
        <v>81</v>
      </c>
      <c r="AV174" s="13" t="s">
        <v>79</v>
      </c>
      <c r="AW174" s="13" t="s">
        <v>34</v>
      </c>
      <c r="AX174" s="13" t="s">
        <v>72</v>
      </c>
      <c r="AY174" s="242" t="s">
        <v>144</v>
      </c>
    </row>
    <row r="175" spans="1:51" s="14" customFormat="1" ht="12">
      <c r="A175" s="14"/>
      <c r="B175" s="243"/>
      <c r="C175" s="244"/>
      <c r="D175" s="228" t="s">
        <v>155</v>
      </c>
      <c r="E175" s="245" t="s">
        <v>19</v>
      </c>
      <c r="F175" s="246" t="s">
        <v>251</v>
      </c>
      <c r="G175" s="244"/>
      <c r="H175" s="247">
        <v>3390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155</v>
      </c>
      <c r="AU175" s="253" t="s">
        <v>81</v>
      </c>
      <c r="AV175" s="14" t="s">
        <v>81</v>
      </c>
      <c r="AW175" s="14" t="s">
        <v>34</v>
      </c>
      <c r="AX175" s="14" t="s">
        <v>72</v>
      </c>
      <c r="AY175" s="253" t="s">
        <v>144</v>
      </c>
    </row>
    <row r="176" spans="1:51" s="13" customFormat="1" ht="12">
      <c r="A176" s="13"/>
      <c r="B176" s="233"/>
      <c r="C176" s="234"/>
      <c r="D176" s="228" t="s">
        <v>155</v>
      </c>
      <c r="E176" s="235" t="s">
        <v>19</v>
      </c>
      <c r="F176" s="236" t="s">
        <v>252</v>
      </c>
      <c r="G176" s="234"/>
      <c r="H176" s="235" t="s">
        <v>19</v>
      </c>
      <c r="I176" s="237"/>
      <c r="J176" s="234"/>
      <c r="K176" s="234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155</v>
      </c>
      <c r="AU176" s="242" t="s">
        <v>81</v>
      </c>
      <c r="AV176" s="13" t="s">
        <v>79</v>
      </c>
      <c r="AW176" s="13" t="s">
        <v>34</v>
      </c>
      <c r="AX176" s="13" t="s">
        <v>72</v>
      </c>
      <c r="AY176" s="242" t="s">
        <v>144</v>
      </c>
    </row>
    <row r="177" spans="1:51" s="14" customFormat="1" ht="12">
      <c r="A177" s="14"/>
      <c r="B177" s="243"/>
      <c r="C177" s="244"/>
      <c r="D177" s="228" t="s">
        <v>155</v>
      </c>
      <c r="E177" s="245" t="s">
        <v>19</v>
      </c>
      <c r="F177" s="246" t="s">
        <v>253</v>
      </c>
      <c r="G177" s="244"/>
      <c r="H177" s="247">
        <v>70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155</v>
      </c>
      <c r="AU177" s="253" t="s">
        <v>81</v>
      </c>
      <c r="AV177" s="14" t="s">
        <v>81</v>
      </c>
      <c r="AW177" s="14" t="s">
        <v>34</v>
      </c>
      <c r="AX177" s="14" t="s">
        <v>72</v>
      </c>
      <c r="AY177" s="253" t="s">
        <v>144</v>
      </c>
    </row>
    <row r="178" spans="1:51" s="16" customFormat="1" ht="12">
      <c r="A178" s="16"/>
      <c r="B178" s="265"/>
      <c r="C178" s="266"/>
      <c r="D178" s="228" t="s">
        <v>155</v>
      </c>
      <c r="E178" s="267" t="s">
        <v>19</v>
      </c>
      <c r="F178" s="268" t="s">
        <v>254</v>
      </c>
      <c r="G178" s="266"/>
      <c r="H178" s="269">
        <v>4767</v>
      </c>
      <c r="I178" s="270"/>
      <c r="J178" s="266"/>
      <c r="K178" s="266"/>
      <c r="L178" s="271"/>
      <c r="M178" s="272"/>
      <c r="N178" s="273"/>
      <c r="O178" s="273"/>
      <c r="P178" s="273"/>
      <c r="Q178" s="273"/>
      <c r="R178" s="273"/>
      <c r="S178" s="273"/>
      <c r="T178" s="274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75" t="s">
        <v>155</v>
      </c>
      <c r="AU178" s="275" t="s">
        <v>81</v>
      </c>
      <c r="AV178" s="16" t="s">
        <v>88</v>
      </c>
      <c r="AW178" s="16" t="s">
        <v>34</v>
      </c>
      <c r="AX178" s="16" t="s">
        <v>72</v>
      </c>
      <c r="AY178" s="275" t="s">
        <v>144</v>
      </c>
    </row>
    <row r="179" spans="1:51" s="13" customFormat="1" ht="12">
      <c r="A179" s="13"/>
      <c r="B179" s="233"/>
      <c r="C179" s="234"/>
      <c r="D179" s="228" t="s">
        <v>155</v>
      </c>
      <c r="E179" s="235" t="s">
        <v>19</v>
      </c>
      <c r="F179" s="236" t="s">
        <v>255</v>
      </c>
      <c r="G179" s="234"/>
      <c r="H179" s="235" t="s">
        <v>19</v>
      </c>
      <c r="I179" s="237"/>
      <c r="J179" s="234"/>
      <c r="K179" s="234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155</v>
      </c>
      <c r="AU179" s="242" t="s">
        <v>81</v>
      </c>
      <c r="AV179" s="13" t="s">
        <v>79</v>
      </c>
      <c r="AW179" s="13" t="s">
        <v>34</v>
      </c>
      <c r="AX179" s="13" t="s">
        <v>72</v>
      </c>
      <c r="AY179" s="242" t="s">
        <v>144</v>
      </c>
    </row>
    <row r="180" spans="1:51" s="14" customFormat="1" ht="12">
      <c r="A180" s="14"/>
      <c r="B180" s="243"/>
      <c r="C180" s="244"/>
      <c r="D180" s="228" t="s">
        <v>155</v>
      </c>
      <c r="E180" s="245" t="s">
        <v>19</v>
      </c>
      <c r="F180" s="246" t="s">
        <v>256</v>
      </c>
      <c r="G180" s="244"/>
      <c r="H180" s="247">
        <v>86.7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155</v>
      </c>
      <c r="AU180" s="253" t="s">
        <v>81</v>
      </c>
      <c r="AV180" s="14" t="s">
        <v>81</v>
      </c>
      <c r="AW180" s="14" t="s">
        <v>34</v>
      </c>
      <c r="AX180" s="14" t="s">
        <v>72</v>
      </c>
      <c r="AY180" s="253" t="s">
        <v>144</v>
      </c>
    </row>
    <row r="181" spans="1:51" s="14" customFormat="1" ht="12">
      <c r="A181" s="14"/>
      <c r="B181" s="243"/>
      <c r="C181" s="244"/>
      <c r="D181" s="228" t="s">
        <v>155</v>
      </c>
      <c r="E181" s="245" t="s">
        <v>19</v>
      </c>
      <c r="F181" s="246" t="s">
        <v>257</v>
      </c>
      <c r="G181" s="244"/>
      <c r="H181" s="247">
        <v>27.75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155</v>
      </c>
      <c r="AU181" s="253" t="s">
        <v>81</v>
      </c>
      <c r="AV181" s="14" t="s">
        <v>81</v>
      </c>
      <c r="AW181" s="14" t="s">
        <v>34</v>
      </c>
      <c r="AX181" s="14" t="s">
        <v>72</v>
      </c>
      <c r="AY181" s="253" t="s">
        <v>144</v>
      </c>
    </row>
    <row r="182" spans="1:51" s="14" customFormat="1" ht="12">
      <c r="A182" s="14"/>
      <c r="B182" s="243"/>
      <c r="C182" s="244"/>
      <c r="D182" s="228" t="s">
        <v>155</v>
      </c>
      <c r="E182" s="245" t="s">
        <v>19</v>
      </c>
      <c r="F182" s="246" t="s">
        <v>258</v>
      </c>
      <c r="G182" s="244"/>
      <c r="H182" s="247">
        <v>925.9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155</v>
      </c>
      <c r="AU182" s="253" t="s">
        <v>81</v>
      </c>
      <c r="AV182" s="14" t="s">
        <v>81</v>
      </c>
      <c r="AW182" s="14" t="s">
        <v>34</v>
      </c>
      <c r="AX182" s="14" t="s">
        <v>72</v>
      </c>
      <c r="AY182" s="253" t="s">
        <v>144</v>
      </c>
    </row>
    <row r="183" spans="1:51" s="14" customFormat="1" ht="12">
      <c r="A183" s="14"/>
      <c r="B183" s="243"/>
      <c r="C183" s="244"/>
      <c r="D183" s="228" t="s">
        <v>155</v>
      </c>
      <c r="E183" s="245" t="s">
        <v>19</v>
      </c>
      <c r="F183" s="246" t="s">
        <v>259</v>
      </c>
      <c r="G183" s="244"/>
      <c r="H183" s="247">
        <v>136.68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155</v>
      </c>
      <c r="AU183" s="253" t="s">
        <v>81</v>
      </c>
      <c r="AV183" s="14" t="s">
        <v>81</v>
      </c>
      <c r="AW183" s="14" t="s">
        <v>34</v>
      </c>
      <c r="AX183" s="14" t="s">
        <v>72</v>
      </c>
      <c r="AY183" s="253" t="s">
        <v>144</v>
      </c>
    </row>
    <row r="184" spans="1:51" s="14" customFormat="1" ht="12">
      <c r="A184" s="14"/>
      <c r="B184" s="243"/>
      <c r="C184" s="244"/>
      <c r="D184" s="228" t="s">
        <v>155</v>
      </c>
      <c r="E184" s="245" t="s">
        <v>19</v>
      </c>
      <c r="F184" s="246" t="s">
        <v>260</v>
      </c>
      <c r="G184" s="244"/>
      <c r="H184" s="247">
        <v>16.8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155</v>
      </c>
      <c r="AU184" s="253" t="s">
        <v>81</v>
      </c>
      <c r="AV184" s="14" t="s">
        <v>81</v>
      </c>
      <c r="AW184" s="14" t="s">
        <v>34</v>
      </c>
      <c r="AX184" s="14" t="s">
        <v>72</v>
      </c>
      <c r="AY184" s="253" t="s">
        <v>144</v>
      </c>
    </row>
    <row r="185" spans="1:51" s="14" customFormat="1" ht="12">
      <c r="A185" s="14"/>
      <c r="B185" s="243"/>
      <c r="C185" s="244"/>
      <c r="D185" s="228" t="s">
        <v>155</v>
      </c>
      <c r="E185" s="245" t="s">
        <v>19</v>
      </c>
      <c r="F185" s="246" t="s">
        <v>261</v>
      </c>
      <c r="G185" s="244"/>
      <c r="H185" s="247">
        <v>266.4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155</v>
      </c>
      <c r="AU185" s="253" t="s">
        <v>81</v>
      </c>
      <c r="AV185" s="14" t="s">
        <v>81</v>
      </c>
      <c r="AW185" s="14" t="s">
        <v>34</v>
      </c>
      <c r="AX185" s="14" t="s">
        <v>72</v>
      </c>
      <c r="AY185" s="253" t="s">
        <v>144</v>
      </c>
    </row>
    <row r="186" spans="1:51" s="14" customFormat="1" ht="12">
      <c r="A186" s="14"/>
      <c r="B186" s="243"/>
      <c r="C186" s="244"/>
      <c r="D186" s="228" t="s">
        <v>155</v>
      </c>
      <c r="E186" s="245" t="s">
        <v>19</v>
      </c>
      <c r="F186" s="246" t="s">
        <v>262</v>
      </c>
      <c r="G186" s="244"/>
      <c r="H186" s="247">
        <v>23.52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155</v>
      </c>
      <c r="AU186" s="253" t="s">
        <v>81</v>
      </c>
      <c r="AV186" s="14" t="s">
        <v>81</v>
      </c>
      <c r="AW186" s="14" t="s">
        <v>34</v>
      </c>
      <c r="AX186" s="14" t="s">
        <v>72</v>
      </c>
      <c r="AY186" s="253" t="s">
        <v>144</v>
      </c>
    </row>
    <row r="187" spans="1:51" s="14" customFormat="1" ht="12">
      <c r="A187" s="14"/>
      <c r="B187" s="243"/>
      <c r="C187" s="244"/>
      <c r="D187" s="228" t="s">
        <v>155</v>
      </c>
      <c r="E187" s="245" t="s">
        <v>19</v>
      </c>
      <c r="F187" s="246" t="s">
        <v>263</v>
      </c>
      <c r="G187" s="244"/>
      <c r="H187" s="247">
        <v>8.35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155</v>
      </c>
      <c r="AU187" s="253" t="s">
        <v>81</v>
      </c>
      <c r="AV187" s="14" t="s">
        <v>81</v>
      </c>
      <c r="AW187" s="14" t="s">
        <v>34</v>
      </c>
      <c r="AX187" s="14" t="s">
        <v>72</v>
      </c>
      <c r="AY187" s="253" t="s">
        <v>144</v>
      </c>
    </row>
    <row r="188" spans="1:51" s="14" customFormat="1" ht="12">
      <c r="A188" s="14"/>
      <c r="B188" s="243"/>
      <c r="C188" s="244"/>
      <c r="D188" s="228" t="s">
        <v>155</v>
      </c>
      <c r="E188" s="245" t="s">
        <v>19</v>
      </c>
      <c r="F188" s="246" t="s">
        <v>264</v>
      </c>
      <c r="G188" s="244"/>
      <c r="H188" s="247">
        <v>32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155</v>
      </c>
      <c r="AU188" s="253" t="s">
        <v>81</v>
      </c>
      <c r="AV188" s="14" t="s">
        <v>81</v>
      </c>
      <c r="AW188" s="14" t="s">
        <v>34</v>
      </c>
      <c r="AX188" s="14" t="s">
        <v>72</v>
      </c>
      <c r="AY188" s="253" t="s">
        <v>144</v>
      </c>
    </row>
    <row r="189" spans="1:51" s="16" customFormat="1" ht="12">
      <c r="A189" s="16"/>
      <c r="B189" s="265"/>
      <c r="C189" s="266"/>
      <c r="D189" s="228" t="s">
        <v>155</v>
      </c>
      <c r="E189" s="267" t="s">
        <v>19</v>
      </c>
      <c r="F189" s="268" t="s">
        <v>254</v>
      </c>
      <c r="G189" s="266"/>
      <c r="H189" s="269">
        <v>1524.1</v>
      </c>
      <c r="I189" s="270"/>
      <c r="J189" s="266"/>
      <c r="K189" s="266"/>
      <c r="L189" s="271"/>
      <c r="M189" s="272"/>
      <c r="N189" s="273"/>
      <c r="O189" s="273"/>
      <c r="P189" s="273"/>
      <c r="Q189" s="273"/>
      <c r="R189" s="273"/>
      <c r="S189" s="273"/>
      <c r="T189" s="274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75" t="s">
        <v>155</v>
      </c>
      <c r="AU189" s="275" t="s">
        <v>81</v>
      </c>
      <c r="AV189" s="16" t="s">
        <v>88</v>
      </c>
      <c r="AW189" s="16" t="s">
        <v>34</v>
      </c>
      <c r="AX189" s="16" t="s">
        <v>72</v>
      </c>
      <c r="AY189" s="275" t="s">
        <v>144</v>
      </c>
    </row>
    <row r="190" spans="1:51" s="13" customFormat="1" ht="12">
      <c r="A190" s="13"/>
      <c r="B190" s="233"/>
      <c r="C190" s="234"/>
      <c r="D190" s="228" t="s">
        <v>155</v>
      </c>
      <c r="E190" s="235" t="s">
        <v>19</v>
      </c>
      <c r="F190" s="236" t="s">
        <v>265</v>
      </c>
      <c r="G190" s="234"/>
      <c r="H190" s="235" t="s">
        <v>19</v>
      </c>
      <c r="I190" s="237"/>
      <c r="J190" s="234"/>
      <c r="K190" s="234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155</v>
      </c>
      <c r="AU190" s="242" t="s">
        <v>81</v>
      </c>
      <c r="AV190" s="13" t="s">
        <v>79</v>
      </c>
      <c r="AW190" s="13" t="s">
        <v>34</v>
      </c>
      <c r="AX190" s="13" t="s">
        <v>72</v>
      </c>
      <c r="AY190" s="242" t="s">
        <v>144</v>
      </c>
    </row>
    <row r="191" spans="1:51" s="14" customFormat="1" ht="12">
      <c r="A191" s="14"/>
      <c r="B191" s="243"/>
      <c r="C191" s="244"/>
      <c r="D191" s="228" t="s">
        <v>155</v>
      </c>
      <c r="E191" s="245" t="s">
        <v>19</v>
      </c>
      <c r="F191" s="246" t="s">
        <v>266</v>
      </c>
      <c r="G191" s="244"/>
      <c r="H191" s="247">
        <v>80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155</v>
      </c>
      <c r="AU191" s="253" t="s">
        <v>81</v>
      </c>
      <c r="AV191" s="14" t="s">
        <v>81</v>
      </c>
      <c r="AW191" s="14" t="s">
        <v>34</v>
      </c>
      <c r="AX191" s="14" t="s">
        <v>72</v>
      </c>
      <c r="AY191" s="253" t="s">
        <v>144</v>
      </c>
    </row>
    <row r="192" spans="1:51" s="16" customFormat="1" ht="12">
      <c r="A192" s="16"/>
      <c r="B192" s="265"/>
      <c r="C192" s="266"/>
      <c r="D192" s="228" t="s">
        <v>155</v>
      </c>
      <c r="E192" s="267" t="s">
        <v>19</v>
      </c>
      <c r="F192" s="268" t="s">
        <v>254</v>
      </c>
      <c r="G192" s="266"/>
      <c r="H192" s="269">
        <v>80</v>
      </c>
      <c r="I192" s="270"/>
      <c r="J192" s="266"/>
      <c r="K192" s="266"/>
      <c r="L192" s="271"/>
      <c r="M192" s="272"/>
      <c r="N192" s="273"/>
      <c r="O192" s="273"/>
      <c r="P192" s="273"/>
      <c r="Q192" s="273"/>
      <c r="R192" s="273"/>
      <c r="S192" s="273"/>
      <c r="T192" s="274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T192" s="275" t="s">
        <v>155</v>
      </c>
      <c r="AU192" s="275" t="s">
        <v>81</v>
      </c>
      <c r="AV192" s="16" t="s">
        <v>88</v>
      </c>
      <c r="AW192" s="16" t="s">
        <v>34</v>
      </c>
      <c r="AX192" s="16" t="s">
        <v>72</v>
      </c>
      <c r="AY192" s="275" t="s">
        <v>144</v>
      </c>
    </row>
    <row r="193" spans="1:51" s="13" customFormat="1" ht="12">
      <c r="A193" s="13"/>
      <c r="B193" s="233"/>
      <c r="C193" s="234"/>
      <c r="D193" s="228" t="s">
        <v>155</v>
      </c>
      <c r="E193" s="235" t="s">
        <v>19</v>
      </c>
      <c r="F193" s="236" t="s">
        <v>267</v>
      </c>
      <c r="G193" s="234"/>
      <c r="H193" s="235" t="s">
        <v>19</v>
      </c>
      <c r="I193" s="237"/>
      <c r="J193" s="234"/>
      <c r="K193" s="234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155</v>
      </c>
      <c r="AU193" s="242" t="s">
        <v>81</v>
      </c>
      <c r="AV193" s="13" t="s">
        <v>79</v>
      </c>
      <c r="AW193" s="13" t="s">
        <v>34</v>
      </c>
      <c r="AX193" s="13" t="s">
        <v>72</v>
      </c>
      <c r="AY193" s="242" t="s">
        <v>144</v>
      </c>
    </row>
    <row r="194" spans="1:51" s="14" customFormat="1" ht="12">
      <c r="A194" s="14"/>
      <c r="B194" s="243"/>
      <c r="C194" s="244"/>
      <c r="D194" s="228" t="s">
        <v>155</v>
      </c>
      <c r="E194" s="245" t="s">
        <v>19</v>
      </c>
      <c r="F194" s="246" t="s">
        <v>268</v>
      </c>
      <c r="G194" s="244"/>
      <c r="H194" s="247">
        <v>-637.11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155</v>
      </c>
      <c r="AU194" s="253" t="s">
        <v>81</v>
      </c>
      <c r="AV194" s="14" t="s">
        <v>81</v>
      </c>
      <c r="AW194" s="14" t="s">
        <v>34</v>
      </c>
      <c r="AX194" s="14" t="s">
        <v>72</v>
      </c>
      <c r="AY194" s="253" t="s">
        <v>144</v>
      </c>
    </row>
    <row r="195" spans="1:51" s="15" customFormat="1" ht="12">
      <c r="A195" s="15"/>
      <c r="B195" s="254"/>
      <c r="C195" s="255"/>
      <c r="D195" s="228" t="s">
        <v>155</v>
      </c>
      <c r="E195" s="256" t="s">
        <v>19</v>
      </c>
      <c r="F195" s="257" t="s">
        <v>158</v>
      </c>
      <c r="G195" s="255"/>
      <c r="H195" s="258">
        <v>5733.990000000001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4" t="s">
        <v>155</v>
      </c>
      <c r="AU195" s="264" t="s">
        <v>81</v>
      </c>
      <c r="AV195" s="15" t="s">
        <v>151</v>
      </c>
      <c r="AW195" s="15" t="s">
        <v>34</v>
      </c>
      <c r="AX195" s="15" t="s">
        <v>79</v>
      </c>
      <c r="AY195" s="264" t="s">
        <v>144</v>
      </c>
    </row>
    <row r="196" spans="1:65" s="2" customFormat="1" ht="14.4" customHeight="1">
      <c r="A196" s="40"/>
      <c r="B196" s="41"/>
      <c r="C196" s="215" t="s">
        <v>269</v>
      </c>
      <c r="D196" s="215" t="s">
        <v>146</v>
      </c>
      <c r="E196" s="216" t="s">
        <v>270</v>
      </c>
      <c r="F196" s="217" t="s">
        <v>271</v>
      </c>
      <c r="G196" s="218" t="s">
        <v>236</v>
      </c>
      <c r="H196" s="219">
        <v>573.399</v>
      </c>
      <c r="I196" s="220"/>
      <c r="J196" s="221">
        <f>ROUND(I196*H196,2)</f>
        <v>0</v>
      </c>
      <c r="K196" s="217" t="s">
        <v>150</v>
      </c>
      <c r="L196" s="46"/>
      <c r="M196" s="222" t="s">
        <v>19</v>
      </c>
      <c r="N196" s="223" t="s">
        <v>43</v>
      </c>
      <c r="O196" s="86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6" t="s">
        <v>151</v>
      </c>
      <c r="AT196" s="226" t="s">
        <v>146</v>
      </c>
      <c r="AU196" s="226" t="s">
        <v>81</v>
      </c>
      <c r="AY196" s="19" t="s">
        <v>144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9" t="s">
        <v>79</v>
      </c>
      <c r="BK196" s="227">
        <f>ROUND(I196*H196,2)</f>
        <v>0</v>
      </c>
      <c r="BL196" s="19" t="s">
        <v>151</v>
      </c>
      <c r="BM196" s="226" t="s">
        <v>272</v>
      </c>
    </row>
    <row r="197" spans="1:47" s="2" customFormat="1" ht="12">
      <c r="A197" s="40"/>
      <c r="B197" s="41"/>
      <c r="C197" s="42"/>
      <c r="D197" s="228" t="s">
        <v>153</v>
      </c>
      <c r="E197" s="42"/>
      <c r="F197" s="229" t="s">
        <v>273</v>
      </c>
      <c r="G197" s="42"/>
      <c r="H197" s="42"/>
      <c r="I197" s="230"/>
      <c r="J197" s="42"/>
      <c r="K197" s="42"/>
      <c r="L197" s="46"/>
      <c r="M197" s="231"/>
      <c r="N197" s="23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153</v>
      </c>
      <c r="AU197" s="19" t="s">
        <v>81</v>
      </c>
    </row>
    <row r="198" spans="1:51" s="13" customFormat="1" ht="12">
      <c r="A198" s="13"/>
      <c r="B198" s="233"/>
      <c r="C198" s="234"/>
      <c r="D198" s="228" t="s">
        <v>155</v>
      </c>
      <c r="E198" s="235" t="s">
        <v>19</v>
      </c>
      <c r="F198" s="236" t="s">
        <v>228</v>
      </c>
      <c r="G198" s="234"/>
      <c r="H198" s="235" t="s">
        <v>19</v>
      </c>
      <c r="I198" s="237"/>
      <c r="J198" s="234"/>
      <c r="K198" s="234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155</v>
      </c>
      <c r="AU198" s="242" t="s">
        <v>81</v>
      </c>
      <c r="AV198" s="13" t="s">
        <v>79</v>
      </c>
      <c r="AW198" s="13" t="s">
        <v>34</v>
      </c>
      <c r="AX198" s="13" t="s">
        <v>72</v>
      </c>
      <c r="AY198" s="242" t="s">
        <v>144</v>
      </c>
    </row>
    <row r="199" spans="1:51" s="13" customFormat="1" ht="12">
      <c r="A199" s="13"/>
      <c r="B199" s="233"/>
      <c r="C199" s="234"/>
      <c r="D199" s="228" t="s">
        <v>155</v>
      </c>
      <c r="E199" s="235" t="s">
        <v>19</v>
      </c>
      <c r="F199" s="236" t="s">
        <v>274</v>
      </c>
      <c r="G199" s="234"/>
      <c r="H199" s="235" t="s">
        <v>19</v>
      </c>
      <c r="I199" s="237"/>
      <c r="J199" s="234"/>
      <c r="K199" s="234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155</v>
      </c>
      <c r="AU199" s="242" t="s">
        <v>81</v>
      </c>
      <c r="AV199" s="13" t="s">
        <v>79</v>
      </c>
      <c r="AW199" s="13" t="s">
        <v>34</v>
      </c>
      <c r="AX199" s="13" t="s">
        <v>72</v>
      </c>
      <c r="AY199" s="242" t="s">
        <v>144</v>
      </c>
    </row>
    <row r="200" spans="1:51" s="14" customFormat="1" ht="12">
      <c r="A200" s="14"/>
      <c r="B200" s="243"/>
      <c r="C200" s="244"/>
      <c r="D200" s="228" t="s">
        <v>155</v>
      </c>
      <c r="E200" s="245" t="s">
        <v>19</v>
      </c>
      <c r="F200" s="246" t="s">
        <v>275</v>
      </c>
      <c r="G200" s="244"/>
      <c r="H200" s="247">
        <v>573.399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155</v>
      </c>
      <c r="AU200" s="253" t="s">
        <v>81</v>
      </c>
      <c r="AV200" s="14" t="s">
        <v>81</v>
      </c>
      <c r="AW200" s="14" t="s">
        <v>34</v>
      </c>
      <c r="AX200" s="14" t="s">
        <v>72</v>
      </c>
      <c r="AY200" s="253" t="s">
        <v>144</v>
      </c>
    </row>
    <row r="201" spans="1:51" s="15" customFormat="1" ht="12">
      <c r="A201" s="15"/>
      <c r="B201" s="254"/>
      <c r="C201" s="255"/>
      <c r="D201" s="228" t="s">
        <v>155</v>
      </c>
      <c r="E201" s="256" t="s">
        <v>19</v>
      </c>
      <c r="F201" s="257" t="s">
        <v>158</v>
      </c>
      <c r="G201" s="255"/>
      <c r="H201" s="258">
        <v>573.399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4" t="s">
        <v>155</v>
      </c>
      <c r="AU201" s="264" t="s">
        <v>81</v>
      </c>
      <c r="AV201" s="15" t="s">
        <v>151</v>
      </c>
      <c r="AW201" s="15" t="s">
        <v>34</v>
      </c>
      <c r="AX201" s="15" t="s">
        <v>79</v>
      </c>
      <c r="AY201" s="264" t="s">
        <v>144</v>
      </c>
    </row>
    <row r="202" spans="1:65" s="2" customFormat="1" ht="14.4" customHeight="1">
      <c r="A202" s="40"/>
      <c r="B202" s="41"/>
      <c r="C202" s="215" t="s">
        <v>8</v>
      </c>
      <c r="D202" s="215" t="s">
        <v>146</v>
      </c>
      <c r="E202" s="216" t="s">
        <v>276</v>
      </c>
      <c r="F202" s="217" t="s">
        <v>277</v>
      </c>
      <c r="G202" s="218" t="s">
        <v>236</v>
      </c>
      <c r="H202" s="219">
        <v>63.711</v>
      </c>
      <c r="I202" s="220"/>
      <c r="J202" s="221">
        <f>ROUND(I202*H202,2)</f>
        <v>0</v>
      </c>
      <c r="K202" s="217" t="s">
        <v>150</v>
      </c>
      <c r="L202" s="46"/>
      <c r="M202" s="222" t="s">
        <v>19</v>
      </c>
      <c r="N202" s="223" t="s">
        <v>43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151</v>
      </c>
      <c r="AT202" s="226" t="s">
        <v>146</v>
      </c>
      <c r="AU202" s="226" t="s">
        <v>81</v>
      </c>
      <c r="AY202" s="19" t="s">
        <v>144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79</v>
      </c>
      <c r="BK202" s="227">
        <f>ROUND(I202*H202,2)</f>
        <v>0</v>
      </c>
      <c r="BL202" s="19" t="s">
        <v>151</v>
      </c>
      <c r="BM202" s="226" t="s">
        <v>278</v>
      </c>
    </row>
    <row r="203" spans="1:47" s="2" customFormat="1" ht="12">
      <c r="A203" s="40"/>
      <c r="B203" s="41"/>
      <c r="C203" s="42"/>
      <c r="D203" s="228" t="s">
        <v>153</v>
      </c>
      <c r="E203" s="42"/>
      <c r="F203" s="229" t="s">
        <v>279</v>
      </c>
      <c r="G203" s="42"/>
      <c r="H203" s="42"/>
      <c r="I203" s="230"/>
      <c r="J203" s="42"/>
      <c r="K203" s="42"/>
      <c r="L203" s="46"/>
      <c r="M203" s="231"/>
      <c r="N203" s="23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153</v>
      </c>
      <c r="AU203" s="19" t="s">
        <v>81</v>
      </c>
    </row>
    <row r="204" spans="1:51" s="13" customFormat="1" ht="12">
      <c r="A204" s="13"/>
      <c r="B204" s="233"/>
      <c r="C204" s="234"/>
      <c r="D204" s="228" t="s">
        <v>155</v>
      </c>
      <c r="E204" s="235" t="s">
        <v>19</v>
      </c>
      <c r="F204" s="236" t="s">
        <v>228</v>
      </c>
      <c r="G204" s="234"/>
      <c r="H204" s="235" t="s">
        <v>19</v>
      </c>
      <c r="I204" s="237"/>
      <c r="J204" s="234"/>
      <c r="K204" s="234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155</v>
      </c>
      <c r="AU204" s="242" t="s">
        <v>81</v>
      </c>
      <c r="AV204" s="13" t="s">
        <v>79</v>
      </c>
      <c r="AW204" s="13" t="s">
        <v>34</v>
      </c>
      <c r="AX204" s="13" t="s">
        <v>72</v>
      </c>
      <c r="AY204" s="242" t="s">
        <v>144</v>
      </c>
    </row>
    <row r="205" spans="1:51" s="13" customFormat="1" ht="12">
      <c r="A205" s="13"/>
      <c r="B205" s="233"/>
      <c r="C205" s="234"/>
      <c r="D205" s="228" t="s">
        <v>155</v>
      </c>
      <c r="E205" s="235" t="s">
        <v>19</v>
      </c>
      <c r="F205" s="236" t="s">
        <v>280</v>
      </c>
      <c r="G205" s="234"/>
      <c r="H205" s="235" t="s">
        <v>19</v>
      </c>
      <c r="I205" s="237"/>
      <c r="J205" s="234"/>
      <c r="K205" s="234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155</v>
      </c>
      <c r="AU205" s="242" t="s">
        <v>81</v>
      </c>
      <c r="AV205" s="13" t="s">
        <v>79</v>
      </c>
      <c r="AW205" s="13" t="s">
        <v>34</v>
      </c>
      <c r="AX205" s="13" t="s">
        <v>72</v>
      </c>
      <c r="AY205" s="242" t="s">
        <v>144</v>
      </c>
    </row>
    <row r="206" spans="1:51" s="14" customFormat="1" ht="12">
      <c r="A206" s="14"/>
      <c r="B206" s="243"/>
      <c r="C206" s="244"/>
      <c r="D206" s="228" t="s">
        <v>155</v>
      </c>
      <c r="E206" s="245" t="s">
        <v>19</v>
      </c>
      <c r="F206" s="246" t="s">
        <v>281</v>
      </c>
      <c r="G206" s="244"/>
      <c r="H206" s="247">
        <v>63.711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155</v>
      </c>
      <c r="AU206" s="253" t="s">
        <v>81</v>
      </c>
      <c r="AV206" s="14" t="s">
        <v>81</v>
      </c>
      <c r="AW206" s="14" t="s">
        <v>34</v>
      </c>
      <c r="AX206" s="14" t="s">
        <v>72</v>
      </c>
      <c r="AY206" s="253" t="s">
        <v>144</v>
      </c>
    </row>
    <row r="207" spans="1:51" s="15" customFormat="1" ht="12">
      <c r="A207" s="15"/>
      <c r="B207" s="254"/>
      <c r="C207" s="255"/>
      <c r="D207" s="228" t="s">
        <v>155</v>
      </c>
      <c r="E207" s="256" t="s">
        <v>19</v>
      </c>
      <c r="F207" s="257" t="s">
        <v>158</v>
      </c>
      <c r="G207" s="255"/>
      <c r="H207" s="258">
        <v>63.711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4" t="s">
        <v>155</v>
      </c>
      <c r="AU207" s="264" t="s">
        <v>81</v>
      </c>
      <c r="AV207" s="15" t="s">
        <v>151</v>
      </c>
      <c r="AW207" s="15" t="s">
        <v>34</v>
      </c>
      <c r="AX207" s="15" t="s">
        <v>79</v>
      </c>
      <c r="AY207" s="264" t="s">
        <v>144</v>
      </c>
    </row>
    <row r="208" spans="1:65" s="2" customFormat="1" ht="19.8" customHeight="1">
      <c r="A208" s="40"/>
      <c r="B208" s="41"/>
      <c r="C208" s="215" t="s">
        <v>282</v>
      </c>
      <c r="D208" s="215" t="s">
        <v>146</v>
      </c>
      <c r="E208" s="216" t="s">
        <v>283</v>
      </c>
      <c r="F208" s="217" t="s">
        <v>284</v>
      </c>
      <c r="G208" s="218" t="s">
        <v>236</v>
      </c>
      <c r="H208" s="219">
        <v>240</v>
      </c>
      <c r="I208" s="220"/>
      <c r="J208" s="221">
        <f>ROUND(I208*H208,2)</f>
        <v>0</v>
      </c>
      <c r="K208" s="217" t="s">
        <v>150</v>
      </c>
      <c r="L208" s="46"/>
      <c r="M208" s="222" t="s">
        <v>19</v>
      </c>
      <c r="N208" s="223" t="s">
        <v>43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151</v>
      </c>
      <c r="AT208" s="226" t="s">
        <v>146</v>
      </c>
      <c r="AU208" s="226" t="s">
        <v>81</v>
      </c>
      <c r="AY208" s="19" t="s">
        <v>144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79</v>
      </c>
      <c r="BK208" s="227">
        <f>ROUND(I208*H208,2)</f>
        <v>0</v>
      </c>
      <c r="BL208" s="19" t="s">
        <v>151</v>
      </c>
      <c r="BM208" s="226" t="s">
        <v>285</v>
      </c>
    </row>
    <row r="209" spans="1:47" s="2" customFormat="1" ht="12">
      <c r="A209" s="40"/>
      <c r="B209" s="41"/>
      <c r="C209" s="42"/>
      <c r="D209" s="228" t="s">
        <v>153</v>
      </c>
      <c r="E209" s="42"/>
      <c r="F209" s="229" t="s">
        <v>286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153</v>
      </c>
      <c r="AU209" s="19" t="s">
        <v>81</v>
      </c>
    </row>
    <row r="210" spans="1:51" s="13" customFormat="1" ht="12">
      <c r="A210" s="13"/>
      <c r="B210" s="233"/>
      <c r="C210" s="234"/>
      <c r="D210" s="228" t="s">
        <v>155</v>
      </c>
      <c r="E210" s="235" t="s">
        <v>19</v>
      </c>
      <c r="F210" s="236" t="s">
        <v>212</v>
      </c>
      <c r="G210" s="234"/>
      <c r="H210" s="235" t="s">
        <v>19</v>
      </c>
      <c r="I210" s="237"/>
      <c r="J210" s="234"/>
      <c r="K210" s="234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155</v>
      </c>
      <c r="AU210" s="242" t="s">
        <v>81</v>
      </c>
      <c r="AV210" s="13" t="s">
        <v>79</v>
      </c>
      <c r="AW210" s="13" t="s">
        <v>34</v>
      </c>
      <c r="AX210" s="13" t="s">
        <v>72</v>
      </c>
      <c r="AY210" s="242" t="s">
        <v>144</v>
      </c>
    </row>
    <row r="211" spans="1:51" s="13" customFormat="1" ht="12">
      <c r="A211" s="13"/>
      <c r="B211" s="233"/>
      <c r="C211" s="234"/>
      <c r="D211" s="228" t="s">
        <v>155</v>
      </c>
      <c r="E211" s="235" t="s">
        <v>19</v>
      </c>
      <c r="F211" s="236" t="s">
        <v>287</v>
      </c>
      <c r="G211" s="234"/>
      <c r="H211" s="235" t="s">
        <v>19</v>
      </c>
      <c r="I211" s="237"/>
      <c r="J211" s="234"/>
      <c r="K211" s="234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155</v>
      </c>
      <c r="AU211" s="242" t="s">
        <v>81</v>
      </c>
      <c r="AV211" s="13" t="s">
        <v>79</v>
      </c>
      <c r="AW211" s="13" t="s">
        <v>34</v>
      </c>
      <c r="AX211" s="13" t="s">
        <v>72</v>
      </c>
      <c r="AY211" s="242" t="s">
        <v>144</v>
      </c>
    </row>
    <row r="212" spans="1:51" s="14" customFormat="1" ht="12">
      <c r="A212" s="14"/>
      <c r="B212" s="243"/>
      <c r="C212" s="244"/>
      <c r="D212" s="228" t="s">
        <v>155</v>
      </c>
      <c r="E212" s="245" t="s">
        <v>19</v>
      </c>
      <c r="F212" s="246" t="s">
        <v>288</v>
      </c>
      <c r="G212" s="244"/>
      <c r="H212" s="247">
        <v>240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155</v>
      </c>
      <c r="AU212" s="253" t="s">
        <v>81</v>
      </c>
      <c r="AV212" s="14" t="s">
        <v>81</v>
      </c>
      <c r="AW212" s="14" t="s">
        <v>34</v>
      </c>
      <c r="AX212" s="14" t="s">
        <v>72</v>
      </c>
      <c r="AY212" s="253" t="s">
        <v>144</v>
      </c>
    </row>
    <row r="213" spans="1:51" s="15" customFormat="1" ht="12">
      <c r="A213" s="15"/>
      <c r="B213" s="254"/>
      <c r="C213" s="255"/>
      <c r="D213" s="228" t="s">
        <v>155</v>
      </c>
      <c r="E213" s="256" t="s">
        <v>19</v>
      </c>
      <c r="F213" s="257" t="s">
        <v>158</v>
      </c>
      <c r="G213" s="255"/>
      <c r="H213" s="258">
        <v>240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4" t="s">
        <v>155</v>
      </c>
      <c r="AU213" s="264" t="s">
        <v>81</v>
      </c>
      <c r="AV213" s="15" t="s">
        <v>151</v>
      </c>
      <c r="AW213" s="15" t="s">
        <v>34</v>
      </c>
      <c r="AX213" s="15" t="s">
        <v>79</v>
      </c>
      <c r="AY213" s="264" t="s">
        <v>144</v>
      </c>
    </row>
    <row r="214" spans="1:65" s="2" customFormat="1" ht="19.8" customHeight="1">
      <c r="A214" s="40"/>
      <c r="B214" s="41"/>
      <c r="C214" s="215" t="s">
        <v>289</v>
      </c>
      <c r="D214" s="215" t="s">
        <v>146</v>
      </c>
      <c r="E214" s="216" t="s">
        <v>290</v>
      </c>
      <c r="F214" s="217" t="s">
        <v>291</v>
      </c>
      <c r="G214" s="218" t="s">
        <v>236</v>
      </c>
      <c r="H214" s="219">
        <v>420</v>
      </c>
      <c r="I214" s="220"/>
      <c r="J214" s="221">
        <f>ROUND(I214*H214,2)</f>
        <v>0</v>
      </c>
      <c r="K214" s="217" t="s">
        <v>150</v>
      </c>
      <c r="L214" s="46"/>
      <c r="M214" s="222" t="s">
        <v>19</v>
      </c>
      <c r="N214" s="223" t="s">
        <v>43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151</v>
      </c>
      <c r="AT214" s="226" t="s">
        <v>146</v>
      </c>
      <c r="AU214" s="226" t="s">
        <v>81</v>
      </c>
      <c r="AY214" s="19" t="s">
        <v>144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79</v>
      </c>
      <c r="BK214" s="227">
        <f>ROUND(I214*H214,2)</f>
        <v>0</v>
      </c>
      <c r="BL214" s="19" t="s">
        <v>151</v>
      </c>
      <c r="BM214" s="226" t="s">
        <v>292</v>
      </c>
    </row>
    <row r="215" spans="1:47" s="2" customFormat="1" ht="12">
      <c r="A215" s="40"/>
      <c r="B215" s="41"/>
      <c r="C215" s="42"/>
      <c r="D215" s="228" t="s">
        <v>153</v>
      </c>
      <c r="E215" s="42"/>
      <c r="F215" s="229" t="s">
        <v>293</v>
      </c>
      <c r="G215" s="42"/>
      <c r="H215" s="42"/>
      <c r="I215" s="230"/>
      <c r="J215" s="42"/>
      <c r="K215" s="42"/>
      <c r="L215" s="46"/>
      <c r="M215" s="231"/>
      <c r="N215" s="23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153</v>
      </c>
      <c r="AU215" s="19" t="s">
        <v>81</v>
      </c>
    </row>
    <row r="216" spans="1:51" s="13" customFormat="1" ht="12">
      <c r="A216" s="13"/>
      <c r="B216" s="233"/>
      <c r="C216" s="234"/>
      <c r="D216" s="228" t="s">
        <v>155</v>
      </c>
      <c r="E216" s="235" t="s">
        <v>19</v>
      </c>
      <c r="F216" s="236" t="s">
        <v>212</v>
      </c>
      <c r="G216" s="234"/>
      <c r="H216" s="235" t="s">
        <v>19</v>
      </c>
      <c r="I216" s="237"/>
      <c r="J216" s="234"/>
      <c r="K216" s="234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155</v>
      </c>
      <c r="AU216" s="242" t="s">
        <v>81</v>
      </c>
      <c r="AV216" s="13" t="s">
        <v>79</v>
      </c>
      <c r="AW216" s="13" t="s">
        <v>34</v>
      </c>
      <c r="AX216" s="13" t="s">
        <v>72</v>
      </c>
      <c r="AY216" s="242" t="s">
        <v>144</v>
      </c>
    </row>
    <row r="217" spans="1:51" s="13" customFormat="1" ht="12">
      <c r="A217" s="13"/>
      <c r="B217" s="233"/>
      <c r="C217" s="234"/>
      <c r="D217" s="228" t="s">
        <v>155</v>
      </c>
      <c r="E217" s="235" t="s">
        <v>19</v>
      </c>
      <c r="F217" s="236" t="s">
        <v>294</v>
      </c>
      <c r="G217" s="234"/>
      <c r="H217" s="235" t="s">
        <v>19</v>
      </c>
      <c r="I217" s="237"/>
      <c r="J217" s="234"/>
      <c r="K217" s="234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155</v>
      </c>
      <c r="AU217" s="242" t="s">
        <v>81</v>
      </c>
      <c r="AV217" s="13" t="s">
        <v>79</v>
      </c>
      <c r="AW217" s="13" t="s">
        <v>34</v>
      </c>
      <c r="AX217" s="13" t="s">
        <v>72</v>
      </c>
      <c r="AY217" s="242" t="s">
        <v>144</v>
      </c>
    </row>
    <row r="218" spans="1:51" s="14" customFormat="1" ht="12">
      <c r="A218" s="14"/>
      <c r="B218" s="243"/>
      <c r="C218" s="244"/>
      <c r="D218" s="228" t="s">
        <v>155</v>
      </c>
      <c r="E218" s="245" t="s">
        <v>19</v>
      </c>
      <c r="F218" s="246" t="s">
        <v>295</v>
      </c>
      <c r="G218" s="244"/>
      <c r="H218" s="247">
        <v>420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155</v>
      </c>
      <c r="AU218" s="253" t="s">
        <v>81</v>
      </c>
      <c r="AV218" s="14" t="s">
        <v>81</v>
      </c>
      <c r="AW218" s="14" t="s">
        <v>34</v>
      </c>
      <c r="AX218" s="14" t="s">
        <v>72</v>
      </c>
      <c r="AY218" s="253" t="s">
        <v>144</v>
      </c>
    </row>
    <row r="219" spans="1:51" s="15" customFormat="1" ht="12">
      <c r="A219" s="15"/>
      <c r="B219" s="254"/>
      <c r="C219" s="255"/>
      <c r="D219" s="228" t="s">
        <v>155</v>
      </c>
      <c r="E219" s="256" t="s">
        <v>19</v>
      </c>
      <c r="F219" s="257" t="s">
        <v>158</v>
      </c>
      <c r="G219" s="255"/>
      <c r="H219" s="258">
        <v>420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4" t="s">
        <v>155</v>
      </c>
      <c r="AU219" s="264" t="s">
        <v>81</v>
      </c>
      <c r="AV219" s="15" t="s">
        <v>151</v>
      </c>
      <c r="AW219" s="15" t="s">
        <v>34</v>
      </c>
      <c r="AX219" s="15" t="s">
        <v>79</v>
      </c>
      <c r="AY219" s="264" t="s">
        <v>144</v>
      </c>
    </row>
    <row r="220" spans="1:65" s="2" customFormat="1" ht="19.8" customHeight="1">
      <c r="A220" s="40"/>
      <c r="B220" s="41"/>
      <c r="C220" s="215" t="s">
        <v>296</v>
      </c>
      <c r="D220" s="215" t="s">
        <v>146</v>
      </c>
      <c r="E220" s="216" t="s">
        <v>297</v>
      </c>
      <c r="F220" s="217" t="s">
        <v>298</v>
      </c>
      <c r="G220" s="218" t="s">
        <v>236</v>
      </c>
      <c r="H220" s="219">
        <v>10.045</v>
      </c>
      <c r="I220" s="220"/>
      <c r="J220" s="221">
        <f>ROUND(I220*H220,2)</f>
        <v>0</v>
      </c>
      <c r="K220" s="217" t="s">
        <v>150</v>
      </c>
      <c r="L220" s="46"/>
      <c r="M220" s="222" t="s">
        <v>19</v>
      </c>
      <c r="N220" s="223" t="s">
        <v>43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151</v>
      </c>
      <c r="AT220" s="226" t="s">
        <v>146</v>
      </c>
      <c r="AU220" s="226" t="s">
        <v>81</v>
      </c>
      <c r="AY220" s="19" t="s">
        <v>144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79</v>
      </c>
      <c r="BK220" s="227">
        <f>ROUND(I220*H220,2)</f>
        <v>0</v>
      </c>
      <c r="BL220" s="19" t="s">
        <v>151</v>
      </c>
      <c r="BM220" s="226" t="s">
        <v>299</v>
      </c>
    </row>
    <row r="221" spans="1:47" s="2" customFormat="1" ht="12">
      <c r="A221" s="40"/>
      <c r="B221" s="41"/>
      <c r="C221" s="42"/>
      <c r="D221" s="228" t="s">
        <v>153</v>
      </c>
      <c r="E221" s="42"/>
      <c r="F221" s="229" t="s">
        <v>300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153</v>
      </c>
      <c r="AU221" s="19" t="s">
        <v>81</v>
      </c>
    </row>
    <row r="222" spans="1:51" s="13" customFormat="1" ht="12">
      <c r="A222" s="13"/>
      <c r="B222" s="233"/>
      <c r="C222" s="234"/>
      <c r="D222" s="228" t="s">
        <v>155</v>
      </c>
      <c r="E222" s="235" t="s">
        <v>19</v>
      </c>
      <c r="F222" s="236" t="s">
        <v>301</v>
      </c>
      <c r="G222" s="234"/>
      <c r="H222" s="235" t="s">
        <v>19</v>
      </c>
      <c r="I222" s="237"/>
      <c r="J222" s="234"/>
      <c r="K222" s="234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155</v>
      </c>
      <c r="AU222" s="242" t="s">
        <v>81</v>
      </c>
      <c r="AV222" s="13" t="s">
        <v>79</v>
      </c>
      <c r="AW222" s="13" t="s">
        <v>34</v>
      </c>
      <c r="AX222" s="13" t="s">
        <v>72</v>
      </c>
      <c r="AY222" s="242" t="s">
        <v>144</v>
      </c>
    </row>
    <row r="223" spans="1:51" s="13" customFormat="1" ht="12">
      <c r="A223" s="13"/>
      <c r="B223" s="233"/>
      <c r="C223" s="234"/>
      <c r="D223" s="228" t="s">
        <v>155</v>
      </c>
      <c r="E223" s="235" t="s">
        <v>19</v>
      </c>
      <c r="F223" s="236" t="s">
        <v>255</v>
      </c>
      <c r="G223" s="234"/>
      <c r="H223" s="235" t="s">
        <v>19</v>
      </c>
      <c r="I223" s="237"/>
      <c r="J223" s="234"/>
      <c r="K223" s="234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155</v>
      </c>
      <c r="AU223" s="242" t="s">
        <v>81</v>
      </c>
      <c r="AV223" s="13" t="s">
        <v>79</v>
      </c>
      <c r="AW223" s="13" t="s">
        <v>34</v>
      </c>
      <c r="AX223" s="13" t="s">
        <v>72</v>
      </c>
      <c r="AY223" s="242" t="s">
        <v>144</v>
      </c>
    </row>
    <row r="224" spans="1:51" s="13" customFormat="1" ht="12">
      <c r="A224" s="13"/>
      <c r="B224" s="233"/>
      <c r="C224" s="234"/>
      <c r="D224" s="228" t="s">
        <v>155</v>
      </c>
      <c r="E224" s="235" t="s">
        <v>19</v>
      </c>
      <c r="F224" s="236" t="s">
        <v>302</v>
      </c>
      <c r="G224" s="234"/>
      <c r="H224" s="235" t="s">
        <v>19</v>
      </c>
      <c r="I224" s="237"/>
      <c r="J224" s="234"/>
      <c r="K224" s="234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155</v>
      </c>
      <c r="AU224" s="242" t="s">
        <v>81</v>
      </c>
      <c r="AV224" s="13" t="s">
        <v>79</v>
      </c>
      <c r="AW224" s="13" t="s">
        <v>34</v>
      </c>
      <c r="AX224" s="13" t="s">
        <v>72</v>
      </c>
      <c r="AY224" s="242" t="s">
        <v>144</v>
      </c>
    </row>
    <row r="225" spans="1:51" s="14" customFormat="1" ht="12">
      <c r="A225" s="14"/>
      <c r="B225" s="243"/>
      <c r="C225" s="244"/>
      <c r="D225" s="228" t="s">
        <v>155</v>
      </c>
      <c r="E225" s="245" t="s">
        <v>19</v>
      </c>
      <c r="F225" s="246" t="s">
        <v>303</v>
      </c>
      <c r="G225" s="244"/>
      <c r="H225" s="247">
        <v>2.482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155</v>
      </c>
      <c r="AU225" s="253" t="s">
        <v>81</v>
      </c>
      <c r="AV225" s="14" t="s">
        <v>81</v>
      </c>
      <c r="AW225" s="14" t="s">
        <v>34</v>
      </c>
      <c r="AX225" s="14" t="s">
        <v>72</v>
      </c>
      <c r="AY225" s="253" t="s">
        <v>144</v>
      </c>
    </row>
    <row r="226" spans="1:51" s="14" customFormat="1" ht="12">
      <c r="A226" s="14"/>
      <c r="B226" s="243"/>
      <c r="C226" s="244"/>
      <c r="D226" s="228" t="s">
        <v>155</v>
      </c>
      <c r="E226" s="245" t="s">
        <v>19</v>
      </c>
      <c r="F226" s="246" t="s">
        <v>304</v>
      </c>
      <c r="G226" s="244"/>
      <c r="H226" s="247">
        <v>2.693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155</v>
      </c>
      <c r="AU226" s="253" t="s">
        <v>81</v>
      </c>
      <c r="AV226" s="14" t="s">
        <v>81</v>
      </c>
      <c r="AW226" s="14" t="s">
        <v>34</v>
      </c>
      <c r="AX226" s="14" t="s">
        <v>72</v>
      </c>
      <c r="AY226" s="253" t="s">
        <v>144</v>
      </c>
    </row>
    <row r="227" spans="1:51" s="14" customFormat="1" ht="12">
      <c r="A227" s="14"/>
      <c r="B227" s="243"/>
      <c r="C227" s="244"/>
      <c r="D227" s="228" t="s">
        <v>155</v>
      </c>
      <c r="E227" s="245" t="s">
        <v>19</v>
      </c>
      <c r="F227" s="246" t="s">
        <v>305</v>
      </c>
      <c r="G227" s="244"/>
      <c r="H227" s="247">
        <v>3.59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155</v>
      </c>
      <c r="AU227" s="253" t="s">
        <v>81</v>
      </c>
      <c r="AV227" s="14" t="s">
        <v>81</v>
      </c>
      <c r="AW227" s="14" t="s">
        <v>34</v>
      </c>
      <c r="AX227" s="14" t="s">
        <v>72</v>
      </c>
      <c r="AY227" s="253" t="s">
        <v>144</v>
      </c>
    </row>
    <row r="228" spans="1:51" s="14" customFormat="1" ht="12">
      <c r="A228" s="14"/>
      <c r="B228" s="243"/>
      <c r="C228" s="244"/>
      <c r="D228" s="228" t="s">
        <v>155</v>
      </c>
      <c r="E228" s="245" t="s">
        <v>19</v>
      </c>
      <c r="F228" s="246" t="s">
        <v>306</v>
      </c>
      <c r="G228" s="244"/>
      <c r="H228" s="247">
        <v>1.28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155</v>
      </c>
      <c r="AU228" s="253" t="s">
        <v>81</v>
      </c>
      <c r="AV228" s="14" t="s">
        <v>81</v>
      </c>
      <c r="AW228" s="14" t="s">
        <v>34</v>
      </c>
      <c r="AX228" s="14" t="s">
        <v>72</v>
      </c>
      <c r="AY228" s="253" t="s">
        <v>144</v>
      </c>
    </row>
    <row r="229" spans="1:51" s="15" customFormat="1" ht="12">
      <c r="A229" s="15"/>
      <c r="B229" s="254"/>
      <c r="C229" s="255"/>
      <c r="D229" s="228" t="s">
        <v>155</v>
      </c>
      <c r="E229" s="256" t="s">
        <v>19</v>
      </c>
      <c r="F229" s="257" t="s">
        <v>158</v>
      </c>
      <c r="G229" s="255"/>
      <c r="H229" s="258">
        <v>10.045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4" t="s">
        <v>155</v>
      </c>
      <c r="AU229" s="264" t="s">
        <v>81</v>
      </c>
      <c r="AV229" s="15" t="s">
        <v>151</v>
      </c>
      <c r="AW229" s="15" t="s">
        <v>34</v>
      </c>
      <c r="AX229" s="15" t="s">
        <v>79</v>
      </c>
      <c r="AY229" s="264" t="s">
        <v>144</v>
      </c>
    </row>
    <row r="230" spans="1:65" s="2" customFormat="1" ht="14.4" customHeight="1">
      <c r="A230" s="40"/>
      <c r="B230" s="41"/>
      <c r="C230" s="215" t="s">
        <v>307</v>
      </c>
      <c r="D230" s="215" t="s">
        <v>146</v>
      </c>
      <c r="E230" s="216" t="s">
        <v>308</v>
      </c>
      <c r="F230" s="217" t="s">
        <v>309</v>
      </c>
      <c r="G230" s="218" t="s">
        <v>161</v>
      </c>
      <c r="H230" s="219">
        <v>225</v>
      </c>
      <c r="I230" s="220"/>
      <c r="J230" s="221">
        <f>ROUND(I230*H230,2)</f>
        <v>0</v>
      </c>
      <c r="K230" s="217" t="s">
        <v>150</v>
      </c>
      <c r="L230" s="46"/>
      <c r="M230" s="222" t="s">
        <v>19</v>
      </c>
      <c r="N230" s="223" t="s">
        <v>43</v>
      </c>
      <c r="O230" s="86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151</v>
      </c>
      <c r="AT230" s="226" t="s">
        <v>146</v>
      </c>
      <c r="AU230" s="226" t="s">
        <v>81</v>
      </c>
      <c r="AY230" s="19" t="s">
        <v>144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79</v>
      </c>
      <c r="BK230" s="227">
        <f>ROUND(I230*H230,2)</f>
        <v>0</v>
      </c>
      <c r="BL230" s="19" t="s">
        <v>151</v>
      </c>
      <c r="BM230" s="226" t="s">
        <v>310</v>
      </c>
    </row>
    <row r="231" spans="1:47" s="2" customFormat="1" ht="12">
      <c r="A231" s="40"/>
      <c r="B231" s="41"/>
      <c r="C231" s="42"/>
      <c r="D231" s="228" t="s">
        <v>153</v>
      </c>
      <c r="E231" s="42"/>
      <c r="F231" s="229" t="s">
        <v>311</v>
      </c>
      <c r="G231" s="42"/>
      <c r="H231" s="42"/>
      <c r="I231" s="230"/>
      <c r="J231" s="42"/>
      <c r="K231" s="42"/>
      <c r="L231" s="46"/>
      <c r="M231" s="231"/>
      <c r="N231" s="23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153</v>
      </c>
      <c r="AU231" s="19" t="s">
        <v>81</v>
      </c>
    </row>
    <row r="232" spans="1:51" s="13" customFormat="1" ht="12">
      <c r="A232" s="13"/>
      <c r="B232" s="233"/>
      <c r="C232" s="234"/>
      <c r="D232" s="228" t="s">
        <v>155</v>
      </c>
      <c r="E232" s="235" t="s">
        <v>19</v>
      </c>
      <c r="F232" s="236" t="s">
        <v>156</v>
      </c>
      <c r="G232" s="234"/>
      <c r="H232" s="235" t="s">
        <v>19</v>
      </c>
      <c r="I232" s="237"/>
      <c r="J232" s="234"/>
      <c r="K232" s="234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155</v>
      </c>
      <c r="AU232" s="242" t="s">
        <v>81</v>
      </c>
      <c r="AV232" s="13" t="s">
        <v>79</v>
      </c>
      <c r="AW232" s="13" t="s">
        <v>34</v>
      </c>
      <c r="AX232" s="13" t="s">
        <v>72</v>
      </c>
      <c r="AY232" s="242" t="s">
        <v>144</v>
      </c>
    </row>
    <row r="233" spans="1:51" s="13" customFormat="1" ht="12">
      <c r="A233" s="13"/>
      <c r="B233" s="233"/>
      <c r="C233" s="234"/>
      <c r="D233" s="228" t="s">
        <v>155</v>
      </c>
      <c r="E233" s="235" t="s">
        <v>19</v>
      </c>
      <c r="F233" s="236" t="s">
        <v>312</v>
      </c>
      <c r="G233" s="234"/>
      <c r="H233" s="235" t="s">
        <v>19</v>
      </c>
      <c r="I233" s="237"/>
      <c r="J233" s="234"/>
      <c r="K233" s="234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155</v>
      </c>
      <c r="AU233" s="242" t="s">
        <v>81</v>
      </c>
      <c r="AV233" s="13" t="s">
        <v>79</v>
      </c>
      <c r="AW233" s="13" t="s">
        <v>34</v>
      </c>
      <c r="AX233" s="13" t="s">
        <v>72</v>
      </c>
      <c r="AY233" s="242" t="s">
        <v>144</v>
      </c>
    </row>
    <row r="234" spans="1:51" s="14" customFormat="1" ht="12">
      <c r="A234" s="14"/>
      <c r="B234" s="243"/>
      <c r="C234" s="244"/>
      <c r="D234" s="228" t="s">
        <v>155</v>
      </c>
      <c r="E234" s="245" t="s">
        <v>19</v>
      </c>
      <c r="F234" s="246" t="s">
        <v>174</v>
      </c>
      <c r="G234" s="244"/>
      <c r="H234" s="247">
        <v>225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155</v>
      </c>
      <c r="AU234" s="253" t="s">
        <v>81</v>
      </c>
      <c r="AV234" s="14" t="s">
        <v>81</v>
      </c>
      <c r="AW234" s="14" t="s">
        <v>34</v>
      </c>
      <c r="AX234" s="14" t="s">
        <v>72</v>
      </c>
      <c r="AY234" s="253" t="s">
        <v>144</v>
      </c>
    </row>
    <row r="235" spans="1:51" s="15" customFormat="1" ht="12">
      <c r="A235" s="15"/>
      <c r="B235" s="254"/>
      <c r="C235" s="255"/>
      <c r="D235" s="228" t="s">
        <v>155</v>
      </c>
      <c r="E235" s="256" t="s">
        <v>19</v>
      </c>
      <c r="F235" s="257" t="s">
        <v>158</v>
      </c>
      <c r="G235" s="255"/>
      <c r="H235" s="258">
        <v>225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4" t="s">
        <v>155</v>
      </c>
      <c r="AU235" s="264" t="s">
        <v>81</v>
      </c>
      <c r="AV235" s="15" t="s">
        <v>151</v>
      </c>
      <c r="AW235" s="15" t="s">
        <v>34</v>
      </c>
      <c r="AX235" s="15" t="s">
        <v>79</v>
      </c>
      <c r="AY235" s="264" t="s">
        <v>144</v>
      </c>
    </row>
    <row r="236" spans="1:65" s="2" customFormat="1" ht="14.4" customHeight="1">
      <c r="A236" s="40"/>
      <c r="B236" s="41"/>
      <c r="C236" s="215" t="s">
        <v>313</v>
      </c>
      <c r="D236" s="215" t="s">
        <v>146</v>
      </c>
      <c r="E236" s="216" t="s">
        <v>314</v>
      </c>
      <c r="F236" s="217" t="s">
        <v>315</v>
      </c>
      <c r="G236" s="218" t="s">
        <v>161</v>
      </c>
      <c r="H236" s="219">
        <v>49</v>
      </c>
      <c r="I236" s="220"/>
      <c r="J236" s="221">
        <f>ROUND(I236*H236,2)</f>
        <v>0</v>
      </c>
      <c r="K236" s="217" t="s">
        <v>150</v>
      </c>
      <c r="L236" s="46"/>
      <c r="M236" s="222" t="s">
        <v>19</v>
      </c>
      <c r="N236" s="223" t="s">
        <v>43</v>
      </c>
      <c r="O236" s="86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151</v>
      </c>
      <c r="AT236" s="226" t="s">
        <v>146</v>
      </c>
      <c r="AU236" s="226" t="s">
        <v>81</v>
      </c>
      <c r="AY236" s="19" t="s">
        <v>144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79</v>
      </c>
      <c r="BK236" s="227">
        <f>ROUND(I236*H236,2)</f>
        <v>0</v>
      </c>
      <c r="BL236" s="19" t="s">
        <v>151</v>
      </c>
      <c r="BM236" s="226" t="s">
        <v>316</v>
      </c>
    </row>
    <row r="237" spans="1:47" s="2" customFormat="1" ht="12">
      <c r="A237" s="40"/>
      <c r="B237" s="41"/>
      <c r="C237" s="42"/>
      <c r="D237" s="228" t="s">
        <v>153</v>
      </c>
      <c r="E237" s="42"/>
      <c r="F237" s="229" t="s">
        <v>317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153</v>
      </c>
      <c r="AU237" s="19" t="s">
        <v>81</v>
      </c>
    </row>
    <row r="238" spans="1:51" s="13" customFormat="1" ht="12">
      <c r="A238" s="13"/>
      <c r="B238" s="233"/>
      <c r="C238" s="234"/>
      <c r="D238" s="228" t="s">
        <v>155</v>
      </c>
      <c r="E238" s="235" t="s">
        <v>19</v>
      </c>
      <c r="F238" s="236" t="s">
        <v>156</v>
      </c>
      <c r="G238" s="234"/>
      <c r="H238" s="235" t="s">
        <v>19</v>
      </c>
      <c r="I238" s="237"/>
      <c r="J238" s="234"/>
      <c r="K238" s="234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155</v>
      </c>
      <c r="AU238" s="242" t="s">
        <v>81</v>
      </c>
      <c r="AV238" s="13" t="s">
        <v>79</v>
      </c>
      <c r="AW238" s="13" t="s">
        <v>34</v>
      </c>
      <c r="AX238" s="13" t="s">
        <v>72</v>
      </c>
      <c r="AY238" s="242" t="s">
        <v>144</v>
      </c>
    </row>
    <row r="239" spans="1:51" s="13" customFormat="1" ht="12">
      <c r="A239" s="13"/>
      <c r="B239" s="233"/>
      <c r="C239" s="234"/>
      <c r="D239" s="228" t="s">
        <v>155</v>
      </c>
      <c r="E239" s="235" t="s">
        <v>19</v>
      </c>
      <c r="F239" s="236" t="s">
        <v>318</v>
      </c>
      <c r="G239" s="234"/>
      <c r="H239" s="235" t="s">
        <v>19</v>
      </c>
      <c r="I239" s="237"/>
      <c r="J239" s="234"/>
      <c r="K239" s="234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155</v>
      </c>
      <c r="AU239" s="242" t="s">
        <v>81</v>
      </c>
      <c r="AV239" s="13" t="s">
        <v>79</v>
      </c>
      <c r="AW239" s="13" t="s">
        <v>34</v>
      </c>
      <c r="AX239" s="13" t="s">
        <v>72</v>
      </c>
      <c r="AY239" s="242" t="s">
        <v>144</v>
      </c>
    </row>
    <row r="240" spans="1:51" s="14" customFormat="1" ht="12">
      <c r="A240" s="14"/>
      <c r="B240" s="243"/>
      <c r="C240" s="244"/>
      <c r="D240" s="228" t="s">
        <v>155</v>
      </c>
      <c r="E240" s="245" t="s">
        <v>19</v>
      </c>
      <c r="F240" s="246" t="s">
        <v>169</v>
      </c>
      <c r="G240" s="244"/>
      <c r="H240" s="247">
        <v>49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155</v>
      </c>
      <c r="AU240" s="253" t="s">
        <v>81</v>
      </c>
      <c r="AV240" s="14" t="s">
        <v>81</v>
      </c>
      <c r="AW240" s="14" t="s">
        <v>34</v>
      </c>
      <c r="AX240" s="14" t="s">
        <v>72</v>
      </c>
      <c r="AY240" s="253" t="s">
        <v>144</v>
      </c>
    </row>
    <row r="241" spans="1:51" s="15" customFormat="1" ht="12">
      <c r="A241" s="15"/>
      <c r="B241" s="254"/>
      <c r="C241" s="255"/>
      <c r="D241" s="228" t="s">
        <v>155</v>
      </c>
      <c r="E241" s="256" t="s">
        <v>19</v>
      </c>
      <c r="F241" s="257" t="s">
        <v>158</v>
      </c>
      <c r="G241" s="255"/>
      <c r="H241" s="258">
        <v>49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4" t="s">
        <v>155</v>
      </c>
      <c r="AU241" s="264" t="s">
        <v>81</v>
      </c>
      <c r="AV241" s="15" t="s">
        <v>151</v>
      </c>
      <c r="AW241" s="15" t="s">
        <v>34</v>
      </c>
      <c r="AX241" s="15" t="s">
        <v>79</v>
      </c>
      <c r="AY241" s="264" t="s">
        <v>144</v>
      </c>
    </row>
    <row r="242" spans="1:65" s="2" customFormat="1" ht="14.4" customHeight="1">
      <c r="A242" s="40"/>
      <c r="B242" s="41"/>
      <c r="C242" s="215" t="s">
        <v>7</v>
      </c>
      <c r="D242" s="215" t="s">
        <v>146</v>
      </c>
      <c r="E242" s="216" t="s">
        <v>319</v>
      </c>
      <c r="F242" s="217" t="s">
        <v>320</v>
      </c>
      <c r="G242" s="218" t="s">
        <v>161</v>
      </c>
      <c r="H242" s="219">
        <v>225</v>
      </c>
      <c r="I242" s="220"/>
      <c r="J242" s="221">
        <f>ROUND(I242*H242,2)</f>
        <v>0</v>
      </c>
      <c r="K242" s="217" t="s">
        <v>150</v>
      </c>
      <c r="L242" s="46"/>
      <c r="M242" s="222" t="s">
        <v>19</v>
      </c>
      <c r="N242" s="223" t="s">
        <v>43</v>
      </c>
      <c r="O242" s="86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6" t="s">
        <v>151</v>
      </c>
      <c r="AT242" s="226" t="s">
        <v>146</v>
      </c>
      <c r="AU242" s="226" t="s">
        <v>81</v>
      </c>
      <c r="AY242" s="19" t="s">
        <v>144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9" t="s">
        <v>79</v>
      </c>
      <c r="BK242" s="227">
        <f>ROUND(I242*H242,2)</f>
        <v>0</v>
      </c>
      <c r="BL242" s="19" t="s">
        <v>151</v>
      </c>
      <c r="BM242" s="226" t="s">
        <v>321</v>
      </c>
    </row>
    <row r="243" spans="1:47" s="2" customFormat="1" ht="12">
      <c r="A243" s="40"/>
      <c r="B243" s="41"/>
      <c r="C243" s="42"/>
      <c r="D243" s="228" t="s">
        <v>153</v>
      </c>
      <c r="E243" s="42"/>
      <c r="F243" s="229" t="s">
        <v>322</v>
      </c>
      <c r="G243" s="42"/>
      <c r="H243" s="42"/>
      <c r="I243" s="230"/>
      <c r="J243" s="42"/>
      <c r="K243" s="42"/>
      <c r="L243" s="46"/>
      <c r="M243" s="231"/>
      <c r="N243" s="232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153</v>
      </c>
      <c r="AU243" s="19" t="s">
        <v>81</v>
      </c>
    </row>
    <row r="244" spans="1:51" s="13" customFormat="1" ht="12">
      <c r="A244" s="13"/>
      <c r="B244" s="233"/>
      <c r="C244" s="234"/>
      <c r="D244" s="228" t="s">
        <v>155</v>
      </c>
      <c r="E244" s="235" t="s">
        <v>19</v>
      </c>
      <c r="F244" s="236" t="s">
        <v>156</v>
      </c>
      <c r="G244" s="234"/>
      <c r="H244" s="235" t="s">
        <v>19</v>
      </c>
      <c r="I244" s="237"/>
      <c r="J244" s="234"/>
      <c r="K244" s="234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155</v>
      </c>
      <c r="AU244" s="242" t="s">
        <v>81</v>
      </c>
      <c r="AV244" s="13" t="s">
        <v>79</v>
      </c>
      <c r="AW244" s="13" t="s">
        <v>34</v>
      </c>
      <c r="AX244" s="13" t="s">
        <v>72</v>
      </c>
      <c r="AY244" s="242" t="s">
        <v>144</v>
      </c>
    </row>
    <row r="245" spans="1:51" s="13" customFormat="1" ht="12">
      <c r="A245" s="13"/>
      <c r="B245" s="233"/>
      <c r="C245" s="234"/>
      <c r="D245" s="228" t="s">
        <v>155</v>
      </c>
      <c r="E245" s="235" t="s">
        <v>19</v>
      </c>
      <c r="F245" s="236" t="s">
        <v>323</v>
      </c>
      <c r="G245" s="234"/>
      <c r="H245" s="235" t="s">
        <v>19</v>
      </c>
      <c r="I245" s="237"/>
      <c r="J245" s="234"/>
      <c r="K245" s="234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155</v>
      </c>
      <c r="AU245" s="242" t="s">
        <v>81</v>
      </c>
      <c r="AV245" s="13" t="s">
        <v>79</v>
      </c>
      <c r="AW245" s="13" t="s">
        <v>34</v>
      </c>
      <c r="AX245" s="13" t="s">
        <v>72</v>
      </c>
      <c r="AY245" s="242" t="s">
        <v>144</v>
      </c>
    </row>
    <row r="246" spans="1:51" s="14" customFormat="1" ht="12">
      <c r="A246" s="14"/>
      <c r="B246" s="243"/>
      <c r="C246" s="244"/>
      <c r="D246" s="228" t="s">
        <v>155</v>
      </c>
      <c r="E246" s="245" t="s">
        <v>19</v>
      </c>
      <c r="F246" s="246" t="s">
        <v>174</v>
      </c>
      <c r="G246" s="244"/>
      <c r="H246" s="247">
        <v>225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155</v>
      </c>
      <c r="AU246" s="253" t="s">
        <v>81</v>
      </c>
      <c r="AV246" s="14" t="s">
        <v>81</v>
      </c>
      <c r="AW246" s="14" t="s">
        <v>34</v>
      </c>
      <c r="AX246" s="14" t="s">
        <v>72</v>
      </c>
      <c r="AY246" s="253" t="s">
        <v>144</v>
      </c>
    </row>
    <row r="247" spans="1:51" s="15" customFormat="1" ht="12">
      <c r="A247" s="15"/>
      <c r="B247" s="254"/>
      <c r="C247" s="255"/>
      <c r="D247" s="228" t="s">
        <v>155</v>
      </c>
      <c r="E247" s="256" t="s">
        <v>19</v>
      </c>
      <c r="F247" s="257" t="s">
        <v>158</v>
      </c>
      <c r="G247" s="255"/>
      <c r="H247" s="258">
        <v>225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4" t="s">
        <v>155</v>
      </c>
      <c r="AU247" s="264" t="s">
        <v>81</v>
      </c>
      <c r="AV247" s="15" t="s">
        <v>151</v>
      </c>
      <c r="AW247" s="15" t="s">
        <v>34</v>
      </c>
      <c r="AX247" s="15" t="s">
        <v>79</v>
      </c>
      <c r="AY247" s="264" t="s">
        <v>144</v>
      </c>
    </row>
    <row r="248" spans="1:65" s="2" customFormat="1" ht="14.4" customHeight="1">
      <c r="A248" s="40"/>
      <c r="B248" s="41"/>
      <c r="C248" s="215" t="s">
        <v>324</v>
      </c>
      <c r="D248" s="215" t="s">
        <v>146</v>
      </c>
      <c r="E248" s="216" t="s">
        <v>325</v>
      </c>
      <c r="F248" s="217" t="s">
        <v>326</v>
      </c>
      <c r="G248" s="218" t="s">
        <v>161</v>
      </c>
      <c r="H248" s="219">
        <v>49</v>
      </c>
      <c r="I248" s="220"/>
      <c r="J248" s="221">
        <f>ROUND(I248*H248,2)</f>
        <v>0</v>
      </c>
      <c r="K248" s="217" t="s">
        <v>150</v>
      </c>
      <c r="L248" s="46"/>
      <c r="M248" s="222" t="s">
        <v>19</v>
      </c>
      <c r="N248" s="223" t="s">
        <v>43</v>
      </c>
      <c r="O248" s="86"/>
      <c r="P248" s="224">
        <f>O248*H248</f>
        <v>0</v>
      </c>
      <c r="Q248" s="224">
        <v>0</v>
      </c>
      <c r="R248" s="224">
        <f>Q248*H248</f>
        <v>0</v>
      </c>
      <c r="S248" s="224">
        <v>0</v>
      </c>
      <c r="T248" s="225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6" t="s">
        <v>151</v>
      </c>
      <c r="AT248" s="226" t="s">
        <v>146</v>
      </c>
      <c r="AU248" s="226" t="s">
        <v>81</v>
      </c>
      <c r="AY248" s="19" t="s">
        <v>144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19" t="s">
        <v>79</v>
      </c>
      <c r="BK248" s="227">
        <f>ROUND(I248*H248,2)</f>
        <v>0</v>
      </c>
      <c r="BL248" s="19" t="s">
        <v>151</v>
      </c>
      <c r="BM248" s="226" t="s">
        <v>327</v>
      </c>
    </row>
    <row r="249" spans="1:47" s="2" customFormat="1" ht="12">
      <c r="A249" s="40"/>
      <c r="B249" s="41"/>
      <c r="C249" s="42"/>
      <c r="D249" s="228" t="s">
        <v>153</v>
      </c>
      <c r="E249" s="42"/>
      <c r="F249" s="229" t="s">
        <v>328</v>
      </c>
      <c r="G249" s="42"/>
      <c r="H249" s="42"/>
      <c r="I249" s="230"/>
      <c r="J249" s="42"/>
      <c r="K249" s="42"/>
      <c r="L249" s="46"/>
      <c r="M249" s="231"/>
      <c r="N249" s="232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153</v>
      </c>
      <c r="AU249" s="19" t="s">
        <v>81</v>
      </c>
    </row>
    <row r="250" spans="1:51" s="13" customFormat="1" ht="12">
      <c r="A250" s="13"/>
      <c r="B250" s="233"/>
      <c r="C250" s="234"/>
      <c r="D250" s="228" t="s">
        <v>155</v>
      </c>
      <c r="E250" s="235" t="s">
        <v>19</v>
      </c>
      <c r="F250" s="236" t="s">
        <v>156</v>
      </c>
      <c r="G250" s="234"/>
      <c r="H250" s="235" t="s">
        <v>19</v>
      </c>
      <c r="I250" s="237"/>
      <c r="J250" s="234"/>
      <c r="K250" s="234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155</v>
      </c>
      <c r="AU250" s="242" t="s">
        <v>81</v>
      </c>
      <c r="AV250" s="13" t="s">
        <v>79</v>
      </c>
      <c r="AW250" s="13" t="s">
        <v>34</v>
      </c>
      <c r="AX250" s="13" t="s">
        <v>72</v>
      </c>
      <c r="AY250" s="242" t="s">
        <v>144</v>
      </c>
    </row>
    <row r="251" spans="1:51" s="13" customFormat="1" ht="12">
      <c r="A251" s="13"/>
      <c r="B251" s="233"/>
      <c r="C251" s="234"/>
      <c r="D251" s="228" t="s">
        <v>155</v>
      </c>
      <c r="E251" s="235" t="s">
        <v>19</v>
      </c>
      <c r="F251" s="236" t="s">
        <v>323</v>
      </c>
      <c r="G251" s="234"/>
      <c r="H251" s="235" t="s">
        <v>19</v>
      </c>
      <c r="I251" s="237"/>
      <c r="J251" s="234"/>
      <c r="K251" s="234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155</v>
      </c>
      <c r="AU251" s="242" t="s">
        <v>81</v>
      </c>
      <c r="AV251" s="13" t="s">
        <v>79</v>
      </c>
      <c r="AW251" s="13" t="s">
        <v>34</v>
      </c>
      <c r="AX251" s="13" t="s">
        <v>72</v>
      </c>
      <c r="AY251" s="242" t="s">
        <v>144</v>
      </c>
    </row>
    <row r="252" spans="1:51" s="14" customFormat="1" ht="12">
      <c r="A252" s="14"/>
      <c r="B252" s="243"/>
      <c r="C252" s="244"/>
      <c r="D252" s="228" t="s">
        <v>155</v>
      </c>
      <c r="E252" s="245" t="s">
        <v>19</v>
      </c>
      <c r="F252" s="246" t="s">
        <v>169</v>
      </c>
      <c r="G252" s="244"/>
      <c r="H252" s="247">
        <v>49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155</v>
      </c>
      <c r="AU252" s="253" t="s">
        <v>81</v>
      </c>
      <c r="AV252" s="14" t="s">
        <v>81</v>
      </c>
      <c r="AW252" s="14" t="s">
        <v>34</v>
      </c>
      <c r="AX252" s="14" t="s">
        <v>72</v>
      </c>
      <c r="AY252" s="253" t="s">
        <v>144</v>
      </c>
    </row>
    <row r="253" spans="1:51" s="15" customFormat="1" ht="12">
      <c r="A253" s="15"/>
      <c r="B253" s="254"/>
      <c r="C253" s="255"/>
      <c r="D253" s="228" t="s">
        <v>155</v>
      </c>
      <c r="E253" s="256" t="s">
        <v>19</v>
      </c>
      <c r="F253" s="257" t="s">
        <v>158</v>
      </c>
      <c r="G253" s="255"/>
      <c r="H253" s="258">
        <v>49</v>
      </c>
      <c r="I253" s="259"/>
      <c r="J253" s="255"/>
      <c r="K253" s="255"/>
      <c r="L253" s="260"/>
      <c r="M253" s="261"/>
      <c r="N253" s="262"/>
      <c r="O253" s="262"/>
      <c r="P253" s="262"/>
      <c r="Q253" s="262"/>
      <c r="R253" s="262"/>
      <c r="S253" s="262"/>
      <c r="T253" s="26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4" t="s">
        <v>155</v>
      </c>
      <c r="AU253" s="264" t="s">
        <v>81</v>
      </c>
      <c r="AV253" s="15" t="s">
        <v>151</v>
      </c>
      <c r="AW253" s="15" t="s">
        <v>34</v>
      </c>
      <c r="AX253" s="15" t="s">
        <v>79</v>
      </c>
      <c r="AY253" s="264" t="s">
        <v>144</v>
      </c>
    </row>
    <row r="254" spans="1:65" s="2" customFormat="1" ht="14.4" customHeight="1">
      <c r="A254" s="40"/>
      <c r="B254" s="41"/>
      <c r="C254" s="215" t="s">
        <v>329</v>
      </c>
      <c r="D254" s="215" t="s">
        <v>146</v>
      </c>
      <c r="E254" s="216" t="s">
        <v>330</v>
      </c>
      <c r="F254" s="217" t="s">
        <v>331</v>
      </c>
      <c r="G254" s="218" t="s">
        <v>161</v>
      </c>
      <c r="H254" s="219">
        <v>225</v>
      </c>
      <c r="I254" s="220"/>
      <c r="J254" s="221">
        <f>ROUND(I254*H254,2)</f>
        <v>0</v>
      </c>
      <c r="K254" s="217" t="s">
        <v>150</v>
      </c>
      <c r="L254" s="46"/>
      <c r="M254" s="222" t="s">
        <v>19</v>
      </c>
      <c r="N254" s="223" t="s">
        <v>43</v>
      </c>
      <c r="O254" s="86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6" t="s">
        <v>151</v>
      </c>
      <c r="AT254" s="226" t="s">
        <v>146</v>
      </c>
      <c r="AU254" s="226" t="s">
        <v>81</v>
      </c>
      <c r="AY254" s="19" t="s">
        <v>144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19" t="s">
        <v>79</v>
      </c>
      <c r="BK254" s="227">
        <f>ROUND(I254*H254,2)</f>
        <v>0</v>
      </c>
      <c r="BL254" s="19" t="s">
        <v>151</v>
      </c>
      <c r="BM254" s="226" t="s">
        <v>332</v>
      </c>
    </row>
    <row r="255" spans="1:47" s="2" customFormat="1" ht="12">
      <c r="A255" s="40"/>
      <c r="B255" s="41"/>
      <c r="C255" s="42"/>
      <c r="D255" s="228" t="s">
        <v>153</v>
      </c>
      <c r="E255" s="42"/>
      <c r="F255" s="229" t="s">
        <v>333</v>
      </c>
      <c r="G255" s="42"/>
      <c r="H255" s="42"/>
      <c r="I255" s="230"/>
      <c r="J255" s="42"/>
      <c r="K255" s="42"/>
      <c r="L255" s="46"/>
      <c r="M255" s="231"/>
      <c r="N255" s="232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153</v>
      </c>
      <c r="AU255" s="19" t="s">
        <v>81</v>
      </c>
    </row>
    <row r="256" spans="1:51" s="13" customFormat="1" ht="12">
      <c r="A256" s="13"/>
      <c r="B256" s="233"/>
      <c r="C256" s="234"/>
      <c r="D256" s="228" t="s">
        <v>155</v>
      </c>
      <c r="E256" s="235" t="s">
        <v>19</v>
      </c>
      <c r="F256" s="236" t="s">
        <v>156</v>
      </c>
      <c r="G256" s="234"/>
      <c r="H256" s="235" t="s">
        <v>19</v>
      </c>
      <c r="I256" s="237"/>
      <c r="J256" s="234"/>
      <c r="K256" s="234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155</v>
      </c>
      <c r="AU256" s="242" t="s">
        <v>81</v>
      </c>
      <c r="AV256" s="13" t="s">
        <v>79</v>
      </c>
      <c r="AW256" s="13" t="s">
        <v>34</v>
      </c>
      <c r="AX256" s="13" t="s">
        <v>72</v>
      </c>
      <c r="AY256" s="242" t="s">
        <v>144</v>
      </c>
    </row>
    <row r="257" spans="1:51" s="13" customFormat="1" ht="12">
      <c r="A257" s="13"/>
      <c r="B257" s="233"/>
      <c r="C257" s="234"/>
      <c r="D257" s="228" t="s">
        <v>155</v>
      </c>
      <c r="E257" s="235" t="s">
        <v>19</v>
      </c>
      <c r="F257" s="236" t="s">
        <v>334</v>
      </c>
      <c r="G257" s="234"/>
      <c r="H257" s="235" t="s">
        <v>19</v>
      </c>
      <c r="I257" s="237"/>
      <c r="J257" s="234"/>
      <c r="K257" s="234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155</v>
      </c>
      <c r="AU257" s="242" t="s">
        <v>81</v>
      </c>
      <c r="AV257" s="13" t="s">
        <v>79</v>
      </c>
      <c r="AW257" s="13" t="s">
        <v>34</v>
      </c>
      <c r="AX257" s="13" t="s">
        <v>72</v>
      </c>
      <c r="AY257" s="242" t="s">
        <v>144</v>
      </c>
    </row>
    <row r="258" spans="1:51" s="14" customFormat="1" ht="12">
      <c r="A258" s="14"/>
      <c r="B258" s="243"/>
      <c r="C258" s="244"/>
      <c r="D258" s="228" t="s">
        <v>155</v>
      </c>
      <c r="E258" s="245" t="s">
        <v>19</v>
      </c>
      <c r="F258" s="246" t="s">
        <v>174</v>
      </c>
      <c r="G258" s="244"/>
      <c r="H258" s="247">
        <v>225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155</v>
      </c>
      <c r="AU258" s="253" t="s">
        <v>81</v>
      </c>
      <c r="AV258" s="14" t="s">
        <v>81</v>
      </c>
      <c r="AW258" s="14" t="s">
        <v>34</v>
      </c>
      <c r="AX258" s="14" t="s">
        <v>72</v>
      </c>
      <c r="AY258" s="253" t="s">
        <v>144</v>
      </c>
    </row>
    <row r="259" spans="1:51" s="15" customFormat="1" ht="12">
      <c r="A259" s="15"/>
      <c r="B259" s="254"/>
      <c r="C259" s="255"/>
      <c r="D259" s="228" t="s">
        <v>155</v>
      </c>
      <c r="E259" s="256" t="s">
        <v>19</v>
      </c>
      <c r="F259" s="257" t="s">
        <v>158</v>
      </c>
      <c r="G259" s="255"/>
      <c r="H259" s="258">
        <v>225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4" t="s">
        <v>155</v>
      </c>
      <c r="AU259" s="264" t="s">
        <v>81</v>
      </c>
      <c r="AV259" s="15" t="s">
        <v>151</v>
      </c>
      <c r="AW259" s="15" t="s">
        <v>34</v>
      </c>
      <c r="AX259" s="15" t="s">
        <v>79</v>
      </c>
      <c r="AY259" s="264" t="s">
        <v>144</v>
      </c>
    </row>
    <row r="260" spans="1:65" s="2" customFormat="1" ht="14.4" customHeight="1">
      <c r="A260" s="40"/>
      <c r="B260" s="41"/>
      <c r="C260" s="215" t="s">
        <v>335</v>
      </c>
      <c r="D260" s="215" t="s">
        <v>146</v>
      </c>
      <c r="E260" s="216" t="s">
        <v>336</v>
      </c>
      <c r="F260" s="217" t="s">
        <v>337</v>
      </c>
      <c r="G260" s="218" t="s">
        <v>161</v>
      </c>
      <c r="H260" s="219">
        <v>49</v>
      </c>
      <c r="I260" s="220"/>
      <c r="J260" s="221">
        <f>ROUND(I260*H260,2)</f>
        <v>0</v>
      </c>
      <c r="K260" s="217" t="s">
        <v>150</v>
      </c>
      <c r="L260" s="46"/>
      <c r="M260" s="222" t="s">
        <v>19</v>
      </c>
      <c r="N260" s="223" t="s">
        <v>43</v>
      </c>
      <c r="O260" s="86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6" t="s">
        <v>151</v>
      </c>
      <c r="AT260" s="226" t="s">
        <v>146</v>
      </c>
      <c r="AU260" s="226" t="s">
        <v>81</v>
      </c>
      <c r="AY260" s="19" t="s">
        <v>144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19" t="s">
        <v>79</v>
      </c>
      <c r="BK260" s="227">
        <f>ROUND(I260*H260,2)</f>
        <v>0</v>
      </c>
      <c r="BL260" s="19" t="s">
        <v>151</v>
      </c>
      <c r="BM260" s="226" t="s">
        <v>338</v>
      </c>
    </row>
    <row r="261" spans="1:47" s="2" customFormat="1" ht="12">
      <c r="A261" s="40"/>
      <c r="B261" s="41"/>
      <c r="C261" s="42"/>
      <c r="D261" s="228" t="s">
        <v>153</v>
      </c>
      <c r="E261" s="42"/>
      <c r="F261" s="229" t="s">
        <v>339</v>
      </c>
      <c r="G261" s="42"/>
      <c r="H261" s="42"/>
      <c r="I261" s="230"/>
      <c r="J261" s="42"/>
      <c r="K261" s="42"/>
      <c r="L261" s="46"/>
      <c r="M261" s="231"/>
      <c r="N261" s="232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153</v>
      </c>
      <c r="AU261" s="19" t="s">
        <v>81</v>
      </c>
    </row>
    <row r="262" spans="1:51" s="13" customFormat="1" ht="12">
      <c r="A262" s="13"/>
      <c r="B262" s="233"/>
      <c r="C262" s="234"/>
      <c r="D262" s="228" t="s">
        <v>155</v>
      </c>
      <c r="E262" s="235" t="s">
        <v>19</v>
      </c>
      <c r="F262" s="236" t="s">
        <v>156</v>
      </c>
      <c r="G262" s="234"/>
      <c r="H262" s="235" t="s">
        <v>19</v>
      </c>
      <c r="I262" s="237"/>
      <c r="J262" s="234"/>
      <c r="K262" s="234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155</v>
      </c>
      <c r="AU262" s="242" t="s">
        <v>81</v>
      </c>
      <c r="AV262" s="13" t="s">
        <v>79</v>
      </c>
      <c r="AW262" s="13" t="s">
        <v>34</v>
      </c>
      <c r="AX262" s="13" t="s">
        <v>72</v>
      </c>
      <c r="AY262" s="242" t="s">
        <v>144</v>
      </c>
    </row>
    <row r="263" spans="1:51" s="13" customFormat="1" ht="12">
      <c r="A263" s="13"/>
      <c r="B263" s="233"/>
      <c r="C263" s="234"/>
      <c r="D263" s="228" t="s">
        <v>155</v>
      </c>
      <c r="E263" s="235" t="s">
        <v>19</v>
      </c>
      <c r="F263" s="236" t="s">
        <v>312</v>
      </c>
      <c r="G263" s="234"/>
      <c r="H263" s="235" t="s">
        <v>19</v>
      </c>
      <c r="I263" s="237"/>
      <c r="J263" s="234"/>
      <c r="K263" s="234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155</v>
      </c>
      <c r="AU263" s="242" t="s">
        <v>81</v>
      </c>
      <c r="AV263" s="13" t="s">
        <v>79</v>
      </c>
      <c r="AW263" s="13" t="s">
        <v>34</v>
      </c>
      <c r="AX263" s="13" t="s">
        <v>72</v>
      </c>
      <c r="AY263" s="242" t="s">
        <v>144</v>
      </c>
    </row>
    <row r="264" spans="1:51" s="14" customFormat="1" ht="12">
      <c r="A264" s="14"/>
      <c r="B264" s="243"/>
      <c r="C264" s="244"/>
      <c r="D264" s="228" t="s">
        <v>155</v>
      </c>
      <c r="E264" s="245" t="s">
        <v>19</v>
      </c>
      <c r="F264" s="246" t="s">
        <v>169</v>
      </c>
      <c r="G264" s="244"/>
      <c r="H264" s="247">
        <v>49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155</v>
      </c>
      <c r="AU264" s="253" t="s">
        <v>81</v>
      </c>
      <c r="AV264" s="14" t="s">
        <v>81</v>
      </c>
      <c r="AW264" s="14" t="s">
        <v>34</v>
      </c>
      <c r="AX264" s="14" t="s">
        <v>72</v>
      </c>
      <c r="AY264" s="253" t="s">
        <v>144</v>
      </c>
    </row>
    <row r="265" spans="1:51" s="15" customFormat="1" ht="12">
      <c r="A265" s="15"/>
      <c r="B265" s="254"/>
      <c r="C265" s="255"/>
      <c r="D265" s="228" t="s">
        <v>155</v>
      </c>
      <c r="E265" s="256" t="s">
        <v>19</v>
      </c>
      <c r="F265" s="257" t="s">
        <v>158</v>
      </c>
      <c r="G265" s="255"/>
      <c r="H265" s="258">
        <v>49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4" t="s">
        <v>155</v>
      </c>
      <c r="AU265" s="264" t="s">
        <v>81</v>
      </c>
      <c r="AV265" s="15" t="s">
        <v>151</v>
      </c>
      <c r="AW265" s="15" t="s">
        <v>34</v>
      </c>
      <c r="AX265" s="15" t="s">
        <v>79</v>
      </c>
      <c r="AY265" s="264" t="s">
        <v>144</v>
      </c>
    </row>
    <row r="266" spans="1:65" s="2" customFormat="1" ht="14.4" customHeight="1">
      <c r="A266" s="40"/>
      <c r="B266" s="41"/>
      <c r="C266" s="215" t="s">
        <v>340</v>
      </c>
      <c r="D266" s="215" t="s">
        <v>146</v>
      </c>
      <c r="E266" s="216" t="s">
        <v>341</v>
      </c>
      <c r="F266" s="217" t="s">
        <v>342</v>
      </c>
      <c r="G266" s="218" t="s">
        <v>149</v>
      </c>
      <c r="H266" s="219">
        <v>2364.8</v>
      </c>
      <c r="I266" s="220"/>
      <c r="J266" s="221">
        <f>ROUND(I266*H266,2)</f>
        <v>0</v>
      </c>
      <c r="K266" s="217" t="s">
        <v>150</v>
      </c>
      <c r="L266" s="46"/>
      <c r="M266" s="222" t="s">
        <v>19</v>
      </c>
      <c r="N266" s="223" t="s">
        <v>43</v>
      </c>
      <c r="O266" s="86"/>
      <c r="P266" s="224">
        <f>O266*H266</f>
        <v>0</v>
      </c>
      <c r="Q266" s="224">
        <v>0</v>
      </c>
      <c r="R266" s="224">
        <f>Q266*H266</f>
        <v>0</v>
      </c>
      <c r="S266" s="224">
        <v>0</v>
      </c>
      <c r="T266" s="225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6" t="s">
        <v>151</v>
      </c>
      <c r="AT266" s="226" t="s">
        <v>146</v>
      </c>
      <c r="AU266" s="226" t="s">
        <v>81</v>
      </c>
      <c r="AY266" s="19" t="s">
        <v>144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19" t="s">
        <v>79</v>
      </c>
      <c r="BK266" s="227">
        <f>ROUND(I266*H266,2)</f>
        <v>0</v>
      </c>
      <c r="BL266" s="19" t="s">
        <v>151</v>
      </c>
      <c r="BM266" s="226" t="s">
        <v>343</v>
      </c>
    </row>
    <row r="267" spans="1:47" s="2" customFormat="1" ht="12">
      <c r="A267" s="40"/>
      <c r="B267" s="41"/>
      <c r="C267" s="42"/>
      <c r="D267" s="228" t="s">
        <v>153</v>
      </c>
      <c r="E267" s="42"/>
      <c r="F267" s="229" t="s">
        <v>344</v>
      </c>
      <c r="G267" s="42"/>
      <c r="H267" s="42"/>
      <c r="I267" s="230"/>
      <c r="J267" s="42"/>
      <c r="K267" s="42"/>
      <c r="L267" s="46"/>
      <c r="M267" s="231"/>
      <c r="N267" s="232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153</v>
      </c>
      <c r="AU267" s="19" t="s">
        <v>81</v>
      </c>
    </row>
    <row r="268" spans="1:51" s="13" customFormat="1" ht="12">
      <c r="A268" s="13"/>
      <c r="B268" s="233"/>
      <c r="C268" s="234"/>
      <c r="D268" s="228" t="s">
        <v>155</v>
      </c>
      <c r="E268" s="235" t="s">
        <v>19</v>
      </c>
      <c r="F268" s="236" t="s">
        <v>156</v>
      </c>
      <c r="G268" s="234"/>
      <c r="H268" s="235" t="s">
        <v>19</v>
      </c>
      <c r="I268" s="237"/>
      <c r="J268" s="234"/>
      <c r="K268" s="234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155</v>
      </c>
      <c r="AU268" s="242" t="s">
        <v>81</v>
      </c>
      <c r="AV268" s="13" t="s">
        <v>79</v>
      </c>
      <c r="AW268" s="13" t="s">
        <v>34</v>
      </c>
      <c r="AX268" s="13" t="s">
        <v>72</v>
      </c>
      <c r="AY268" s="242" t="s">
        <v>144</v>
      </c>
    </row>
    <row r="269" spans="1:51" s="13" customFormat="1" ht="12">
      <c r="A269" s="13"/>
      <c r="B269" s="233"/>
      <c r="C269" s="234"/>
      <c r="D269" s="228" t="s">
        <v>155</v>
      </c>
      <c r="E269" s="235" t="s">
        <v>19</v>
      </c>
      <c r="F269" s="236" t="s">
        <v>345</v>
      </c>
      <c r="G269" s="234"/>
      <c r="H269" s="235" t="s">
        <v>19</v>
      </c>
      <c r="I269" s="237"/>
      <c r="J269" s="234"/>
      <c r="K269" s="234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155</v>
      </c>
      <c r="AU269" s="242" t="s">
        <v>81</v>
      </c>
      <c r="AV269" s="13" t="s">
        <v>79</v>
      </c>
      <c r="AW269" s="13" t="s">
        <v>34</v>
      </c>
      <c r="AX269" s="13" t="s">
        <v>72</v>
      </c>
      <c r="AY269" s="242" t="s">
        <v>144</v>
      </c>
    </row>
    <row r="270" spans="1:51" s="13" customFormat="1" ht="12">
      <c r="A270" s="13"/>
      <c r="B270" s="233"/>
      <c r="C270" s="234"/>
      <c r="D270" s="228" t="s">
        <v>155</v>
      </c>
      <c r="E270" s="235" t="s">
        <v>19</v>
      </c>
      <c r="F270" s="236" t="s">
        <v>346</v>
      </c>
      <c r="G270" s="234"/>
      <c r="H270" s="235" t="s">
        <v>19</v>
      </c>
      <c r="I270" s="237"/>
      <c r="J270" s="234"/>
      <c r="K270" s="234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155</v>
      </c>
      <c r="AU270" s="242" t="s">
        <v>81</v>
      </c>
      <c r="AV270" s="13" t="s">
        <v>79</v>
      </c>
      <c r="AW270" s="13" t="s">
        <v>34</v>
      </c>
      <c r="AX270" s="13" t="s">
        <v>72</v>
      </c>
      <c r="AY270" s="242" t="s">
        <v>144</v>
      </c>
    </row>
    <row r="271" spans="1:51" s="14" customFormat="1" ht="12">
      <c r="A271" s="14"/>
      <c r="B271" s="243"/>
      <c r="C271" s="244"/>
      <c r="D271" s="228" t="s">
        <v>155</v>
      </c>
      <c r="E271" s="245" t="s">
        <v>19</v>
      </c>
      <c r="F271" s="246" t="s">
        <v>347</v>
      </c>
      <c r="G271" s="244"/>
      <c r="H271" s="247">
        <v>2364.8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155</v>
      </c>
      <c r="AU271" s="253" t="s">
        <v>81</v>
      </c>
      <c r="AV271" s="14" t="s">
        <v>81</v>
      </c>
      <c r="AW271" s="14" t="s">
        <v>34</v>
      </c>
      <c r="AX271" s="14" t="s">
        <v>72</v>
      </c>
      <c r="AY271" s="253" t="s">
        <v>144</v>
      </c>
    </row>
    <row r="272" spans="1:51" s="15" customFormat="1" ht="12">
      <c r="A272" s="15"/>
      <c r="B272" s="254"/>
      <c r="C272" s="255"/>
      <c r="D272" s="228" t="s">
        <v>155</v>
      </c>
      <c r="E272" s="256" t="s">
        <v>19</v>
      </c>
      <c r="F272" s="257" t="s">
        <v>158</v>
      </c>
      <c r="G272" s="255"/>
      <c r="H272" s="258">
        <v>2364.8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4" t="s">
        <v>155</v>
      </c>
      <c r="AU272" s="264" t="s">
        <v>81</v>
      </c>
      <c r="AV272" s="15" t="s">
        <v>151</v>
      </c>
      <c r="AW272" s="15" t="s">
        <v>34</v>
      </c>
      <c r="AX272" s="15" t="s">
        <v>79</v>
      </c>
      <c r="AY272" s="264" t="s">
        <v>144</v>
      </c>
    </row>
    <row r="273" spans="1:65" s="2" customFormat="1" ht="14.4" customHeight="1">
      <c r="A273" s="40"/>
      <c r="B273" s="41"/>
      <c r="C273" s="215" t="s">
        <v>348</v>
      </c>
      <c r="D273" s="215" t="s">
        <v>146</v>
      </c>
      <c r="E273" s="216" t="s">
        <v>349</v>
      </c>
      <c r="F273" s="217" t="s">
        <v>350</v>
      </c>
      <c r="G273" s="218" t="s">
        <v>161</v>
      </c>
      <c r="H273" s="219">
        <v>2025</v>
      </c>
      <c r="I273" s="220"/>
      <c r="J273" s="221">
        <f>ROUND(I273*H273,2)</f>
        <v>0</v>
      </c>
      <c r="K273" s="217" t="s">
        <v>150</v>
      </c>
      <c r="L273" s="46"/>
      <c r="M273" s="222" t="s">
        <v>19</v>
      </c>
      <c r="N273" s="223" t="s">
        <v>43</v>
      </c>
      <c r="O273" s="86"/>
      <c r="P273" s="224">
        <f>O273*H273</f>
        <v>0</v>
      </c>
      <c r="Q273" s="224">
        <v>0</v>
      </c>
      <c r="R273" s="224">
        <f>Q273*H273</f>
        <v>0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151</v>
      </c>
      <c r="AT273" s="226" t="s">
        <v>146</v>
      </c>
      <c r="AU273" s="226" t="s">
        <v>81</v>
      </c>
      <c r="AY273" s="19" t="s">
        <v>144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79</v>
      </c>
      <c r="BK273" s="227">
        <f>ROUND(I273*H273,2)</f>
        <v>0</v>
      </c>
      <c r="BL273" s="19" t="s">
        <v>151</v>
      </c>
      <c r="BM273" s="226" t="s">
        <v>351</v>
      </c>
    </row>
    <row r="274" spans="1:47" s="2" customFormat="1" ht="12">
      <c r="A274" s="40"/>
      <c r="B274" s="41"/>
      <c r="C274" s="42"/>
      <c r="D274" s="228" t="s">
        <v>153</v>
      </c>
      <c r="E274" s="42"/>
      <c r="F274" s="229" t="s">
        <v>352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153</v>
      </c>
      <c r="AU274" s="19" t="s">
        <v>81</v>
      </c>
    </row>
    <row r="275" spans="1:51" s="13" customFormat="1" ht="12">
      <c r="A275" s="13"/>
      <c r="B275" s="233"/>
      <c r="C275" s="234"/>
      <c r="D275" s="228" t="s">
        <v>155</v>
      </c>
      <c r="E275" s="235" t="s">
        <v>19</v>
      </c>
      <c r="F275" s="236" t="s">
        <v>156</v>
      </c>
      <c r="G275" s="234"/>
      <c r="H275" s="235" t="s">
        <v>19</v>
      </c>
      <c r="I275" s="237"/>
      <c r="J275" s="234"/>
      <c r="K275" s="234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155</v>
      </c>
      <c r="AU275" s="242" t="s">
        <v>81</v>
      </c>
      <c r="AV275" s="13" t="s">
        <v>79</v>
      </c>
      <c r="AW275" s="13" t="s">
        <v>34</v>
      </c>
      <c r="AX275" s="13" t="s">
        <v>72</v>
      </c>
      <c r="AY275" s="242" t="s">
        <v>144</v>
      </c>
    </row>
    <row r="276" spans="1:51" s="13" customFormat="1" ht="12">
      <c r="A276" s="13"/>
      <c r="B276" s="233"/>
      <c r="C276" s="234"/>
      <c r="D276" s="228" t="s">
        <v>155</v>
      </c>
      <c r="E276" s="235" t="s">
        <v>19</v>
      </c>
      <c r="F276" s="236" t="s">
        <v>353</v>
      </c>
      <c r="G276" s="234"/>
      <c r="H276" s="235" t="s">
        <v>19</v>
      </c>
      <c r="I276" s="237"/>
      <c r="J276" s="234"/>
      <c r="K276" s="234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155</v>
      </c>
      <c r="AU276" s="242" t="s">
        <v>81</v>
      </c>
      <c r="AV276" s="13" t="s">
        <v>79</v>
      </c>
      <c r="AW276" s="13" t="s">
        <v>34</v>
      </c>
      <c r="AX276" s="13" t="s">
        <v>72</v>
      </c>
      <c r="AY276" s="242" t="s">
        <v>144</v>
      </c>
    </row>
    <row r="277" spans="1:51" s="14" customFormat="1" ht="12">
      <c r="A277" s="14"/>
      <c r="B277" s="243"/>
      <c r="C277" s="244"/>
      <c r="D277" s="228" t="s">
        <v>155</v>
      </c>
      <c r="E277" s="245" t="s">
        <v>19</v>
      </c>
      <c r="F277" s="246" t="s">
        <v>354</v>
      </c>
      <c r="G277" s="244"/>
      <c r="H277" s="247">
        <v>2025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155</v>
      </c>
      <c r="AU277" s="253" t="s">
        <v>81</v>
      </c>
      <c r="AV277" s="14" t="s">
        <v>81</v>
      </c>
      <c r="AW277" s="14" t="s">
        <v>34</v>
      </c>
      <c r="AX277" s="14" t="s">
        <v>72</v>
      </c>
      <c r="AY277" s="253" t="s">
        <v>144</v>
      </c>
    </row>
    <row r="278" spans="1:51" s="15" customFormat="1" ht="12">
      <c r="A278" s="15"/>
      <c r="B278" s="254"/>
      <c r="C278" s="255"/>
      <c r="D278" s="228" t="s">
        <v>155</v>
      </c>
      <c r="E278" s="256" t="s">
        <v>19</v>
      </c>
      <c r="F278" s="257" t="s">
        <v>158</v>
      </c>
      <c r="G278" s="255"/>
      <c r="H278" s="258">
        <v>2025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4" t="s">
        <v>155</v>
      </c>
      <c r="AU278" s="264" t="s">
        <v>81</v>
      </c>
      <c r="AV278" s="15" t="s">
        <v>151</v>
      </c>
      <c r="AW278" s="15" t="s">
        <v>34</v>
      </c>
      <c r="AX278" s="15" t="s">
        <v>79</v>
      </c>
      <c r="AY278" s="264" t="s">
        <v>144</v>
      </c>
    </row>
    <row r="279" spans="1:65" s="2" customFormat="1" ht="14.4" customHeight="1">
      <c r="A279" s="40"/>
      <c r="B279" s="41"/>
      <c r="C279" s="215" t="s">
        <v>355</v>
      </c>
      <c r="D279" s="215" t="s">
        <v>146</v>
      </c>
      <c r="E279" s="216" t="s">
        <v>356</v>
      </c>
      <c r="F279" s="217" t="s">
        <v>357</v>
      </c>
      <c r="G279" s="218" t="s">
        <v>161</v>
      </c>
      <c r="H279" s="219">
        <v>441</v>
      </c>
      <c r="I279" s="220"/>
      <c r="J279" s="221">
        <f>ROUND(I279*H279,2)</f>
        <v>0</v>
      </c>
      <c r="K279" s="217" t="s">
        <v>150</v>
      </c>
      <c r="L279" s="46"/>
      <c r="M279" s="222" t="s">
        <v>19</v>
      </c>
      <c r="N279" s="223" t="s">
        <v>43</v>
      </c>
      <c r="O279" s="86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6" t="s">
        <v>151</v>
      </c>
      <c r="AT279" s="226" t="s">
        <v>146</v>
      </c>
      <c r="AU279" s="226" t="s">
        <v>81</v>
      </c>
      <c r="AY279" s="19" t="s">
        <v>144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19" t="s">
        <v>79</v>
      </c>
      <c r="BK279" s="227">
        <f>ROUND(I279*H279,2)</f>
        <v>0</v>
      </c>
      <c r="BL279" s="19" t="s">
        <v>151</v>
      </c>
      <c r="BM279" s="226" t="s">
        <v>358</v>
      </c>
    </row>
    <row r="280" spans="1:47" s="2" customFormat="1" ht="12">
      <c r="A280" s="40"/>
      <c r="B280" s="41"/>
      <c r="C280" s="42"/>
      <c r="D280" s="228" t="s">
        <v>153</v>
      </c>
      <c r="E280" s="42"/>
      <c r="F280" s="229" t="s">
        <v>359</v>
      </c>
      <c r="G280" s="42"/>
      <c r="H280" s="42"/>
      <c r="I280" s="230"/>
      <c r="J280" s="42"/>
      <c r="K280" s="42"/>
      <c r="L280" s="46"/>
      <c r="M280" s="231"/>
      <c r="N280" s="232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153</v>
      </c>
      <c r="AU280" s="19" t="s">
        <v>81</v>
      </c>
    </row>
    <row r="281" spans="1:51" s="13" customFormat="1" ht="12">
      <c r="A281" s="13"/>
      <c r="B281" s="233"/>
      <c r="C281" s="234"/>
      <c r="D281" s="228" t="s">
        <v>155</v>
      </c>
      <c r="E281" s="235" t="s">
        <v>19</v>
      </c>
      <c r="F281" s="236" t="s">
        <v>156</v>
      </c>
      <c r="G281" s="234"/>
      <c r="H281" s="235" t="s">
        <v>19</v>
      </c>
      <c r="I281" s="237"/>
      <c r="J281" s="234"/>
      <c r="K281" s="234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155</v>
      </c>
      <c r="AU281" s="242" t="s">
        <v>81</v>
      </c>
      <c r="AV281" s="13" t="s">
        <v>79</v>
      </c>
      <c r="AW281" s="13" t="s">
        <v>34</v>
      </c>
      <c r="AX281" s="13" t="s">
        <v>72</v>
      </c>
      <c r="AY281" s="242" t="s">
        <v>144</v>
      </c>
    </row>
    <row r="282" spans="1:51" s="13" customFormat="1" ht="12">
      <c r="A282" s="13"/>
      <c r="B282" s="233"/>
      <c r="C282" s="234"/>
      <c r="D282" s="228" t="s">
        <v>155</v>
      </c>
      <c r="E282" s="235" t="s">
        <v>19</v>
      </c>
      <c r="F282" s="236" t="s">
        <v>353</v>
      </c>
      <c r="G282" s="234"/>
      <c r="H282" s="235" t="s">
        <v>19</v>
      </c>
      <c r="I282" s="237"/>
      <c r="J282" s="234"/>
      <c r="K282" s="234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155</v>
      </c>
      <c r="AU282" s="242" t="s">
        <v>81</v>
      </c>
      <c r="AV282" s="13" t="s">
        <v>79</v>
      </c>
      <c r="AW282" s="13" t="s">
        <v>34</v>
      </c>
      <c r="AX282" s="13" t="s">
        <v>72</v>
      </c>
      <c r="AY282" s="242" t="s">
        <v>144</v>
      </c>
    </row>
    <row r="283" spans="1:51" s="14" customFormat="1" ht="12">
      <c r="A283" s="14"/>
      <c r="B283" s="243"/>
      <c r="C283" s="244"/>
      <c r="D283" s="228" t="s">
        <v>155</v>
      </c>
      <c r="E283" s="245" t="s">
        <v>19</v>
      </c>
      <c r="F283" s="246" t="s">
        <v>360</v>
      </c>
      <c r="G283" s="244"/>
      <c r="H283" s="247">
        <v>441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155</v>
      </c>
      <c r="AU283" s="253" t="s">
        <v>81</v>
      </c>
      <c r="AV283" s="14" t="s">
        <v>81</v>
      </c>
      <c r="AW283" s="14" t="s">
        <v>34</v>
      </c>
      <c r="AX283" s="14" t="s">
        <v>72</v>
      </c>
      <c r="AY283" s="253" t="s">
        <v>144</v>
      </c>
    </row>
    <row r="284" spans="1:51" s="15" customFormat="1" ht="12">
      <c r="A284" s="15"/>
      <c r="B284" s="254"/>
      <c r="C284" s="255"/>
      <c r="D284" s="228" t="s">
        <v>155</v>
      </c>
      <c r="E284" s="256" t="s">
        <v>19</v>
      </c>
      <c r="F284" s="257" t="s">
        <v>158</v>
      </c>
      <c r="G284" s="255"/>
      <c r="H284" s="258">
        <v>441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4" t="s">
        <v>155</v>
      </c>
      <c r="AU284" s="264" t="s">
        <v>81</v>
      </c>
      <c r="AV284" s="15" t="s">
        <v>151</v>
      </c>
      <c r="AW284" s="15" t="s">
        <v>34</v>
      </c>
      <c r="AX284" s="15" t="s">
        <v>79</v>
      </c>
      <c r="AY284" s="264" t="s">
        <v>144</v>
      </c>
    </row>
    <row r="285" spans="1:65" s="2" customFormat="1" ht="14.4" customHeight="1">
      <c r="A285" s="40"/>
      <c r="B285" s="41"/>
      <c r="C285" s="215" t="s">
        <v>361</v>
      </c>
      <c r="D285" s="215" t="s">
        <v>146</v>
      </c>
      <c r="E285" s="216" t="s">
        <v>362</v>
      </c>
      <c r="F285" s="217" t="s">
        <v>363</v>
      </c>
      <c r="G285" s="218" t="s">
        <v>161</v>
      </c>
      <c r="H285" s="219">
        <v>2025</v>
      </c>
      <c r="I285" s="220"/>
      <c r="J285" s="221">
        <f>ROUND(I285*H285,2)</f>
        <v>0</v>
      </c>
      <c r="K285" s="217" t="s">
        <v>150</v>
      </c>
      <c r="L285" s="46"/>
      <c r="M285" s="222" t="s">
        <v>19</v>
      </c>
      <c r="N285" s="223" t="s">
        <v>43</v>
      </c>
      <c r="O285" s="86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6" t="s">
        <v>151</v>
      </c>
      <c r="AT285" s="226" t="s">
        <v>146</v>
      </c>
      <c r="AU285" s="226" t="s">
        <v>81</v>
      </c>
      <c r="AY285" s="19" t="s">
        <v>144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9" t="s">
        <v>79</v>
      </c>
      <c r="BK285" s="227">
        <f>ROUND(I285*H285,2)</f>
        <v>0</v>
      </c>
      <c r="BL285" s="19" t="s">
        <v>151</v>
      </c>
      <c r="BM285" s="226" t="s">
        <v>364</v>
      </c>
    </row>
    <row r="286" spans="1:47" s="2" customFormat="1" ht="12">
      <c r="A286" s="40"/>
      <c r="B286" s="41"/>
      <c r="C286" s="42"/>
      <c r="D286" s="228" t="s">
        <v>153</v>
      </c>
      <c r="E286" s="42"/>
      <c r="F286" s="229" t="s">
        <v>365</v>
      </c>
      <c r="G286" s="42"/>
      <c r="H286" s="42"/>
      <c r="I286" s="230"/>
      <c r="J286" s="42"/>
      <c r="K286" s="42"/>
      <c r="L286" s="46"/>
      <c r="M286" s="231"/>
      <c r="N286" s="232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153</v>
      </c>
      <c r="AU286" s="19" t="s">
        <v>81</v>
      </c>
    </row>
    <row r="287" spans="1:51" s="13" customFormat="1" ht="12">
      <c r="A287" s="13"/>
      <c r="B287" s="233"/>
      <c r="C287" s="234"/>
      <c r="D287" s="228" t="s">
        <v>155</v>
      </c>
      <c r="E287" s="235" t="s">
        <v>19</v>
      </c>
      <c r="F287" s="236" t="s">
        <v>156</v>
      </c>
      <c r="G287" s="234"/>
      <c r="H287" s="235" t="s">
        <v>19</v>
      </c>
      <c r="I287" s="237"/>
      <c r="J287" s="234"/>
      <c r="K287" s="234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155</v>
      </c>
      <c r="AU287" s="242" t="s">
        <v>81</v>
      </c>
      <c r="AV287" s="13" t="s">
        <v>79</v>
      </c>
      <c r="AW287" s="13" t="s">
        <v>34</v>
      </c>
      <c r="AX287" s="13" t="s">
        <v>72</v>
      </c>
      <c r="AY287" s="242" t="s">
        <v>144</v>
      </c>
    </row>
    <row r="288" spans="1:51" s="13" customFormat="1" ht="12">
      <c r="A288" s="13"/>
      <c r="B288" s="233"/>
      <c r="C288" s="234"/>
      <c r="D288" s="228" t="s">
        <v>155</v>
      </c>
      <c r="E288" s="235" t="s">
        <v>19</v>
      </c>
      <c r="F288" s="236" t="s">
        <v>353</v>
      </c>
      <c r="G288" s="234"/>
      <c r="H288" s="235" t="s">
        <v>19</v>
      </c>
      <c r="I288" s="237"/>
      <c r="J288" s="234"/>
      <c r="K288" s="234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155</v>
      </c>
      <c r="AU288" s="242" t="s">
        <v>81</v>
      </c>
      <c r="AV288" s="13" t="s">
        <v>79</v>
      </c>
      <c r="AW288" s="13" t="s">
        <v>34</v>
      </c>
      <c r="AX288" s="13" t="s">
        <v>72</v>
      </c>
      <c r="AY288" s="242" t="s">
        <v>144</v>
      </c>
    </row>
    <row r="289" spans="1:51" s="14" customFormat="1" ht="12">
      <c r="A289" s="14"/>
      <c r="B289" s="243"/>
      <c r="C289" s="244"/>
      <c r="D289" s="228" t="s">
        <v>155</v>
      </c>
      <c r="E289" s="245" t="s">
        <v>19</v>
      </c>
      <c r="F289" s="246" t="s">
        <v>354</v>
      </c>
      <c r="G289" s="244"/>
      <c r="H289" s="247">
        <v>2025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155</v>
      </c>
      <c r="AU289" s="253" t="s">
        <v>81</v>
      </c>
      <c r="AV289" s="14" t="s">
        <v>81</v>
      </c>
      <c r="AW289" s="14" t="s">
        <v>34</v>
      </c>
      <c r="AX289" s="14" t="s">
        <v>72</v>
      </c>
      <c r="AY289" s="253" t="s">
        <v>144</v>
      </c>
    </row>
    <row r="290" spans="1:51" s="15" customFormat="1" ht="12">
      <c r="A290" s="15"/>
      <c r="B290" s="254"/>
      <c r="C290" s="255"/>
      <c r="D290" s="228" t="s">
        <v>155</v>
      </c>
      <c r="E290" s="256" t="s">
        <v>19</v>
      </c>
      <c r="F290" s="257" t="s">
        <v>158</v>
      </c>
      <c r="G290" s="255"/>
      <c r="H290" s="258">
        <v>2025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4" t="s">
        <v>155</v>
      </c>
      <c r="AU290" s="264" t="s">
        <v>81</v>
      </c>
      <c r="AV290" s="15" t="s">
        <v>151</v>
      </c>
      <c r="AW290" s="15" t="s">
        <v>34</v>
      </c>
      <c r="AX290" s="15" t="s">
        <v>79</v>
      </c>
      <c r="AY290" s="264" t="s">
        <v>144</v>
      </c>
    </row>
    <row r="291" spans="1:65" s="2" customFormat="1" ht="14.4" customHeight="1">
      <c r="A291" s="40"/>
      <c r="B291" s="41"/>
      <c r="C291" s="215" t="s">
        <v>366</v>
      </c>
      <c r="D291" s="215" t="s">
        <v>146</v>
      </c>
      <c r="E291" s="216" t="s">
        <v>367</v>
      </c>
      <c r="F291" s="217" t="s">
        <v>368</v>
      </c>
      <c r="G291" s="218" t="s">
        <v>161</v>
      </c>
      <c r="H291" s="219">
        <v>441</v>
      </c>
      <c r="I291" s="220"/>
      <c r="J291" s="221">
        <f>ROUND(I291*H291,2)</f>
        <v>0</v>
      </c>
      <c r="K291" s="217" t="s">
        <v>150</v>
      </c>
      <c r="L291" s="46"/>
      <c r="M291" s="222" t="s">
        <v>19</v>
      </c>
      <c r="N291" s="223" t="s">
        <v>43</v>
      </c>
      <c r="O291" s="86"/>
      <c r="P291" s="224">
        <f>O291*H291</f>
        <v>0</v>
      </c>
      <c r="Q291" s="224">
        <v>0</v>
      </c>
      <c r="R291" s="224">
        <f>Q291*H291</f>
        <v>0</v>
      </c>
      <c r="S291" s="224">
        <v>0</v>
      </c>
      <c r="T291" s="225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6" t="s">
        <v>151</v>
      </c>
      <c r="AT291" s="226" t="s">
        <v>146</v>
      </c>
      <c r="AU291" s="226" t="s">
        <v>81</v>
      </c>
      <c r="AY291" s="19" t="s">
        <v>144</v>
      </c>
      <c r="BE291" s="227">
        <f>IF(N291="základní",J291,0)</f>
        <v>0</v>
      </c>
      <c r="BF291" s="227">
        <f>IF(N291="snížená",J291,0)</f>
        <v>0</v>
      </c>
      <c r="BG291" s="227">
        <f>IF(N291="zákl. přenesená",J291,0)</f>
        <v>0</v>
      </c>
      <c r="BH291" s="227">
        <f>IF(N291="sníž. přenesená",J291,0)</f>
        <v>0</v>
      </c>
      <c r="BI291" s="227">
        <f>IF(N291="nulová",J291,0)</f>
        <v>0</v>
      </c>
      <c r="BJ291" s="19" t="s">
        <v>79</v>
      </c>
      <c r="BK291" s="227">
        <f>ROUND(I291*H291,2)</f>
        <v>0</v>
      </c>
      <c r="BL291" s="19" t="s">
        <v>151</v>
      </c>
      <c r="BM291" s="226" t="s">
        <v>369</v>
      </c>
    </row>
    <row r="292" spans="1:47" s="2" customFormat="1" ht="12">
      <c r="A292" s="40"/>
      <c r="B292" s="41"/>
      <c r="C292" s="42"/>
      <c r="D292" s="228" t="s">
        <v>153</v>
      </c>
      <c r="E292" s="42"/>
      <c r="F292" s="229" t="s">
        <v>370</v>
      </c>
      <c r="G292" s="42"/>
      <c r="H292" s="42"/>
      <c r="I292" s="230"/>
      <c r="J292" s="42"/>
      <c r="K292" s="42"/>
      <c r="L292" s="46"/>
      <c r="M292" s="231"/>
      <c r="N292" s="232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153</v>
      </c>
      <c r="AU292" s="19" t="s">
        <v>81</v>
      </c>
    </row>
    <row r="293" spans="1:51" s="13" customFormat="1" ht="12">
      <c r="A293" s="13"/>
      <c r="B293" s="233"/>
      <c r="C293" s="234"/>
      <c r="D293" s="228" t="s">
        <v>155</v>
      </c>
      <c r="E293" s="235" t="s">
        <v>19</v>
      </c>
      <c r="F293" s="236" t="s">
        <v>156</v>
      </c>
      <c r="G293" s="234"/>
      <c r="H293" s="235" t="s">
        <v>19</v>
      </c>
      <c r="I293" s="237"/>
      <c r="J293" s="234"/>
      <c r="K293" s="234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155</v>
      </c>
      <c r="AU293" s="242" t="s">
        <v>81</v>
      </c>
      <c r="AV293" s="13" t="s">
        <v>79</v>
      </c>
      <c r="AW293" s="13" t="s">
        <v>34</v>
      </c>
      <c r="AX293" s="13" t="s">
        <v>72</v>
      </c>
      <c r="AY293" s="242" t="s">
        <v>144</v>
      </c>
    </row>
    <row r="294" spans="1:51" s="13" customFormat="1" ht="12">
      <c r="A294" s="13"/>
      <c r="B294" s="233"/>
      <c r="C294" s="234"/>
      <c r="D294" s="228" t="s">
        <v>155</v>
      </c>
      <c r="E294" s="235" t="s">
        <v>19</v>
      </c>
      <c r="F294" s="236" t="s">
        <v>353</v>
      </c>
      <c r="G294" s="234"/>
      <c r="H294" s="235" t="s">
        <v>19</v>
      </c>
      <c r="I294" s="237"/>
      <c r="J294" s="234"/>
      <c r="K294" s="234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155</v>
      </c>
      <c r="AU294" s="242" t="s">
        <v>81</v>
      </c>
      <c r="AV294" s="13" t="s">
        <v>79</v>
      </c>
      <c r="AW294" s="13" t="s">
        <v>34</v>
      </c>
      <c r="AX294" s="13" t="s">
        <v>72</v>
      </c>
      <c r="AY294" s="242" t="s">
        <v>144</v>
      </c>
    </row>
    <row r="295" spans="1:51" s="14" customFormat="1" ht="12">
      <c r="A295" s="14"/>
      <c r="B295" s="243"/>
      <c r="C295" s="244"/>
      <c r="D295" s="228" t="s">
        <v>155</v>
      </c>
      <c r="E295" s="245" t="s">
        <v>19</v>
      </c>
      <c r="F295" s="246" t="s">
        <v>360</v>
      </c>
      <c r="G295" s="244"/>
      <c r="H295" s="247">
        <v>441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155</v>
      </c>
      <c r="AU295" s="253" t="s">
        <v>81</v>
      </c>
      <c r="AV295" s="14" t="s">
        <v>81</v>
      </c>
      <c r="AW295" s="14" t="s">
        <v>34</v>
      </c>
      <c r="AX295" s="14" t="s">
        <v>72</v>
      </c>
      <c r="AY295" s="253" t="s">
        <v>144</v>
      </c>
    </row>
    <row r="296" spans="1:51" s="15" customFormat="1" ht="12">
      <c r="A296" s="15"/>
      <c r="B296" s="254"/>
      <c r="C296" s="255"/>
      <c r="D296" s="228" t="s">
        <v>155</v>
      </c>
      <c r="E296" s="256" t="s">
        <v>19</v>
      </c>
      <c r="F296" s="257" t="s">
        <v>158</v>
      </c>
      <c r="G296" s="255"/>
      <c r="H296" s="258">
        <v>441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4" t="s">
        <v>155</v>
      </c>
      <c r="AU296" s="264" t="s">
        <v>81</v>
      </c>
      <c r="AV296" s="15" t="s">
        <v>151</v>
      </c>
      <c r="AW296" s="15" t="s">
        <v>34</v>
      </c>
      <c r="AX296" s="15" t="s">
        <v>79</v>
      </c>
      <c r="AY296" s="264" t="s">
        <v>144</v>
      </c>
    </row>
    <row r="297" spans="1:65" s="2" customFormat="1" ht="14.4" customHeight="1">
      <c r="A297" s="40"/>
      <c r="B297" s="41"/>
      <c r="C297" s="215" t="s">
        <v>371</v>
      </c>
      <c r="D297" s="215" t="s">
        <v>146</v>
      </c>
      <c r="E297" s="216" t="s">
        <v>372</v>
      </c>
      <c r="F297" s="217" t="s">
        <v>373</v>
      </c>
      <c r="G297" s="218" t="s">
        <v>236</v>
      </c>
      <c r="H297" s="219">
        <v>21324.42</v>
      </c>
      <c r="I297" s="220"/>
      <c r="J297" s="221">
        <f>ROUND(I297*H297,2)</f>
        <v>0</v>
      </c>
      <c r="K297" s="217" t="s">
        <v>150</v>
      </c>
      <c r="L297" s="46"/>
      <c r="M297" s="222" t="s">
        <v>19</v>
      </c>
      <c r="N297" s="223" t="s">
        <v>43</v>
      </c>
      <c r="O297" s="86"/>
      <c r="P297" s="224">
        <f>O297*H297</f>
        <v>0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6" t="s">
        <v>151</v>
      </c>
      <c r="AT297" s="226" t="s">
        <v>146</v>
      </c>
      <c r="AU297" s="226" t="s">
        <v>81</v>
      </c>
      <c r="AY297" s="19" t="s">
        <v>144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19" t="s">
        <v>79</v>
      </c>
      <c r="BK297" s="227">
        <f>ROUND(I297*H297,2)</f>
        <v>0</v>
      </c>
      <c r="BL297" s="19" t="s">
        <v>151</v>
      </c>
      <c r="BM297" s="226" t="s">
        <v>374</v>
      </c>
    </row>
    <row r="298" spans="1:47" s="2" customFormat="1" ht="12">
      <c r="A298" s="40"/>
      <c r="B298" s="41"/>
      <c r="C298" s="42"/>
      <c r="D298" s="228" t="s">
        <v>153</v>
      </c>
      <c r="E298" s="42"/>
      <c r="F298" s="229" t="s">
        <v>375</v>
      </c>
      <c r="G298" s="42"/>
      <c r="H298" s="42"/>
      <c r="I298" s="230"/>
      <c r="J298" s="42"/>
      <c r="K298" s="42"/>
      <c r="L298" s="46"/>
      <c r="M298" s="231"/>
      <c r="N298" s="232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153</v>
      </c>
      <c r="AU298" s="19" t="s">
        <v>81</v>
      </c>
    </row>
    <row r="299" spans="1:51" s="13" customFormat="1" ht="12">
      <c r="A299" s="13"/>
      <c r="B299" s="233"/>
      <c r="C299" s="234"/>
      <c r="D299" s="228" t="s">
        <v>155</v>
      </c>
      <c r="E299" s="235" t="s">
        <v>19</v>
      </c>
      <c r="F299" s="236" t="s">
        <v>228</v>
      </c>
      <c r="G299" s="234"/>
      <c r="H299" s="235" t="s">
        <v>19</v>
      </c>
      <c r="I299" s="237"/>
      <c r="J299" s="234"/>
      <c r="K299" s="234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155</v>
      </c>
      <c r="AU299" s="242" t="s">
        <v>81</v>
      </c>
      <c r="AV299" s="13" t="s">
        <v>79</v>
      </c>
      <c r="AW299" s="13" t="s">
        <v>34</v>
      </c>
      <c r="AX299" s="13" t="s">
        <v>72</v>
      </c>
      <c r="AY299" s="242" t="s">
        <v>144</v>
      </c>
    </row>
    <row r="300" spans="1:51" s="13" customFormat="1" ht="12">
      <c r="A300" s="13"/>
      <c r="B300" s="233"/>
      <c r="C300" s="234"/>
      <c r="D300" s="228" t="s">
        <v>155</v>
      </c>
      <c r="E300" s="235" t="s">
        <v>19</v>
      </c>
      <c r="F300" s="236" t="s">
        <v>376</v>
      </c>
      <c r="G300" s="234"/>
      <c r="H300" s="235" t="s">
        <v>19</v>
      </c>
      <c r="I300" s="237"/>
      <c r="J300" s="234"/>
      <c r="K300" s="234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155</v>
      </c>
      <c r="AU300" s="242" t="s">
        <v>81</v>
      </c>
      <c r="AV300" s="13" t="s">
        <v>79</v>
      </c>
      <c r="AW300" s="13" t="s">
        <v>34</v>
      </c>
      <c r="AX300" s="13" t="s">
        <v>72</v>
      </c>
      <c r="AY300" s="242" t="s">
        <v>144</v>
      </c>
    </row>
    <row r="301" spans="1:51" s="14" customFormat="1" ht="12">
      <c r="A301" s="14"/>
      <c r="B301" s="243"/>
      <c r="C301" s="244"/>
      <c r="D301" s="228" t="s">
        <v>155</v>
      </c>
      <c r="E301" s="245" t="s">
        <v>19</v>
      </c>
      <c r="F301" s="246" t="s">
        <v>377</v>
      </c>
      <c r="G301" s="244"/>
      <c r="H301" s="247">
        <v>3359.2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155</v>
      </c>
      <c r="AU301" s="253" t="s">
        <v>81</v>
      </c>
      <c r="AV301" s="14" t="s">
        <v>81</v>
      </c>
      <c r="AW301" s="14" t="s">
        <v>34</v>
      </c>
      <c r="AX301" s="14" t="s">
        <v>72</v>
      </c>
      <c r="AY301" s="253" t="s">
        <v>144</v>
      </c>
    </row>
    <row r="302" spans="1:51" s="13" customFormat="1" ht="12">
      <c r="A302" s="13"/>
      <c r="B302" s="233"/>
      <c r="C302" s="234"/>
      <c r="D302" s="228" t="s">
        <v>155</v>
      </c>
      <c r="E302" s="235" t="s">
        <v>19</v>
      </c>
      <c r="F302" s="236" t="s">
        <v>378</v>
      </c>
      <c r="G302" s="234"/>
      <c r="H302" s="235" t="s">
        <v>19</v>
      </c>
      <c r="I302" s="237"/>
      <c r="J302" s="234"/>
      <c r="K302" s="234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155</v>
      </c>
      <c r="AU302" s="242" t="s">
        <v>81</v>
      </c>
      <c r="AV302" s="13" t="s">
        <v>79</v>
      </c>
      <c r="AW302" s="13" t="s">
        <v>34</v>
      </c>
      <c r="AX302" s="13" t="s">
        <v>72</v>
      </c>
      <c r="AY302" s="242" t="s">
        <v>144</v>
      </c>
    </row>
    <row r="303" spans="1:51" s="14" customFormat="1" ht="12">
      <c r="A303" s="14"/>
      <c r="B303" s="243"/>
      <c r="C303" s="244"/>
      <c r="D303" s="228" t="s">
        <v>155</v>
      </c>
      <c r="E303" s="245" t="s">
        <v>19</v>
      </c>
      <c r="F303" s="246" t="s">
        <v>379</v>
      </c>
      <c r="G303" s="244"/>
      <c r="H303" s="247">
        <v>7106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155</v>
      </c>
      <c r="AU303" s="253" t="s">
        <v>81</v>
      </c>
      <c r="AV303" s="14" t="s">
        <v>81</v>
      </c>
      <c r="AW303" s="14" t="s">
        <v>34</v>
      </c>
      <c r="AX303" s="14" t="s">
        <v>72</v>
      </c>
      <c r="AY303" s="253" t="s">
        <v>144</v>
      </c>
    </row>
    <row r="304" spans="1:51" s="13" customFormat="1" ht="12">
      <c r="A304" s="13"/>
      <c r="B304" s="233"/>
      <c r="C304" s="234"/>
      <c r="D304" s="228" t="s">
        <v>155</v>
      </c>
      <c r="E304" s="235" t="s">
        <v>19</v>
      </c>
      <c r="F304" s="236" t="s">
        <v>380</v>
      </c>
      <c r="G304" s="234"/>
      <c r="H304" s="235" t="s">
        <v>19</v>
      </c>
      <c r="I304" s="237"/>
      <c r="J304" s="234"/>
      <c r="K304" s="234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155</v>
      </c>
      <c r="AU304" s="242" t="s">
        <v>81</v>
      </c>
      <c r="AV304" s="13" t="s">
        <v>79</v>
      </c>
      <c r="AW304" s="13" t="s">
        <v>34</v>
      </c>
      <c r="AX304" s="13" t="s">
        <v>72</v>
      </c>
      <c r="AY304" s="242" t="s">
        <v>144</v>
      </c>
    </row>
    <row r="305" spans="1:51" s="14" customFormat="1" ht="12">
      <c r="A305" s="14"/>
      <c r="B305" s="243"/>
      <c r="C305" s="244"/>
      <c r="D305" s="228" t="s">
        <v>155</v>
      </c>
      <c r="E305" s="245" t="s">
        <v>19</v>
      </c>
      <c r="F305" s="246" t="s">
        <v>240</v>
      </c>
      <c r="G305" s="244"/>
      <c r="H305" s="247">
        <v>6618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155</v>
      </c>
      <c r="AU305" s="253" t="s">
        <v>81</v>
      </c>
      <c r="AV305" s="14" t="s">
        <v>81</v>
      </c>
      <c r="AW305" s="14" t="s">
        <v>34</v>
      </c>
      <c r="AX305" s="14" t="s">
        <v>72</v>
      </c>
      <c r="AY305" s="253" t="s">
        <v>144</v>
      </c>
    </row>
    <row r="306" spans="1:51" s="13" customFormat="1" ht="12">
      <c r="A306" s="13"/>
      <c r="B306" s="233"/>
      <c r="C306" s="234"/>
      <c r="D306" s="228" t="s">
        <v>155</v>
      </c>
      <c r="E306" s="235" t="s">
        <v>19</v>
      </c>
      <c r="F306" s="236" t="s">
        <v>381</v>
      </c>
      <c r="G306" s="234"/>
      <c r="H306" s="235" t="s">
        <v>19</v>
      </c>
      <c r="I306" s="237"/>
      <c r="J306" s="234"/>
      <c r="K306" s="234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155</v>
      </c>
      <c r="AU306" s="242" t="s">
        <v>81</v>
      </c>
      <c r="AV306" s="13" t="s">
        <v>79</v>
      </c>
      <c r="AW306" s="13" t="s">
        <v>34</v>
      </c>
      <c r="AX306" s="13" t="s">
        <v>72</v>
      </c>
      <c r="AY306" s="242" t="s">
        <v>144</v>
      </c>
    </row>
    <row r="307" spans="1:51" s="14" customFormat="1" ht="12">
      <c r="A307" s="14"/>
      <c r="B307" s="243"/>
      <c r="C307" s="244"/>
      <c r="D307" s="228" t="s">
        <v>155</v>
      </c>
      <c r="E307" s="245" t="s">
        <v>19</v>
      </c>
      <c r="F307" s="246" t="s">
        <v>249</v>
      </c>
      <c r="G307" s="244"/>
      <c r="H307" s="247">
        <v>1307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155</v>
      </c>
      <c r="AU307" s="253" t="s">
        <v>81</v>
      </c>
      <c r="AV307" s="14" t="s">
        <v>81</v>
      </c>
      <c r="AW307" s="14" t="s">
        <v>34</v>
      </c>
      <c r="AX307" s="14" t="s">
        <v>72</v>
      </c>
      <c r="AY307" s="253" t="s">
        <v>144</v>
      </c>
    </row>
    <row r="308" spans="1:51" s="13" customFormat="1" ht="12">
      <c r="A308" s="13"/>
      <c r="B308" s="233"/>
      <c r="C308" s="234"/>
      <c r="D308" s="228" t="s">
        <v>155</v>
      </c>
      <c r="E308" s="235" t="s">
        <v>19</v>
      </c>
      <c r="F308" s="236" t="s">
        <v>382</v>
      </c>
      <c r="G308" s="234"/>
      <c r="H308" s="235" t="s">
        <v>19</v>
      </c>
      <c r="I308" s="237"/>
      <c r="J308" s="234"/>
      <c r="K308" s="234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155</v>
      </c>
      <c r="AU308" s="242" t="s">
        <v>81</v>
      </c>
      <c r="AV308" s="13" t="s">
        <v>79</v>
      </c>
      <c r="AW308" s="13" t="s">
        <v>34</v>
      </c>
      <c r="AX308" s="13" t="s">
        <v>72</v>
      </c>
      <c r="AY308" s="242" t="s">
        <v>144</v>
      </c>
    </row>
    <row r="309" spans="1:51" s="14" customFormat="1" ht="12">
      <c r="A309" s="14"/>
      <c r="B309" s="243"/>
      <c r="C309" s="244"/>
      <c r="D309" s="228" t="s">
        <v>155</v>
      </c>
      <c r="E309" s="245" t="s">
        <v>19</v>
      </c>
      <c r="F309" s="246" t="s">
        <v>383</v>
      </c>
      <c r="G309" s="244"/>
      <c r="H309" s="247">
        <v>363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155</v>
      </c>
      <c r="AU309" s="253" t="s">
        <v>81</v>
      </c>
      <c r="AV309" s="14" t="s">
        <v>81</v>
      </c>
      <c r="AW309" s="14" t="s">
        <v>34</v>
      </c>
      <c r="AX309" s="14" t="s">
        <v>72</v>
      </c>
      <c r="AY309" s="253" t="s">
        <v>144</v>
      </c>
    </row>
    <row r="310" spans="1:51" s="13" customFormat="1" ht="12">
      <c r="A310" s="13"/>
      <c r="B310" s="233"/>
      <c r="C310" s="234"/>
      <c r="D310" s="228" t="s">
        <v>155</v>
      </c>
      <c r="E310" s="235" t="s">
        <v>19</v>
      </c>
      <c r="F310" s="236" t="s">
        <v>384</v>
      </c>
      <c r="G310" s="234"/>
      <c r="H310" s="235" t="s">
        <v>19</v>
      </c>
      <c r="I310" s="237"/>
      <c r="J310" s="234"/>
      <c r="K310" s="234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155</v>
      </c>
      <c r="AU310" s="242" t="s">
        <v>81</v>
      </c>
      <c r="AV310" s="13" t="s">
        <v>79</v>
      </c>
      <c r="AW310" s="13" t="s">
        <v>34</v>
      </c>
      <c r="AX310" s="13" t="s">
        <v>72</v>
      </c>
      <c r="AY310" s="242" t="s">
        <v>144</v>
      </c>
    </row>
    <row r="311" spans="1:51" s="14" customFormat="1" ht="12">
      <c r="A311" s="14"/>
      <c r="B311" s="243"/>
      <c r="C311" s="244"/>
      <c r="D311" s="228" t="s">
        <v>155</v>
      </c>
      <c r="E311" s="245" t="s">
        <v>19</v>
      </c>
      <c r="F311" s="246" t="s">
        <v>385</v>
      </c>
      <c r="G311" s="244"/>
      <c r="H311" s="247">
        <v>117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155</v>
      </c>
      <c r="AU311" s="253" t="s">
        <v>81</v>
      </c>
      <c r="AV311" s="14" t="s">
        <v>81</v>
      </c>
      <c r="AW311" s="14" t="s">
        <v>34</v>
      </c>
      <c r="AX311" s="14" t="s">
        <v>72</v>
      </c>
      <c r="AY311" s="253" t="s">
        <v>144</v>
      </c>
    </row>
    <row r="312" spans="1:51" s="13" customFormat="1" ht="12">
      <c r="A312" s="13"/>
      <c r="B312" s="233"/>
      <c r="C312" s="234"/>
      <c r="D312" s="228" t="s">
        <v>155</v>
      </c>
      <c r="E312" s="235" t="s">
        <v>19</v>
      </c>
      <c r="F312" s="236" t="s">
        <v>386</v>
      </c>
      <c r="G312" s="234"/>
      <c r="H312" s="235" t="s">
        <v>19</v>
      </c>
      <c r="I312" s="237"/>
      <c r="J312" s="234"/>
      <c r="K312" s="234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155</v>
      </c>
      <c r="AU312" s="242" t="s">
        <v>81</v>
      </c>
      <c r="AV312" s="13" t="s">
        <v>79</v>
      </c>
      <c r="AW312" s="13" t="s">
        <v>34</v>
      </c>
      <c r="AX312" s="13" t="s">
        <v>72</v>
      </c>
      <c r="AY312" s="242" t="s">
        <v>144</v>
      </c>
    </row>
    <row r="313" spans="1:51" s="14" customFormat="1" ht="12">
      <c r="A313" s="14"/>
      <c r="B313" s="243"/>
      <c r="C313" s="244"/>
      <c r="D313" s="228" t="s">
        <v>155</v>
      </c>
      <c r="E313" s="245" t="s">
        <v>19</v>
      </c>
      <c r="F313" s="246" t="s">
        <v>387</v>
      </c>
      <c r="G313" s="244"/>
      <c r="H313" s="247">
        <v>1524.1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155</v>
      </c>
      <c r="AU313" s="253" t="s">
        <v>81</v>
      </c>
      <c r="AV313" s="14" t="s">
        <v>81</v>
      </c>
      <c r="AW313" s="14" t="s">
        <v>34</v>
      </c>
      <c r="AX313" s="14" t="s">
        <v>72</v>
      </c>
      <c r="AY313" s="253" t="s">
        <v>144</v>
      </c>
    </row>
    <row r="314" spans="1:51" s="13" customFormat="1" ht="12">
      <c r="A314" s="13"/>
      <c r="B314" s="233"/>
      <c r="C314" s="234"/>
      <c r="D314" s="228" t="s">
        <v>155</v>
      </c>
      <c r="E314" s="235" t="s">
        <v>19</v>
      </c>
      <c r="F314" s="236" t="s">
        <v>388</v>
      </c>
      <c r="G314" s="234"/>
      <c r="H314" s="235" t="s">
        <v>19</v>
      </c>
      <c r="I314" s="237"/>
      <c r="J314" s="234"/>
      <c r="K314" s="234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155</v>
      </c>
      <c r="AU314" s="242" t="s">
        <v>81</v>
      </c>
      <c r="AV314" s="13" t="s">
        <v>79</v>
      </c>
      <c r="AW314" s="13" t="s">
        <v>34</v>
      </c>
      <c r="AX314" s="13" t="s">
        <v>72</v>
      </c>
      <c r="AY314" s="242" t="s">
        <v>144</v>
      </c>
    </row>
    <row r="315" spans="1:51" s="14" customFormat="1" ht="12">
      <c r="A315" s="14"/>
      <c r="B315" s="243"/>
      <c r="C315" s="244"/>
      <c r="D315" s="228" t="s">
        <v>155</v>
      </c>
      <c r="E315" s="245" t="s">
        <v>19</v>
      </c>
      <c r="F315" s="246" t="s">
        <v>389</v>
      </c>
      <c r="G315" s="244"/>
      <c r="H315" s="247">
        <v>930.12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155</v>
      </c>
      <c r="AU315" s="253" t="s">
        <v>81</v>
      </c>
      <c r="AV315" s="14" t="s">
        <v>81</v>
      </c>
      <c r="AW315" s="14" t="s">
        <v>34</v>
      </c>
      <c r="AX315" s="14" t="s">
        <v>72</v>
      </c>
      <c r="AY315" s="253" t="s">
        <v>144</v>
      </c>
    </row>
    <row r="316" spans="1:51" s="15" customFormat="1" ht="12">
      <c r="A316" s="15"/>
      <c r="B316" s="254"/>
      <c r="C316" s="255"/>
      <c r="D316" s="228" t="s">
        <v>155</v>
      </c>
      <c r="E316" s="256" t="s">
        <v>19</v>
      </c>
      <c r="F316" s="257" t="s">
        <v>158</v>
      </c>
      <c r="G316" s="255"/>
      <c r="H316" s="258">
        <v>21324.42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155</v>
      </c>
      <c r="AU316" s="264" t="s">
        <v>81</v>
      </c>
      <c r="AV316" s="15" t="s">
        <v>151</v>
      </c>
      <c r="AW316" s="15" t="s">
        <v>34</v>
      </c>
      <c r="AX316" s="15" t="s">
        <v>79</v>
      </c>
      <c r="AY316" s="264" t="s">
        <v>144</v>
      </c>
    </row>
    <row r="317" spans="1:65" s="2" customFormat="1" ht="14.4" customHeight="1">
      <c r="A317" s="40"/>
      <c r="B317" s="41"/>
      <c r="C317" s="215" t="s">
        <v>390</v>
      </c>
      <c r="D317" s="215" t="s">
        <v>146</v>
      </c>
      <c r="E317" s="216" t="s">
        <v>391</v>
      </c>
      <c r="F317" s="217" t="s">
        <v>392</v>
      </c>
      <c r="G317" s="218" t="s">
        <v>236</v>
      </c>
      <c r="H317" s="219">
        <v>8405.818</v>
      </c>
      <c r="I317" s="220"/>
      <c r="J317" s="221">
        <f>ROUND(I317*H317,2)</f>
        <v>0</v>
      </c>
      <c r="K317" s="217" t="s">
        <v>150</v>
      </c>
      <c r="L317" s="46"/>
      <c r="M317" s="222" t="s">
        <v>19</v>
      </c>
      <c r="N317" s="223" t="s">
        <v>43</v>
      </c>
      <c r="O317" s="86"/>
      <c r="P317" s="224">
        <f>O317*H317</f>
        <v>0</v>
      </c>
      <c r="Q317" s="224">
        <v>0</v>
      </c>
      <c r="R317" s="224">
        <f>Q317*H317</f>
        <v>0</v>
      </c>
      <c r="S317" s="224">
        <v>0</v>
      </c>
      <c r="T317" s="225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6" t="s">
        <v>151</v>
      </c>
      <c r="AT317" s="226" t="s">
        <v>146</v>
      </c>
      <c r="AU317" s="226" t="s">
        <v>81</v>
      </c>
      <c r="AY317" s="19" t="s">
        <v>144</v>
      </c>
      <c r="BE317" s="227">
        <f>IF(N317="základní",J317,0)</f>
        <v>0</v>
      </c>
      <c r="BF317" s="227">
        <f>IF(N317="snížená",J317,0)</f>
        <v>0</v>
      </c>
      <c r="BG317" s="227">
        <f>IF(N317="zákl. přenesená",J317,0)</f>
        <v>0</v>
      </c>
      <c r="BH317" s="227">
        <f>IF(N317="sníž. přenesená",J317,0)</f>
        <v>0</v>
      </c>
      <c r="BI317" s="227">
        <f>IF(N317="nulová",J317,0)</f>
        <v>0</v>
      </c>
      <c r="BJ317" s="19" t="s">
        <v>79</v>
      </c>
      <c r="BK317" s="227">
        <f>ROUND(I317*H317,2)</f>
        <v>0</v>
      </c>
      <c r="BL317" s="19" t="s">
        <v>151</v>
      </c>
      <c r="BM317" s="226" t="s">
        <v>393</v>
      </c>
    </row>
    <row r="318" spans="1:47" s="2" customFormat="1" ht="12">
      <c r="A318" s="40"/>
      <c r="B318" s="41"/>
      <c r="C318" s="42"/>
      <c r="D318" s="228" t="s">
        <v>153</v>
      </c>
      <c r="E318" s="42"/>
      <c r="F318" s="229" t="s">
        <v>394</v>
      </c>
      <c r="G318" s="42"/>
      <c r="H318" s="42"/>
      <c r="I318" s="230"/>
      <c r="J318" s="42"/>
      <c r="K318" s="42"/>
      <c r="L318" s="46"/>
      <c r="M318" s="231"/>
      <c r="N318" s="232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153</v>
      </c>
      <c r="AU318" s="19" t="s">
        <v>81</v>
      </c>
    </row>
    <row r="319" spans="1:51" s="13" customFormat="1" ht="12">
      <c r="A319" s="13"/>
      <c r="B319" s="233"/>
      <c r="C319" s="234"/>
      <c r="D319" s="228" t="s">
        <v>155</v>
      </c>
      <c r="E319" s="235" t="s">
        <v>19</v>
      </c>
      <c r="F319" s="236" t="s">
        <v>228</v>
      </c>
      <c r="G319" s="234"/>
      <c r="H319" s="235" t="s">
        <v>19</v>
      </c>
      <c r="I319" s="237"/>
      <c r="J319" s="234"/>
      <c r="K319" s="234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155</v>
      </c>
      <c r="AU319" s="242" t="s">
        <v>81</v>
      </c>
      <c r="AV319" s="13" t="s">
        <v>79</v>
      </c>
      <c r="AW319" s="13" t="s">
        <v>34</v>
      </c>
      <c r="AX319" s="13" t="s">
        <v>72</v>
      </c>
      <c r="AY319" s="242" t="s">
        <v>144</v>
      </c>
    </row>
    <row r="320" spans="1:51" s="13" customFormat="1" ht="12">
      <c r="A320" s="13"/>
      <c r="B320" s="233"/>
      <c r="C320" s="234"/>
      <c r="D320" s="228" t="s">
        <v>155</v>
      </c>
      <c r="E320" s="235" t="s">
        <v>19</v>
      </c>
      <c r="F320" s="236" t="s">
        <v>395</v>
      </c>
      <c r="G320" s="234"/>
      <c r="H320" s="235" t="s">
        <v>19</v>
      </c>
      <c r="I320" s="237"/>
      <c r="J320" s="234"/>
      <c r="K320" s="234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155</v>
      </c>
      <c r="AU320" s="242" t="s">
        <v>81</v>
      </c>
      <c r="AV320" s="13" t="s">
        <v>79</v>
      </c>
      <c r="AW320" s="13" t="s">
        <v>34</v>
      </c>
      <c r="AX320" s="13" t="s">
        <v>72</v>
      </c>
      <c r="AY320" s="242" t="s">
        <v>144</v>
      </c>
    </row>
    <row r="321" spans="1:51" s="13" customFormat="1" ht="12">
      <c r="A321" s="13"/>
      <c r="B321" s="233"/>
      <c r="C321" s="234"/>
      <c r="D321" s="228" t="s">
        <v>155</v>
      </c>
      <c r="E321" s="235" t="s">
        <v>19</v>
      </c>
      <c r="F321" s="236" t="s">
        <v>396</v>
      </c>
      <c r="G321" s="234"/>
      <c r="H321" s="235" t="s">
        <v>19</v>
      </c>
      <c r="I321" s="237"/>
      <c r="J321" s="234"/>
      <c r="K321" s="234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155</v>
      </c>
      <c r="AU321" s="242" t="s">
        <v>81</v>
      </c>
      <c r="AV321" s="13" t="s">
        <v>79</v>
      </c>
      <c r="AW321" s="13" t="s">
        <v>34</v>
      </c>
      <c r="AX321" s="13" t="s">
        <v>72</v>
      </c>
      <c r="AY321" s="242" t="s">
        <v>144</v>
      </c>
    </row>
    <row r="322" spans="1:51" s="14" customFormat="1" ht="12">
      <c r="A322" s="14"/>
      <c r="B322" s="243"/>
      <c r="C322" s="244"/>
      <c r="D322" s="228" t="s">
        <v>155</v>
      </c>
      <c r="E322" s="245" t="s">
        <v>19</v>
      </c>
      <c r="F322" s="246" t="s">
        <v>397</v>
      </c>
      <c r="G322" s="244"/>
      <c r="H322" s="247">
        <v>827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155</v>
      </c>
      <c r="AU322" s="253" t="s">
        <v>81</v>
      </c>
      <c r="AV322" s="14" t="s">
        <v>81</v>
      </c>
      <c r="AW322" s="14" t="s">
        <v>34</v>
      </c>
      <c r="AX322" s="14" t="s">
        <v>72</v>
      </c>
      <c r="AY322" s="253" t="s">
        <v>144</v>
      </c>
    </row>
    <row r="323" spans="1:51" s="14" customFormat="1" ht="12">
      <c r="A323" s="14"/>
      <c r="B323" s="243"/>
      <c r="C323" s="244"/>
      <c r="D323" s="228" t="s">
        <v>155</v>
      </c>
      <c r="E323" s="245" t="s">
        <v>19</v>
      </c>
      <c r="F323" s="246" t="s">
        <v>398</v>
      </c>
      <c r="G323" s="244"/>
      <c r="H323" s="247">
        <v>3390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155</v>
      </c>
      <c r="AU323" s="253" t="s">
        <v>81</v>
      </c>
      <c r="AV323" s="14" t="s">
        <v>81</v>
      </c>
      <c r="AW323" s="14" t="s">
        <v>34</v>
      </c>
      <c r="AX323" s="14" t="s">
        <v>72</v>
      </c>
      <c r="AY323" s="253" t="s">
        <v>144</v>
      </c>
    </row>
    <row r="324" spans="1:51" s="13" customFormat="1" ht="12">
      <c r="A324" s="13"/>
      <c r="B324" s="233"/>
      <c r="C324" s="234"/>
      <c r="D324" s="228" t="s">
        <v>155</v>
      </c>
      <c r="E324" s="235" t="s">
        <v>19</v>
      </c>
      <c r="F324" s="236" t="s">
        <v>399</v>
      </c>
      <c r="G324" s="234"/>
      <c r="H324" s="235" t="s">
        <v>19</v>
      </c>
      <c r="I324" s="237"/>
      <c r="J324" s="234"/>
      <c r="K324" s="234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155</v>
      </c>
      <c r="AU324" s="242" t="s">
        <v>81</v>
      </c>
      <c r="AV324" s="13" t="s">
        <v>79</v>
      </c>
      <c r="AW324" s="13" t="s">
        <v>34</v>
      </c>
      <c r="AX324" s="13" t="s">
        <v>72</v>
      </c>
      <c r="AY324" s="242" t="s">
        <v>144</v>
      </c>
    </row>
    <row r="325" spans="1:51" s="14" customFormat="1" ht="12">
      <c r="A325" s="14"/>
      <c r="B325" s="243"/>
      <c r="C325" s="244"/>
      <c r="D325" s="228" t="s">
        <v>155</v>
      </c>
      <c r="E325" s="245" t="s">
        <v>19</v>
      </c>
      <c r="F325" s="246" t="s">
        <v>377</v>
      </c>
      <c r="G325" s="244"/>
      <c r="H325" s="247">
        <v>3359.2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155</v>
      </c>
      <c r="AU325" s="253" t="s">
        <v>81</v>
      </c>
      <c r="AV325" s="14" t="s">
        <v>81</v>
      </c>
      <c r="AW325" s="14" t="s">
        <v>34</v>
      </c>
      <c r="AX325" s="14" t="s">
        <v>72</v>
      </c>
      <c r="AY325" s="253" t="s">
        <v>144</v>
      </c>
    </row>
    <row r="326" spans="1:51" s="13" customFormat="1" ht="12">
      <c r="A326" s="13"/>
      <c r="B326" s="233"/>
      <c r="C326" s="234"/>
      <c r="D326" s="228" t="s">
        <v>155</v>
      </c>
      <c r="E326" s="235" t="s">
        <v>19</v>
      </c>
      <c r="F326" s="236" t="s">
        <v>400</v>
      </c>
      <c r="G326" s="234"/>
      <c r="H326" s="235" t="s">
        <v>19</v>
      </c>
      <c r="I326" s="237"/>
      <c r="J326" s="234"/>
      <c r="K326" s="234"/>
      <c r="L326" s="238"/>
      <c r="M326" s="239"/>
      <c r="N326" s="240"/>
      <c r="O326" s="240"/>
      <c r="P326" s="240"/>
      <c r="Q326" s="240"/>
      <c r="R326" s="240"/>
      <c r="S326" s="240"/>
      <c r="T326" s="24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155</v>
      </c>
      <c r="AU326" s="242" t="s">
        <v>81</v>
      </c>
      <c r="AV326" s="13" t="s">
        <v>79</v>
      </c>
      <c r="AW326" s="13" t="s">
        <v>34</v>
      </c>
      <c r="AX326" s="13" t="s">
        <v>72</v>
      </c>
      <c r="AY326" s="242" t="s">
        <v>144</v>
      </c>
    </row>
    <row r="327" spans="1:51" s="14" customFormat="1" ht="12">
      <c r="A327" s="14"/>
      <c r="B327" s="243"/>
      <c r="C327" s="244"/>
      <c r="D327" s="228" t="s">
        <v>155</v>
      </c>
      <c r="E327" s="245" t="s">
        <v>19</v>
      </c>
      <c r="F327" s="246" t="s">
        <v>401</v>
      </c>
      <c r="G327" s="244"/>
      <c r="H327" s="247">
        <v>604.025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155</v>
      </c>
      <c r="AU327" s="253" t="s">
        <v>81</v>
      </c>
      <c r="AV327" s="14" t="s">
        <v>81</v>
      </c>
      <c r="AW327" s="14" t="s">
        <v>34</v>
      </c>
      <c r="AX327" s="14" t="s">
        <v>72</v>
      </c>
      <c r="AY327" s="253" t="s">
        <v>144</v>
      </c>
    </row>
    <row r="328" spans="1:51" s="13" customFormat="1" ht="12">
      <c r="A328" s="13"/>
      <c r="B328" s="233"/>
      <c r="C328" s="234"/>
      <c r="D328" s="228" t="s">
        <v>155</v>
      </c>
      <c r="E328" s="235" t="s">
        <v>19</v>
      </c>
      <c r="F328" s="236" t="s">
        <v>402</v>
      </c>
      <c r="G328" s="234"/>
      <c r="H328" s="235" t="s">
        <v>19</v>
      </c>
      <c r="I328" s="237"/>
      <c r="J328" s="234"/>
      <c r="K328" s="234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155</v>
      </c>
      <c r="AU328" s="242" t="s">
        <v>81</v>
      </c>
      <c r="AV328" s="13" t="s">
        <v>79</v>
      </c>
      <c r="AW328" s="13" t="s">
        <v>34</v>
      </c>
      <c r="AX328" s="13" t="s">
        <v>72</v>
      </c>
      <c r="AY328" s="242" t="s">
        <v>144</v>
      </c>
    </row>
    <row r="329" spans="1:51" s="14" customFormat="1" ht="12">
      <c r="A329" s="14"/>
      <c r="B329" s="243"/>
      <c r="C329" s="244"/>
      <c r="D329" s="228" t="s">
        <v>155</v>
      </c>
      <c r="E329" s="245" t="s">
        <v>19</v>
      </c>
      <c r="F329" s="246" t="s">
        <v>403</v>
      </c>
      <c r="G329" s="244"/>
      <c r="H329" s="247">
        <v>199.5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155</v>
      </c>
      <c r="AU329" s="253" t="s">
        <v>81</v>
      </c>
      <c r="AV329" s="14" t="s">
        <v>81</v>
      </c>
      <c r="AW329" s="14" t="s">
        <v>34</v>
      </c>
      <c r="AX329" s="14" t="s">
        <v>72</v>
      </c>
      <c r="AY329" s="253" t="s">
        <v>144</v>
      </c>
    </row>
    <row r="330" spans="1:51" s="14" customFormat="1" ht="12">
      <c r="A330" s="14"/>
      <c r="B330" s="243"/>
      <c r="C330" s="244"/>
      <c r="D330" s="228" t="s">
        <v>155</v>
      </c>
      <c r="E330" s="245" t="s">
        <v>19</v>
      </c>
      <c r="F330" s="246" t="s">
        <v>404</v>
      </c>
      <c r="G330" s="244"/>
      <c r="H330" s="247">
        <v>111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155</v>
      </c>
      <c r="AU330" s="253" t="s">
        <v>81</v>
      </c>
      <c r="AV330" s="14" t="s">
        <v>81</v>
      </c>
      <c r="AW330" s="14" t="s">
        <v>34</v>
      </c>
      <c r="AX330" s="14" t="s">
        <v>72</v>
      </c>
      <c r="AY330" s="253" t="s">
        <v>144</v>
      </c>
    </row>
    <row r="331" spans="1:51" s="13" customFormat="1" ht="12">
      <c r="A331" s="13"/>
      <c r="B331" s="233"/>
      <c r="C331" s="234"/>
      <c r="D331" s="228" t="s">
        <v>155</v>
      </c>
      <c r="E331" s="235" t="s">
        <v>19</v>
      </c>
      <c r="F331" s="236" t="s">
        <v>405</v>
      </c>
      <c r="G331" s="234"/>
      <c r="H331" s="235" t="s">
        <v>19</v>
      </c>
      <c r="I331" s="237"/>
      <c r="J331" s="234"/>
      <c r="K331" s="234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155</v>
      </c>
      <c r="AU331" s="242" t="s">
        <v>81</v>
      </c>
      <c r="AV331" s="13" t="s">
        <v>79</v>
      </c>
      <c r="AW331" s="13" t="s">
        <v>34</v>
      </c>
      <c r="AX331" s="13" t="s">
        <v>72</v>
      </c>
      <c r="AY331" s="242" t="s">
        <v>144</v>
      </c>
    </row>
    <row r="332" spans="1:51" s="14" customFormat="1" ht="12">
      <c r="A332" s="14"/>
      <c r="B332" s="243"/>
      <c r="C332" s="244"/>
      <c r="D332" s="228" t="s">
        <v>155</v>
      </c>
      <c r="E332" s="245" t="s">
        <v>19</v>
      </c>
      <c r="F332" s="246" t="s">
        <v>406</v>
      </c>
      <c r="G332" s="244"/>
      <c r="H332" s="247">
        <v>-84.907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155</v>
      </c>
      <c r="AU332" s="253" t="s">
        <v>81</v>
      </c>
      <c r="AV332" s="14" t="s">
        <v>81</v>
      </c>
      <c r="AW332" s="14" t="s">
        <v>34</v>
      </c>
      <c r="AX332" s="14" t="s">
        <v>72</v>
      </c>
      <c r="AY332" s="253" t="s">
        <v>144</v>
      </c>
    </row>
    <row r="333" spans="1:51" s="15" customFormat="1" ht="12">
      <c r="A333" s="15"/>
      <c r="B333" s="254"/>
      <c r="C333" s="255"/>
      <c r="D333" s="228" t="s">
        <v>155</v>
      </c>
      <c r="E333" s="256" t="s">
        <v>19</v>
      </c>
      <c r="F333" s="257" t="s">
        <v>158</v>
      </c>
      <c r="G333" s="255"/>
      <c r="H333" s="258">
        <v>8405.818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4" t="s">
        <v>155</v>
      </c>
      <c r="AU333" s="264" t="s">
        <v>81</v>
      </c>
      <c r="AV333" s="15" t="s">
        <v>151</v>
      </c>
      <c r="AW333" s="15" t="s">
        <v>34</v>
      </c>
      <c r="AX333" s="15" t="s">
        <v>79</v>
      </c>
      <c r="AY333" s="264" t="s">
        <v>144</v>
      </c>
    </row>
    <row r="334" spans="1:65" s="2" customFormat="1" ht="14.4" customHeight="1">
      <c r="A334" s="40"/>
      <c r="B334" s="41"/>
      <c r="C334" s="215" t="s">
        <v>407</v>
      </c>
      <c r="D334" s="215" t="s">
        <v>146</v>
      </c>
      <c r="E334" s="216" t="s">
        <v>408</v>
      </c>
      <c r="F334" s="217" t="s">
        <v>409</v>
      </c>
      <c r="G334" s="218" t="s">
        <v>236</v>
      </c>
      <c r="H334" s="219">
        <v>84.907</v>
      </c>
      <c r="I334" s="220"/>
      <c r="J334" s="221">
        <f>ROUND(I334*H334,2)</f>
        <v>0</v>
      </c>
      <c r="K334" s="217" t="s">
        <v>150</v>
      </c>
      <c r="L334" s="46"/>
      <c r="M334" s="222" t="s">
        <v>19</v>
      </c>
      <c r="N334" s="223" t="s">
        <v>43</v>
      </c>
      <c r="O334" s="86"/>
      <c r="P334" s="224">
        <f>O334*H334</f>
        <v>0</v>
      </c>
      <c r="Q334" s="224">
        <v>0</v>
      </c>
      <c r="R334" s="224">
        <f>Q334*H334</f>
        <v>0</v>
      </c>
      <c r="S334" s="224">
        <v>0</v>
      </c>
      <c r="T334" s="225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6" t="s">
        <v>151</v>
      </c>
      <c r="AT334" s="226" t="s">
        <v>146</v>
      </c>
      <c r="AU334" s="226" t="s">
        <v>81</v>
      </c>
      <c r="AY334" s="19" t="s">
        <v>144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19" t="s">
        <v>79</v>
      </c>
      <c r="BK334" s="227">
        <f>ROUND(I334*H334,2)</f>
        <v>0</v>
      </c>
      <c r="BL334" s="19" t="s">
        <v>151</v>
      </c>
      <c r="BM334" s="226" t="s">
        <v>410</v>
      </c>
    </row>
    <row r="335" spans="1:47" s="2" customFormat="1" ht="12">
      <c r="A335" s="40"/>
      <c r="B335" s="41"/>
      <c r="C335" s="42"/>
      <c r="D335" s="228" t="s">
        <v>153</v>
      </c>
      <c r="E335" s="42"/>
      <c r="F335" s="229" t="s">
        <v>411</v>
      </c>
      <c r="G335" s="42"/>
      <c r="H335" s="42"/>
      <c r="I335" s="230"/>
      <c r="J335" s="42"/>
      <c r="K335" s="42"/>
      <c r="L335" s="46"/>
      <c r="M335" s="231"/>
      <c r="N335" s="232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153</v>
      </c>
      <c r="AU335" s="19" t="s">
        <v>81</v>
      </c>
    </row>
    <row r="336" spans="1:51" s="13" customFormat="1" ht="12">
      <c r="A336" s="13"/>
      <c r="B336" s="233"/>
      <c r="C336" s="234"/>
      <c r="D336" s="228" t="s">
        <v>155</v>
      </c>
      <c r="E336" s="235" t="s">
        <v>19</v>
      </c>
      <c r="F336" s="236" t="s">
        <v>412</v>
      </c>
      <c r="G336" s="234"/>
      <c r="H336" s="235" t="s">
        <v>19</v>
      </c>
      <c r="I336" s="237"/>
      <c r="J336" s="234"/>
      <c r="K336" s="234"/>
      <c r="L336" s="238"/>
      <c r="M336" s="239"/>
      <c r="N336" s="240"/>
      <c r="O336" s="240"/>
      <c r="P336" s="240"/>
      <c r="Q336" s="240"/>
      <c r="R336" s="240"/>
      <c r="S336" s="240"/>
      <c r="T336" s="24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2" t="s">
        <v>155</v>
      </c>
      <c r="AU336" s="242" t="s">
        <v>81</v>
      </c>
      <c r="AV336" s="13" t="s">
        <v>79</v>
      </c>
      <c r="AW336" s="13" t="s">
        <v>34</v>
      </c>
      <c r="AX336" s="13" t="s">
        <v>72</v>
      </c>
      <c r="AY336" s="242" t="s">
        <v>144</v>
      </c>
    </row>
    <row r="337" spans="1:51" s="13" customFormat="1" ht="12">
      <c r="A337" s="13"/>
      <c r="B337" s="233"/>
      <c r="C337" s="234"/>
      <c r="D337" s="228" t="s">
        <v>155</v>
      </c>
      <c r="E337" s="235" t="s">
        <v>19</v>
      </c>
      <c r="F337" s="236" t="s">
        <v>413</v>
      </c>
      <c r="G337" s="234"/>
      <c r="H337" s="235" t="s">
        <v>19</v>
      </c>
      <c r="I337" s="237"/>
      <c r="J337" s="234"/>
      <c r="K337" s="234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155</v>
      </c>
      <c r="AU337" s="242" t="s">
        <v>81</v>
      </c>
      <c r="AV337" s="13" t="s">
        <v>79</v>
      </c>
      <c r="AW337" s="13" t="s">
        <v>34</v>
      </c>
      <c r="AX337" s="13" t="s">
        <v>72</v>
      </c>
      <c r="AY337" s="242" t="s">
        <v>144</v>
      </c>
    </row>
    <row r="338" spans="1:51" s="14" customFormat="1" ht="12">
      <c r="A338" s="14"/>
      <c r="B338" s="243"/>
      <c r="C338" s="244"/>
      <c r="D338" s="228" t="s">
        <v>155</v>
      </c>
      <c r="E338" s="245" t="s">
        <v>19</v>
      </c>
      <c r="F338" s="246" t="s">
        <v>414</v>
      </c>
      <c r="G338" s="244"/>
      <c r="H338" s="247">
        <v>84.907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155</v>
      </c>
      <c r="AU338" s="253" t="s">
        <v>81</v>
      </c>
      <c r="AV338" s="14" t="s">
        <v>81</v>
      </c>
      <c r="AW338" s="14" t="s">
        <v>34</v>
      </c>
      <c r="AX338" s="14" t="s">
        <v>72</v>
      </c>
      <c r="AY338" s="253" t="s">
        <v>144</v>
      </c>
    </row>
    <row r="339" spans="1:51" s="15" customFormat="1" ht="12">
      <c r="A339" s="15"/>
      <c r="B339" s="254"/>
      <c r="C339" s="255"/>
      <c r="D339" s="228" t="s">
        <v>155</v>
      </c>
      <c r="E339" s="256" t="s">
        <v>19</v>
      </c>
      <c r="F339" s="257" t="s">
        <v>158</v>
      </c>
      <c r="G339" s="255"/>
      <c r="H339" s="258">
        <v>84.907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4" t="s">
        <v>155</v>
      </c>
      <c r="AU339" s="264" t="s">
        <v>81</v>
      </c>
      <c r="AV339" s="15" t="s">
        <v>151</v>
      </c>
      <c r="AW339" s="15" t="s">
        <v>34</v>
      </c>
      <c r="AX339" s="15" t="s">
        <v>79</v>
      </c>
      <c r="AY339" s="264" t="s">
        <v>144</v>
      </c>
    </row>
    <row r="340" spans="1:65" s="2" customFormat="1" ht="14.4" customHeight="1">
      <c r="A340" s="40"/>
      <c r="B340" s="41"/>
      <c r="C340" s="215" t="s">
        <v>415</v>
      </c>
      <c r="D340" s="215" t="s">
        <v>146</v>
      </c>
      <c r="E340" s="216" t="s">
        <v>416</v>
      </c>
      <c r="F340" s="217" t="s">
        <v>417</v>
      </c>
      <c r="G340" s="218" t="s">
        <v>236</v>
      </c>
      <c r="H340" s="219">
        <v>16478</v>
      </c>
      <c r="I340" s="220"/>
      <c r="J340" s="221">
        <f>ROUND(I340*H340,2)</f>
        <v>0</v>
      </c>
      <c r="K340" s="217" t="s">
        <v>150</v>
      </c>
      <c r="L340" s="46"/>
      <c r="M340" s="222" t="s">
        <v>19</v>
      </c>
      <c r="N340" s="223" t="s">
        <v>43</v>
      </c>
      <c r="O340" s="86"/>
      <c r="P340" s="224">
        <f>O340*H340</f>
        <v>0</v>
      </c>
      <c r="Q340" s="224">
        <v>0</v>
      </c>
      <c r="R340" s="224">
        <f>Q340*H340</f>
        <v>0</v>
      </c>
      <c r="S340" s="224">
        <v>0</v>
      </c>
      <c r="T340" s="22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6" t="s">
        <v>151</v>
      </c>
      <c r="AT340" s="226" t="s">
        <v>146</v>
      </c>
      <c r="AU340" s="226" t="s">
        <v>81</v>
      </c>
      <c r="AY340" s="19" t="s">
        <v>144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9" t="s">
        <v>79</v>
      </c>
      <c r="BK340" s="227">
        <f>ROUND(I340*H340,2)</f>
        <v>0</v>
      </c>
      <c r="BL340" s="19" t="s">
        <v>151</v>
      </c>
      <c r="BM340" s="226" t="s">
        <v>418</v>
      </c>
    </row>
    <row r="341" spans="1:47" s="2" customFormat="1" ht="12">
      <c r="A341" s="40"/>
      <c r="B341" s="41"/>
      <c r="C341" s="42"/>
      <c r="D341" s="228" t="s">
        <v>153</v>
      </c>
      <c r="E341" s="42"/>
      <c r="F341" s="229" t="s">
        <v>419</v>
      </c>
      <c r="G341" s="42"/>
      <c r="H341" s="42"/>
      <c r="I341" s="230"/>
      <c r="J341" s="42"/>
      <c r="K341" s="42"/>
      <c r="L341" s="46"/>
      <c r="M341" s="231"/>
      <c r="N341" s="232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153</v>
      </c>
      <c r="AU341" s="19" t="s">
        <v>81</v>
      </c>
    </row>
    <row r="342" spans="1:51" s="13" customFormat="1" ht="12">
      <c r="A342" s="13"/>
      <c r="B342" s="233"/>
      <c r="C342" s="234"/>
      <c r="D342" s="228" t="s">
        <v>155</v>
      </c>
      <c r="E342" s="235" t="s">
        <v>19</v>
      </c>
      <c r="F342" s="236" t="s">
        <v>228</v>
      </c>
      <c r="G342" s="234"/>
      <c r="H342" s="235" t="s">
        <v>19</v>
      </c>
      <c r="I342" s="237"/>
      <c r="J342" s="234"/>
      <c r="K342" s="234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155</v>
      </c>
      <c r="AU342" s="242" t="s">
        <v>81</v>
      </c>
      <c r="AV342" s="13" t="s">
        <v>79</v>
      </c>
      <c r="AW342" s="13" t="s">
        <v>34</v>
      </c>
      <c r="AX342" s="13" t="s">
        <v>72</v>
      </c>
      <c r="AY342" s="242" t="s">
        <v>144</v>
      </c>
    </row>
    <row r="343" spans="1:51" s="13" customFormat="1" ht="12">
      <c r="A343" s="13"/>
      <c r="B343" s="233"/>
      <c r="C343" s="234"/>
      <c r="D343" s="228" t="s">
        <v>155</v>
      </c>
      <c r="E343" s="235" t="s">
        <v>19</v>
      </c>
      <c r="F343" s="236" t="s">
        <v>376</v>
      </c>
      <c r="G343" s="234"/>
      <c r="H343" s="235" t="s">
        <v>19</v>
      </c>
      <c r="I343" s="237"/>
      <c r="J343" s="234"/>
      <c r="K343" s="234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155</v>
      </c>
      <c r="AU343" s="242" t="s">
        <v>81</v>
      </c>
      <c r="AV343" s="13" t="s">
        <v>79</v>
      </c>
      <c r="AW343" s="13" t="s">
        <v>34</v>
      </c>
      <c r="AX343" s="13" t="s">
        <v>72</v>
      </c>
      <c r="AY343" s="242" t="s">
        <v>144</v>
      </c>
    </row>
    <row r="344" spans="1:51" s="14" customFormat="1" ht="12">
      <c r="A344" s="14"/>
      <c r="B344" s="243"/>
      <c r="C344" s="244"/>
      <c r="D344" s="228" t="s">
        <v>155</v>
      </c>
      <c r="E344" s="245" t="s">
        <v>19</v>
      </c>
      <c r="F344" s="246" t="s">
        <v>377</v>
      </c>
      <c r="G344" s="244"/>
      <c r="H344" s="247">
        <v>3359.2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155</v>
      </c>
      <c r="AU344" s="253" t="s">
        <v>81</v>
      </c>
      <c r="AV344" s="14" t="s">
        <v>81</v>
      </c>
      <c r="AW344" s="14" t="s">
        <v>34</v>
      </c>
      <c r="AX344" s="14" t="s">
        <v>72</v>
      </c>
      <c r="AY344" s="253" t="s">
        <v>144</v>
      </c>
    </row>
    <row r="345" spans="1:51" s="13" customFormat="1" ht="12">
      <c r="A345" s="13"/>
      <c r="B345" s="233"/>
      <c r="C345" s="234"/>
      <c r="D345" s="228" t="s">
        <v>155</v>
      </c>
      <c r="E345" s="235" t="s">
        <v>19</v>
      </c>
      <c r="F345" s="236" t="s">
        <v>420</v>
      </c>
      <c r="G345" s="234"/>
      <c r="H345" s="235" t="s">
        <v>19</v>
      </c>
      <c r="I345" s="237"/>
      <c r="J345" s="234"/>
      <c r="K345" s="234"/>
      <c r="L345" s="238"/>
      <c r="M345" s="239"/>
      <c r="N345" s="240"/>
      <c r="O345" s="240"/>
      <c r="P345" s="240"/>
      <c r="Q345" s="240"/>
      <c r="R345" s="240"/>
      <c r="S345" s="240"/>
      <c r="T345" s="24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155</v>
      </c>
      <c r="AU345" s="242" t="s">
        <v>81</v>
      </c>
      <c r="AV345" s="13" t="s">
        <v>79</v>
      </c>
      <c r="AW345" s="13" t="s">
        <v>34</v>
      </c>
      <c r="AX345" s="13" t="s">
        <v>72</v>
      </c>
      <c r="AY345" s="242" t="s">
        <v>144</v>
      </c>
    </row>
    <row r="346" spans="1:51" s="14" customFormat="1" ht="12">
      <c r="A346" s="14"/>
      <c r="B346" s="243"/>
      <c r="C346" s="244"/>
      <c r="D346" s="228" t="s">
        <v>155</v>
      </c>
      <c r="E346" s="245" t="s">
        <v>19</v>
      </c>
      <c r="F346" s="246" t="s">
        <v>377</v>
      </c>
      <c r="G346" s="244"/>
      <c r="H346" s="247">
        <v>3359.2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155</v>
      </c>
      <c r="AU346" s="253" t="s">
        <v>81</v>
      </c>
      <c r="AV346" s="14" t="s">
        <v>81</v>
      </c>
      <c r="AW346" s="14" t="s">
        <v>34</v>
      </c>
      <c r="AX346" s="14" t="s">
        <v>72</v>
      </c>
      <c r="AY346" s="253" t="s">
        <v>144</v>
      </c>
    </row>
    <row r="347" spans="1:51" s="13" customFormat="1" ht="12">
      <c r="A347" s="13"/>
      <c r="B347" s="233"/>
      <c r="C347" s="234"/>
      <c r="D347" s="228" t="s">
        <v>155</v>
      </c>
      <c r="E347" s="235" t="s">
        <v>19</v>
      </c>
      <c r="F347" s="236" t="s">
        <v>421</v>
      </c>
      <c r="G347" s="234"/>
      <c r="H347" s="235" t="s">
        <v>19</v>
      </c>
      <c r="I347" s="237"/>
      <c r="J347" s="234"/>
      <c r="K347" s="234"/>
      <c r="L347" s="238"/>
      <c r="M347" s="239"/>
      <c r="N347" s="240"/>
      <c r="O347" s="240"/>
      <c r="P347" s="240"/>
      <c r="Q347" s="240"/>
      <c r="R347" s="240"/>
      <c r="S347" s="240"/>
      <c r="T347" s="24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2" t="s">
        <v>155</v>
      </c>
      <c r="AU347" s="242" t="s">
        <v>81</v>
      </c>
      <c r="AV347" s="13" t="s">
        <v>79</v>
      </c>
      <c r="AW347" s="13" t="s">
        <v>34</v>
      </c>
      <c r="AX347" s="13" t="s">
        <v>72</v>
      </c>
      <c r="AY347" s="242" t="s">
        <v>144</v>
      </c>
    </row>
    <row r="348" spans="1:51" s="14" customFormat="1" ht="12">
      <c r="A348" s="14"/>
      <c r="B348" s="243"/>
      <c r="C348" s="244"/>
      <c r="D348" s="228" t="s">
        <v>155</v>
      </c>
      <c r="E348" s="245" t="s">
        <v>19</v>
      </c>
      <c r="F348" s="246" t="s">
        <v>240</v>
      </c>
      <c r="G348" s="244"/>
      <c r="H348" s="247">
        <v>6618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155</v>
      </c>
      <c r="AU348" s="253" t="s">
        <v>81</v>
      </c>
      <c r="AV348" s="14" t="s">
        <v>81</v>
      </c>
      <c r="AW348" s="14" t="s">
        <v>34</v>
      </c>
      <c r="AX348" s="14" t="s">
        <v>72</v>
      </c>
      <c r="AY348" s="253" t="s">
        <v>144</v>
      </c>
    </row>
    <row r="349" spans="1:51" s="13" customFormat="1" ht="12">
      <c r="A349" s="13"/>
      <c r="B349" s="233"/>
      <c r="C349" s="234"/>
      <c r="D349" s="228" t="s">
        <v>155</v>
      </c>
      <c r="E349" s="235" t="s">
        <v>19</v>
      </c>
      <c r="F349" s="236" t="s">
        <v>388</v>
      </c>
      <c r="G349" s="234"/>
      <c r="H349" s="235" t="s">
        <v>19</v>
      </c>
      <c r="I349" s="237"/>
      <c r="J349" s="234"/>
      <c r="K349" s="234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155</v>
      </c>
      <c r="AU349" s="242" t="s">
        <v>81</v>
      </c>
      <c r="AV349" s="13" t="s">
        <v>79</v>
      </c>
      <c r="AW349" s="13" t="s">
        <v>34</v>
      </c>
      <c r="AX349" s="13" t="s">
        <v>72</v>
      </c>
      <c r="AY349" s="242" t="s">
        <v>144</v>
      </c>
    </row>
    <row r="350" spans="1:51" s="14" customFormat="1" ht="12">
      <c r="A350" s="14"/>
      <c r="B350" s="243"/>
      <c r="C350" s="244"/>
      <c r="D350" s="228" t="s">
        <v>155</v>
      </c>
      <c r="E350" s="245" t="s">
        <v>19</v>
      </c>
      <c r="F350" s="246" t="s">
        <v>389</v>
      </c>
      <c r="G350" s="244"/>
      <c r="H350" s="247">
        <v>930.12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155</v>
      </c>
      <c r="AU350" s="253" t="s">
        <v>81</v>
      </c>
      <c r="AV350" s="14" t="s">
        <v>81</v>
      </c>
      <c r="AW350" s="14" t="s">
        <v>34</v>
      </c>
      <c r="AX350" s="14" t="s">
        <v>72</v>
      </c>
      <c r="AY350" s="253" t="s">
        <v>144</v>
      </c>
    </row>
    <row r="351" spans="1:51" s="13" customFormat="1" ht="12">
      <c r="A351" s="13"/>
      <c r="B351" s="233"/>
      <c r="C351" s="234"/>
      <c r="D351" s="228" t="s">
        <v>155</v>
      </c>
      <c r="E351" s="235" t="s">
        <v>19</v>
      </c>
      <c r="F351" s="236" t="s">
        <v>422</v>
      </c>
      <c r="G351" s="234"/>
      <c r="H351" s="235" t="s">
        <v>19</v>
      </c>
      <c r="I351" s="237"/>
      <c r="J351" s="234"/>
      <c r="K351" s="234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155</v>
      </c>
      <c r="AU351" s="242" t="s">
        <v>81</v>
      </c>
      <c r="AV351" s="13" t="s">
        <v>79</v>
      </c>
      <c r="AW351" s="13" t="s">
        <v>34</v>
      </c>
      <c r="AX351" s="13" t="s">
        <v>72</v>
      </c>
      <c r="AY351" s="242" t="s">
        <v>144</v>
      </c>
    </row>
    <row r="352" spans="1:51" s="14" customFormat="1" ht="12">
      <c r="A352" s="14"/>
      <c r="B352" s="243"/>
      <c r="C352" s="244"/>
      <c r="D352" s="228" t="s">
        <v>155</v>
      </c>
      <c r="E352" s="245" t="s">
        <v>19</v>
      </c>
      <c r="F352" s="246" t="s">
        <v>423</v>
      </c>
      <c r="G352" s="244"/>
      <c r="H352" s="247">
        <v>593.98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3" t="s">
        <v>155</v>
      </c>
      <c r="AU352" s="253" t="s">
        <v>81</v>
      </c>
      <c r="AV352" s="14" t="s">
        <v>81</v>
      </c>
      <c r="AW352" s="14" t="s">
        <v>34</v>
      </c>
      <c r="AX352" s="14" t="s">
        <v>72</v>
      </c>
      <c r="AY352" s="253" t="s">
        <v>144</v>
      </c>
    </row>
    <row r="353" spans="1:51" s="13" customFormat="1" ht="12">
      <c r="A353" s="13"/>
      <c r="B353" s="233"/>
      <c r="C353" s="234"/>
      <c r="D353" s="228" t="s">
        <v>155</v>
      </c>
      <c r="E353" s="235" t="s">
        <v>19</v>
      </c>
      <c r="F353" s="236" t="s">
        <v>424</v>
      </c>
      <c r="G353" s="234"/>
      <c r="H353" s="235" t="s">
        <v>19</v>
      </c>
      <c r="I353" s="237"/>
      <c r="J353" s="234"/>
      <c r="K353" s="234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155</v>
      </c>
      <c r="AU353" s="242" t="s">
        <v>81</v>
      </c>
      <c r="AV353" s="13" t="s">
        <v>79</v>
      </c>
      <c r="AW353" s="13" t="s">
        <v>34</v>
      </c>
      <c r="AX353" s="13" t="s">
        <v>72</v>
      </c>
      <c r="AY353" s="242" t="s">
        <v>144</v>
      </c>
    </row>
    <row r="354" spans="1:51" s="14" customFormat="1" ht="12">
      <c r="A354" s="14"/>
      <c r="B354" s="243"/>
      <c r="C354" s="244"/>
      <c r="D354" s="228" t="s">
        <v>155</v>
      </c>
      <c r="E354" s="245" t="s">
        <v>19</v>
      </c>
      <c r="F354" s="246" t="s">
        <v>383</v>
      </c>
      <c r="G354" s="244"/>
      <c r="H354" s="247">
        <v>363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155</v>
      </c>
      <c r="AU354" s="253" t="s">
        <v>81</v>
      </c>
      <c r="AV354" s="14" t="s">
        <v>81</v>
      </c>
      <c r="AW354" s="14" t="s">
        <v>34</v>
      </c>
      <c r="AX354" s="14" t="s">
        <v>72</v>
      </c>
      <c r="AY354" s="253" t="s">
        <v>144</v>
      </c>
    </row>
    <row r="355" spans="1:51" s="13" customFormat="1" ht="12">
      <c r="A355" s="13"/>
      <c r="B355" s="233"/>
      <c r="C355" s="234"/>
      <c r="D355" s="228" t="s">
        <v>155</v>
      </c>
      <c r="E355" s="235" t="s">
        <v>19</v>
      </c>
      <c r="F355" s="236" t="s">
        <v>425</v>
      </c>
      <c r="G355" s="234"/>
      <c r="H355" s="235" t="s">
        <v>19</v>
      </c>
      <c r="I355" s="237"/>
      <c r="J355" s="234"/>
      <c r="K355" s="234"/>
      <c r="L355" s="238"/>
      <c r="M355" s="239"/>
      <c r="N355" s="240"/>
      <c r="O355" s="240"/>
      <c r="P355" s="240"/>
      <c r="Q355" s="240"/>
      <c r="R355" s="240"/>
      <c r="S355" s="240"/>
      <c r="T355" s="24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2" t="s">
        <v>155</v>
      </c>
      <c r="AU355" s="242" t="s">
        <v>81</v>
      </c>
      <c r="AV355" s="13" t="s">
        <v>79</v>
      </c>
      <c r="AW355" s="13" t="s">
        <v>34</v>
      </c>
      <c r="AX355" s="13" t="s">
        <v>72</v>
      </c>
      <c r="AY355" s="242" t="s">
        <v>144</v>
      </c>
    </row>
    <row r="356" spans="1:51" s="14" customFormat="1" ht="12">
      <c r="A356" s="14"/>
      <c r="B356" s="243"/>
      <c r="C356" s="244"/>
      <c r="D356" s="228" t="s">
        <v>155</v>
      </c>
      <c r="E356" s="245" t="s">
        <v>19</v>
      </c>
      <c r="F356" s="246" t="s">
        <v>385</v>
      </c>
      <c r="G356" s="244"/>
      <c r="H356" s="247">
        <v>117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3" t="s">
        <v>155</v>
      </c>
      <c r="AU356" s="253" t="s">
        <v>81</v>
      </c>
      <c r="AV356" s="14" t="s">
        <v>81</v>
      </c>
      <c r="AW356" s="14" t="s">
        <v>34</v>
      </c>
      <c r="AX356" s="14" t="s">
        <v>72</v>
      </c>
      <c r="AY356" s="253" t="s">
        <v>144</v>
      </c>
    </row>
    <row r="357" spans="1:51" s="13" customFormat="1" ht="12">
      <c r="A357" s="13"/>
      <c r="B357" s="233"/>
      <c r="C357" s="234"/>
      <c r="D357" s="228" t="s">
        <v>155</v>
      </c>
      <c r="E357" s="235" t="s">
        <v>19</v>
      </c>
      <c r="F357" s="236" t="s">
        <v>426</v>
      </c>
      <c r="G357" s="234"/>
      <c r="H357" s="235" t="s">
        <v>19</v>
      </c>
      <c r="I357" s="237"/>
      <c r="J357" s="234"/>
      <c r="K357" s="234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155</v>
      </c>
      <c r="AU357" s="242" t="s">
        <v>81</v>
      </c>
      <c r="AV357" s="13" t="s">
        <v>79</v>
      </c>
      <c r="AW357" s="13" t="s">
        <v>34</v>
      </c>
      <c r="AX357" s="13" t="s">
        <v>72</v>
      </c>
      <c r="AY357" s="242" t="s">
        <v>144</v>
      </c>
    </row>
    <row r="358" spans="1:51" s="14" customFormat="1" ht="12">
      <c r="A358" s="14"/>
      <c r="B358" s="243"/>
      <c r="C358" s="244"/>
      <c r="D358" s="228" t="s">
        <v>155</v>
      </c>
      <c r="E358" s="245" t="s">
        <v>19</v>
      </c>
      <c r="F358" s="246" t="s">
        <v>397</v>
      </c>
      <c r="G358" s="244"/>
      <c r="H358" s="247">
        <v>827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155</v>
      </c>
      <c r="AU358" s="253" t="s">
        <v>81</v>
      </c>
      <c r="AV358" s="14" t="s">
        <v>81</v>
      </c>
      <c r="AW358" s="14" t="s">
        <v>34</v>
      </c>
      <c r="AX358" s="14" t="s">
        <v>72</v>
      </c>
      <c r="AY358" s="253" t="s">
        <v>144</v>
      </c>
    </row>
    <row r="359" spans="1:51" s="13" customFormat="1" ht="12">
      <c r="A359" s="13"/>
      <c r="B359" s="233"/>
      <c r="C359" s="234"/>
      <c r="D359" s="228" t="s">
        <v>155</v>
      </c>
      <c r="E359" s="235" t="s">
        <v>19</v>
      </c>
      <c r="F359" s="236" t="s">
        <v>402</v>
      </c>
      <c r="G359" s="234"/>
      <c r="H359" s="235" t="s">
        <v>19</v>
      </c>
      <c r="I359" s="237"/>
      <c r="J359" s="234"/>
      <c r="K359" s="234"/>
      <c r="L359" s="238"/>
      <c r="M359" s="239"/>
      <c r="N359" s="240"/>
      <c r="O359" s="240"/>
      <c r="P359" s="240"/>
      <c r="Q359" s="240"/>
      <c r="R359" s="240"/>
      <c r="S359" s="240"/>
      <c r="T359" s="24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155</v>
      </c>
      <c r="AU359" s="242" t="s">
        <v>81</v>
      </c>
      <c r="AV359" s="13" t="s">
        <v>79</v>
      </c>
      <c r="AW359" s="13" t="s">
        <v>34</v>
      </c>
      <c r="AX359" s="13" t="s">
        <v>72</v>
      </c>
      <c r="AY359" s="242" t="s">
        <v>144</v>
      </c>
    </row>
    <row r="360" spans="1:51" s="14" customFormat="1" ht="12">
      <c r="A360" s="14"/>
      <c r="B360" s="243"/>
      <c r="C360" s="244"/>
      <c r="D360" s="228" t="s">
        <v>155</v>
      </c>
      <c r="E360" s="245" t="s">
        <v>19</v>
      </c>
      <c r="F360" s="246" t="s">
        <v>403</v>
      </c>
      <c r="G360" s="244"/>
      <c r="H360" s="247">
        <v>199.5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155</v>
      </c>
      <c r="AU360" s="253" t="s">
        <v>81</v>
      </c>
      <c r="AV360" s="14" t="s">
        <v>81</v>
      </c>
      <c r="AW360" s="14" t="s">
        <v>34</v>
      </c>
      <c r="AX360" s="14" t="s">
        <v>72</v>
      </c>
      <c r="AY360" s="253" t="s">
        <v>144</v>
      </c>
    </row>
    <row r="361" spans="1:51" s="14" customFormat="1" ht="12">
      <c r="A361" s="14"/>
      <c r="B361" s="243"/>
      <c r="C361" s="244"/>
      <c r="D361" s="228" t="s">
        <v>155</v>
      </c>
      <c r="E361" s="245" t="s">
        <v>19</v>
      </c>
      <c r="F361" s="246" t="s">
        <v>404</v>
      </c>
      <c r="G361" s="244"/>
      <c r="H361" s="247">
        <v>111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155</v>
      </c>
      <c r="AU361" s="253" t="s">
        <v>81</v>
      </c>
      <c r="AV361" s="14" t="s">
        <v>81</v>
      </c>
      <c r="AW361" s="14" t="s">
        <v>34</v>
      </c>
      <c r="AX361" s="14" t="s">
        <v>72</v>
      </c>
      <c r="AY361" s="253" t="s">
        <v>144</v>
      </c>
    </row>
    <row r="362" spans="1:51" s="15" customFormat="1" ht="12">
      <c r="A362" s="15"/>
      <c r="B362" s="254"/>
      <c r="C362" s="255"/>
      <c r="D362" s="228" t="s">
        <v>155</v>
      </c>
      <c r="E362" s="256" t="s">
        <v>19</v>
      </c>
      <c r="F362" s="257" t="s">
        <v>158</v>
      </c>
      <c r="G362" s="255"/>
      <c r="H362" s="258">
        <v>16478</v>
      </c>
      <c r="I362" s="259"/>
      <c r="J362" s="255"/>
      <c r="K362" s="255"/>
      <c r="L362" s="260"/>
      <c r="M362" s="261"/>
      <c r="N362" s="262"/>
      <c r="O362" s="262"/>
      <c r="P362" s="262"/>
      <c r="Q362" s="262"/>
      <c r="R362" s="262"/>
      <c r="S362" s="262"/>
      <c r="T362" s="263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4" t="s">
        <v>155</v>
      </c>
      <c r="AU362" s="264" t="s">
        <v>81</v>
      </c>
      <c r="AV362" s="15" t="s">
        <v>151</v>
      </c>
      <c r="AW362" s="15" t="s">
        <v>34</v>
      </c>
      <c r="AX362" s="15" t="s">
        <v>79</v>
      </c>
      <c r="AY362" s="264" t="s">
        <v>144</v>
      </c>
    </row>
    <row r="363" spans="1:65" s="2" customFormat="1" ht="12">
      <c r="A363" s="40"/>
      <c r="B363" s="41"/>
      <c r="C363" s="215" t="s">
        <v>427</v>
      </c>
      <c r="D363" s="215" t="s">
        <v>146</v>
      </c>
      <c r="E363" s="216" t="s">
        <v>428</v>
      </c>
      <c r="F363" s="217" t="s">
        <v>429</v>
      </c>
      <c r="G363" s="218" t="s">
        <v>236</v>
      </c>
      <c r="H363" s="219">
        <v>6618</v>
      </c>
      <c r="I363" s="220"/>
      <c r="J363" s="221">
        <f>ROUND(I363*H363,2)</f>
        <v>0</v>
      </c>
      <c r="K363" s="217" t="s">
        <v>150</v>
      </c>
      <c r="L363" s="46"/>
      <c r="M363" s="222" t="s">
        <v>19</v>
      </c>
      <c r="N363" s="223" t="s">
        <v>43</v>
      </c>
      <c r="O363" s="86"/>
      <c r="P363" s="224">
        <f>O363*H363</f>
        <v>0</v>
      </c>
      <c r="Q363" s="224">
        <v>0</v>
      </c>
      <c r="R363" s="224">
        <f>Q363*H363</f>
        <v>0</v>
      </c>
      <c r="S363" s="224">
        <v>0</v>
      </c>
      <c r="T363" s="225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6" t="s">
        <v>151</v>
      </c>
      <c r="AT363" s="226" t="s">
        <v>146</v>
      </c>
      <c r="AU363" s="226" t="s">
        <v>81</v>
      </c>
      <c r="AY363" s="19" t="s">
        <v>144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19" t="s">
        <v>79</v>
      </c>
      <c r="BK363" s="227">
        <f>ROUND(I363*H363,2)</f>
        <v>0</v>
      </c>
      <c r="BL363" s="19" t="s">
        <v>151</v>
      </c>
      <c r="BM363" s="226" t="s">
        <v>430</v>
      </c>
    </row>
    <row r="364" spans="1:47" s="2" customFormat="1" ht="12">
      <c r="A364" s="40"/>
      <c r="B364" s="41"/>
      <c r="C364" s="42"/>
      <c r="D364" s="228" t="s">
        <v>153</v>
      </c>
      <c r="E364" s="42"/>
      <c r="F364" s="229" t="s">
        <v>431</v>
      </c>
      <c r="G364" s="42"/>
      <c r="H364" s="42"/>
      <c r="I364" s="230"/>
      <c r="J364" s="42"/>
      <c r="K364" s="42"/>
      <c r="L364" s="46"/>
      <c r="M364" s="231"/>
      <c r="N364" s="232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153</v>
      </c>
      <c r="AU364" s="19" t="s">
        <v>81</v>
      </c>
    </row>
    <row r="365" spans="1:51" s="13" customFormat="1" ht="12">
      <c r="A365" s="13"/>
      <c r="B365" s="233"/>
      <c r="C365" s="234"/>
      <c r="D365" s="228" t="s">
        <v>155</v>
      </c>
      <c r="E365" s="235" t="s">
        <v>19</v>
      </c>
      <c r="F365" s="236" t="s">
        <v>228</v>
      </c>
      <c r="G365" s="234"/>
      <c r="H365" s="235" t="s">
        <v>19</v>
      </c>
      <c r="I365" s="237"/>
      <c r="J365" s="234"/>
      <c r="K365" s="234"/>
      <c r="L365" s="238"/>
      <c r="M365" s="239"/>
      <c r="N365" s="240"/>
      <c r="O365" s="240"/>
      <c r="P365" s="240"/>
      <c r="Q365" s="240"/>
      <c r="R365" s="240"/>
      <c r="S365" s="240"/>
      <c r="T365" s="24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2" t="s">
        <v>155</v>
      </c>
      <c r="AU365" s="242" t="s">
        <v>81</v>
      </c>
      <c r="AV365" s="13" t="s">
        <v>79</v>
      </c>
      <c r="AW365" s="13" t="s">
        <v>34</v>
      </c>
      <c r="AX365" s="13" t="s">
        <v>72</v>
      </c>
      <c r="AY365" s="242" t="s">
        <v>144</v>
      </c>
    </row>
    <row r="366" spans="1:51" s="13" customFormat="1" ht="12">
      <c r="A366" s="13"/>
      <c r="B366" s="233"/>
      <c r="C366" s="234"/>
      <c r="D366" s="228" t="s">
        <v>155</v>
      </c>
      <c r="E366" s="235" t="s">
        <v>19</v>
      </c>
      <c r="F366" s="236" t="s">
        <v>432</v>
      </c>
      <c r="G366" s="234"/>
      <c r="H366" s="235" t="s">
        <v>19</v>
      </c>
      <c r="I366" s="237"/>
      <c r="J366" s="234"/>
      <c r="K366" s="234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155</v>
      </c>
      <c r="AU366" s="242" t="s">
        <v>81</v>
      </c>
      <c r="AV366" s="13" t="s">
        <v>79</v>
      </c>
      <c r="AW366" s="13" t="s">
        <v>34</v>
      </c>
      <c r="AX366" s="13" t="s">
        <v>72</v>
      </c>
      <c r="AY366" s="242" t="s">
        <v>144</v>
      </c>
    </row>
    <row r="367" spans="1:51" s="14" customFormat="1" ht="12">
      <c r="A367" s="14"/>
      <c r="B367" s="243"/>
      <c r="C367" s="244"/>
      <c r="D367" s="228" t="s">
        <v>155</v>
      </c>
      <c r="E367" s="245" t="s">
        <v>19</v>
      </c>
      <c r="F367" s="246" t="s">
        <v>240</v>
      </c>
      <c r="G367" s="244"/>
      <c r="H367" s="247">
        <v>6618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155</v>
      </c>
      <c r="AU367" s="253" t="s">
        <v>81</v>
      </c>
      <c r="AV367" s="14" t="s">
        <v>81</v>
      </c>
      <c r="AW367" s="14" t="s">
        <v>34</v>
      </c>
      <c r="AX367" s="14" t="s">
        <v>72</v>
      </c>
      <c r="AY367" s="253" t="s">
        <v>144</v>
      </c>
    </row>
    <row r="368" spans="1:51" s="15" customFormat="1" ht="12">
      <c r="A368" s="15"/>
      <c r="B368" s="254"/>
      <c r="C368" s="255"/>
      <c r="D368" s="228" t="s">
        <v>155</v>
      </c>
      <c r="E368" s="256" t="s">
        <v>19</v>
      </c>
      <c r="F368" s="257" t="s">
        <v>158</v>
      </c>
      <c r="G368" s="255"/>
      <c r="H368" s="258">
        <v>6618</v>
      </c>
      <c r="I368" s="259"/>
      <c r="J368" s="255"/>
      <c r="K368" s="255"/>
      <c r="L368" s="260"/>
      <c r="M368" s="261"/>
      <c r="N368" s="262"/>
      <c r="O368" s="262"/>
      <c r="P368" s="262"/>
      <c r="Q368" s="262"/>
      <c r="R368" s="262"/>
      <c r="S368" s="262"/>
      <c r="T368" s="263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4" t="s">
        <v>155</v>
      </c>
      <c r="AU368" s="264" t="s">
        <v>81</v>
      </c>
      <c r="AV368" s="15" t="s">
        <v>151</v>
      </c>
      <c r="AW368" s="15" t="s">
        <v>34</v>
      </c>
      <c r="AX368" s="15" t="s">
        <v>79</v>
      </c>
      <c r="AY368" s="264" t="s">
        <v>144</v>
      </c>
    </row>
    <row r="369" spans="1:65" s="2" customFormat="1" ht="14.4" customHeight="1">
      <c r="A369" s="40"/>
      <c r="B369" s="41"/>
      <c r="C369" s="215" t="s">
        <v>433</v>
      </c>
      <c r="D369" s="215" t="s">
        <v>146</v>
      </c>
      <c r="E369" s="216" t="s">
        <v>434</v>
      </c>
      <c r="F369" s="217" t="s">
        <v>435</v>
      </c>
      <c r="G369" s="218" t="s">
        <v>149</v>
      </c>
      <c r="H369" s="219">
        <v>5077</v>
      </c>
      <c r="I369" s="220"/>
      <c r="J369" s="221">
        <f>ROUND(I369*H369,2)</f>
        <v>0</v>
      </c>
      <c r="K369" s="217" t="s">
        <v>150</v>
      </c>
      <c r="L369" s="46"/>
      <c r="M369" s="222" t="s">
        <v>19</v>
      </c>
      <c r="N369" s="223" t="s">
        <v>43</v>
      </c>
      <c r="O369" s="86"/>
      <c r="P369" s="224">
        <f>O369*H369</f>
        <v>0</v>
      </c>
      <c r="Q369" s="224">
        <v>0</v>
      </c>
      <c r="R369" s="224">
        <f>Q369*H369</f>
        <v>0</v>
      </c>
      <c r="S369" s="224">
        <v>0</v>
      </c>
      <c r="T369" s="225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6" t="s">
        <v>151</v>
      </c>
      <c r="AT369" s="226" t="s">
        <v>146</v>
      </c>
      <c r="AU369" s="226" t="s">
        <v>81</v>
      </c>
      <c r="AY369" s="19" t="s">
        <v>144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19" t="s">
        <v>79</v>
      </c>
      <c r="BK369" s="227">
        <f>ROUND(I369*H369,2)</f>
        <v>0</v>
      </c>
      <c r="BL369" s="19" t="s">
        <v>151</v>
      </c>
      <c r="BM369" s="226" t="s">
        <v>436</v>
      </c>
    </row>
    <row r="370" spans="1:47" s="2" customFormat="1" ht="12">
      <c r="A370" s="40"/>
      <c r="B370" s="41"/>
      <c r="C370" s="42"/>
      <c r="D370" s="228" t="s">
        <v>153</v>
      </c>
      <c r="E370" s="42"/>
      <c r="F370" s="229" t="s">
        <v>437</v>
      </c>
      <c r="G370" s="42"/>
      <c r="H370" s="42"/>
      <c r="I370" s="230"/>
      <c r="J370" s="42"/>
      <c r="K370" s="42"/>
      <c r="L370" s="46"/>
      <c r="M370" s="231"/>
      <c r="N370" s="232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153</v>
      </c>
      <c r="AU370" s="19" t="s">
        <v>81</v>
      </c>
    </row>
    <row r="371" spans="1:51" s="13" customFormat="1" ht="12">
      <c r="A371" s="13"/>
      <c r="B371" s="233"/>
      <c r="C371" s="234"/>
      <c r="D371" s="228" t="s">
        <v>155</v>
      </c>
      <c r="E371" s="235" t="s">
        <v>19</v>
      </c>
      <c r="F371" s="236" t="s">
        <v>228</v>
      </c>
      <c r="G371" s="234"/>
      <c r="H371" s="235" t="s">
        <v>19</v>
      </c>
      <c r="I371" s="237"/>
      <c r="J371" s="234"/>
      <c r="K371" s="234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155</v>
      </c>
      <c r="AU371" s="242" t="s">
        <v>81</v>
      </c>
      <c r="AV371" s="13" t="s">
        <v>79</v>
      </c>
      <c r="AW371" s="13" t="s">
        <v>34</v>
      </c>
      <c r="AX371" s="13" t="s">
        <v>72</v>
      </c>
      <c r="AY371" s="242" t="s">
        <v>144</v>
      </c>
    </row>
    <row r="372" spans="1:51" s="14" customFormat="1" ht="12">
      <c r="A372" s="14"/>
      <c r="B372" s="243"/>
      <c r="C372" s="244"/>
      <c r="D372" s="228" t="s">
        <v>155</v>
      </c>
      <c r="E372" s="245" t="s">
        <v>19</v>
      </c>
      <c r="F372" s="246" t="s">
        <v>438</v>
      </c>
      <c r="G372" s="244"/>
      <c r="H372" s="247">
        <v>5077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3" t="s">
        <v>155</v>
      </c>
      <c r="AU372" s="253" t="s">
        <v>81</v>
      </c>
      <c r="AV372" s="14" t="s">
        <v>81</v>
      </c>
      <c r="AW372" s="14" t="s">
        <v>34</v>
      </c>
      <c r="AX372" s="14" t="s">
        <v>72</v>
      </c>
      <c r="AY372" s="253" t="s">
        <v>144</v>
      </c>
    </row>
    <row r="373" spans="1:51" s="15" customFormat="1" ht="12">
      <c r="A373" s="15"/>
      <c r="B373" s="254"/>
      <c r="C373" s="255"/>
      <c r="D373" s="228" t="s">
        <v>155</v>
      </c>
      <c r="E373" s="256" t="s">
        <v>19</v>
      </c>
      <c r="F373" s="257" t="s">
        <v>158</v>
      </c>
      <c r="G373" s="255"/>
      <c r="H373" s="258">
        <v>5077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4" t="s">
        <v>155</v>
      </c>
      <c r="AU373" s="264" t="s">
        <v>81</v>
      </c>
      <c r="AV373" s="15" t="s">
        <v>151</v>
      </c>
      <c r="AW373" s="15" t="s">
        <v>34</v>
      </c>
      <c r="AX373" s="15" t="s">
        <v>79</v>
      </c>
      <c r="AY373" s="264" t="s">
        <v>144</v>
      </c>
    </row>
    <row r="374" spans="1:65" s="2" customFormat="1" ht="14.4" customHeight="1">
      <c r="A374" s="40"/>
      <c r="B374" s="41"/>
      <c r="C374" s="215" t="s">
        <v>439</v>
      </c>
      <c r="D374" s="215" t="s">
        <v>146</v>
      </c>
      <c r="E374" s="216" t="s">
        <v>440</v>
      </c>
      <c r="F374" s="217" t="s">
        <v>441</v>
      </c>
      <c r="G374" s="218" t="s">
        <v>236</v>
      </c>
      <c r="H374" s="219">
        <v>480</v>
      </c>
      <c r="I374" s="220"/>
      <c r="J374" s="221">
        <f>ROUND(I374*H374,2)</f>
        <v>0</v>
      </c>
      <c r="K374" s="217" t="s">
        <v>150</v>
      </c>
      <c r="L374" s="46"/>
      <c r="M374" s="222" t="s">
        <v>19</v>
      </c>
      <c r="N374" s="223" t="s">
        <v>43</v>
      </c>
      <c r="O374" s="86"/>
      <c r="P374" s="224">
        <f>O374*H374</f>
        <v>0</v>
      </c>
      <c r="Q374" s="224">
        <v>0</v>
      </c>
      <c r="R374" s="224">
        <f>Q374*H374</f>
        <v>0</v>
      </c>
      <c r="S374" s="224">
        <v>0</v>
      </c>
      <c r="T374" s="225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6" t="s">
        <v>151</v>
      </c>
      <c r="AT374" s="226" t="s">
        <v>146</v>
      </c>
      <c r="AU374" s="226" t="s">
        <v>81</v>
      </c>
      <c r="AY374" s="19" t="s">
        <v>144</v>
      </c>
      <c r="BE374" s="227">
        <f>IF(N374="základní",J374,0)</f>
        <v>0</v>
      </c>
      <c r="BF374" s="227">
        <f>IF(N374="snížená",J374,0)</f>
        <v>0</v>
      </c>
      <c r="BG374" s="227">
        <f>IF(N374="zákl. přenesená",J374,0)</f>
        <v>0</v>
      </c>
      <c r="BH374" s="227">
        <f>IF(N374="sníž. přenesená",J374,0)</f>
        <v>0</v>
      </c>
      <c r="BI374" s="227">
        <f>IF(N374="nulová",J374,0)</f>
        <v>0</v>
      </c>
      <c r="BJ374" s="19" t="s">
        <v>79</v>
      </c>
      <c r="BK374" s="227">
        <f>ROUND(I374*H374,2)</f>
        <v>0</v>
      </c>
      <c r="BL374" s="19" t="s">
        <v>151</v>
      </c>
      <c r="BM374" s="226" t="s">
        <v>442</v>
      </c>
    </row>
    <row r="375" spans="1:47" s="2" customFormat="1" ht="12">
      <c r="A375" s="40"/>
      <c r="B375" s="41"/>
      <c r="C375" s="42"/>
      <c r="D375" s="228" t="s">
        <v>153</v>
      </c>
      <c r="E375" s="42"/>
      <c r="F375" s="229" t="s">
        <v>443</v>
      </c>
      <c r="G375" s="42"/>
      <c r="H375" s="42"/>
      <c r="I375" s="230"/>
      <c r="J375" s="42"/>
      <c r="K375" s="42"/>
      <c r="L375" s="46"/>
      <c r="M375" s="231"/>
      <c r="N375" s="232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153</v>
      </c>
      <c r="AU375" s="19" t="s">
        <v>81</v>
      </c>
    </row>
    <row r="376" spans="1:51" s="13" customFormat="1" ht="12">
      <c r="A376" s="13"/>
      <c r="B376" s="233"/>
      <c r="C376" s="234"/>
      <c r="D376" s="228" t="s">
        <v>155</v>
      </c>
      <c r="E376" s="235" t="s">
        <v>19</v>
      </c>
      <c r="F376" s="236" t="s">
        <v>444</v>
      </c>
      <c r="G376" s="234"/>
      <c r="H376" s="235" t="s">
        <v>19</v>
      </c>
      <c r="I376" s="237"/>
      <c r="J376" s="234"/>
      <c r="K376" s="234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155</v>
      </c>
      <c r="AU376" s="242" t="s">
        <v>81</v>
      </c>
      <c r="AV376" s="13" t="s">
        <v>79</v>
      </c>
      <c r="AW376" s="13" t="s">
        <v>34</v>
      </c>
      <c r="AX376" s="13" t="s">
        <v>72</v>
      </c>
      <c r="AY376" s="242" t="s">
        <v>144</v>
      </c>
    </row>
    <row r="377" spans="1:51" s="13" customFormat="1" ht="12">
      <c r="A377" s="13"/>
      <c r="B377" s="233"/>
      <c r="C377" s="234"/>
      <c r="D377" s="228" t="s">
        <v>155</v>
      </c>
      <c r="E377" s="235" t="s">
        <v>19</v>
      </c>
      <c r="F377" s="236" t="s">
        <v>445</v>
      </c>
      <c r="G377" s="234"/>
      <c r="H377" s="235" t="s">
        <v>19</v>
      </c>
      <c r="I377" s="237"/>
      <c r="J377" s="234"/>
      <c r="K377" s="234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155</v>
      </c>
      <c r="AU377" s="242" t="s">
        <v>81</v>
      </c>
      <c r="AV377" s="13" t="s">
        <v>79</v>
      </c>
      <c r="AW377" s="13" t="s">
        <v>34</v>
      </c>
      <c r="AX377" s="13" t="s">
        <v>72</v>
      </c>
      <c r="AY377" s="242" t="s">
        <v>144</v>
      </c>
    </row>
    <row r="378" spans="1:51" s="14" customFormat="1" ht="12">
      <c r="A378" s="14"/>
      <c r="B378" s="243"/>
      <c r="C378" s="244"/>
      <c r="D378" s="228" t="s">
        <v>155</v>
      </c>
      <c r="E378" s="245" t="s">
        <v>19</v>
      </c>
      <c r="F378" s="246" t="s">
        <v>383</v>
      </c>
      <c r="G378" s="244"/>
      <c r="H378" s="247">
        <v>363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155</v>
      </c>
      <c r="AU378" s="253" t="s">
        <v>81</v>
      </c>
      <c r="AV378" s="14" t="s">
        <v>81</v>
      </c>
      <c r="AW378" s="14" t="s">
        <v>34</v>
      </c>
      <c r="AX378" s="14" t="s">
        <v>72</v>
      </c>
      <c r="AY378" s="253" t="s">
        <v>144</v>
      </c>
    </row>
    <row r="379" spans="1:51" s="13" customFormat="1" ht="12">
      <c r="A379" s="13"/>
      <c r="B379" s="233"/>
      <c r="C379" s="234"/>
      <c r="D379" s="228" t="s">
        <v>155</v>
      </c>
      <c r="E379" s="235" t="s">
        <v>19</v>
      </c>
      <c r="F379" s="236" t="s">
        <v>384</v>
      </c>
      <c r="G379" s="234"/>
      <c r="H379" s="235" t="s">
        <v>19</v>
      </c>
      <c r="I379" s="237"/>
      <c r="J379" s="234"/>
      <c r="K379" s="234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155</v>
      </c>
      <c r="AU379" s="242" t="s">
        <v>81</v>
      </c>
      <c r="AV379" s="13" t="s">
        <v>79</v>
      </c>
      <c r="AW379" s="13" t="s">
        <v>34</v>
      </c>
      <c r="AX379" s="13" t="s">
        <v>72</v>
      </c>
      <c r="AY379" s="242" t="s">
        <v>144</v>
      </c>
    </row>
    <row r="380" spans="1:51" s="14" customFormat="1" ht="12">
      <c r="A380" s="14"/>
      <c r="B380" s="243"/>
      <c r="C380" s="244"/>
      <c r="D380" s="228" t="s">
        <v>155</v>
      </c>
      <c r="E380" s="245" t="s">
        <v>19</v>
      </c>
      <c r="F380" s="246" t="s">
        <v>385</v>
      </c>
      <c r="G380" s="244"/>
      <c r="H380" s="247">
        <v>117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3" t="s">
        <v>155</v>
      </c>
      <c r="AU380" s="253" t="s">
        <v>81</v>
      </c>
      <c r="AV380" s="14" t="s">
        <v>81</v>
      </c>
      <c r="AW380" s="14" t="s">
        <v>34</v>
      </c>
      <c r="AX380" s="14" t="s">
        <v>72</v>
      </c>
      <c r="AY380" s="253" t="s">
        <v>144</v>
      </c>
    </row>
    <row r="381" spans="1:51" s="15" customFormat="1" ht="12">
      <c r="A381" s="15"/>
      <c r="B381" s="254"/>
      <c r="C381" s="255"/>
      <c r="D381" s="228" t="s">
        <v>155</v>
      </c>
      <c r="E381" s="256" t="s">
        <v>19</v>
      </c>
      <c r="F381" s="257" t="s">
        <v>158</v>
      </c>
      <c r="G381" s="255"/>
      <c r="H381" s="258">
        <v>480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4" t="s">
        <v>155</v>
      </c>
      <c r="AU381" s="264" t="s">
        <v>81</v>
      </c>
      <c r="AV381" s="15" t="s">
        <v>151</v>
      </c>
      <c r="AW381" s="15" t="s">
        <v>34</v>
      </c>
      <c r="AX381" s="15" t="s">
        <v>79</v>
      </c>
      <c r="AY381" s="264" t="s">
        <v>144</v>
      </c>
    </row>
    <row r="382" spans="1:65" s="2" customFormat="1" ht="14.4" customHeight="1">
      <c r="A382" s="40"/>
      <c r="B382" s="41"/>
      <c r="C382" s="215" t="s">
        <v>446</v>
      </c>
      <c r="D382" s="215" t="s">
        <v>146</v>
      </c>
      <c r="E382" s="216" t="s">
        <v>447</v>
      </c>
      <c r="F382" s="217" t="s">
        <v>448</v>
      </c>
      <c r="G382" s="218" t="s">
        <v>236</v>
      </c>
      <c r="H382" s="219">
        <v>13296.3</v>
      </c>
      <c r="I382" s="220"/>
      <c r="J382" s="221">
        <f>ROUND(I382*H382,2)</f>
        <v>0</v>
      </c>
      <c r="K382" s="217" t="s">
        <v>150</v>
      </c>
      <c r="L382" s="46"/>
      <c r="M382" s="222" t="s">
        <v>19</v>
      </c>
      <c r="N382" s="223" t="s">
        <v>43</v>
      </c>
      <c r="O382" s="86"/>
      <c r="P382" s="224">
        <f>O382*H382</f>
        <v>0</v>
      </c>
      <c r="Q382" s="224">
        <v>0</v>
      </c>
      <c r="R382" s="224">
        <f>Q382*H382</f>
        <v>0</v>
      </c>
      <c r="S382" s="224">
        <v>0</v>
      </c>
      <c r="T382" s="225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6" t="s">
        <v>151</v>
      </c>
      <c r="AT382" s="226" t="s">
        <v>146</v>
      </c>
      <c r="AU382" s="226" t="s">
        <v>81</v>
      </c>
      <c r="AY382" s="19" t="s">
        <v>144</v>
      </c>
      <c r="BE382" s="227">
        <f>IF(N382="základní",J382,0)</f>
        <v>0</v>
      </c>
      <c r="BF382" s="227">
        <f>IF(N382="snížená",J382,0)</f>
        <v>0</v>
      </c>
      <c r="BG382" s="227">
        <f>IF(N382="zákl. přenesená",J382,0)</f>
        <v>0</v>
      </c>
      <c r="BH382" s="227">
        <f>IF(N382="sníž. přenesená",J382,0)</f>
        <v>0</v>
      </c>
      <c r="BI382" s="227">
        <f>IF(N382="nulová",J382,0)</f>
        <v>0</v>
      </c>
      <c r="BJ382" s="19" t="s">
        <v>79</v>
      </c>
      <c r="BK382" s="227">
        <f>ROUND(I382*H382,2)</f>
        <v>0</v>
      </c>
      <c r="BL382" s="19" t="s">
        <v>151</v>
      </c>
      <c r="BM382" s="226" t="s">
        <v>449</v>
      </c>
    </row>
    <row r="383" spans="1:47" s="2" customFormat="1" ht="12">
      <c r="A383" s="40"/>
      <c r="B383" s="41"/>
      <c r="C383" s="42"/>
      <c r="D383" s="228" t="s">
        <v>153</v>
      </c>
      <c r="E383" s="42"/>
      <c r="F383" s="229" t="s">
        <v>450</v>
      </c>
      <c r="G383" s="42"/>
      <c r="H383" s="42"/>
      <c r="I383" s="230"/>
      <c r="J383" s="42"/>
      <c r="K383" s="42"/>
      <c r="L383" s="46"/>
      <c r="M383" s="231"/>
      <c r="N383" s="232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153</v>
      </c>
      <c r="AU383" s="19" t="s">
        <v>81</v>
      </c>
    </row>
    <row r="384" spans="1:51" s="13" customFormat="1" ht="12">
      <c r="A384" s="13"/>
      <c r="B384" s="233"/>
      <c r="C384" s="234"/>
      <c r="D384" s="228" t="s">
        <v>155</v>
      </c>
      <c r="E384" s="235" t="s">
        <v>19</v>
      </c>
      <c r="F384" s="236" t="s">
        <v>228</v>
      </c>
      <c r="G384" s="234"/>
      <c r="H384" s="235" t="s">
        <v>19</v>
      </c>
      <c r="I384" s="237"/>
      <c r="J384" s="234"/>
      <c r="K384" s="234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155</v>
      </c>
      <c r="AU384" s="242" t="s">
        <v>81</v>
      </c>
      <c r="AV384" s="13" t="s">
        <v>79</v>
      </c>
      <c r="AW384" s="13" t="s">
        <v>34</v>
      </c>
      <c r="AX384" s="13" t="s">
        <v>72</v>
      </c>
      <c r="AY384" s="242" t="s">
        <v>144</v>
      </c>
    </row>
    <row r="385" spans="1:51" s="13" customFormat="1" ht="12">
      <c r="A385" s="13"/>
      <c r="B385" s="233"/>
      <c r="C385" s="234"/>
      <c r="D385" s="228" t="s">
        <v>155</v>
      </c>
      <c r="E385" s="235" t="s">
        <v>19</v>
      </c>
      <c r="F385" s="236" t="s">
        <v>451</v>
      </c>
      <c r="G385" s="234"/>
      <c r="H385" s="235" t="s">
        <v>19</v>
      </c>
      <c r="I385" s="237"/>
      <c r="J385" s="234"/>
      <c r="K385" s="234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155</v>
      </c>
      <c r="AU385" s="242" t="s">
        <v>81</v>
      </c>
      <c r="AV385" s="13" t="s">
        <v>79</v>
      </c>
      <c r="AW385" s="13" t="s">
        <v>34</v>
      </c>
      <c r="AX385" s="13" t="s">
        <v>72</v>
      </c>
      <c r="AY385" s="242" t="s">
        <v>144</v>
      </c>
    </row>
    <row r="386" spans="1:51" s="13" customFormat="1" ht="12">
      <c r="A386" s="13"/>
      <c r="B386" s="233"/>
      <c r="C386" s="234"/>
      <c r="D386" s="228" t="s">
        <v>155</v>
      </c>
      <c r="E386" s="235" t="s">
        <v>19</v>
      </c>
      <c r="F386" s="236" t="s">
        <v>399</v>
      </c>
      <c r="G386" s="234"/>
      <c r="H386" s="235" t="s">
        <v>19</v>
      </c>
      <c r="I386" s="237"/>
      <c r="J386" s="234"/>
      <c r="K386" s="234"/>
      <c r="L386" s="238"/>
      <c r="M386" s="239"/>
      <c r="N386" s="240"/>
      <c r="O386" s="240"/>
      <c r="P386" s="240"/>
      <c r="Q386" s="240"/>
      <c r="R386" s="240"/>
      <c r="S386" s="240"/>
      <c r="T386" s="24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2" t="s">
        <v>155</v>
      </c>
      <c r="AU386" s="242" t="s">
        <v>81</v>
      </c>
      <c r="AV386" s="13" t="s">
        <v>79</v>
      </c>
      <c r="AW386" s="13" t="s">
        <v>34</v>
      </c>
      <c r="AX386" s="13" t="s">
        <v>72</v>
      </c>
      <c r="AY386" s="242" t="s">
        <v>144</v>
      </c>
    </row>
    <row r="387" spans="1:51" s="14" customFormat="1" ht="12">
      <c r="A387" s="14"/>
      <c r="B387" s="243"/>
      <c r="C387" s="244"/>
      <c r="D387" s="228" t="s">
        <v>155</v>
      </c>
      <c r="E387" s="245" t="s">
        <v>19</v>
      </c>
      <c r="F387" s="246" t="s">
        <v>377</v>
      </c>
      <c r="G387" s="244"/>
      <c r="H387" s="247">
        <v>3359.2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3" t="s">
        <v>155</v>
      </c>
      <c r="AU387" s="253" t="s">
        <v>81</v>
      </c>
      <c r="AV387" s="14" t="s">
        <v>81</v>
      </c>
      <c r="AW387" s="14" t="s">
        <v>34</v>
      </c>
      <c r="AX387" s="14" t="s">
        <v>72</v>
      </c>
      <c r="AY387" s="253" t="s">
        <v>144</v>
      </c>
    </row>
    <row r="388" spans="1:51" s="13" customFormat="1" ht="12">
      <c r="A388" s="13"/>
      <c r="B388" s="233"/>
      <c r="C388" s="234"/>
      <c r="D388" s="228" t="s">
        <v>155</v>
      </c>
      <c r="E388" s="235" t="s">
        <v>19</v>
      </c>
      <c r="F388" s="236" t="s">
        <v>239</v>
      </c>
      <c r="G388" s="234"/>
      <c r="H388" s="235" t="s">
        <v>19</v>
      </c>
      <c r="I388" s="237"/>
      <c r="J388" s="234"/>
      <c r="K388" s="234"/>
      <c r="L388" s="238"/>
      <c r="M388" s="239"/>
      <c r="N388" s="240"/>
      <c r="O388" s="240"/>
      <c r="P388" s="240"/>
      <c r="Q388" s="240"/>
      <c r="R388" s="240"/>
      <c r="S388" s="240"/>
      <c r="T388" s="24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2" t="s">
        <v>155</v>
      </c>
      <c r="AU388" s="242" t="s">
        <v>81</v>
      </c>
      <c r="AV388" s="13" t="s">
        <v>79</v>
      </c>
      <c r="AW388" s="13" t="s">
        <v>34</v>
      </c>
      <c r="AX388" s="13" t="s">
        <v>72</v>
      </c>
      <c r="AY388" s="242" t="s">
        <v>144</v>
      </c>
    </row>
    <row r="389" spans="1:51" s="14" customFormat="1" ht="12">
      <c r="A389" s="14"/>
      <c r="B389" s="243"/>
      <c r="C389" s="244"/>
      <c r="D389" s="228" t="s">
        <v>155</v>
      </c>
      <c r="E389" s="245" t="s">
        <v>19</v>
      </c>
      <c r="F389" s="246" t="s">
        <v>379</v>
      </c>
      <c r="G389" s="244"/>
      <c r="H389" s="247">
        <v>7106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3" t="s">
        <v>155</v>
      </c>
      <c r="AU389" s="253" t="s">
        <v>81</v>
      </c>
      <c r="AV389" s="14" t="s">
        <v>81</v>
      </c>
      <c r="AW389" s="14" t="s">
        <v>34</v>
      </c>
      <c r="AX389" s="14" t="s">
        <v>72</v>
      </c>
      <c r="AY389" s="253" t="s">
        <v>144</v>
      </c>
    </row>
    <row r="390" spans="1:51" s="13" customFormat="1" ht="12">
      <c r="A390" s="13"/>
      <c r="B390" s="233"/>
      <c r="C390" s="234"/>
      <c r="D390" s="228" t="s">
        <v>155</v>
      </c>
      <c r="E390" s="235" t="s">
        <v>19</v>
      </c>
      <c r="F390" s="236" t="s">
        <v>452</v>
      </c>
      <c r="G390" s="234"/>
      <c r="H390" s="235" t="s">
        <v>19</v>
      </c>
      <c r="I390" s="237"/>
      <c r="J390" s="234"/>
      <c r="K390" s="234"/>
      <c r="L390" s="238"/>
      <c r="M390" s="239"/>
      <c r="N390" s="240"/>
      <c r="O390" s="240"/>
      <c r="P390" s="240"/>
      <c r="Q390" s="240"/>
      <c r="R390" s="240"/>
      <c r="S390" s="240"/>
      <c r="T390" s="24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2" t="s">
        <v>155</v>
      </c>
      <c r="AU390" s="242" t="s">
        <v>81</v>
      </c>
      <c r="AV390" s="13" t="s">
        <v>79</v>
      </c>
      <c r="AW390" s="13" t="s">
        <v>34</v>
      </c>
      <c r="AX390" s="13" t="s">
        <v>72</v>
      </c>
      <c r="AY390" s="242" t="s">
        <v>144</v>
      </c>
    </row>
    <row r="391" spans="1:51" s="14" customFormat="1" ht="12">
      <c r="A391" s="14"/>
      <c r="B391" s="243"/>
      <c r="C391" s="244"/>
      <c r="D391" s="228" t="s">
        <v>155</v>
      </c>
      <c r="E391" s="245" t="s">
        <v>19</v>
      </c>
      <c r="F391" s="246" t="s">
        <v>249</v>
      </c>
      <c r="G391" s="244"/>
      <c r="H391" s="247">
        <v>1307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3" t="s">
        <v>155</v>
      </c>
      <c r="AU391" s="253" t="s">
        <v>81</v>
      </c>
      <c r="AV391" s="14" t="s">
        <v>81</v>
      </c>
      <c r="AW391" s="14" t="s">
        <v>34</v>
      </c>
      <c r="AX391" s="14" t="s">
        <v>72</v>
      </c>
      <c r="AY391" s="253" t="s">
        <v>144</v>
      </c>
    </row>
    <row r="392" spans="1:51" s="13" customFormat="1" ht="12">
      <c r="A392" s="13"/>
      <c r="B392" s="233"/>
      <c r="C392" s="234"/>
      <c r="D392" s="228" t="s">
        <v>155</v>
      </c>
      <c r="E392" s="235" t="s">
        <v>19</v>
      </c>
      <c r="F392" s="236" t="s">
        <v>453</v>
      </c>
      <c r="G392" s="234"/>
      <c r="H392" s="235" t="s">
        <v>19</v>
      </c>
      <c r="I392" s="237"/>
      <c r="J392" s="234"/>
      <c r="K392" s="234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155</v>
      </c>
      <c r="AU392" s="242" t="s">
        <v>81</v>
      </c>
      <c r="AV392" s="13" t="s">
        <v>79</v>
      </c>
      <c r="AW392" s="13" t="s">
        <v>34</v>
      </c>
      <c r="AX392" s="13" t="s">
        <v>72</v>
      </c>
      <c r="AY392" s="242" t="s">
        <v>144</v>
      </c>
    </row>
    <row r="393" spans="1:51" s="14" customFormat="1" ht="12">
      <c r="A393" s="14"/>
      <c r="B393" s="243"/>
      <c r="C393" s="244"/>
      <c r="D393" s="228" t="s">
        <v>155</v>
      </c>
      <c r="E393" s="245" t="s">
        <v>19</v>
      </c>
      <c r="F393" s="246" t="s">
        <v>387</v>
      </c>
      <c r="G393" s="244"/>
      <c r="H393" s="247">
        <v>1524.1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155</v>
      </c>
      <c r="AU393" s="253" t="s">
        <v>81</v>
      </c>
      <c r="AV393" s="14" t="s">
        <v>81</v>
      </c>
      <c r="AW393" s="14" t="s">
        <v>34</v>
      </c>
      <c r="AX393" s="14" t="s">
        <v>72</v>
      </c>
      <c r="AY393" s="253" t="s">
        <v>144</v>
      </c>
    </row>
    <row r="394" spans="1:51" s="15" customFormat="1" ht="12">
      <c r="A394" s="15"/>
      <c r="B394" s="254"/>
      <c r="C394" s="255"/>
      <c r="D394" s="228" t="s">
        <v>155</v>
      </c>
      <c r="E394" s="256" t="s">
        <v>19</v>
      </c>
      <c r="F394" s="257" t="s">
        <v>158</v>
      </c>
      <c r="G394" s="255"/>
      <c r="H394" s="258">
        <v>13296.3</v>
      </c>
      <c r="I394" s="259"/>
      <c r="J394" s="255"/>
      <c r="K394" s="255"/>
      <c r="L394" s="260"/>
      <c r="M394" s="261"/>
      <c r="N394" s="262"/>
      <c r="O394" s="262"/>
      <c r="P394" s="262"/>
      <c r="Q394" s="262"/>
      <c r="R394" s="262"/>
      <c r="S394" s="262"/>
      <c r="T394" s="263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4" t="s">
        <v>155</v>
      </c>
      <c r="AU394" s="264" t="s">
        <v>81</v>
      </c>
      <c r="AV394" s="15" t="s">
        <v>151</v>
      </c>
      <c r="AW394" s="15" t="s">
        <v>34</v>
      </c>
      <c r="AX394" s="15" t="s">
        <v>79</v>
      </c>
      <c r="AY394" s="264" t="s">
        <v>144</v>
      </c>
    </row>
    <row r="395" spans="1:65" s="2" customFormat="1" ht="14.4" customHeight="1">
      <c r="A395" s="40"/>
      <c r="B395" s="41"/>
      <c r="C395" s="215" t="s">
        <v>454</v>
      </c>
      <c r="D395" s="215" t="s">
        <v>146</v>
      </c>
      <c r="E395" s="216" t="s">
        <v>455</v>
      </c>
      <c r="F395" s="217" t="s">
        <v>456</v>
      </c>
      <c r="G395" s="218" t="s">
        <v>457</v>
      </c>
      <c r="H395" s="219">
        <v>15283.305</v>
      </c>
      <c r="I395" s="220"/>
      <c r="J395" s="221">
        <f>ROUND(I395*H395,2)</f>
        <v>0</v>
      </c>
      <c r="K395" s="217" t="s">
        <v>150</v>
      </c>
      <c r="L395" s="46"/>
      <c r="M395" s="222" t="s">
        <v>19</v>
      </c>
      <c r="N395" s="223" t="s">
        <v>43</v>
      </c>
      <c r="O395" s="86"/>
      <c r="P395" s="224">
        <f>O395*H395</f>
        <v>0</v>
      </c>
      <c r="Q395" s="224">
        <v>0</v>
      </c>
      <c r="R395" s="224">
        <f>Q395*H395</f>
        <v>0</v>
      </c>
      <c r="S395" s="224">
        <v>0</v>
      </c>
      <c r="T395" s="225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6" t="s">
        <v>151</v>
      </c>
      <c r="AT395" s="226" t="s">
        <v>146</v>
      </c>
      <c r="AU395" s="226" t="s">
        <v>81</v>
      </c>
      <c r="AY395" s="19" t="s">
        <v>144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19" t="s">
        <v>79</v>
      </c>
      <c r="BK395" s="227">
        <f>ROUND(I395*H395,2)</f>
        <v>0</v>
      </c>
      <c r="BL395" s="19" t="s">
        <v>151</v>
      </c>
      <c r="BM395" s="226" t="s">
        <v>458</v>
      </c>
    </row>
    <row r="396" spans="1:47" s="2" customFormat="1" ht="12">
      <c r="A396" s="40"/>
      <c r="B396" s="41"/>
      <c r="C396" s="42"/>
      <c r="D396" s="228" t="s">
        <v>153</v>
      </c>
      <c r="E396" s="42"/>
      <c r="F396" s="229" t="s">
        <v>459</v>
      </c>
      <c r="G396" s="42"/>
      <c r="H396" s="42"/>
      <c r="I396" s="230"/>
      <c r="J396" s="42"/>
      <c r="K396" s="42"/>
      <c r="L396" s="46"/>
      <c r="M396" s="231"/>
      <c r="N396" s="232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153</v>
      </c>
      <c r="AU396" s="19" t="s">
        <v>81</v>
      </c>
    </row>
    <row r="397" spans="1:51" s="13" customFormat="1" ht="12">
      <c r="A397" s="13"/>
      <c r="B397" s="233"/>
      <c r="C397" s="234"/>
      <c r="D397" s="228" t="s">
        <v>155</v>
      </c>
      <c r="E397" s="235" t="s">
        <v>19</v>
      </c>
      <c r="F397" s="236" t="s">
        <v>228</v>
      </c>
      <c r="G397" s="234"/>
      <c r="H397" s="235" t="s">
        <v>19</v>
      </c>
      <c r="I397" s="237"/>
      <c r="J397" s="234"/>
      <c r="K397" s="234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155</v>
      </c>
      <c r="AU397" s="242" t="s">
        <v>81</v>
      </c>
      <c r="AV397" s="13" t="s">
        <v>79</v>
      </c>
      <c r="AW397" s="13" t="s">
        <v>34</v>
      </c>
      <c r="AX397" s="13" t="s">
        <v>72</v>
      </c>
      <c r="AY397" s="242" t="s">
        <v>144</v>
      </c>
    </row>
    <row r="398" spans="1:51" s="13" customFormat="1" ht="12">
      <c r="A398" s="13"/>
      <c r="B398" s="233"/>
      <c r="C398" s="234"/>
      <c r="D398" s="228" t="s">
        <v>155</v>
      </c>
      <c r="E398" s="235" t="s">
        <v>19</v>
      </c>
      <c r="F398" s="236" t="s">
        <v>460</v>
      </c>
      <c r="G398" s="234"/>
      <c r="H398" s="235" t="s">
        <v>19</v>
      </c>
      <c r="I398" s="237"/>
      <c r="J398" s="234"/>
      <c r="K398" s="234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155</v>
      </c>
      <c r="AU398" s="242" t="s">
        <v>81</v>
      </c>
      <c r="AV398" s="13" t="s">
        <v>79</v>
      </c>
      <c r="AW398" s="13" t="s">
        <v>34</v>
      </c>
      <c r="AX398" s="13" t="s">
        <v>72</v>
      </c>
      <c r="AY398" s="242" t="s">
        <v>144</v>
      </c>
    </row>
    <row r="399" spans="1:51" s="14" customFormat="1" ht="12">
      <c r="A399" s="14"/>
      <c r="B399" s="243"/>
      <c r="C399" s="244"/>
      <c r="D399" s="228" t="s">
        <v>155</v>
      </c>
      <c r="E399" s="245" t="s">
        <v>19</v>
      </c>
      <c r="F399" s="246" t="s">
        <v>461</v>
      </c>
      <c r="G399" s="244"/>
      <c r="H399" s="247">
        <v>15283.305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155</v>
      </c>
      <c r="AU399" s="253" t="s">
        <v>81</v>
      </c>
      <c r="AV399" s="14" t="s">
        <v>81</v>
      </c>
      <c r="AW399" s="14" t="s">
        <v>34</v>
      </c>
      <c r="AX399" s="14" t="s">
        <v>72</v>
      </c>
      <c r="AY399" s="253" t="s">
        <v>144</v>
      </c>
    </row>
    <row r="400" spans="1:51" s="15" customFormat="1" ht="12">
      <c r="A400" s="15"/>
      <c r="B400" s="254"/>
      <c r="C400" s="255"/>
      <c r="D400" s="228" t="s">
        <v>155</v>
      </c>
      <c r="E400" s="256" t="s">
        <v>19</v>
      </c>
      <c r="F400" s="257" t="s">
        <v>158</v>
      </c>
      <c r="G400" s="255"/>
      <c r="H400" s="258">
        <v>15283.305</v>
      </c>
      <c r="I400" s="259"/>
      <c r="J400" s="255"/>
      <c r="K400" s="255"/>
      <c r="L400" s="260"/>
      <c r="M400" s="261"/>
      <c r="N400" s="262"/>
      <c r="O400" s="262"/>
      <c r="P400" s="262"/>
      <c r="Q400" s="262"/>
      <c r="R400" s="262"/>
      <c r="S400" s="262"/>
      <c r="T400" s="263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4" t="s">
        <v>155</v>
      </c>
      <c r="AU400" s="264" t="s">
        <v>81</v>
      </c>
      <c r="AV400" s="15" t="s">
        <v>151</v>
      </c>
      <c r="AW400" s="15" t="s">
        <v>34</v>
      </c>
      <c r="AX400" s="15" t="s">
        <v>79</v>
      </c>
      <c r="AY400" s="264" t="s">
        <v>144</v>
      </c>
    </row>
    <row r="401" spans="1:65" s="2" customFormat="1" ht="14.4" customHeight="1">
      <c r="A401" s="40"/>
      <c r="B401" s="41"/>
      <c r="C401" s="215" t="s">
        <v>462</v>
      </c>
      <c r="D401" s="215" t="s">
        <v>146</v>
      </c>
      <c r="E401" s="216" t="s">
        <v>463</v>
      </c>
      <c r="F401" s="217" t="s">
        <v>464</v>
      </c>
      <c r="G401" s="218" t="s">
        <v>457</v>
      </c>
      <c r="H401" s="219">
        <v>3266.46</v>
      </c>
      <c r="I401" s="220"/>
      <c r="J401" s="221">
        <f>ROUND(I401*H401,2)</f>
        <v>0</v>
      </c>
      <c r="K401" s="217" t="s">
        <v>19</v>
      </c>
      <c r="L401" s="46"/>
      <c r="M401" s="222" t="s">
        <v>19</v>
      </c>
      <c r="N401" s="223" t="s">
        <v>43</v>
      </c>
      <c r="O401" s="86"/>
      <c r="P401" s="224">
        <f>O401*H401</f>
        <v>0</v>
      </c>
      <c r="Q401" s="224">
        <v>0</v>
      </c>
      <c r="R401" s="224">
        <f>Q401*H401</f>
        <v>0</v>
      </c>
      <c r="S401" s="224">
        <v>0</v>
      </c>
      <c r="T401" s="225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6" t="s">
        <v>151</v>
      </c>
      <c r="AT401" s="226" t="s">
        <v>146</v>
      </c>
      <c r="AU401" s="226" t="s">
        <v>81</v>
      </c>
      <c r="AY401" s="19" t="s">
        <v>144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19" t="s">
        <v>79</v>
      </c>
      <c r="BK401" s="227">
        <f>ROUND(I401*H401,2)</f>
        <v>0</v>
      </c>
      <c r="BL401" s="19" t="s">
        <v>151</v>
      </c>
      <c r="BM401" s="226" t="s">
        <v>465</v>
      </c>
    </row>
    <row r="402" spans="1:47" s="2" customFormat="1" ht="12">
      <c r="A402" s="40"/>
      <c r="B402" s="41"/>
      <c r="C402" s="42"/>
      <c r="D402" s="228" t="s">
        <v>153</v>
      </c>
      <c r="E402" s="42"/>
      <c r="F402" s="229" t="s">
        <v>464</v>
      </c>
      <c r="G402" s="42"/>
      <c r="H402" s="42"/>
      <c r="I402" s="230"/>
      <c r="J402" s="42"/>
      <c r="K402" s="42"/>
      <c r="L402" s="46"/>
      <c r="M402" s="231"/>
      <c r="N402" s="232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153</v>
      </c>
      <c r="AU402" s="19" t="s">
        <v>81</v>
      </c>
    </row>
    <row r="403" spans="1:47" s="2" customFormat="1" ht="12">
      <c r="A403" s="40"/>
      <c r="B403" s="41"/>
      <c r="C403" s="42"/>
      <c r="D403" s="228" t="s">
        <v>466</v>
      </c>
      <c r="E403" s="42"/>
      <c r="F403" s="276" t="s">
        <v>467</v>
      </c>
      <c r="G403" s="42"/>
      <c r="H403" s="42"/>
      <c r="I403" s="230"/>
      <c r="J403" s="42"/>
      <c r="K403" s="42"/>
      <c r="L403" s="46"/>
      <c r="M403" s="231"/>
      <c r="N403" s="232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466</v>
      </c>
      <c r="AU403" s="19" t="s">
        <v>81</v>
      </c>
    </row>
    <row r="404" spans="1:51" s="13" customFormat="1" ht="12">
      <c r="A404" s="13"/>
      <c r="B404" s="233"/>
      <c r="C404" s="234"/>
      <c r="D404" s="228" t="s">
        <v>155</v>
      </c>
      <c r="E404" s="235" t="s">
        <v>19</v>
      </c>
      <c r="F404" s="236" t="s">
        <v>228</v>
      </c>
      <c r="G404" s="234"/>
      <c r="H404" s="235" t="s">
        <v>19</v>
      </c>
      <c r="I404" s="237"/>
      <c r="J404" s="234"/>
      <c r="K404" s="234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155</v>
      </c>
      <c r="AU404" s="242" t="s">
        <v>81</v>
      </c>
      <c r="AV404" s="13" t="s">
        <v>79</v>
      </c>
      <c r="AW404" s="13" t="s">
        <v>34</v>
      </c>
      <c r="AX404" s="13" t="s">
        <v>72</v>
      </c>
      <c r="AY404" s="242" t="s">
        <v>144</v>
      </c>
    </row>
    <row r="405" spans="1:51" s="14" customFormat="1" ht="12">
      <c r="A405" s="14"/>
      <c r="B405" s="243"/>
      <c r="C405" s="244"/>
      <c r="D405" s="228" t="s">
        <v>155</v>
      </c>
      <c r="E405" s="245" t="s">
        <v>19</v>
      </c>
      <c r="F405" s="246" t="s">
        <v>468</v>
      </c>
      <c r="G405" s="244"/>
      <c r="H405" s="247">
        <v>202.32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155</v>
      </c>
      <c r="AU405" s="253" t="s">
        <v>81</v>
      </c>
      <c r="AV405" s="14" t="s">
        <v>81</v>
      </c>
      <c r="AW405" s="14" t="s">
        <v>34</v>
      </c>
      <c r="AX405" s="14" t="s">
        <v>72</v>
      </c>
      <c r="AY405" s="253" t="s">
        <v>144</v>
      </c>
    </row>
    <row r="406" spans="1:51" s="14" customFormat="1" ht="12">
      <c r="A406" s="14"/>
      <c r="B406" s="243"/>
      <c r="C406" s="244"/>
      <c r="D406" s="228" t="s">
        <v>155</v>
      </c>
      <c r="E406" s="245" t="s">
        <v>19</v>
      </c>
      <c r="F406" s="246" t="s">
        <v>469</v>
      </c>
      <c r="G406" s="244"/>
      <c r="H406" s="247">
        <v>3064.14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3" t="s">
        <v>155</v>
      </c>
      <c r="AU406" s="253" t="s">
        <v>81</v>
      </c>
      <c r="AV406" s="14" t="s">
        <v>81</v>
      </c>
      <c r="AW406" s="14" t="s">
        <v>34</v>
      </c>
      <c r="AX406" s="14" t="s">
        <v>72</v>
      </c>
      <c r="AY406" s="253" t="s">
        <v>144</v>
      </c>
    </row>
    <row r="407" spans="1:51" s="15" customFormat="1" ht="12">
      <c r="A407" s="15"/>
      <c r="B407" s="254"/>
      <c r="C407" s="255"/>
      <c r="D407" s="228" t="s">
        <v>155</v>
      </c>
      <c r="E407" s="256" t="s">
        <v>19</v>
      </c>
      <c r="F407" s="257" t="s">
        <v>158</v>
      </c>
      <c r="G407" s="255"/>
      <c r="H407" s="258">
        <v>3266.46</v>
      </c>
      <c r="I407" s="259"/>
      <c r="J407" s="255"/>
      <c r="K407" s="255"/>
      <c r="L407" s="260"/>
      <c r="M407" s="261"/>
      <c r="N407" s="262"/>
      <c r="O407" s="262"/>
      <c r="P407" s="262"/>
      <c r="Q407" s="262"/>
      <c r="R407" s="262"/>
      <c r="S407" s="262"/>
      <c r="T407" s="263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4" t="s">
        <v>155</v>
      </c>
      <c r="AU407" s="264" t="s">
        <v>81</v>
      </c>
      <c r="AV407" s="15" t="s">
        <v>151</v>
      </c>
      <c r="AW407" s="15" t="s">
        <v>34</v>
      </c>
      <c r="AX407" s="15" t="s">
        <v>79</v>
      </c>
      <c r="AY407" s="264" t="s">
        <v>144</v>
      </c>
    </row>
    <row r="408" spans="1:65" s="2" customFormat="1" ht="14.4" customHeight="1">
      <c r="A408" s="40"/>
      <c r="B408" s="41"/>
      <c r="C408" s="215" t="s">
        <v>205</v>
      </c>
      <c r="D408" s="215" t="s">
        <v>146</v>
      </c>
      <c r="E408" s="216" t="s">
        <v>470</v>
      </c>
      <c r="F408" s="217" t="s">
        <v>471</v>
      </c>
      <c r="G408" s="218" t="s">
        <v>236</v>
      </c>
      <c r="H408" s="219">
        <v>1352.559</v>
      </c>
      <c r="I408" s="220"/>
      <c r="J408" s="221">
        <f>ROUND(I408*H408,2)</f>
        <v>0</v>
      </c>
      <c r="K408" s="217" t="s">
        <v>150</v>
      </c>
      <c r="L408" s="46"/>
      <c r="M408" s="222" t="s">
        <v>19</v>
      </c>
      <c r="N408" s="223" t="s">
        <v>43</v>
      </c>
      <c r="O408" s="86"/>
      <c r="P408" s="224">
        <f>O408*H408</f>
        <v>0</v>
      </c>
      <c r="Q408" s="224">
        <v>0</v>
      </c>
      <c r="R408" s="224">
        <f>Q408*H408</f>
        <v>0</v>
      </c>
      <c r="S408" s="224">
        <v>0</v>
      </c>
      <c r="T408" s="225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6" t="s">
        <v>151</v>
      </c>
      <c r="AT408" s="226" t="s">
        <v>146</v>
      </c>
      <c r="AU408" s="226" t="s">
        <v>81</v>
      </c>
      <c r="AY408" s="19" t="s">
        <v>144</v>
      </c>
      <c r="BE408" s="227">
        <f>IF(N408="základní",J408,0)</f>
        <v>0</v>
      </c>
      <c r="BF408" s="227">
        <f>IF(N408="snížená",J408,0)</f>
        <v>0</v>
      </c>
      <c r="BG408" s="227">
        <f>IF(N408="zákl. přenesená",J408,0)</f>
        <v>0</v>
      </c>
      <c r="BH408" s="227">
        <f>IF(N408="sníž. přenesená",J408,0)</f>
        <v>0</v>
      </c>
      <c r="BI408" s="227">
        <f>IF(N408="nulová",J408,0)</f>
        <v>0</v>
      </c>
      <c r="BJ408" s="19" t="s">
        <v>79</v>
      </c>
      <c r="BK408" s="227">
        <f>ROUND(I408*H408,2)</f>
        <v>0</v>
      </c>
      <c r="BL408" s="19" t="s">
        <v>151</v>
      </c>
      <c r="BM408" s="226" t="s">
        <v>472</v>
      </c>
    </row>
    <row r="409" spans="1:47" s="2" customFormat="1" ht="12">
      <c r="A409" s="40"/>
      <c r="B409" s="41"/>
      <c r="C409" s="42"/>
      <c r="D409" s="228" t="s">
        <v>153</v>
      </c>
      <c r="E409" s="42"/>
      <c r="F409" s="229" t="s">
        <v>473</v>
      </c>
      <c r="G409" s="42"/>
      <c r="H409" s="42"/>
      <c r="I409" s="230"/>
      <c r="J409" s="42"/>
      <c r="K409" s="42"/>
      <c r="L409" s="46"/>
      <c r="M409" s="231"/>
      <c r="N409" s="232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153</v>
      </c>
      <c r="AU409" s="19" t="s">
        <v>81</v>
      </c>
    </row>
    <row r="410" spans="1:51" s="13" customFormat="1" ht="12">
      <c r="A410" s="13"/>
      <c r="B410" s="233"/>
      <c r="C410" s="234"/>
      <c r="D410" s="228" t="s">
        <v>155</v>
      </c>
      <c r="E410" s="235" t="s">
        <v>19</v>
      </c>
      <c r="F410" s="236" t="s">
        <v>474</v>
      </c>
      <c r="G410" s="234"/>
      <c r="H410" s="235" t="s">
        <v>19</v>
      </c>
      <c r="I410" s="237"/>
      <c r="J410" s="234"/>
      <c r="K410" s="234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155</v>
      </c>
      <c r="AU410" s="242" t="s">
        <v>81</v>
      </c>
      <c r="AV410" s="13" t="s">
        <v>79</v>
      </c>
      <c r="AW410" s="13" t="s">
        <v>34</v>
      </c>
      <c r="AX410" s="13" t="s">
        <v>72</v>
      </c>
      <c r="AY410" s="242" t="s">
        <v>144</v>
      </c>
    </row>
    <row r="411" spans="1:51" s="13" customFormat="1" ht="12">
      <c r="A411" s="13"/>
      <c r="B411" s="233"/>
      <c r="C411" s="234"/>
      <c r="D411" s="228" t="s">
        <v>155</v>
      </c>
      <c r="E411" s="235" t="s">
        <v>19</v>
      </c>
      <c r="F411" s="236" t="s">
        <v>475</v>
      </c>
      <c r="G411" s="234"/>
      <c r="H411" s="235" t="s">
        <v>19</v>
      </c>
      <c r="I411" s="237"/>
      <c r="J411" s="234"/>
      <c r="K411" s="234"/>
      <c r="L411" s="238"/>
      <c r="M411" s="239"/>
      <c r="N411" s="240"/>
      <c r="O411" s="240"/>
      <c r="P411" s="240"/>
      <c r="Q411" s="240"/>
      <c r="R411" s="240"/>
      <c r="S411" s="240"/>
      <c r="T411" s="24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2" t="s">
        <v>155</v>
      </c>
      <c r="AU411" s="242" t="s">
        <v>81</v>
      </c>
      <c r="AV411" s="13" t="s">
        <v>79</v>
      </c>
      <c r="AW411" s="13" t="s">
        <v>34</v>
      </c>
      <c r="AX411" s="13" t="s">
        <v>72</v>
      </c>
      <c r="AY411" s="242" t="s">
        <v>144</v>
      </c>
    </row>
    <row r="412" spans="1:51" s="14" customFormat="1" ht="12">
      <c r="A412" s="14"/>
      <c r="B412" s="243"/>
      <c r="C412" s="244"/>
      <c r="D412" s="228" t="s">
        <v>155</v>
      </c>
      <c r="E412" s="245" t="s">
        <v>19</v>
      </c>
      <c r="F412" s="246" t="s">
        <v>476</v>
      </c>
      <c r="G412" s="244"/>
      <c r="H412" s="247">
        <v>70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155</v>
      </c>
      <c r="AU412" s="253" t="s">
        <v>81</v>
      </c>
      <c r="AV412" s="14" t="s">
        <v>81</v>
      </c>
      <c r="AW412" s="14" t="s">
        <v>34</v>
      </c>
      <c r="AX412" s="14" t="s">
        <v>72</v>
      </c>
      <c r="AY412" s="253" t="s">
        <v>144</v>
      </c>
    </row>
    <row r="413" spans="1:51" s="16" customFormat="1" ht="12">
      <c r="A413" s="16"/>
      <c r="B413" s="265"/>
      <c r="C413" s="266"/>
      <c r="D413" s="228" t="s">
        <v>155</v>
      </c>
      <c r="E413" s="267" t="s">
        <v>19</v>
      </c>
      <c r="F413" s="268" t="s">
        <v>254</v>
      </c>
      <c r="G413" s="266"/>
      <c r="H413" s="269">
        <v>70</v>
      </c>
      <c r="I413" s="270"/>
      <c r="J413" s="266"/>
      <c r="K413" s="266"/>
      <c r="L413" s="271"/>
      <c r="M413" s="272"/>
      <c r="N413" s="273"/>
      <c r="O413" s="273"/>
      <c r="P413" s="273"/>
      <c r="Q413" s="273"/>
      <c r="R413" s="273"/>
      <c r="S413" s="273"/>
      <c r="T413" s="274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75" t="s">
        <v>155</v>
      </c>
      <c r="AU413" s="275" t="s">
        <v>81</v>
      </c>
      <c r="AV413" s="16" t="s">
        <v>88</v>
      </c>
      <c r="AW413" s="16" t="s">
        <v>34</v>
      </c>
      <c r="AX413" s="16" t="s">
        <v>72</v>
      </c>
      <c r="AY413" s="275" t="s">
        <v>144</v>
      </c>
    </row>
    <row r="414" spans="1:51" s="13" customFormat="1" ht="12">
      <c r="A414" s="13"/>
      <c r="B414" s="233"/>
      <c r="C414" s="234"/>
      <c r="D414" s="228" t="s">
        <v>155</v>
      </c>
      <c r="E414" s="235" t="s">
        <v>19</v>
      </c>
      <c r="F414" s="236" t="s">
        <v>255</v>
      </c>
      <c r="G414" s="234"/>
      <c r="H414" s="235" t="s">
        <v>19</v>
      </c>
      <c r="I414" s="237"/>
      <c r="J414" s="234"/>
      <c r="K414" s="234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155</v>
      </c>
      <c r="AU414" s="242" t="s">
        <v>81</v>
      </c>
      <c r="AV414" s="13" t="s">
        <v>79</v>
      </c>
      <c r="AW414" s="13" t="s">
        <v>34</v>
      </c>
      <c r="AX414" s="13" t="s">
        <v>72</v>
      </c>
      <c r="AY414" s="242" t="s">
        <v>144</v>
      </c>
    </row>
    <row r="415" spans="1:51" s="14" customFormat="1" ht="12">
      <c r="A415" s="14"/>
      <c r="B415" s="243"/>
      <c r="C415" s="244"/>
      <c r="D415" s="228" t="s">
        <v>155</v>
      </c>
      <c r="E415" s="245" t="s">
        <v>19</v>
      </c>
      <c r="F415" s="246" t="s">
        <v>477</v>
      </c>
      <c r="G415" s="244"/>
      <c r="H415" s="247">
        <v>8.4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155</v>
      </c>
      <c r="AU415" s="253" t="s">
        <v>81</v>
      </c>
      <c r="AV415" s="14" t="s">
        <v>81</v>
      </c>
      <c r="AW415" s="14" t="s">
        <v>34</v>
      </c>
      <c r="AX415" s="14" t="s">
        <v>72</v>
      </c>
      <c r="AY415" s="253" t="s">
        <v>144</v>
      </c>
    </row>
    <row r="416" spans="1:51" s="14" customFormat="1" ht="12">
      <c r="A416" s="14"/>
      <c r="B416" s="243"/>
      <c r="C416" s="244"/>
      <c r="D416" s="228" t="s">
        <v>155</v>
      </c>
      <c r="E416" s="245" t="s">
        <v>19</v>
      </c>
      <c r="F416" s="246" t="s">
        <v>478</v>
      </c>
      <c r="G416" s="244"/>
      <c r="H416" s="247">
        <v>642.22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3" t="s">
        <v>155</v>
      </c>
      <c r="AU416" s="253" t="s">
        <v>81</v>
      </c>
      <c r="AV416" s="14" t="s">
        <v>81</v>
      </c>
      <c r="AW416" s="14" t="s">
        <v>34</v>
      </c>
      <c r="AX416" s="14" t="s">
        <v>72</v>
      </c>
      <c r="AY416" s="253" t="s">
        <v>144</v>
      </c>
    </row>
    <row r="417" spans="1:51" s="14" customFormat="1" ht="12">
      <c r="A417" s="14"/>
      <c r="B417" s="243"/>
      <c r="C417" s="244"/>
      <c r="D417" s="228" t="s">
        <v>155</v>
      </c>
      <c r="E417" s="245" t="s">
        <v>19</v>
      </c>
      <c r="F417" s="246" t="s">
        <v>479</v>
      </c>
      <c r="G417" s="244"/>
      <c r="H417" s="247">
        <v>111.48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3" t="s">
        <v>155</v>
      </c>
      <c r="AU417" s="253" t="s">
        <v>81</v>
      </c>
      <c r="AV417" s="14" t="s">
        <v>81</v>
      </c>
      <c r="AW417" s="14" t="s">
        <v>34</v>
      </c>
      <c r="AX417" s="14" t="s">
        <v>72</v>
      </c>
      <c r="AY417" s="253" t="s">
        <v>144</v>
      </c>
    </row>
    <row r="418" spans="1:51" s="14" customFormat="1" ht="12">
      <c r="A418" s="14"/>
      <c r="B418" s="243"/>
      <c r="C418" s="244"/>
      <c r="D418" s="228" t="s">
        <v>155</v>
      </c>
      <c r="E418" s="245" t="s">
        <v>19</v>
      </c>
      <c r="F418" s="246" t="s">
        <v>480</v>
      </c>
      <c r="G418" s="244"/>
      <c r="H418" s="247">
        <v>7.8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155</v>
      </c>
      <c r="AU418" s="253" t="s">
        <v>81</v>
      </c>
      <c r="AV418" s="14" t="s">
        <v>81</v>
      </c>
      <c r="AW418" s="14" t="s">
        <v>34</v>
      </c>
      <c r="AX418" s="14" t="s">
        <v>72</v>
      </c>
      <c r="AY418" s="253" t="s">
        <v>144</v>
      </c>
    </row>
    <row r="419" spans="1:51" s="14" customFormat="1" ht="12">
      <c r="A419" s="14"/>
      <c r="B419" s="243"/>
      <c r="C419" s="244"/>
      <c r="D419" s="228" t="s">
        <v>155</v>
      </c>
      <c r="E419" s="245" t="s">
        <v>19</v>
      </c>
      <c r="F419" s="246" t="s">
        <v>481</v>
      </c>
      <c r="G419" s="244"/>
      <c r="H419" s="247">
        <v>108.78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3" t="s">
        <v>155</v>
      </c>
      <c r="AU419" s="253" t="s">
        <v>81</v>
      </c>
      <c r="AV419" s="14" t="s">
        <v>81</v>
      </c>
      <c r="AW419" s="14" t="s">
        <v>34</v>
      </c>
      <c r="AX419" s="14" t="s">
        <v>72</v>
      </c>
      <c r="AY419" s="253" t="s">
        <v>144</v>
      </c>
    </row>
    <row r="420" spans="1:51" s="14" customFormat="1" ht="12">
      <c r="A420" s="14"/>
      <c r="B420" s="243"/>
      <c r="C420" s="244"/>
      <c r="D420" s="228" t="s">
        <v>155</v>
      </c>
      <c r="E420" s="245" t="s">
        <v>19</v>
      </c>
      <c r="F420" s="246" t="s">
        <v>482</v>
      </c>
      <c r="G420" s="244"/>
      <c r="H420" s="247">
        <v>13.44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3" t="s">
        <v>155</v>
      </c>
      <c r="AU420" s="253" t="s">
        <v>81</v>
      </c>
      <c r="AV420" s="14" t="s">
        <v>81</v>
      </c>
      <c r="AW420" s="14" t="s">
        <v>34</v>
      </c>
      <c r="AX420" s="14" t="s">
        <v>72</v>
      </c>
      <c r="AY420" s="253" t="s">
        <v>144</v>
      </c>
    </row>
    <row r="421" spans="1:51" s="14" customFormat="1" ht="12">
      <c r="A421" s="14"/>
      <c r="B421" s="243"/>
      <c r="C421" s="244"/>
      <c r="D421" s="228" t="s">
        <v>155</v>
      </c>
      <c r="E421" s="245" t="s">
        <v>19</v>
      </c>
      <c r="F421" s="246" t="s">
        <v>483</v>
      </c>
      <c r="G421" s="244"/>
      <c r="H421" s="247">
        <v>2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155</v>
      </c>
      <c r="AU421" s="253" t="s">
        <v>81</v>
      </c>
      <c r="AV421" s="14" t="s">
        <v>81</v>
      </c>
      <c r="AW421" s="14" t="s">
        <v>34</v>
      </c>
      <c r="AX421" s="14" t="s">
        <v>72</v>
      </c>
      <c r="AY421" s="253" t="s">
        <v>144</v>
      </c>
    </row>
    <row r="422" spans="1:51" s="16" customFormat="1" ht="12">
      <c r="A422" s="16"/>
      <c r="B422" s="265"/>
      <c r="C422" s="266"/>
      <c r="D422" s="228" t="s">
        <v>155</v>
      </c>
      <c r="E422" s="267" t="s">
        <v>19</v>
      </c>
      <c r="F422" s="268" t="s">
        <v>254</v>
      </c>
      <c r="G422" s="266"/>
      <c r="H422" s="269">
        <v>894.12</v>
      </c>
      <c r="I422" s="270"/>
      <c r="J422" s="266"/>
      <c r="K422" s="266"/>
      <c r="L422" s="271"/>
      <c r="M422" s="272"/>
      <c r="N422" s="273"/>
      <c r="O422" s="273"/>
      <c r="P422" s="273"/>
      <c r="Q422" s="273"/>
      <c r="R422" s="273"/>
      <c r="S422" s="273"/>
      <c r="T422" s="274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75" t="s">
        <v>155</v>
      </c>
      <c r="AU422" s="275" t="s">
        <v>81</v>
      </c>
      <c r="AV422" s="16" t="s">
        <v>88</v>
      </c>
      <c r="AW422" s="16" t="s">
        <v>34</v>
      </c>
      <c r="AX422" s="16" t="s">
        <v>72</v>
      </c>
      <c r="AY422" s="275" t="s">
        <v>144</v>
      </c>
    </row>
    <row r="423" spans="1:51" s="13" customFormat="1" ht="12">
      <c r="A423" s="13"/>
      <c r="B423" s="233"/>
      <c r="C423" s="234"/>
      <c r="D423" s="228" t="s">
        <v>155</v>
      </c>
      <c r="E423" s="235" t="s">
        <v>19</v>
      </c>
      <c r="F423" s="236" t="s">
        <v>484</v>
      </c>
      <c r="G423" s="234"/>
      <c r="H423" s="235" t="s">
        <v>19</v>
      </c>
      <c r="I423" s="237"/>
      <c r="J423" s="234"/>
      <c r="K423" s="234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155</v>
      </c>
      <c r="AU423" s="242" t="s">
        <v>81</v>
      </c>
      <c r="AV423" s="13" t="s">
        <v>79</v>
      </c>
      <c r="AW423" s="13" t="s">
        <v>34</v>
      </c>
      <c r="AX423" s="13" t="s">
        <v>72</v>
      </c>
      <c r="AY423" s="242" t="s">
        <v>144</v>
      </c>
    </row>
    <row r="424" spans="1:51" s="14" customFormat="1" ht="12">
      <c r="A424" s="14"/>
      <c r="B424" s="243"/>
      <c r="C424" s="244"/>
      <c r="D424" s="228" t="s">
        <v>155</v>
      </c>
      <c r="E424" s="245" t="s">
        <v>19</v>
      </c>
      <c r="F424" s="246" t="s">
        <v>485</v>
      </c>
      <c r="G424" s="244"/>
      <c r="H424" s="247">
        <v>36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3" t="s">
        <v>155</v>
      </c>
      <c r="AU424" s="253" t="s">
        <v>81</v>
      </c>
      <c r="AV424" s="14" t="s">
        <v>81</v>
      </c>
      <c r="AW424" s="14" t="s">
        <v>34</v>
      </c>
      <c r="AX424" s="14" t="s">
        <v>72</v>
      </c>
      <c r="AY424" s="253" t="s">
        <v>144</v>
      </c>
    </row>
    <row r="425" spans="1:51" s="13" customFormat="1" ht="12">
      <c r="A425" s="13"/>
      <c r="B425" s="233"/>
      <c r="C425" s="234"/>
      <c r="D425" s="228" t="s">
        <v>155</v>
      </c>
      <c r="E425" s="235" t="s">
        <v>19</v>
      </c>
      <c r="F425" s="236" t="s">
        <v>486</v>
      </c>
      <c r="G425" s="234"/>
      <c r="H425" s="235" t="s">
        <v>19</v>
      </c>
      <c r="I425" s="237"/>
      <c r="J425" s="234"/>
      <c r="K425" s="234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155</v>
      </c>
      <c r="AU425" s="242" t="s">
        <v>81</v>
      </c>
      <c r="AV425" s="13" t="s">
        <v>79</v>
      </c>
      <c r="AW425" s="13" t="s">
        <v>34</v>
      </c>
      <c r="AX425" s="13" t="s">
        <v>72</v>
      </c>
      <c r="AY425" s="242" t="s">
        <v>144</v>
      </c>
    </row>
    <row r="426" spans="1:51" s="14" customFormat="1" ht="12">
      <c r="A426" s="14"/>
      <c r="B426" s="243"/>
      <c r="C426" s="244"/>
      <c r="D426" s="228" t="s">
        <v>155</v>
      </c>
      <c r="E426" s="245" t="s">
        <v>19</v>
      </c>
      <c r="F426" s="246" t="s">
        <v>487</v>
      </c>
      <c r="G426" s="244"/>
      <c r="H426" s="247">
        <v>2.939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155</v>
      </c>
      <c r="AU426" s="253" t="s">
        <v>81</v>
      </c>
      <c r="AV426" s="14" t="s">
        <v>81</v>
      </c>
      <c r="AW426" s="14" t="s">
        <v>34</v>
      </c>
      <c r="AX426" s="14" t="s">
        <v>72</v>
      </c>
      <c r="AY426" s="253" t="s">
        <v>144</v>
      </c>
    </row>
    <row r="427" spans="1:51" s="13" customFormat="1" ht="12">
      <c r="A427" s="13"/>
      <c r="B427" s="233"/>
      <c r="C427" s="234"/>
      <c r="D427" s="228" t="s">
        <v>155</v>
      </c>
      <c r="E427" s="235" t="s">
        <v>19</v>
      </c>
      <c r="F427" s="236" t="s">
        <v>488</v>
      </c>
      <c r="G427" s="234"/>
      <c r="H427" s="235" t="s">
        <v>19</v>
      </c>
      <c r="I427" s="237"/>
      <c r="J427" s="234"/>
      <c r="K427" s="234"/>
      <c r="L427" s="238"/>
      <c r="M427" s="239"/>
      <c r="N427" s="240"/>
      <c r="O427" s="240"/>
      <c r="P427" s="240"/>
      <c r="Q427" s="240"/>
      <c r="R427" s="240"/>
      <c r="S427" s="240"/>
      <c r="T427" s="24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155</v>
      </c>
      <c r="AU427" s="242" t="s">
        <v>81</v>
      </c>
      <c r="AV427" s="13" t="s">
        <v>79</v>
      </c>
      <c r="AW427" s="13" t="s">
        <v>34</v>
      </c>
      <c r="AX427" s="13" t="s">
        <v>72</v>
      </c>
      <c r="AY427" s="242" t="s">
        <v>144</v>
      </c>
    </row>
    <row r="428" spans="1:51" s="14" customFormat="1" ht="12">
      <c r="A428" s="14"/>
      <c r="B428" s="243"/>
      <c r="C428" s="244"/>
      <c r="D428" s="228" t="s">
        <v>155</v>
      </c>
      <c r="E428" s="245" t="s">
        <v>19</v>
      </c>
      <c r="F428" s="246" t="s">
        <v>489</v>
      </c>
      <c r="G428" s="244"/>
      <c r="H428" s="247">
        <v>220.5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155</v>
      </c>
      <c r="AU428" s="253" t="s">
        <v>81</v>
      </c>
      <c r="AV428" s="14" t="s">
        <v>81</v>
      </c>
      <c r="AW428" s="14" t="s">
        <v>34</v>
      </c>
      <c r="AX428" s="14" t="s">
        <v>72</v>
      </c>
      <c r="AY428" s="253" t="s">
        <v>144</v>
      </c>
    </row>
    <row r="429" spans="1:51" s="14" customFormat="1" ht="12">
      <c r="A429" s="14"/>
      <c r="B429" s="243"/>
      <c r="C429" s="244"/>
      <c r="D429" s="228" t="s">
        <v>155</v>
      </c>
      <c r="E429" s="245" t="s">
        <v>19</v>
      </c>
      <c r="F429" s="246" t="s">
        <v>490</v>
      </c>
      <c r="G429" s="244"/>
      <c r="H429" s="247">
        <v>129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155</v>
      </c>
      <c r="AU429" s="253" t="s">
        <v>81</v>
      </c>
      <c r="AV429" s="14" t="s">
        <v>81</v>
      </c>
      <c r="AW429" s="14" t="s">
        <v>34</v>
      </c>
      <c r="AX429" s="14" t="s">
        <v>72</v>
      </c>
      <c r="AY429" s="253" t="s">
        <v>144</v>
      </c>
    </row>
    <row r="430" spans="1:51" s="15" customFormat="1" ht="12">
      <c r="A430" s="15"/>
      <c r="B430" s="254"/>
      <c r="C430" s="255"/>
      <c r="D430" s="228" t="s">
        <v>155</v>
      </c>
      <c r="E430" s="256" t="s">
        <v>19</v>
      </c>
      <c r="F430" s="257" t="s">
        <v>158</v>
      </c>
      <c r="G430" s="255"/>
      <c r="H430" s="258">
        <v>1352.559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64" t="s">
        <v>155</v>
      </c>
      <c r="AU430" s="264" t="s">
        <v>81</v>
      </c>
      <c r="AV430" s="15" t="s">
        <v>151</v>
      </c>
      <c r="AW430" s="15" t="s">
        <v>34</v>
      </c>
      <c r="AX430" s="15" t="s">
        <v>79</v>
      </c>
      <c r="AY430" s="264" t="s">
        <v>144</v>
      </c>
    </row>
    <row r="431" spans="1:65" s="2" customFormat="1" ht="14.4" customHeight="1">
      <c r="A431" s="40"/>
      <c r="B431" s="41"/>
      <c r="C431" s="277" t="s">
        <v>491</v>
      </c>
      <c r="D431" s="277" t="s">
        <v>492</v>
      </c>
      <c r="E431" s="278" t="s">
        <v>493</v>
      </c>
      <c r="F431" s="279" t="s">
        <v>494</v>
      </c>
      <c r="G431" s="280" t="s">
        <v>457</v>
      </c>
      <c r="H431" s="281">
        <v>5.878</v>
      </c>
      <c r="I431" s="282"/>
      <c r="J431" s="283">
        <f>ROUND(I431*H431,2)</f>
        <v>0</v>
      </c>
      <c r="K431" s="279" t="s">
        <v>150</v>
      </c>
      <c r="L431" s="284"/>
      <c r="M431" s="285" t="s">
        <v>19</v>
      </c>
      <c r="N431" s="286" t="s">
        <v>43</v>
      </c>
      <c r="O431" s="86"/>
      <c r="P431" s="224">
        <f>O431*H431</f>
        <v>0</v>
      </c>
      <c r="Q431" s="224">
        <v>1</v>
      </c>
      <c r="R431" s="224">
        <f>Q431*H431</f>
        <v>5.878</v>
      </c>
      <c r="S431" s="224">
        <v>0</v>
      </c>
      <c r="T431" s="225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6" t="s">
        <v>197</v>
      </c>
      <c r="AT431" s="226" t="s">
        <v>492</v>
      </c>
      <c r="AU431" s="226" t="s">
        <v>81</v>
      </c>
      <c r="AY431" s="19" t="s">
        <v>144</v>
      </c>
      <c r="BE431" s="227">
        <f>IF(N431="základní",J431,0)</f>
        <v>0</v>
      </c>
      <c r="BF431" s="227">
        <f>IF(N431="snížená",J431,0)</f>
        <v>0</v>
      </c>
      <c r="BG431" s="227">
        <f>IF(N431="zákl. přenesená",J431,0)</f>
        <v>0</v>
      </c>
      <c r="BH431" s="227">
        <f>IF(N431="sníž. přenesená",J431,0)</f>
        <v>0</v>
      </c>
      <c r="BI431" s="227">
        <f>IF(N431="nulová",J431,0)</f>
        <v>0</v>
      </c>
      <c r="BJ431" s="19" t="s">
        <v>79</v>
      </c>
      <c r="BK431" s="227">
        <f>ROUND(I431*H431,2)</f>
        <v>0</v>
      </c>
      <c r="BL431" s="19" t="s">
        <v>151</v>
      </c>
      <c r="BM431" s="226" t="s">
        <v>495</v>
      </c>
    </row>
    <row r="432" spans="1:47" s="2" customFormat="1" ht="12">
      <c r="A432" s="40"/>
      <c r="B432" s="41"/>
      <c r="C432" s="42"/>
      <c r="D432" s="228" t="s">
        <v>153</v>
      </c>
      <c r="E432" s="42"/>
      <c r="F432" s="229" t="s">
        <v>494</v>
      </c>
      <c r="G432" s="42"/>
      <c r="H432" s="42"/>
      <c r="I432" s="230"/>
      <c r="J432" s="42"/>
      <c r="K432" s="42"/>
      <c r="L432" s="46"/>
      <c r="M432" s="231"/>
      <c r="N432" s="232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153</v>
      </c>
      <c r="AU432" s="19" t="s">
        <v>81</v>
      </c>
    </row>
    <row r="433" spans="1:51" s="13" customFormat="1" ht="12">
      <c r="A433" s="13"/>
      <c r="B433" s="233"/>
      <c r="C433" s="234"/>
      <c r="D433" s="228" t="s">
        <v>155</v>
      </c>
      <c r="E433" s="235" t="s">
        <v>19</v>
      </c>
      <c r="F433" s="236" t="s">
        <v>496</v>
      </c>
      <c r="G433" s="234"/>
      <c r="H433" s="235" t="s">
        <v>19</v>
      </c>
      <c r="I433" s="237"/>
      <c r="J433" s="234"/>
      <c r="K433" s="234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155</v>
      </c>
      <c r="AU433" s="242" t="s">
        <v>81</v>
      </c>
      <c r="AV433" s="13" t="s">
        <v>79</v>
      </c>
      <c r="AW433" s="13" t="s">
        <v>34</v>
      </c>
      <c r="AX433" s="13" t="s">
        <v>72</v>
      </c>
      <c r="AY433" s="242" t="s">
        <v>144</v>
      </c>
    </row>
    <row r="434" spans="1:51" s="13" customFormat="1" ht="12">
      <c r="A434" s="13"/>
      <c r="B434" s="233"/>
      <c r="C434" s="234"/>
      <c r="D434" s="228" t="s">
        <v>155</v>
      </c>
      <c r="E434" s="235" t="s">
        <v>19</v>
      </c>
      <c r="F434" s="236" t="s">
        <v>497</v>
      </c>
      <c r="G434" s="234"/>
      <c r="H434" s="235" t="s">
        <v>19</v>
      </c>
      <c r="I434" s="237"/>
      <c r="J434" s="234"/>
      <c r="K434" s="234"/>
      <c r="L434" s="238"/>
      <c r="M434" s="239"/>
      <c r="N434" s="240"/>
      <c r="O434" s="240"/>
      <c r="P434" s="240"/>
      <c r="Q434" s="240"/>
      <c r="R434" s="240"/>
      <c r="S434" s="240"/>
      <c r="T434" s="24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2" t="s">
        <v>155</v>
      </c>
      <c r="AU434" s="242" t="s">
        <v>81</v>
      </c>
      <c r="AV434" s="13" t="s">
        <v>79</v>
      </c>
      <c r="AW434" s="13" t="s">
        <v>34</v>
      </c>
      <c r="AX434" s="13" t="s">
        <v>72</v>
      </c>
      <c r="AY434" s="242" t="s">
        <v>144</v>
      </c>
    </row>
    <row r="435" spans="1:51" s="14" customFormat="1" ht="12">
      <c r="A435" s="14"/>
      <c r="B435" s="243"/>
      <c r="C435" s="244"/>
      <c r="D435" s="228" t="s">
        <v>155</v>
      </c>
      <c r="E435" s="245" t="s">
        <v>19</v>
      </c>
      <c r="F435" s="246" t="s">
        <v>498</v>
      </c>
      <c r="G435" s="244"/>
      <c r="H435" s="247">
        <v>5.878</v>
      </c>
      <c r="I435" s="248"/>
      <c r="J435" s="244"/>
      <c r="K435" s="244"/>
      <c r="L435" s="249"/>
      <c r="M435" s="250"/>
      <c r="N435" s="251"/>
      <c r="O435" s="251"/>
      <c r="P435" s="251"/>
      <c r="Q435" s="251"/>
      <c r="R435" s="251"/>
      <c r="S435" s="251"/>
      <c r="T435" s="252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3" t="s">
        <v>155</v>
      </c>
      <c r="AU435" s="253" t="s">
        <v>81</v>
      </c>
      <c r="AV435" s="14" t="s">
        <v>81</v>
      </c>
      <c r="AW435" s="14" t="s">
        <v>34</v>
      </c>
      <c r="AX435" s="14" t="s">
        <v>72</v>
      </c>
      <c r="AY435" s="253" t="s">
        <v>144</v>
      </c>
    </row>
    <row r="436" spans="1:51" s="15" customFormat="1" ht="12">
      <c r="A436" s="15"/>
      <c r="B436" s="254"/>
      <c r="C436" s="255"/>
      <c r="D436" s="228" t="s">
        <v>155</v>
      </c>
      <c r="E436" s="256" t="s">
        <v>19</v>
      </c>
      <c r="F436" s="257" t="s">
        <v>158</v>
      </c>
      <c r="G436" s="255"/>
      <c r="H436" s="258">
        <v>5.878</v>
      </c>
      <c r="I436" s="259"/>
      <c r="J436" s="255"/>
      <c r="K436" s="255"/>
      <c r="L436" s="260"/>
      <c r="M436" s="261"/>
      <c r="N436" s="262"/>
      <c r="O436" s="262"/>
      <c r="P436" s="262"/>
      <c r="Q436" s="262"/>
      <c r="R436" s="262"/>
      <c r="S436" s="262"/>
      <c r="T436" s="263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4" t="s">
        <v>155</v>
      </c>
      <c r="AU436" s="264" t="s">
        <v>81</v>
      </c>
      <c r="AV436" s="15" t="s">
        <v>151</v>
      </c>
      <c r="AW436" s="15" t="s">
        <v>34</v>
      </c>
      <c r="AX436" s="15" t="s">
        <v>79</v>
      </c>
      <c r="AY436" s="264" t="s">
        <v>144</v>
      </c>
    </row>
    <row r="437" spans="1:65" s="2" customFormat="1" ht="14.4" customHeight="1">
      <c r="A437" s="40"/>
      <c r="B437" s="41"/>
      <c r="C437" s="215" t="s">
        <v>499</v>
      </c>
      <c r="D437" s="215" t="s">
        <v>146</v>
      </c>
      <c r="E437" s="216" t="s">
        <v>500</v>
      </c>
      <c r="F437" s="217" t="s">
        <v>501</v>
      </c>
      <c r="G437" s="218" t="s">
        <v>149</v>
      </c>
      <c r="H437" s="219">
        <v>1124</v>
      </c>
      <c r="I437" s="220"/>
      <c r="J437" s="221">
        <f>ROUND(I437*H437,2)</f>
        <v>0</v>
      </c>
      <c r="K437" s="217" t="s">
        <v>150</v>
      </c>
      <c r="L437" s="46"/>
      <c r="M437" s="222" t="s">
        <v>19</v>
      </c>
      <c r="N437" s="223" t="s">
        <v>43</v>
      </c>
      <c r="O437" s="86"/>
      <c r="P437" s="224">
        <f>O437*H437</f>
        <v>0</v>
      </c>
      <c r="Q437" s="224">
        <v>0</v>
      </c>
      <c r="R437" s="224">
        <f>Q437*H437</f>
        <v>0</v>
      </c>
      <c r="S437" s="224">
        <v>0</v>
      </c>
      <c r="T437" s="225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6" t="s">
        <v>151</v>
      </c>
      <c r="AT437" s="226" t="s">
        <v>146</v>
      </c>
      <c r="AU437" s="226" t="s">
        <v>81</v>
      </c>
      <c r="AY437" s="19" t="s">
        <v>144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19" t="s">
        <v>79</v>
      </c>
      <c r="BK437" s="227">
        <f>ROUND(I437*H437,2)</f>
        <v>0</v>
      </c>
      <c r="BL437" s="19" t="s">
        <v>151</v>
      </c>
      <c r="BM437" s="226" t="s">
        <v>502</v>
      </c>
    </row>
    <row r="438" spans="1:47" s="2" customFormat="1" ht="12">
      <c r="A438" s="40"/>
      <c r="B438" s="41"/>
      <c r="C438" s="42"/>
      <c r="D438" s="228" t="s">
        <v>153</v>
      </c>
      <c r="E438" s="42"/>
      <c r="F438" s="229" t="s">
        <v>503</v>
      </c>
      <c r="G438" s="42"/>
      <c r="H438" s="42"/>
      <c r="I438" s="230"/>
      <c r="J438" s="42"/>
      <c r="K438" s="42"/>
      <c r="L438" s="46"/>
      <c r="M438" s="231"/>
      <c r="N438" s="232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153</v>
      </c>
      <c r="AU438" s="19" t="s">
        <v>81</v>
      </c>
    </row>
    <row r="439" spans="1:51" s="13" customFormat="1" ht="12">
      <c r="A439" s="13"/>
      <c r="B439" s="233"/>
      <c r="C439" s="234"/>
      <c r="D439" s="228" t="s">
        <v>155</v>
      </c>
      <c r="E439" s="235" t="s">
        <v>19</v>
      </c>
      <c r="F439" s="236" t="s">
        <v>228</v>
      </c>
      <c r="G439" s="234"/>
      <c r="H439" s="235" t="s">
        <v>19</v>
      </c>
      <c r="I439" s="237"/>
      <c r="J439" s="234"/>
      <c r="K439" s="234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155</v>
      </c>
      <c r="AU439" s="242" t="s">
        <v>81</v>
      </c>
      <c r="AV439" s="13" t="s">
        <v>79</v>
      </c>
      <c r="AW439" s="13" t="s">
        <v>34</v>
      </c>
      <c r="AX439" s="13" t="s">
        <v>72</v>
      </c>
      <c r="AY439" s="242" t="s">
        <v>144</v>
      </c>
    </row>
    <row r="440" spans="1:51" s="13" customFormat="1" ht="12">
      <c r="A440" s="13"/>
      <c r="B440" s="233"/>
      <c r="C440" s="234"/>
      <c r="D440" s="228" t="s">
        <v>155</v>
      </c>
      <c r="E440" s="235" t="s">
        <v>19</v>
      </c>
      <c r="F440" s="236" t="s">
        <v>504</v>
      </c>
      <c r="G440" s="234"/>
      <c r="H440" s="235" t="s">
        <v>19</v>
      </c>
      <c r="I440" s="237"/>
      <c r="J440" s="234"/>
      <c r="K440" s="234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155</v>
      </c>
      <c r="AU440" s="242" t="s">
        <v>81</v>
      </c>
      <c r="AV440" s="13" t="s">
        <v>79</v>
      </c>
      <c r="AW440" s="13" t="s">
        <v>34</v>
      </c>
      <c r="AX440" s="13" t="s">
        <v>72</v>
      </c>
      <c r="AY440" s="242" t="s">
        <v>144</v>
      </c>
    </row>
    <row r="441" spans="1:51" s="14" customFormat="1" ht="12">
      <c r="A441" s="14"/>
      <c r="B441" s="243"/>
      <c r="C441" s="244"/>
      <c r="D441" s="228" t="s">
        <v>155</v>
      </c>
      <c r="E441" s="245" t="s">
        <v>19</v>
      </c>
      <c r="F441" s="246" t="s">
        <v>505</v>
      </c>
      <c r="G441" s="244"/>
      <c r="H441" s="247">
        <v>1024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155</v>
      </c>
      <c r="AU441" s="253" t="s">
        <v>81</v>
      </c>
      <c r="AV441" s="14" t="s">
        <v>81</v>
      </c>
      <c r="AW441" s="14" t="s">
        <v>34</v>
      </c>
      <c r="AX441" s="14" t="s">
        <v>72</v>
      </c>
      <c r="AY441" s="253" t="s">
        <v>144</v>
      </c>
    </row>
    <row r="442" spans="1:51" s="13" customFormat="1" ht="12">
      <c r="A442" s="13"/>
      <c r="B442" s="233"/>
      <c r="C442" s="234"/>
      <c r="D442" s="228" t="s">
        <v>155</v>
      </c>
      <c r="E442" s="235" t="s">
        <v>19</v>
      </c>
      <c r="F442" s="236" t="s">
        <v>506</v>
      </c>
      <c r="G442" s="234"/>
      <c r="H442" s="235" t="s">
        <v>19</v>
      </c>
      <c r="I442" s="237"/>
      <c r="J442" s="234"/>
      <c r="K442" s="234"/>
      <c r="L442" s="238"/>
      <c r="M442" s="239"/>
      <c r="N442" s="240"/>
      <c r="O442" s="240"/>
      <c r="P442" s="240"/>
      <c r="Q442" s="240"/>
      <c r="R442" s="240"/>
      <c r="S442" s="240"/>
      <c r="T442" s="24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2" t="s">
        <v>155</v>
      </c>
      <c r="AU442" s="242" t="s">
        <v>81</v>
      </c>
      <c r="AV442" s="13" t="s">
        <v>79</v>
      </c>
      <c r="AW442" s="13" t="s">
        <v>34</v>
      </c>
      <c r="AX442" s="13" t="s">
        <v>72</v>
      </c>
      <c r="AY442" s="242" t="s">
        <v>144</v>
      </c>
    </row>
    <row r="443" spans="1:51" s="14" customFormat="1" ht="12">
      <c r="A443" s="14"/>
      <c r="B443" s="243"/>
      <c r="C443" s="244"/>
      <c r="D443" s="228" t="s">
        <v>155</v>
      </c>
      <c r="E443" s="245" t="s">
        <v>19</v>
      </c>
      <c r="F443" s="246" t="s">
        <v>507</v>
      </c>
      <c r="G443" s="244"/>
      <c r="H443" s="247">
        <v>100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155</v>
      </c>
      <c r="AU443" s="253" t="s">
        <v>81</v>
      </c>
      <c r="AV443" s="14" t="s">
        <v>81</v>
      </c>
      <c r="AW443" s="14" t="s">
        <v>34</v>
      </c>
      <c r="AX443" s="14" t="s">
        <v>72</v>
      </c>
      <c r="AY443" s="253" t="s">
        <v>144</v>
      </c>
    </row>
    <row r="444" spans="1:51" s="15" customFormat="1" ht="12">
      <c r="A444" s="15"/>
      <c r="B444" s="254"/>
      <c r="C444" s="255"/>
      <c r="D444" s="228" t="s">
        <v>155</v>
      </c>
      <c r="E444" s="256" t="s">
        <v>19</v>
      </c>
      <c r="F444" s="257" t="s">
        <v>158</v>
      </c>
      <c r="G444" s="255"/>
      <c r="H444" s="258">
        <v>1124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4" t="s">
        <v>155</v>
      </c>
      <c r="AU444" s="264" t="s">
        <v>81</v>
      </c>
      <c r="AV444" s="15" t="s">
        <v>151</v>
      </c>
      <c r="AW444" s="15" t="s">
        <v>34</v>
      </c>
      <c r="AX444" s="15" t="s">
        <v>79</v>
      </c>
      <c r="AY444" s="264" t="s">
        <v>144</v>
      </c>
    </row>
    <row r="445" spans="1:65" s="2" customFormat="1" ht="14.4" customHeight="1">
      <c r="A445" s="40"/>
      <c r="B445" s="41"/>
      <c r="C445" s="215" t="s">
        <v>508</v>
      </c>
      <c r="D445" s="215" t="s">
        <v>146</v>
      </c>
      <c r="E445" s="216" t="s">
        <v>509</v>
      </c>
      <c r="F445" s="217" t="s">
        <v>510</v>
      </c>
      <c r="G445" s="218" t="s">
        <v>149</v>
      </c>
      <c r="H445" s="219">
        <v>3324</v>
      </c>
      <c r="I445" s="220"/>
      <c r="J445" s="221">
        <f>ROUND(I445*H445,2)</f>
        <v>0</v>
      </c>
      <c r="K445" s="217" t="s">
        <v>150</v>
      </c>
      <c r="L445" s="46"/>
      <c r="M445" s="222" t="s">
        <v>19</v>
      </c>
      <c r="N445" s="223" t="s">
        <v>43</v>
      </c>
      <c r="O445" s="86"/>
      <c r="P445" s="224">
        <f>O445*H445</f>
        <v>0</v>
      </c>
      <c r="Q445" s="224">
        <v>0</v>
      </c>
      <c r="R445" s="224">
        <f>Q445*H445</f>
        <v>0</v>
      </c>
      <c r="S445" s="224">
        <v>0</v>
      </c>
      <c r="T445" s="225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6" t="s">
        <v>151</v>
      </c>
      <c r="AT445" s="226" t="s">
        <v>146</v>
      </c>
      <c r="AU445" s="226" t="s">
        <v>81</v>
      </c>
      <c r="AY445" s="19" t="s">
        <v>144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19" t="s">
        <v>79</v>
      </c>
      <c r="BK445" s="227">
        <f>ROUND(I445*H445,2)</f>
        <v>0</v>
      </c>
      <c r="BL445" s="19" t="s">
        <v>151</v>
      </c>
      <c r="BM445" s="226" t="s">
        <v>511</v>
      </c>
    </row>
    <row r="446" spans="1:47" s="2" customFormat="1" ht="12">
      <c r="A446" s="40"/>
      <c r="B446" s="41"/>
      <c r="C446" s="42"/>
      <c r="D446" s="228" t="s">
        <v>153</v>
      </c>
      <c r="E446" s="42"/>
      <c r="F446" s="229" t="s">
        <v>512</v>
      </c>
      <c r="G446" s="42"/>
      <c r="H446" s="42"/>
      <c r="I446" s="230"/>
      <c r="J446" s="42"/>
      <c r="K446" s="42"/>
      <c r="L446" s="46"/>
      <c r="M446" s="231"/>
      <c r="N446" s="232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153</v>
      </c>
      <c r="AU446" s="19" t="s">
        <v>81</v>
      </c>
    </row>
    <row r="447" spans="1:51" s="13" customFormat="1" ht="12">
      <c r="A447" s="13"/>
      <c r="B447" s="233"/>
      <c r="C447" s="234"/>
      <c r="D447" s="228" t="s">
        <v>155</v>
      </c>
      <c r="E447" s="235" t="s">
        <v>19</v>
      </c>
      <c r="F447" s="236" t="s">
        <v>228</v>
      </c>
      <c r="G447" s="234"/>
      <c r="H447" s="235" t="s">
        <v>19</v>
      </c>
      <c r="I447" s="237"/>
      <c r="J447" s="234"/>
      <c r="K447" s="234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155</v>
      </c>
      <c r="AU447" s="242" t="s">
        <v>81</v>
      </c>
      <c r="AV447" s="13" t="s">
        <v>79</v>
      </c>
      <c r="AW447" s="13" t="s">
        <v>34</v>
      </c>
      <c r="AX447" s="13" t="s">
        <v>72</v>
      </c>
      <c r="AY447" s="242" t="s">
        <v>144</v>
      </c>
    </row>
    <row r="448" spans="1:51" s="13" customFormat="1" ht="12">
      <c r="A448" s="13"/>
      <c r="B448" s="233"/>
      <c r="C448" s="234"/>
      <c r="D448" s="228" t="s">
        <v>155</v>
      </c>
      <c r="E448" s="235" t="s">
        <v>19</v>
      </c>
      <c r="F448" s="236" t="s">
        <v>513</v>
      </c>
      <c r="G448" s="234"/>
      <c r="H448" s="235" t="s">
        <v>19</v>
      </c>
      <c r="I448" s="237"/>
      <c r="J448" s="234"/>
      <c r="K448" s="234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155</v>
      </c>
      <c r="AU448" s="242" t="s">
        <v>81</v>
      </c>
      <c r="AV448" s="13" t="s">
        <v>79</v>
      </c>
      <c r="AW448" s="13" t="s">
        <v>34</v>
      </c>
      <c r="AX448" s="13" t="s">
        <v>72</v>
      </c>
      <c r="AY448" s="242" t="s">
        <v>144</v>
      </c>
    </row>
    <row r="449" spans="1:51" s="14" customFormat="1" ht="12">
      <c r="A449" s="14"/>
      <c r="B449" s="243"/>
      <c r="C449" s="244"/>
      <c r="D449" s="228" t="s">
        <v>155</v>
      </c>
      <c r="E449" s="245" t="s">
        <v>19</v>
      </c>
      <c r="F449" s="246" t="s">
        <v>514</v>
      </c>
      <c r="G449" s="244"/>
      <c r="H449" s="247">
        <v>1024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155</v>
      </c>
      <c r="AU449" s="253" t="s">
        <v>81</v>
      </c>
      <c r="AV449" s="14" t="s">
        <v>81</v>
      </c>
      <c r="AW449" s="14" t="s">
        <v>34</v>
      </c>
      <c r="AX449" s="14" t="s">
        <v>72</v>
      </c>
      <c r="AY449" s="253" t="s">
        <v>144</v>
      </c>
    </row>
    <row r="450" spans="1:51" s="13" customFormat="1" ht="12">
      <c r="A450" s="13"/>
      <c r="B450" s="233"/>
      <c r="C450" s="234"/>
      <c r="D450" s="228" t="s">
        <v>155</v>
      </c>
      <c r="E450" s="235" t="s">
        <v>19</v>
      </c>
      <c r="F450" s="236" t="s">
        <v>252</v>
      </c>
      <c r="G450" s="234"/>
      <c r="H450" s="235" t="s">
        <v>19</v>
      </c>
      <c r="I450" s="237"/>
      <c r="J450" s="234"/>
      <c r="K450" s="234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155</v>
      </c>
      <c r="AU450" s="242" t="s">
        <v>81</v>
      </c>
      <c r="AV450" s="13" t="s">
        <v>79</v>
      </c>
      <c r="AW450" s="13" t="s">
        <v>34</v>
      </c>
      <c r="AX450" s="13" t="s">
        <v>72</v>
      </c>
      <c r="AY450" s="242" t="s">
        <v>144</v>
      </c>
    </row>
    <row r="451" spans="1:51" s="14" customFormat="1" ht="12">
      <c r="A451" s="14"/>
      <c r="B451" s="243"/>
      <c r="C451" s="244"/>
      <c r="D451" s="228" t="s">
        <v>155</v>
      </c>
      <c r="E451" s="245" t="s">
        <v>19</v>
      </c>
      <c r="F451" s="246" t="s">
        <v>515</v>
      </c>
      <c r="G451" s="244"/>
      <c r="H451" s="247">
        <v>200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155</v>
      </c>
      <c r="AU451" s="253" t="s">
        <v>81</v>
      </c>
      <c r="AV451" s="14" t="s">
        <v>81</v>
      </c>
      <c r="AW451" s="14" t="s">
        <v>34</v>
      </c>
      <c r="AX451" s="14" t="s">
        <v>72</v>
      </c>
      <c r="AY451" s="253" t="s">
        <v>144</v>
      </c>
    </row>
    <row r="452" spans="1:51" s="13" customFormat="1" ht="12">
      <c r="A452" s="13"/>
      <c r="B452" s="233"/>
      <c r="C452" s="234"/>
      <c r="D452" s="228" t="s">
        <v>155</v>
      </c>
      <c r="E452" s="235" t="s">
        <v>19</v>
      </c>
      <c r="F452" s="236" t="s">
        <v>506</v>
      </c>
      <c r="G452" s="234"/>
      <c r="H452" s="235" t="s">
        <v>19</v>
      </c>
      <c r="I452" s="237"/>
      <c r="J452" s="234"/>
      <c r="K452" s="234"/>
      <c r="L452" s="238"/>
      <c r="M452" s="239"/>
      <c r="N452" s="240"/>
      <c r="O452" s="240"/>
      <c r="P452" s="240"/>
      <c r="Q452" s="240"/>
      <c r="R452" s="240"/>
      <c r="S452" s="240"/>
      <c r="T452" s="24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2" t="s">
        <v>155</v>
      </c>
      <c r="AU452" s="242" t="s">
        <v>81</v>
      </c>
      <c r="AV452" s="13" t="s">
        <v>79</v>
      </c>
      <c r="AW452" s="13" t="s">
        <v>34</v>
      </c>
      <c r="AX452" s="13" t="s">
        <v>72</v>
      </c>
      <c r="AY452" s="242" t="s">
        <v>144</v>
      </c>
    </row>
    <row r="453" spans="1:51" s="14" customFormat="1" ht="12">
      <c r="A453" s="14"/>
      <c r="B453" s="243"/>
      <c r="C453" s="244"/>
      <c r="D453" s="228" t="s">
        <v>155</v>
      </c>
      <c r="E453" s="245" t="s">
        <v>19</v>
      </c>
      <c r="F453" s="246" t="s">
        <v>507</v>
      </c>
      <c r="G453" s="244"/>
      <c r="H453" s="247">
        <v>100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155</v>
      </c>
      <c r="AU453" s="253" t="s">
        <v>81</v>
      </c>
      <c r="AV453" s="14" t="s">
        <v>81</v>
      </c>
      <c r="AW453" s="14" t="s">
        <v>34</v>
      </c>
      <c r="AX453" s="14" t="s">
        <v>72</v>
      </c>
      <c r="AY453" s="253" t="s">
        <v>144</v>
      </c>
    </row>
    <row r="454" spans="1:51" s="13" customFormat="1" ht="12">
      <c r="A454" s="13"/>
      <c r="B454" s="233"/>
      <c r="C454" s="234"/>
      <c r="D454" s="228" t="s">
        <v>155</v>
      </c>
      <c r="E454" s="235" t="s">
        <v>19</v>
      </c>
      <c r="F454" s="236" t="s">
        <v>516</v>
      </c>
      <c r="G454" s="234"/>
      <c r="H454" s="235" t="s">
        <v>19</v>
      </c>
      <c r="I454" s="237"/>
      <c r="J454" s="234"/>
      <c r="K454" s="234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155</v>
      </c>
      <c r="AU454" s="242" t="s">
        <v>81</v>
      </c>
      <c r="AV454" s="13" t="s">
        <v>79</v>
      </c>
      <c r="AW454" s="13" t="s">
        <v>34</v>
      </c>
      <c r="AX454" s="13" t="s">
        <v>72</v>
      </c>
      <c r="AY454" s="242" t="s">
        <v>144</v>
      </c>
    </row>
    <row r="455" spans="1:51" s="14" customFormat="1" ht="12">
      <c r="A455" s="14"/>
      <c r="B455" s="243"/>
      <c r="C455" s="244"/>
      <c r="D455" s="228" t="s">
        <v>155</v>
      </c>
      <c r="E455" s="245" t="s">
        <v>19</v>
      </c>
      <c r="F455" s="246" t="s">
        <v>517</v>
      </c>
      <c r="G455" s="244"/>
      <c r="H455" s="247">
        <v>2000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155</v>
      </c>
      <c r="AU455" s="253" t="s">
        <v>81</v>
      </c>
      <c r="AV455" s="14" t="s">
        <v>81</v>
      </c>
      <c r="AW455" s="14" t="s">
        <v>34</v>
      </c>
      <c r="AX455" s="14" t="s">
        <v>72</v>
      </c>
      <c r="AY455" s="253" t="s">
        <v>144</v>
      </c>
    </row>
    <row r="456" spans="1:51" s="15" customFormat="1" ht="12">
      <c r="A456" s="15"/>
      <c r="B456" s="254"/>
      <c r="C456" s="255"/>
      <c r="D456" s="228" t="s">
        <v>155</v>
      </c>
      <c r="E456" s="256" t="s">
        <v>19</v>
      </c>
      <c r="F456" s="257" t="s">
        <v>158</v>
      </c>
      <c r="G456" s="255"/>
      <c r="H456" s="258">
        <v>3324</v>
      </c>
      <c r="I456" s="259"/>
      <c r="J456" s="255"/>
      <c r="K456" s="255"/>
      <c r="L456" s="260"/>
      <c r="M456" s="261"/>
      <c r="N456" s="262"/>
      <c r="O456" s="262"/>
      <c r="P456" s="262"/>
      <c r="Q456" s="262"/>
      <c r="R456" s="262"/>
      <c r="S456" s="262"/>
      <c r="T456" s="263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4" t="s">
        <v>155</v>
      </c>
      <c r="AU456" s="264" t="s">
        <v>81</v>
      </c>
      <c r="AV456" s="15" t="s">
        <v>151</v>
      </c>
      <c r="AW456" s="15" t="s">
        <v>34</v>
      </c>
      <c r="AX456" s="15" t="s">
        <v>79</v>
      </c>
      <c r="AY456" s="264" t="s">
        <v>144</v>
      </c>
    </row>
    <row r="457" spans="1:65" s="2" customFormat="1" ht="14.4" customHeight="1">
      <c r="A457" s="40"/>
      <c r="B457" s="41"/>
      <c r="C457" s="277" t="s">
        <v>518</v>
      </c>
      <c r="D457" s="277" t="s">
        <v>492</v>
      </c>
      <c r="E457" s="278" t="s">
        <v>519</v>
      </c>
      <c r="F457" s="279" t="s">
        <v>520</v>
      </c>
      <c r="G457" s="280" t="s">
        <v>521</v>
      </c>
      <c r="H457" s="281">
        <v>102.712</v>
      </c>
      <c r="I457" s="282"/>
      <c r="J457" s="283">
        <f>ROUND(I457*H457,2)</f>
        <v>0</v>
      </c>
      <c r="K457" s="279" t="s">
        <v>150</v>
      </c>
      <c r="L457" s="284"/>
      <c r="M457" s="285" t="s">
        <v>19</v>
      </c>
      <c r="N457" s="286" t="s">
        <v>43</v>
      </c>
      <c r="O457" s="86"/>
      <c r="P457" s="224">
        <f>O457*H457</f>
        <v>0</v>
      </c>
      <c r="Q457" s="224">
        <v>0.001</v>
      </c>
      <c r="R457" s="224">
        <f>Q457*H457</f>
        <v>0.10271200000000001</v>
      </c>
      <c r="S457" s="224">
        <v>0</v>
      </c>
      <c r="T457" s="225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6" t="s">
        <v>197</v>
      </c>
      <c r="AT457" s="226" t="s">
        <v>492</v>
      </c>
      <c r="AU457" s="226" t="s">
        <v>81</v>
      </c>
      <c r="AY457" s="19" t="s">
        <v>144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19" t="s">
        <v>79</v>
      </c>
      <c r="BK457" s="227">
        <f>ROUND(I457*H457,2)</f>
        <v>0</v>
      </c>
      <c r="BL457" s="19" t="s">
        <v>151</v>
      </c>
      <c r="BM457" s="226" t="s">
        <v>522</v>
      </c>
    </row>
    <row r="458" spans="1:47" s="2" customFormat="1" ht="12">
      <c r="A458" s="40"/>
      <c r="B458" s="41"/>
      <c r="C458" s="42"/>
      <c r="D458" s="228" t="s">
        <v>153</v>
      </c>
      <c r="E458" s="42"/>
      <c r="F458" s="229" t="s">
        <v>520</v>
      </c>
      <c r="G458" s="42"/>
      <c r="H458" s="42"/>
      <c r="I458" s="230"/>
      <c r="J458" s="42"/>
      <c r="K458" s="42"/>
      <c r="L458" s="46"/>
      <c r="M458" s="231"/>
      <c r="N458" s="232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153</v>
      </c>
      <c r="AU458" s="19" t="s">
        <v>81</v>
      </c>
    </row>
    <row r="459" spans="1:51" s="13" customFormat="1" ht="12">
      <c r="A459" s="13"/>
      <c r="B459" s="233"/>
      <c r="C459" s="234"/>
      <c r="D459" s="228" t="s">
        <v>155</v>
      </c>
      <c r="E459" s="235" t="s">
        <v>19</v>
      </c>
      <c r="F459" s="236" t="s">
        <v>523</v>
      </c>
      <c r="G459" s="234"/>
      <c r="H459" s="235" t="s">
        <v>19</v>
      </c>
      <c r="I459" s="237"/>
      <c r="J459" s="234"/>
      <c r="K459" s="234"/>
      <c r="L459" s="238"/>
      <c r="M459" s="239"/>
      <c r="N459" s="240"/>
      <c r="O459" s="240"/>
      <c r="P459" s="240"/>
      <c r="Q459" s="240"/>
      <c r="R459" s="240"/>
      <c r="S459" s="240"/>
      <c r="T459" s="24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2" t="s">
        <v>155</v>
      </c>
      <c r="AU459" s="242" t="s">
        <v>81</v>
      </c>
      <c r="AV459" s="13" t="s">
        <v>79</v>
      </c>
      <c r="AW459" s="13" t="s">
        <v>34</v>
      </c>
      <c r="AX459" s="13" t="s">
        <v>72</v>
      </c>
      <c r="AY459" s="242" t="s">
        <v>144</v>
      </c>
    </row>
    <row r="460" spans="1:51" s="14" customFormat="1" ht="12">
      <c r="A460" s="14"/>
      <c r="B460" s="243"/>
      <c r="C460" s="244"/>
      <c r="D460" s="228" t="s">
        <v>155</v>
      </c>
      <c r="E460" s="245" t="s">
        <v>19</v>
      </c>
      <c r="F460" s="246" t="s">
        <v>524</v>
      </c>
      <c r="G460" s="244"/>
      <c r="H460" s="247">
        <v>102.712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155</v>
      </c>
      <c r="AU460" s="253" t="s">
        <v>81</v>
      </c>
      <c r="AV460" s="14" t="s">
        <v>81</v>
      </c>
      <c r="AW460" s="14" t="s">
        <v>34</v>
      </c>
      <c r="AX460" s="14" t="s">
        <v>72</v>
      </c>
      <c r="AY460" s="253" t="s">
        <v>144</v>
      </c>
    </row>
    <row r="461" spans="1:51" s="15" customFormat="1" ht="12">
      <c r="A461" s="15"/>
      <c r="B461" s="254"/>
      <c r="C461" s="255"/>
      <c r="D461" s="228" t="s">
        <v>155</v>
      </c>
      <c r="E461" s="256" t="s">
        <v>19</v>
      </c>
      <c r="F461" s="257" t="s">
        <v>158</v>
      </c>
      <c r="G461" s="255"/>
      <c r="H461" s="258">
        <v>102.712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155</v>
      </c>
      <c r="AU461" s="264" t="s">
        <v>81</v>
      </c>
      <c r="AV461" s="15" t="s">
        <v>151</v>
      </c>
      <c r="AW461" s="15" t="s">
        <v>34</v>
      </c>
      <c r="AX461" s="15" t="s">
        <v>79</v>
      </c>
      <c r="AY461" s="264" t="s">
        <v>144</v>
      </c>
    </row>
    <row r="462" spans="1:65" s="2" customFormat="1" ht="14.4" customHeight="1">
      <c r="A462" s="40"/>
      <c r="B462" s="41"/>
      <c r="C462" s="215" t="s">
        <v>525</v>
      </c>
      <c r="D462" s="215" t="s">
        <v>146</v>
      </c>
      <c r="E462" s="216" t="s">
        <v>526</v>
      </c>
      <c r="F462" s="217" t="s">
        <v>527</v>
      </c>
      <c r="G462" s="218" t="s">
        <v>149</v>
      </c>
      <c r="H462" s="219">
        <v>17023</v>
      </c>
      <c r="I462" s="220"/>
      <c r="J462" s="221">
        <f>ROUND(I462*H462,2)</f>
        <v>0</v>
      </c>
      <c r="K462" s="217" t="s">
        <v>150</v>
      </c>
      <c r="L462" s="46"/>
      <c r="M462" s="222" t="s">
        <v>19</v>
      </c>
      <c r="N462" s="223" t="s">
        <v>43</v>
      </c>
      <c r="O462" s="86"/>
      <c r="P462" s="224">
        <f>O462*H462</f>
        <v>0</v>
      </c>
      <c r="Q462" s="224">
        <v>0</v>
      </c>
      <c r="R462" s="224">
        <f>Q462*H462</f>
        <v>0</v>
      </c>
      <c r="S462" s="224">
        <v>0</v>
      </c>
      <c r="T462" s="225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6" t="s">
        <v>151</v>
      </c>
      <c r="AT462" s="226" t="s">
        <v>146</v>
      </c>
      <c r="AU462" s="226" t="s">
        <v>81</v>
      </c>
      <c r="AY462" s="19" t="s">
        <v>144</v>
      </c>
      <c r="BE462" s="227">
        <f>IF(N462="základní",J462,0)</f>
        <v>0</v>
      </c>
      <c r="BF462" s="227">
        <f>IF(N462="snížená",J462,0)</f>
        <v>0</v>
      </c>
      <c r="BG462" s="227">
        <f>IF(N462="zákl. přenesená",J462,0)</f>
        <v>0</v>
      </c>
      <c r="BH462" s="227">
        <f>IF(N462="sníž. přenesená",J462,0)</f>
        <v>0</v>
      </c>
      <c r="BI462" s="227">
        <f>IF(N462="nulová",J462,0)</f>
        <v>0</v>
      </c>
      <c r="BJ462" s="19" t="s">
        <v>79</v>
      </c>
      <c r="BK462" s="227">
        <f>ROUND(I462*H462,2)</f>
        <v>0</v>
      </c>
      <c r="BL462" s="19" t="s">
        <v>151</v>
      </c>
      <c r="BM462" s="226" t="s">
        <v>528</v>
      </c>
    </row>
    <row r="463" spans="1:47" s="2" customFormat="1" ht="12">
      <c r="A463" s="40"/>
      <c r="B463" s="41"/>
      <c r="C463" s="42"/>
      <c r="D463" s="228" t="s">
        <v>153</v>
      </c>
      <c r="E463" s="42"/>
      <c r="F463" s="229" t="s">
        <v>529</v>
      </c>
      <c r="G463" s="42"/>
      <c r="H463" s="42"/>
      <c r="I463" s="230"/>
      <c r="J463" s="42"/>
      <c r="K463" s="42"/>
      <c r="L463" s="46"/>
      <c r="M463" s="231"/>
      <c r="N463" s="232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153</v>
      </c>
      <c r="AU463" s="19" t="s">
        <v>81</v>
      </c>
    </row>
    <row r="464" spans="1:51" s="13" customFormat="1" ht="12">
      <c r="A464" s="13"/>
      <c r="B464" s="233"/>
      <c r="C464" s="234"/>
      <c r="D464" s="228" t="s">
        <v>155</v>
      </c>
      <c r="E464" s="235" t="s">
        <v>19</v>
      </c>
      <c r="F464" s="236" t="s">
        <v>228</v>
      </c>
      <c r="G464" s="234"/>
      <c r="H464" s="235" t="s">
        <v>19</v>
      </c>
      <c r="I464" s="237"/>
      <c r="J464" s="234"/>
      <c r="K464" s="234"/>
      <c r="L464" s="238"/>
      <c r="M464" s="239"/>
      <c r="N464" s="240"/>
      <c r="O464" s="240"/>
      <c r="P464" s="240"/>
      <c r="Q464" s="240"/>
      <c r="R464" s="240"/>
      <c r="S464" s="240"/>
      <c r="T464" s="24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2" t="s">
        <v>155</v>
      </c>
      <c r="AU464" s="242" t="s">
        <v>81</v>
      </c>
      <c r="AV464" s="13" t="s">
        <v>79</v>
      </c>
      <c r="AW464" s="13" t="s">
        <v>34</v>
      </c>
      <c r="AX464" s="13" t="s">
        <v>72</v>
      </c>
      <c r="AY464" s="242" t="s">
        <v>144</v>
      </c>
    </row>
    <row r="465" spans="1:51" s="13" customFormat="1" ht="12">
      <c r="A465" s="13"/>
      <c r="B465" s="233"/>
      <c r="C465" s="234"/>
      <c r="D465" s="228" t="s">
        <v>155</v>
      </c>
      <c r="E465" s="235" t="s">
        <v>19</v>
      </c>
      <c r="F465" s="236" t="s">
        <v>530</v>
      </c>
      <c r="G465" s="234"/>
      <c r="H465" s="235" t="s">
        <v>19</v>
      </c>
      <c r="I465" s="237"/>
      <c r="J465" s="234"/>
      <c r="K465" s="234"/>
      <c r="L465" s="238"/>
      <c r="M465" s="239"/>
      <c r="N465" s="240"/>
      <c r="O465" s="240"/>
      <c r="P465" s="240"/>
      <c r="Q465" s="240"/>
      <c r="R465" s="240"/>
      <c r="S465" s="240"/>
      <c r="T465" s="241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2" t="s">
        <v>155</v>
      </c>
      <c r="AU465" s="242" t="s">
        <v>81</v>
      </c>
      <c r="AV465" s="13" t="s">
        <v>79</v>
      </c>
      <c r="AW465" s="13" t="s">
        <v>34</v>
      </c>
      <c r="AX465" s="13" t="s">
        <v>72</v>
      </c>
      <c r="AY465" s="242" t="s">
        <v>144</v>
      </c>
    </row>
    <row r="466" spans="1:51" s="14" customFormat="1" ht="12">
      <c r="A466" s="14"/>
      <c r="B466" s="243"/>
      <c r="C466" s="244"/>
      <c r="D466" s="228" t="s">
        <v>155</v>
      </c>
      <c r="E466" s="245" t="s">
        <v>19</v>
      </c>
      <c r="F466" s="246" t="s">
        <v>531</v>
      </c>
      <c r="G466" s="244"/>
      <c r="H466" s="247">
        <v>5289</v>
      </c>
      <c r="I466" s="248"/>
      <c r="J466" s="244"/>
      <c r="K466" s="244"/>
      <c r="L466" s="249"/>
      <c r="M466" s="250"/>
      <c r="N466" s="251"/>
      <c r="O466" s="251"/>
      <c r="P466" s="251"/>
      <c r="Q466" s="251"/>
      <c r="R466" s="251"/>
      <c r="S466" s="251"/>
      <c r="T466" s="252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3" t="s">
        <v>155</v>
      </c>
      <c r="AU466" s="253" t="s">
        <v>81</v>
      </c>
      <c r="AV466" s="14" t="s">
        <v>81</v>
      </c>
      <c r="AW466" s="14" t="s">
        <v>34</v>
      </c>
      <c r="AX466" s="14" t="s">
        <v>72</v>
      </c>
      <c r="AY466" s="253" t="s">
        <v>144</v>
      </c>
    </row>
    <row r="467" spans="1:51" s="13" customFormat="1" ht="12">
      <c r="A467" s="13"/>
      <c r="B467" s="233"/>
      <c r="C467" s="234"/>
      <c r="D467" s="228" t="s">
        <v>155</v>
      </c>
      <c r="E467" s="235" t="s">
        <v>19</v>
      </c>
      <c r="F467" s="236" t="s">
        <v>532</v>
      </c>
      <c r="G467" s="234"/>
      <c r="H467" s="235" t="s">
        <v>19</v>
      </c>
      <c r="I467" s="237"/>
      <c r="J467" s="234"/>
      <c r="K467" s="234"/>
      <c r="L467" s="238"/>
      <c r="M467" s="239"/>
      <c r="N467" s="240"/>
      <c r="O467" s="240"/>
      <c r="P467" s="240"/>
      <c r="Q467" s="240"/>
      <c r="R467" s="240"/>
      <c r="S467" s="240"/>
      <c r="T467" s="24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2" t="s">
        <v>155</v>
      </c>
      <c r="AU467" s="242" t="s">
        <v>81</v>
      </c>
      <c r="AV467" s="13" t="s">
        <v>79</v>
      </c>
      <c r="AW467" s="13" t="s">
        <v>34</v>
      </c>
      <c r="AX467" s="13" t="s">
        <v>72</v>
      </c>
      <c r="AY467" s="242" t="s">
        <v>144</v>
      </c>
    </row>
    <row r="468" spans="1:51" s="14" customFormat="1" ht="12">
      <c r="A468" s="14"/>
      <c r="B468" s="243"/>
      <c r="C468" s="244"/>
      <c r="D468" s="228" t="s">
        <v>155</v>
      </c>
      <c r="E468" s="245" t="s">
        <v>19</v>
      </c>
      <c r="F468" s="246" t="s">
        <v>533</v>
      </c>
      <c r="G468" s="244"/>
      <c r="H468" s="247">
        <v>-1024</v>
      </c>
      <c r="I468" s="248"/>
      <c r="J468" s="244"/>
      <c r="K468" s="244"/>
      <c r="L468" s="249"/>
      <c r="M468" s="250"/>
      <c r="N468" s="251"/>
      <c r="O468" s="251"/>
      <c r="P468" s="251"/>
      <c r="Q468" s="251"/>
      <c r="R468" s="251"/>
      <c r="S468" s="251"/>
      <c r="T468" s="25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3" t="s">
        <v>155</v>
      </c>
      <c r="AU468" s="253" t="s">
        <v>81</v>
      </c>
      <c r="AV468" s="14" t="s">
        <v>81</v>
      </c>
      <c r="AW468" s="14" t="s">
        <v>34</v>
      </c>
      <c r="AX468" s="14" t="s">
        <v>72</v>
      </c>
      <c r="AY468" s="253" t="s">
        <v>144</v>
      </c>
    </row>
    <row r="469" spans="1:51" s="13" customFormat="1" ht="12">
      <c r="A469" s="13"/>
      <c r="B469" s="233"/>
      <c r="C469" s="234"/>
      <c r="D469" s="228" t="s">
        <v>155</v>
      </c>
      <c r="E469" s="235" t="s">
        <v>19</v>
      </c>
      <c r="F469" s="236" t="s">
        <v>534</v>
      </c>
      <c r="G469" s="234"/>
      <c r="H469" s="235" t="s">
        <v>19</v>
      </c>
      <c r="I469" s="237"/>
      <c r="J469" s="234"/>
      <c r="K469" s="234"/>
      <c r="L469" s="238"/>
      <c r="M469" s="239"/>
      <c r="N469" s="240"/>
      <c r="O469" s="240"/>
      <c r="P469" s="240"/>
      <c r="Q469" s="240"/>
      <c r="R469" s="240"/>
      <c r="S469" s="240"/>
      <c r="T469" s="24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2" t="s">
        <v>155</v>
      </c>
      <c r="AU469" s="242" t="s">
        <v>81</v>
      </c>
      <c r="AV469" s="13" t="s">
        <v>79</v>
      </c>
      <c r="AW469" s="13" t="s">
        <v>34</v>
      </c>
      <c r="AX469" s="13" t="s">
        <v>72</v>
      </c>
      <c r="AY469" s="242" t="s">
        <v>144</v>
      </c>
    </row>
    <row r="470" spans="1:51" s="14" customFormat="1" ht="12">
      <c r="A470" s="14"/>
      <c r="B470" s="243"/>
      <c r="C470" s="244"/>
      <c r="D470" s="228" t="s">
        <v>155</v>
      </c>
      <c r="E470" s="245" t="s">
        <v>19</v>
      </c>
      <c r="F470" s="246" t="s">
        <v>535</v>
      </c>
      <c r="G470" s="244"/>
      <c r="H470" s="247">
        <v>11994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3" t="s">
        <v>155</v>
      </c>
      <c r="AU470" s="253" t="s">
        <v>81</v>
      </c>
      <c r="AV470" s="14" t="s">
        <v>81</v>
      </c>
      <c r="AW470" s="14" t="s">
        <v>34</v>
      </c>
      <c r="AX470" s="14" t="s">
        <v>72</v>
      </c>
      <c r="AY470" s="253" t="s">
        <v>144</v>
      </c>
    </row>
    <row r="471" spans="1:51" s="13" customFormat="1" ht="12">
      <c r="A471" s="13"/>
      <c r="B471" s="233"/>
      <c r="C471" s="234"/>
      <c r="D471" s="228" t="s">
        <v>155</v>
      </c>
      <c r="E471" s="235" t="s">
        <v>19</v>
      </c>
      <c r="F471" s="236" t="s">
        <v>536</v>
      </c>
      <c r="G471" s="234"/>
      <c r="H471" s="235" t="s">
        <v>19</v>
      </c>
      <c r="I471" s="237"/>
      <c r="J471" s="234"/>
      <c r="K471" s="234"/>
      <c r="L471" s="238"/>
      <c r="M471" s="239"/>
      <c r="N471" s="240"/>
      <c r="O471" s="240"/>
      <c r="P471" s="240"/>
      <c r="Q471" s="240"/>
      <c r="R471" s="240"/>
      <c r="S471" s="240"/>
      <c r="T471" s="24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155</v>
      </c>
      <c r="AU471" s="242" t="s">
        <v>81</v>
      </c>
      <c r="AV471" s="13" t="s">
        <v>79</v>
      </c>
      <c r="AW471" s="13" t="s">
        <v>34</v>
      </c>
      <c r="AX471" s="13" t="s">
        <v>72</v>
      </c>
      <c r="AY471" s="242" t="s">
        <v>144</v>
      </c>
    </row>
    <row r="472" spans="1:51" s="14" customFormat="1" ht="12">
      <c r="A472" s="14"/>
      <c r="B472" s="243"/>
      <c r="C472" s="244"/>
      <c r="D472" s="228" t="s">
        <v>155</v>
      </c>
      <c r="E472" s="245" t="s">
        <v>19</v>
      </c>
      <c r="F472" s="246" t="s">
        <v>537</v>
      </c>
      <c r="G472" s="244"/>
      <c r="H472" s="247">
        <v>764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155</v>
      </c>
      <c r="AU472" s="253" t="s">
        <v>81</v>
      </c>
      <c r="AV472" s="14" t="s">
        <v>81</v>
      </c>
      <c r="AW472" s="14" t="s">
        <v>34</v>
      </c>
      <c r="AX472" s="14" t="s">
        <v>72</v>
      </c>
      <c r="AY472" s="253" t="s">
        <v>144</v>
      </c>
    </row>
    <row r="473" spans="1:51" s="15" customFormat="1" ht="12">
      <c r="A473" s="15"/>
      <c r="B473" s="254"/>
      <c r="C473" s="255"/>
      <c r="D473" s="228" t="s">
        <v>155</v>
      </c>
      <c r="E473" s="256" t="s">
        <v>19</v>
      </c>
      <c r="F473" s="257" t="s">
        <v>158</v>
      </c>
      <c r="G473" s="255"/>
      <c r="H473" s="258">
        <v>17023</v>
      </c>
      <c r="I473" s="259"/>
      <c r="J473" s="255"/>
      <c r="K473" s="255"/>
      <c r="L473" s="260"/>
      <c r="M473" s="261"/>
      <c r="N473" s="262"/>
      <c r="O473" s="262"/>
      <c r="P473" s="262"/>
      <c r="Q473" s="262"/>
      <c r="R473" s="262"/>
      <c r="S473" s="262"/>
      <c r="T473" s="263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4" t="s">
        <v>155</v>
      </c>
      <c r="AU473" s="264" t="s">
        <v>81</v>
      </c>
      <c r="AV473" s="15" t="s">
        <v>151</v>
      </c>
      <c r="AW473" s="15" t="s">
        <v>34</v>
      </c>
      <c r="AX473" s="15" t="s">
        <v>79</v>
      </c>
      <c r="AY473" s="264" t="s">
        <v>144</v>
      </c>
    </row>
    <row r="474" spans="1:65" s="2" customFormat="1" ht="14.4" customHeight="1">
      <c r="A474" s="40"/>
      <c r="B474" s="41"/>
      <c r="C474" s="277" t="s">
        <v>538</v>
      </c>
      <c r="D474" s="277" t="s">
        <v>492</v>
      </c>
      <c r="E474" s="278" t="s">
        <v>539</v>
      </c>
      <c r="F474" s="279" t="s">
        <v>540</v>
      </c>
      <c r="G474" s="280" t="s">
        <v>521</v>
      </c>
      <c r="H474" s="281">
        <v>526.011</v>
      </c>
      <c r="I474" s="282"/>
      <c r="J474" s="283">
        <f>ROUND(I474*H474,2)</f>
        <v>0</v>
      </c>
      <c r="K474" s="279" t="s">
        <v>150</v>
      </c>
      <c r="L474" s="284"/>
      <c r="M474" s="285" t="s">
        <v>19</v>
      </c>
      <c r="N474" s="286" t="s">
        <v>43</v>
      </c>
      <c r="O474" s="86"/>
      <c r="P474" s="224">
        <f>O474*H474</f>
        <v>0</v>
      </c>
      <c r="Q474" s="224">
        <v>0.001</v>
      </c>
      <c r="R474" s="224">
        <f>Q474*H474</f>
        <v>0.526011</v>
      </c>
      <c r="S474" s="224">
        <v>0</v>
      </c>
      <c r="T474" s="225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6" t="s">
        <v>197</v>
      </c>
      <c r="AT474" s="226" t="s">
        <v>492</v>
      </c>
      <c r="AU474" s="226" t="s">
        <v>81</v>
      </c>
      <c r="AY474" s="19" t="s">
        <v>144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19" t="s">
        <v>79</v>
      </c>
      <c r="BK474" s="227">
        <f>ROUND(I474*H474,2)</f>
        <v>0</v>
      </c>
      <c r="BL474" s="19" t="s">
        <v>151</v>
      </c>
      <c r="BM474" s="226" t="s">
        <v>541</v>
      </c>
    </row>
    <row r="475" spans="1:47" s="2" customFormat="1" ht="12">
      <c r="A475" s="40"/>
      <c r="B475" s="41"/>
      <c r="C475" s="42"/>
      <c r="D475" s="228" t="s">
        <v>153</v>
      </c>
      <c r="E475" s="42"/>
      <c r="F475" s="229" t="s">
        <v>540</v>
      </c>
      <c r="G475" s="42"/>
      <c r="H475" s="42"/>
      <c r="I475" s="230"/>
      <c r="J475" s="42"/>
      <c r="K475" s="42"/>
      <c r="L475" s="46"/>
      <c r="M475" s="231"/>
      <c r="N475" s="232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153</v>
      </c>
      <c r="AU475" s="19" t="s">
        <v>81</v>
      </c>
    </row>
    <row r="476" spans="1:51" s="13" customFormat="1" ht="12">
      <c r="A476" s="13"/>
      <c r="B476" s="233"/>
      <c r="C476" s="234"/>
      <c r="D476" s="228" t="s">
        <v>155</v>
      </c>
      <c r="E476" s="235" t="s">
        <v>19</v>
      </c>
      <c r="F476" s="236" t="s">
        <v>542</v>
      </c>
      <c r="G476" s="234"/>
      <c r="H476" s="235" t="s">
        <v>19</v>
      </c>
      <c r="I476" s="237"/>
      <c r="J476" s="234"/>
      <c r="K476" s="234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155</v>
      </c>
      <c r="AU476" s="242" t="s">
        <v>81</v>
      </c>
      <c r="AV476" s="13" t="s">
        <v>79</v>
      </c>
      <c r="AW476" s="13" t="s">
        <v>34</v>
      </c>
      <c r="AX476" s="13" t="s">
        <v>72</v>
      </c>
      <c r="AY476" s="242" t="s">
        <v>144</v>
      </c>
    </row>
    <row r="477" spans="1:51" s="14" customFormat="1" ht="12">
      <c r="A477" s="14"/>
      <c r="B477" s="243"/>
      <c r="C477" s="244"/>
      <c r="D477" s="228" t="s">
        <v>155</v>
      </c>
      <c r="E477" s="245" t="s">
        <v>19</v>
      </c>
      <c r="F477" s="246" t="s">
        <v>543</v>
      </c>
      <c r="G477" s="244"/>
      <c r="H477" s="247">
        <v>526.011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3" t="s">
        <v>155</v>
      </c>
      <c r="AU477" s="253" t="s">
        <v>81</v>
      </c>
      <c r="AV477" s="14" t="s">
        <v>81</v>
      </c>
      <c r="AW477" s="14" t="s">
        <v>34</v>
      </c>
      <c r="AX477" s="14" t="s">
        <v>72</v>
      </c>
      <c r="AY477" s="253" t="s">
        <v>144</v>
      </c>
    </row>
    <row r="478" spans="1:51" s="15" customFormat="1" ht="12">
      <c r="A478" s="15"/>
      <c r="B478" s="254"/>
      <c r="C478" s="255"/>
      <c r="D478" s="228" t="s">
        <v>155</v>
      </c>
      <c r="E478" s="256" t="s">
        <v>19</v>
      </c>
      <c r="F478" s="257" t="s">
        <v>158</v>
      </c>
      <c r="G478" s="255"/>
      <c r="H478" s="258">
        <v>526.011</v>
      </c>
      <c r="I478" s="259"/>
      <c r="J478" s="255"/>
      <c r="K478" s="255"/>
      <c r="L478" s="260"/>
      <c r="M478" s="261"/>
      <c r="N478" s="262"/>
      <c r="O478" s="262"/>
      <c r="P478" s="262"/>
      <c r="Q478" s="262"/>
      <c r="R478" s="262"/>
      <c r="S478" s="262"/>
      <c r="T478" s="263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4" t="s">
        <v>155</v>
      </c>
      <c r="AU478" s="264" t="s">
        <v>81</v>
      </c>
      <c r="AV478" s="15" t="s">
        <v>151</v>
      </c>
      <c r="AW478" s="15" t="s">
        <v>34</v>
      </c>
      <c r="AX478" s="15" t="s">
        <v>79</v>
      </c>
      <c r="AY478" s="264" t="s">
        <v>144</v>
      </c>
    </row>
    <row r="479" spans="1:65" s="2" customFormat="1" ht="14.4" customHeight="1">
      <c r="A479" s="40"/>
      <c r="B479" s="41"/>
      <c r="C479" s="215" t="s">
        <v>544</v>
      </c>
      <c r="D479" s="215" t="s">
        <v>146</v>
      </c>
      <c r="E479" s="216" t="s">
        <v>545</v>
      </c>
      <c r="F479" s="217" t="s">
        <v>546</v>
      </c>
      <c r="G479" s="218" t="s">
        <v>149</v>
      </c>
      <c r="H479" s="219">
        <v>14294</v>
      </c>
      <c r="I479" s="220"/>
      <c r="J479" s="221">
        <f>ROUND(I479*H479,2)</f>
        <v>0</v>
      </c>
      <c r="K479" s="217" t="s">
        <v>150</v>
      </c>
      <c r="L479" s="46"/>
      <c r="M479" s="222" t="s">
        <v>19</v>
      </c>
      <c r="N479" s="223" t="s">
        <v>43</v>
      </c>
      <c r="O479" s="86"/>
      <c r="P479" s="224">
        <f>O479*H479</f>
        <v>0</v>
      </c>
      <c r="Q479" s="224">
        <v>0</v>
      </c>
      <c r="R479" s="224">
        <f>Q479*H479</f>
        <v>0</v>
      </c>
      <c r="S479" s="224">
        <v>0</v>
      </c>
      <c r="T479" s="225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6" t="s">
        <v>151</v>
      </c>
      <c r="AT479" s="226" t="s">
        <v>146</v>
      </c>
      <c r="AU479" s="226" t="s">
        <v>81</v>
      </c>
      <c r="AY479" s="19" t="s">
        <v>144</v>
      </c>
      <c r="BE479" s="227">
        <f>IF(N479="základní",J479,0)</f>
        <v>0</v>
      </c>
      <c r="BF479" s="227">
        <f>IF(N479="snížená",J479,0)</f>
        <v>0</v>
      </c>
      <c r="BG479" s="227">
        <f>IF(N479="zákl. přenesená",J479,0)</f>
        <v>0</v>
      </c>
      <c r="BH479" s="227">
        <f>IF(N479="sníž. přenesená",J479,0)</f>
        <v>0</v>
      </c>
      <c r="BI479" s="227">
        <f>IF(N479="nulová",J479,0)</f>
        <v>0</v>
      </c>
      <c r="BJ479" s="19" t="s">
        <v>79</v>
      </c>
      <c r="BK479" s="227">
        <f>ROUND(I479*H479,2)</f>
        <v>0</v>
      </c>
      <c r="BL479" s="19" t="s">
        <v>151</v>
      </c>
      <c r="BM479" s="226" t="s">
        <v>547</v>
      </c>
    </row>
    <row r="480" spans="1:47" s="2" customFormat="1" ht="12">
      <c r="A480" s="40"/>
      <c r="B480" s="41"/>
      <c r="C480" s="42"/>
      <c r="D480" s="228" t="s">
        <v>153</v>
      </c>
      <c r="E480" s="42"/>
      <c r="F480" s="229" t="s">
        <v>548</v>
      </c>
      <c r="G480" s="42"/>
      <c r="H480" s="42"/>
      <c r="I480" s="230"/>
      <c r="J480" s="42"/>
      <c r="K480" s="42"/>
      <c r="L480" s="46"/>
      <c r="M480" s="231"/>
      <c r="N480" s="232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153</v>
      </c>
      <c r="AU480" s="19" t="s">
        <v>81</v>
      </c>
    </row>
    <row r="481" spans="1:51" s="13" customFormat="1" ht="12">
      <c r="A481" s="13"/>
      <c r="B481" s="233"/>
      <c r="C481" s="234"/>
      <c r="D481" s="228" t="s">
        <v>155</v>
      </c>
      <c r="E481" s="235" t="s">
        <v>19</v>
      </c>
      <c r="F481" s="236" t="s">
        <v>228</v>
      </c>
      <c r="G481" s="234"/>
      <c r="H481" s="235" t="s">
        <v>19</v>
      </c>
      <c r="I481" s="237"/>
      <c r="J481" s="234"/>
      <c r="K481" s="234"/>
      <c r="L481" s="238"/>
      <c r="M481" s="239"/>
      <c r="N481" s="240"/>
      <c r="O481" s="240"/>
      <c r="P481" s="240"/>
      <c r="Q481" s="240"/>
      <c r="R481" s="240"/>
      <c r="S481" s="240"/>
      <c r="T481" s="24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2" t="s">
        <v>155</v>
      </c>
      <c r="AU481" s="242" t="s">
        <v>81</v>
      </c>
      <c r="AV481" s="13" t="s">
        <v>79</v>
      </c>
      <c r="AW481" s="13" t="s">
        <v>34</v>
      </c>
      <c r="AX481" s="13" t="s">
        <v>72</v>
      </c>
      <c r="AY481" s="242" t="s">
        <v>144</v>
      </c>
    </row>
    <row r="482" spans="1:51" s="13" customFormat="1" ht="12">
      <c r="A482" s="13"/>
      <c r="B482" s="233"/>
      <c r="C482" s="234"/>
      <c r="D482" s="228" t="s">
        <v>155</v>
      </c>
      <c r="E482" s="235" t="s">
        <v>19</v>
      </c>
      <c r="F482" s="236" t="s">
        <v>534</v>
      </c>
      <c r="G482" s="234"/>
      <c r="H482" s="235" t="s">
        <v>19</v>
      </c>
      <c r="I482" s="237"/>
      <c r="J482" s="234"/>
      <c r="K482" s="234"/>
      <c r="L482" s="238"/>
      <c r="M482" s="239"/>
      <c r="N482" s="240"/>
      <c r="O482" s="240"/>
      <c r="P482" s="240"/>
      <c r="Q482" s="240"/>
      <c r="R482" s="240"/>
      <c r="S482" s="240"/>
      <c r="T482" s="24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2" t="s">
        <v>155</v>
      </c>
      <c r="AU482" s="242" t="s">
        <v>81</v>
      </c>
      <c r="AV482" s="13" t="s">
        <v>79</v>
      </c>
      <c r="AW482" s="13" t="s">
        <v>34</v>
      </c>
      <c r="AX482" s="13" t="s">
        <v>72</v>
      </c>
      <c r="AY482" s="242" t="s">
        <v>144</v>
      </c>
    </row>
    <row r="483" spans="1:51" s="14" customFormat="1" ht="12">
      <c r="A483" s="14"/>
      <c r="B483" s="243"/>
      <c r="C483" s="244"/>
      <c r="D483" s="228" t="s">
        <v>155</v>
      </c>
      <c r="E483" s="245" t="s">
        <v>19</v>
      </c>
      <c r="F483" s="246" t="s">
        <v>535</v>
      </c>
      <c r="G483" s="244"/>
      <c r="H483" s="247">
        <v>11994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3" t="s">
        <v>155</v>
      </c>
      <c r="AU483" s="253" t="s">
        <v>81</v>
      </c>
      <c r="AV483" s="14" t="s">
        <v>81</v>
      </c>
      <c r="AW483" s="14" t="s">
        <v>34</v>
      </c>
      <c r="AX483" s="14" t="s">
        <v>72</v>
      </c>
      <c r="AY483" s="253" t="s">
        <v>144</v>
      </c>
    </row>
    <row r="484" spans="1:51" s="13" customFormat="1" ht="12">
      <c r="A484" s="13"/>
      <c r="B484" s="233"/>
      <c r="C484" s="234"/>
      <c r="D484" s="228" t="s">
        <v>155</v>
      </c>
      <c r="E484" s="235" t="s">
        <v>19</v>
      </c>
      <c r="F484" s="236" t="s">
        <v>549</v>
      </c>
      <c r="G484" s="234"/>
      <c r="H484" s="235" t="s">
        <v>19</v>
      </c>
      <c r="I484" s="237"/>
      <c r="J484" s="234"/>
      <c r="K484" s="234"/>
      <c r="L484" s="238"/>
      <c r="M484" s="239"/>
      <c r="N484" s="240"/>
      <c r="O484" s="240"/>
      <c r="P484" s="240"/>
      <c r="Q484" s="240"/>
      <c r="R484" s="240"/>
      <c r="S484" s="240"/>
      <c r="T484" s="24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2" t="s">
        <v>155</v>
      </c>
      <c r="AU484" s="242" t="s">
        <v>81</v>
      </c>
      <c r="AV484" s="13" t="s">
        <v>79</v>
      </c>
      <c r="AW484" s="13" t="s">
        <v>34</v>
      </c>
      <c r="AX484" s="13" t="s">
        <v>72</v>
      </c>
      <c r="AY484" s="242" t="s">
        <v>144</v>
      </c>
    </row>
    <row r="485" spans="1:51" s="14" customFormat="1" ht="12">
      <c r="A485" s="14"/>
      <c r="B485" s="243"/>
      <c r="C485" s="244"/>
      <c r="D485" s="228" t="s">
        <v>155</v>
      </c>
      <c r="E485" s="245" t="s">
        <v>19</v>
      </c>
      <c r="F485" s="246" t="s">
        <v>515</v>
      </c>
      <c r="G485" s="244"/>
      <c r="H485" s="247">
        <v>200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3" t="s">
        <v>155</v>
      </c>
      <c r="AU485" s="253" t="s">
        <v>81</v>
      </c>
      <c r="AV485" s="14" t="s">
        <v>81</v>
      </c>
      <c r="AW485" s="14" t="s">
        <v>34</v>
      </c>
      <c r="AX485" s="14" t="s">
        <v>72</v>
      </c>
      <c r="AY485" s="253" t="s">
        <v>144</v>
      </c>
    </row>
    <row r="486" spans="1:51" s="13" customFormat="1" ht="12">
      <c r="A486" s="13"/>
      <c r="B486" s="233"/>
      <c r="C486" s="234"/>
      <c r="D486" s="228" t="s">
        <v>155</v>
      </c>
      <c r="E486" s="235" t="s">
        <v>19</v>
      </c>
      <c r="F486" s="236" t="s">
        <v>506</v>
      </c>
      <c r="G486" s="234"/>
      <c r="H486" s="235" t="s">
        <v>19</v>
      </c>
      <c r="I486" s="237"/>
      <c r="J486" s="234"/>
      <c r="K486" s="234"/>
      <c r="L486" s="238"/>
      <c r="M486" s="239"/>
      <c r="N486" s="240"/>
      <c r="O486" s="240"/>
      <c r="P486" s="240"/>
      <c r="Q486" s="240"/>
      <c r="R486" s="240"/>
      <c r="S486" s="240"/>
      <c r="T486" s="24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2" t="s">
        <v>155</v>
      </c>
      <c r="AU486" s="242" t="s">
        <v>81</v>
      </c>
      <c r="AV486" s="13" t="s">
        <v>79</v>
      </c>
      <c r="AW486" s="13" t="s">
        <v>34</v>
      </c>
      <c r="AX486" s="13" t="s">
        <v>72</v>
      </c>
      <c r="AY486" s="242" t="s">
        <v>144</v>
      </c>
    </row>
    <row r="487" spans="1:51" s="14" customFormat="1" ht="12">
      <c r="A487" s="14"/>
      <c r="B487" s="243"/>
      <c r="C487" s="244"/>
      <c r="D487" s="228" t="s">
        <v>155</v>
      </c>
      <c r="E487" s="245" t="s">
        <v>19</v>
      </c>
      <c r="F487" s="246" t="s">
        <v>507</v>
      </c>
      <c r="G487" s="244"/>
      <c r="H487" s="247">
        <v>100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3" t="s">
        <v>155</v>
      </c>
      <c r="AU487" s="253" t="s">
        <v>81</v>
      </c>
      <c r="AV487" s="14" t="s">
        <v>81</v>
      </c>
      <c r="AW487" s="14" t="s">
        <v>34</v>
      </c>
      <c r="AX487" s="14" t="s">
        <v>72</v>
      </c>
      <c r="AY487" s="253" t="s">
        <v>144</v>
      </c>
    </row>
    <row r="488" spans="1:51" s="13" customFormat="1" ht="12">
      <c r="A488" s="13"/>
      <c r="B488" s="233"/>
      <c r="C488" s="234"/>
      <c r="D488" s="228" t="s">
        <v>155</v>
      </c>
      <c r="E488" s="235" t="s">
        <v>19</v>
      </c>
      <c r="F488" s="236" t="s">
        <v>516</v>
      </c>
      <c r="G488" s="234"/>
      <c r="H488" s="235" t="s">
        <v>19</v>
      </c>
      <c r="I488" s="237"/>
      <c r="J488" s="234"/>
      <c r="K488" s="234"/>
      <c r="L488" s="238"/>
      <c r="M488" s="239"/>
      <c r="N488" s="240"/>
      <c r="O488" s="240"/>
      <c r="P488" s="240"/>
      <c r="Q488" s="240"/>
      <c r="R488" s="240"/>
      <c r="S488" s="240"/>
      <c r="T488" s="24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2" t="s">
        <v>155</v>
      </c>
      <c r="AU488" s="242" t="s">
        <v>81</v>
      </c>
      <c r="AV488" s="13" t="s">
        <v>79</v>
      </c>
      <c r="AW488" s="13" t="s">
        <v>34</v>
      </c>
      <c r="AX488" s="13" t="s">
        <v>72</v>
      </c>
      <c r="AY488" s="242" t="s">
        <v>144</v>
      </c>
    </row>
    <row r="489" spans="1:51" s="14" customFormat="1" ht="12">
      <c r="A489" s="14"/>
      <c r="B489" s="243"/>
      <c r="C489" s="244"/>
      <c r="D489" s="228" t="s">
        <v>155</v>
      </c>
      <c r="E489" s="245" t="s">
        <v>19</v>
      </c>
      <c r="F489" s="246" t="s">
        <v>517</v>
      </c>
      <c r="G489" s="244"/>
      <c r="H489" s="247">
        <v>2000</v>
      </c>
      <c r="I489" s="248"/>
      <c r="J489" s="244"/>
      <c r="K489" s="244"/>
      <c r="L489" s="249"/>
      <c r="M489" s="250"/>
      <c r="N489" s="251"/>
      <c r="O489" s="251"/>
      <c r="P489" s="251"/>
      <c r="Q489" s="251"/>
      <c r="R489" s="251"/>
      <c r="S489" s="251"/>
      <c r="T489" s="25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3" t="s">
        <v>155</v>
      </c>
      <c r="AU489" s="253" t="s">
        <v>81</v>
      </c>
      <c r="AV489" s="14" t="s">
        <v>81</v>
      </c>
      <c r="AW489" s="14" t="s">
        <v>34</v>
      </c>
      <c r="AX489" s="14" t="s">
        <v>72</v>
      </c>
      <c r="AY489" s="253" t="s">
        <v>144</v>
      </c>
    </row>
    <row r="490" spans="1:51" s="15" customFormat="1" ht="12">
      <c r="A490" s="15"/>
      <c r="B490" s="254"/>
      <c r="C490" s="255"/>
      <c r="D490" s="228" t="s">
        <v>155</v>
      </c>
      <c r="E490" s="256" t="s">
        <v>19</v>
      </c>
      <c r="F490" s="257" t="s">
        <v>158</v>
      </c>
      <c r="G490" s="255"/>
      <c r="H490" s="258">
        <v>14294</v>
      </c>
      <c r="I490" s="259"/>
      <c r="J490" s="255"/>
      <c r="K490" s="255"/>
      <c r="L490" s="260"/>
      <c r="M490" s="261"/>
      <c r="N490" s="262"/>
      <c r="O490" s="262"/>
      <c r="P490" s="262"/>
      <c r="Q490" s="262"/>
      <c r="R490" s="262"/>
      <c r="S490" s="262"/>
      <c r="T490" s="263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64" t="s">
        <v>155</v>
      </c>
      <c r="AU490" s="264" t="s">
        <v>81</v>
      </c>
      <c r="AV490" s="15" t="s">
        <v>151</v>
      </c>
      <c r="AW490" s="15" t="s">
        <v>34</v>
      </c>
      <c r="AX490" s="15" t="s">
        <v>79</v>
      </c>
      <c r="AY490" s="264" t="s">
        <v>144</v>
      </c>
    </row>
    <row r="491" spans="1:65" s="2" customFormat="1" ht="14.4" customHeight="1">
      <c r="A491" s="40"/>
      <c r="B491" s="41"/>
      <c r="C491" s="215" t="s">
        <v>550</v>
      </c>
      <c r="D491" s="215" t="s">
        <v>146</v>
      </c>
      <c r="E491" s="216" t="s">
        <v>551</v>
      </c>
      <c r="F491" s="217" t="s">
        <v>552</v>
      </c>
      <c r="G491" s="218" t="s">
        <v>149</v>
      </c>
      <c r="H491" s="219">
        <v>1811</v>
      </c>
      <c r="I491" s="220"/>
      <c r="J491" s="221">
        <f>ROUND(I491*H491,2)</f>
        <v>0</v>
      </c>
      <c r="K491" s="217" t="s">
        <v>150</v>
      </c>
      <c r="L491" s="46"/>
      <c r="M491" s="222" t="s">
        <v>19</v>
      </c>
      <c r="N491" s="223" t="s">
        <v>43</v>
      </c>
      <c r="O491" s="86"/>
      <c r="P491" s="224">
        <f>O491*H491</f>
        <v>0</v>
      </c>
      <c r="Q491" s="224">
        <v>0</v>
      </c>
      <c r="R491" s="224">
        <f>Q491*H491</f>
        <v>0</v>
      </c>
      <c r="S491" s="224">
        <v>0</v>
      </c>
      <c r="T491" s="225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6" t="s">
        <v>151</v>
      </c>
      <c r="AT491" s="226" t="s">
        <v>146</v>
      </c>
      <c r="AU491" s="226" t="s">
        <v>81</v>
      </c>
      <c r="AY491" s="19" t="s">
        <v>144</v>
      </c>
      <c r="BE491" s="227">
        <f>IF(N491="základní",J491,0)</f>
        <v>0</v>
      </c>
      <c r="BF491" s="227">
        <f>IF(N491="snížená",J491,0)</f>
        <v>0</v>
      </c>
      <c r="BG491" s="227">
        <f>IF(N491="zákl. přenesená",J491,0)</f>
        <v>0</v>
      </c>
      <c r="BH491" s="227">
        <f>IF(N491="sníž. přenesená",J491,0)</f>
        <v>0</v>
      </c>
      <c r="BI491" s="227">
        <f>IF(N491="nulová",J491,0)</f>
        <v>0</v>
      </c>
      <c r="BJ491" s="19" t="s">
        <v>79</v>
      </c>
      <c r="BK491" s="227">
        <f>ROUND(I491*H491,2)</f>
        <v>0</v>
      </c>
      <c r="BL491" s="19" t="s">
        <v>151</v>
      </c>
      <c r="BM491" s="226" t="s">
        <v>553</v>
      </c>
    </row>
    <row r="492" spans="1:47" s="2" customFormat="1" ht="12">
      <c r="A492" s="40"/>
      <c r="B492" s="41"/>
      <c r="C492" s="42"/>
      <c r="D492" s="228" t="s">
        <v>153</v>
      </c>
      <c r="E492" s="42"/>
      <c r="F492" s="229" t="s">
        <v>554</v>
      </c>
      <c r="G492" s="42"/>
      <c r="H492" s="42"/>
      <c r="I492" s="230"/>
      <c r="J492" s="42"/>
      <c r="K492" s="42"/>
      <c r="L492" s="46"/>
      <c r="M492" s="231"/>
      <c r="N492" s="232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153</v>
      </c>
      <c r="AU492" s="19" t="s">
        <v>81</v>
      </c>
    </row>
    <row r="493" spans="1:51" s="13" customFormat="1" ht="12">
      <c r="A493" s="13"/>
      <c r="B493" s="233"/>
      <c r="C493" s="234"/>
      <c r="D493" s="228" t="s">
        <v>155</v>
      </c>
      <c r="E493" s="235" t="s">
        <v>19</v>
      </c>
      <c r="F493" s="236" t="s">
        <v>228</v>
      </c>
      <c r="G493" s="234"/>
      <c r="H493" s="235" t="s">
        <v>19</v>
      </c>
      <c r="I493" s="237"/>
      <c r="J493" s="234"/>
      <c r="K493" s="234"/>
      <c r="L493" s="238"/>
      <c r="M493" s="239"/>
      <c r="N493" s="240"/>
      <c r="O493" s="240"/>
      <c r="P493" s="240"/>
      <c r="Q493" s="240"/>
      <c r="R493" s="240"/>
      <c r="S493" s="240"/>
      <c r="T493" s="24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2" t="s">
        <v>155</v>
      </c>
      <c r="AU493" s="242" t="s">
        <v>81</v>
      </c>
      <c r="AV493" s="13" t="s">
        <v>79</v>
      </c>
      <c r="AW493" s="13" t="s">
        <v>34</v>
      </c>
      <c r="AX493" s="13" t="s">
        <v>72</v>
      </c>
      <c r="AY493" s="242" t="s">
        <v>144</v>
      </c>
    </row>
    <row r="494" spans="1:51" s="13" customFormat="1" ht="12">
      <c r="A494" s="13"/>
      <c r="B494" s="233"/>
      <c r="C494" s="234"/>
      <c r="D494" s="228" t="s">
        <v>155</v>
      </c>
      <c r="E494" s="235" t="s">
        <v>19</v>
      </c>
      <c r="F494" s="236" t="s">
        <v>530</v>
      </c>
      <c r="G494" s="234"/>
      <c r="H494" s="235" t="s">
        <v>19</v>
      </c>
      <c r="I494" s="237"/>
      <c r="J494" s="234"/>
      <c r="K494" s="234"/>
      <c r="L494" s="238"/>
      <c r="M494" s="239"/>
      <c r="N494" s="240"/>
      <c r="O494" s="240"/>
      <c r="P494" s="240"/>
      <c r="Q494" s="240"/>
      <c r="R494" s="240"/>
      <c r="S494" s="240"/>
      <c r="T494" s="24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2" t="s">
        <v>155</v>
      </c>
      <c r="AU494" s="242" t="s">
        <v>81</v>
      </c>
      <c r="AV494" s="13" t="s">
        <v>79</v>
      </c>
      <c r="AW494" s="13" t="s">
        <v>34</v>
      </c>
      <c r="AX494" s="13" t="s">
        <v>72</v>
      </c>
      <c r="AY494" s="242" t="s">
        <v>144</v>
      </c>
    </row>
    <row r="495" spans="1:51" s="14" customFormat="1" ht="12">
      <c r="A495" s="14"/>
      <c r="B495" s="243"/>
      <c r="C495" s="244"/>
      <c r="D495" s="228" t="s">
        <v>155</v>
      </c>
      <c r="E495" s="245" t="s">
        <v>19</v>
      </c>
      <c r="F495" s="246" t="s">
        <v>555</v>
      </c>
      <c r="G495" s="244"/>
      <c r="H495" s="247">
        <v>1117</v>
      </c>
      <c r="I495" s="248"/>
      <c r="J495" s="244"/>
      <c r="K495" s="244"/>
      <c r="L495" s="249"/>
      <c r="M495" s="250"/>
      <c r="N495" s="251"/>
      <c r="O495" s="251"/>
      <c r="P495" s="251"/>
      <c r="Q495" s="251"/>
      <c r="R495" s="251"/>
      <c r="S495" s="251"/>
      <c r="T495" s="25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3" t="s">
        <v>155</v>
      </c>
      <c r="AU495" s="253" t="s">
        <v>81</v>
      </c>
      <c r="AV495" s="14" t="s">
        <v>81</v>
      </c>
      <c r="AW495" s="14" t="s">
        <v>34</v>
      </c>
      <c r="AX495" s="14" t="s">
        <v>72</v>
      </c>
      <c r="AY495" s="253" t="s">
        <v>144</v>
      </c>
    </row>
    <row r="496" spans="1:51" s="13" customFormat="1" ht="12">
      <c r="A496" s="13"/>
      <c r="B496" s="233"/>
      <c r="C496" s="234"/>
      <c r="D496" s="228" t="s">
        <v>155</v>
      </c>
      <c r="E496" s="235" t="s">
        <v>19</v>
      </c>
      <c r="F496" s="236" t="s">
        <v>556</v>
      </c>
      <c r="G496" s="234"/>
      <c r="H496" s="235" t="s">
        <v>19</v>
      </c>
      <c r="I496" s="237"/>
      <c r="J496" s="234"/>
      <c r="K496" s="234"/>
      <c r="L496" s="238"/>
      <c r="M496" s="239"/>
      <c r="N496" s="240"/>
      <c r="O496" s="240"/>
      <c r="P496" s="240"/>
      <c r="Q496" s="240"/>
      <c r="R496" s="240"/>
      <c r="S496" s="240"/>
      <c r="T496" s="24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2" t="s">
        <v>155</v>
      </c>
      <c r="AU496" s="242" t="s">
        <v>81</v>
      </c>
      <c r="AV496" s="13" t="s">
        <v>79</v>
      </c>
      <c r="AW496" s="13" t="s">
        <v>34</v>
      </c>
      <c r="AX496" s="13" t="s">
        <v>72</v>
      </c>
      <c r="AY496" s="242" t="s">
        <v>144</v>
      </c>
    </row>
    <row r="497" spans="1:51" s="14" customFormat="1" ht="12">
      <c r="A497" s="14"/>
      <c r="B497" s="243"/>
      <c r="C497" s="244"/>
      <c r="D497" s="228" t="s">
        <v>155</v>
      </c>
      <c r="E497" s="245" t="s">
        <v>19</v>
      </c>
      <c r="F497" s="246" t="s">
        <v>557</v>
      </c>
      <c r="G497" s="244"/>
      <c r="H497" s="247">
        <v>200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3" t="s">
        <v>155</v>
      </c>
      <c r="AU497" s="253" t="s">
        <v>81</v>
      </c>
      <c r="AV497" s="14" t="s">
        <v>81</v>
      </c>
      <c r="AW497" s="14" t="s">
        <v>34</v>
      </c>
      <c r="AX497" s="14" t="s">
        <v>72</v>
      </c>
      <c r="AY497" s="253" t="s">
        <v>144</v>
      </c>
    </row>
    <row r="498" spans="1:51" s="14" customFormat="1" ht="12">
      <c r="A498" s="14"/>
      <c r="B498" s="243"/>
      <c r="C498" s="244"/>
      <c r="D498" s="228" t="s">
        <v>155</v>
      </c>
      <c r="E498" s="245" t="s">
        <v>19</v>
      </c>
      <c r="F498" s="246" t="s">
        <v>558</v>
      </c>
      <c r="G498" s="244"/>
      <c r="H498" s="247">
        <v>300</v>
      </c>
      <c r="I498" s="248"/>
      <c r="J498" s="244"/>
      <c r="K498" s="244"/>
      <c r="L498" s="249"/>
      <c r="M498" s="250"/>
      <c r="N498" s="251"/>
      <c r="O498" s="251"/>
      <c r="P498" s="251"/>
      <c r="Q498" s="251"/>
      <c r="R498" s="251"/>
      <c r="S498" s="251"/>
      <c r="T498" s="25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3" t="s">
        <v>155</v>
      </c>
      <c r="AU498" s="253" t="s">
        <v>81</v>
      </c>
      <c r="AV498" s="14" t="s">
        <v>81</v>
      </c>
      <c r="AW498" s="14" t="s">
        <v>34</v>
      </c>
      <c r="AX498" s="14" t="s">
        <v>72</v>
      </c>
      <c r="AY498" s="253" t="s">
        <v>144</v>
      </c>
    </row>
    <row r="499" spans="1:51" s="13" customFormat="1" ht="12">
      <c r="A499" s="13"/>
      <c r="B499" s="233"/>
      <c r="C499" s="234"/>
      <c r="D499" s="228" t="s">
        <v>155</v>
      </c>
      <c r="E499" s="235" t="s">
        <v>19</v>
      </c>
      <c r="F499" s="236" t="s">
        <v>255</v>
      </c>
      <c r="G499" s="234"/>
      <c r="H499" s="235" t="s">
        <v>19</v>
      </c>
      <c r="I499" s="237"/>
      <c r="J499" s="234"/>
      <c r="K499" s="234"/>
      <c r="L499" s="238"/>
      <c r="M499" s="239"/>
      <c r="N499" s="240"/>
      <c r="O499" s="240"/>
      <c r="P499" s="240"/>
      <c r="Q499" s="240"/>
      <c r="R499" s="240"/>
      <c r="S499" s="240"/>
      <c r="T499" s="24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2" t="s">
        <v>155</v>
      </c>
      <c r="AU499" s="242" t="s">
        <v>81</v>
      </c>
      <c r="AV499" s="13" t="s">
        <v>79</v>
      </c>
      <c r="AW499" s="13" t="s">
        <v>34</v>
      </c>
      <c r="AX499" s="13" t="s">
        <v>72</v>
      </c>
      <c r="AY499" s="242" t="s">
        <v>144</v>
      </c>
    </row>
    <row r="500" spans="1:51" s="14" customFormat="1" ht="12">
      <c r="A500" s="14"/>
      <c r="B500" s="243"/>
      <c r="C500" s="244"/>
      <c r="D500" s="228" t="s">
        <v>155</v>
      </c>
      <c r="E500" s="245" t="s">
        <v>19</v>
      </c>
      <c r="F500" s="246" t="s">
        <v>559</v>
      </c>
      <c r="G500" s="244"/>
      <c r="H500" s="247">
        <v>194</v>
      </c>
      <c r="I500" s="248"/>
      <c r="J500" s="244"/>
      <c r="K500" s="244"/>
      <c r="L500" s="249"/>
      <c r="M500" s="250"/>
      <c r="N500" s="251"/>
      <c r="O500" s="251"/>
      <c r="P500" s="251"/>
      <c r="Q500" s="251"/>
      <c r="R500" s="251"/>
      <c r="S500" s="251"/>
      <c r="T500" s="25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3" t="s">
        <v>155</v>
      </c>
      <c r="AU500" s="253" t="s">
        <v>81</v>
      </c>
      <c r="AV500" s="14" t="s">
        <v>81</v>
      </c>
      <c r="AW500" s="14" t="s">
        <v>34</v>
      </c>
      <c r="AX500" s="14" t="s">
        <v>72</v>
      </c>
      <c r="AY500" s="253" t="s">
        <v>144</v>
      </c>
    </row>
    <row r="501" spans="1:51" s="15" customFormat="1" ht="12">
      <c r="A501" s="15"/>
      <c r="B501" s="254"/>
      <c r="C501" s="255"/>
      <c r="D501" s="228" t="s">
        <v>155</v>
      </c>
      <c r="E501" s="256" t="s">
        <v>19</v>
      </c>
      <c r="F501" s="257" t="s">
        <v>158</v>
      </c>
      <c r="G501" s="255"/>
      <c r="H501" s="258">
        <v>1811</v>
      </c>
      <c r="I501" s="259"/>
      <c r="J501" s="255"/>
      <c r="K501" s="255"/>
      <c r="L501" s="260"/>
      <c r="M501" s="261"/>
      <c r="N501" s="262"/>
      <c r="O501" s="262"/>
      <c r="P501" s="262"/>
      <c r="Q501" s="262"/>
      <c r="R501" s="262"/>
      <c r="S501" s="262"/>
      <c r="T501" s="263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4" t="s">
        <v>155</v>
      </c>
      <c r="AU501" s="264" t="s">
        <v>81</v>
      </c>
      <c r="AV501" s="15" t="s">
        <v>151</v>
      </c>
      <c r="AW501" s="15" t="s">
        <v>34</v>
      </c>
      <c r="AX501" s="15" t="s">
        <v>79</v>
      </c>
      <c r="AY501" s="264" t="s">
        <v>144</v>
      </c>
    </row>
    <row r="502" spans="1:65" s="2" customFormat="1" ht="14.4" customHeight="1">
      <c r="A502" s="40"/>
      <c r="B502" s="41"/>
      <c r="C502" s="215" t="s">
        <v>169</v>
      </c>
      <c r="D502" s="215" t="s">
        <v>146</v>
      </c>
      <c r="E502" s="216" t="s">
        <v>560</v>
      </c>
      <c r="F502" s="217" t="s">
        <v>561</v>
      </c>
      <c r="G502" s="218" t="s">
        <v>149</v>
      </c>
      <c r="H502" s="219">
        <v>2339.17</v>
      </c>
      <c r="I502" s="220"/>
      <c r="J502" s="221">
        <f>ROUND(I502*H502,2)</f>
        <v>0</v>
      </c>
      <c r="K502" s="217" t="s">
        <v>150</v>
      </c>
      <c r="L502" s="46"/>
      <c r="M502" s="222" t="s">
        <v>19</v>
      </c>
      <c r="N502" s="223" t="s">
        <v>43</v>
      </c>
      <c r="O502" s="86"/>
      <c r="P502" s="224">
        <f>O502*H502</f>
        <v>0</v>
      </c>
      <c r="Q502" s="224">
        <v>0</v>
      </c>
      <c r="R502" s="224">
        <f>Q502*H502</f>
        <v>0</v>
      </c>
      <c r="S502" s="224">
        <v>0</v>
      </c>
      <c r="T502" s="225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6" t="s">
        <v>151</v>
      </c>
      <c r="AT502" s="226" t="s">
        <v>146</v>
      </c>
      <c r="AU502" s="226" t="s">
        <v>81</v>
      </c>
      <c r="AY502" s="19" t="s">
        <v>144</v>
      </c>
      <c r="BE502" s="227">
        <f>IF(N502="základní",J502,0)</f>
        <v>0</v>
      </c>
      <c r="BF502" s="227">
        <f>IF(N502="snížená",J502,0)</f>
        <v>0</v>
      </c>
      <c r="BG502" s="227">
        <f>IF(N502="zákl. přenesená",J502,0)</f>
        <v>0</v>
      </c>
      <c r="BH502" s="227">
        <f>IF(N502="sníž. přenesená",J502,0)</f>
        <v>0</v>
      </c>
      <c r="BI502" s="227">
        <f>IF(N502="nulová",J502,0)</f>
        <v>0</v>
      </c>
      <c r="BJ502" s="19" t="s">
        <v>79</v>
      </c>
      <c r="BK502" s="227">
        <f>ROUND(I502*H502,2)</f>
        <v>0</v>
      </c>
      <c r="BL502" s="19" t="s">
        <v>151</v>
      </c>
      <c r="BM502" s="226" t="s">
        <v>562</v>
      </c>
    </row>
    <row r="503" spans="1:47" s="2" customFormat="1" ht="12">
      <c r="A503" s="40"/>
      <c r="B503" s="41"/>
      <c r="C503" s="42"/>
      <c r="D503" s="228" t="s">
        <v>153</v>
      </c>
      <c r="E503" s="42"/>
      <c r="F503" s="229" t="s">
        <v>563</v>
      </c>
      <c r="G503" s="42"/>
      <c r="H503" s="42"/>
      <c r="I503" s="230"/>
      <c r="J503" s="42"/>
      <c r="K503" s="42"/>
      <c r="L503" s="46"/>
      <c r="M503" s="231"/>
      <c r="N503" s="232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153</v>
      </c>
      <c r="AU503" s="19" t="s">
        <v>81</v>
      </c>
    </row>
    <row r="504" spans="1:51" s="13" customFormat="1" ht="12">
      <c r="A504" s="13"/>
      <c r="B504" s="233"/>
      <c r="C504" s="234"/>
      <c r="D504" s="228" t="s">
        <v>155</v>
      </c>
      <c r="E504" s="235" t="s">
        <v>19</v>
      </c>
      <c r="F504" s="236" t="s">
        <v>228</v>
      </c>
      <c r="G504" s="234"/>
      <c r="H504" s="235" t="s">
        <v>19</v>
      </c>
      <c r="I504" s="237"/>
      <c r="J504" s="234"/>
      <c r="K504" s="234"/>
      <c r="L504" s="238"/>
      <c r="M504" s="239"/>
      <c r="N504" s="240"/>
      <c r="O504" s="240"/>
      <c r="P504" s="240"/>
      <c r="Q504" s="240"/>
      <c r="R504" s="240"/>
      <c r="S504" s="240"/>
      <c r="T504" s="24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2" t="s">
        <v>155</v>
      </c>
      <c r="AU504" s="242" t="s">
        <v>81</v>
      </c>
      <c r="AV504" s="13" t="s">
        <v>79</v>
      </c>
      <c r="AW504" s="13" t="s">
        <v>34</v>
      </c>
      <c r="AX504" s="13" t="s">
        <v>72</v>
      </c>
      <c r="AY504" s="242" t="s">
        <v>144</v>
      </c>
    </row>
    <row r="505" spans="1:51" s="13" customFormat="1" ht="12">
      <c r="A505" s="13"/>
      <c r="B505" s="233"/>
      <c r="C505" s="234"/>
      <c r="D505" s="228" t="s">
        <v>155</v>
      </c>
      <c r="E505" s="235" t="s">
        <v>19</v>
      </c>
      <c r="F505" s="236" t="s">
        <v>536</v>
      </c>
      <c r="G505" s="234"/>
      <c r="H505" s="235" t="s">
        <v>19</v>
      </c>
      <c r="I505" s="237"/>
      <c r="J505" s="234"/>
      <c r="K505" s="234"/>
      <c r="L505" s="238"/>
      <c r="M505" s="239"/>
      <c r="N505" s="240"/>
      <c r="O505" s="240"/>
      <c r="P505" s="240"/>
      <c r="Q505" s="240"/>
      <c r="R505" s="240"/>
      <c r="S505" s="240"/>
      <c r="T505" s="241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155</v>
      </c>
      <c r="AU505" s="242" t="s">
        <v>81</v>
      </c>
      <c r="AV505" s="13" t="s">
        <v>79</v>
      </c>
      <c r="AW505" s="13" t="s">
        <v>34</v>
      </c>
      <c r="AX505" s="13" t="s">
        <v>72</v>
      </c>
      <c r="AY505" s="242" t="s">
        <v>144</v>
      </c>
    </row>
    <row r="506" spans="1:51" s="14" customFormat="1" ht="12">
      <c r="A506" s="14"/>
      <c r="B506" s="243"/>
      <c r="C506" s="244"/>
      <c r="D506" s="228" t="s">
        <v>155</v>
      </c>
      <c r="E506" s="245" t="s">
        <v>19</v>
      </c>
      <c r="F506" s="246" t="s">
        <v>564</v>
      </c>
      <c r="G506" s="244"/>
      <c r="H506" s="247">
        <v>772</v>
      </c>
      <c r="I506" s="248"/>
      <c r="J506" s="244"/>
      <c r="K506" s="244"/>
      <c r="L506" s="249"/>
      <c r="M506" s="250"/>
      <c r="N506" s="251"/>
      <c r="O506" s="251"/>
      <c r="P506" s="251"/>
      <c r="Q506" s="251"/>
      <c r="R506" s="251"/>
      <c r="S506" s="251"/>
      <c r="T506" s="25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3" t="s">
        <v>155</v>
      </c>
      <c r="AU506" s="253" t="s">
        <v>81</v>
      </c>
      <c r="AV506" s="14" t="s">
        <v>81</v>
      </c>
      <c r="AW506" s="14" t="s">
        <v>34</v>
      </c>
      <c r="AX506" s="14" t="s">
        <v>72</v>
      </c>
      <c r="AY506" s="253" t="s">
        <v>144</v>
      </c>
    </row>
    <row r="507" spans="1:51" s="13" customFormat="1" ht="12">
      <c r="A507" s="13"/>
      <c r="B507" s="233"/>
      <c r="C507" s="234"/>
      <c r="D507" s="228" t="s">
        <v>155</v>
      </c>
      <c r="E507" s="235" t="s">
        <v>19</v>
      </c>
      <c r="F507" s="236" t="s">
        <v>565</v>
      </c>
      <c r="G507" s="234"/>
      <c r="H507" s="235" t="s">
        <v>19</v>
      </c>
      <c r="I507" s="237"/>
      <c r="J507" s="234"/>
      <c r="K507" s="234"/>
      <c r="L507" s="238"/>
      <c r="M507" s="239"/>
      <c r="N507" s="240"/>
      <c r="O507" s="240"/>
      <c r="P507" s="240"/>
      <c r="Q507" s="240"/>
      <c r="R507" s="240"/>
      <c r="S507" s="240"/>
      <c r="T507" s="24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2" t="s">
        <v>155</v>
      </c>
      <c r="AU507" s="242" t="s">
        <v>81</v>
      </c>
      <c r="AV507" s="13" t="s">
        <v>79</v>
      </c>
      <c r="AW507" s="13" t="s">
        <v>34</v>
      </c>
      <c r="AX507" s="13" t="s">
        <v>72</v>
      </c>
      <c r="AY507" s="242" t="s">
        <v>144</v>
      </c>
    </row>
    <row r="508" spans="1:51" s="14" customFormat="1" ht="12">
      <c r="A508" s="14"/>
      <c r="B508" s="243"/>
      <c r="C508" s="244"/>
      <c r="D508" s="228" t="s">
        <v>155</v>
      </c>
      <c r="E508" s="245" t="s">
        <v>19</v>
      </c>
      <c r="F508" s="246" t="s">
        <v>566</v>
      </c>
      <c r="G508" s="244"/>
      <c r="H508" s="247">
        <v>1394.8</v>
      </c>
      <c r="I508" s="248"/>
      <c r="J508" s="244"/>
      <c r="K508" s="244"/>
      <c r="L508" s="249"/>
      <c r="M508" s="250"/>
      <c r="N508" s="251"/>
      <c r="O508" s="251"/>
      <c r="P508" s="251"/>
      <c r="Q508" s="251"/>
      <c r="R508" s="251"/>
      <c r="S508" s="251"/>
      <c r="T508" s="25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3" t="s">
        <v>155</v>
      </c>
      <c r="AU508" s="253" t="s">
        <v>81</v>
      </c>
      <c r="AV508" s="14" t="s">
        <v>81</v>
      </c>
      <c r="AW508" s="14" t="s">
        <v>34</v>
      </c>
      <c r="AX508" s="14" t="s">
        <v>72</v>
      </c>
      <c r="AY508" s="253" t="s">
        <v>144</v>
      </c>
    </row>
    <row r="509" spans="1:51" s="13" customFormat="1" ht="12">
      <c r="A509" s="13"/>
      <c r="B509" s="233"/>
      <c r="C509" s="234"/>
      <c r="D509" s="228" t="s">
        <v>155</v>
      </c>
      <c r="E509" s="235" t="s">
        <v>19</v>
      </c>
      <c r="F509" s="236" t="s">
        <v>567</v>
      </c>
      <c r="G509" s="234"/>
      <c r="H509" s="235" t="s">
        <v>19</v>
      </c>
      <c r="I509" s="237"/>
      <c r="J509" s="234"/>
      <c r="K509" s="234"/>
      <c r="L509" s="238"/>
      <c r="M509" s="239"/>
      <c r="N509" s="240"/>
      <c r="O509" s="240"/>
      <c r="P509" s="240"/>
      <c r="Q509" s="240"/>
      <c r="R509" s="240"/>
      <c r="S509" s="240"/>
      <c r="T509" s="241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2" t="s">
        <v>155</v>
      </c>
      <c r="AU509" s="242" t="s">
        <v>81</v>
      </c>
      <c r="AV509" s="13" t="s">
        <v>79</v>
      </c>
      <c r="AW509" s="13" t="s">
        <v>34</v>
      </c>
      <c r="AX509" s="13" t="s">
        <v>72</v>
      </c>
      <c r="AY509" s="242" t="s">
        <v>144</v>
      </c>
    </row>
    <row r="510" spans="1:51" s="13" customFormat="1" ht="12">
      <c r="A510" s="13"/>
      <c r="B510" s="233"/>
      <c r="C510" s="234"/>
      <c r="D510" s="228" t="s">
        <v>155</v>
      </c>
      <c r="E510" s="235" t="s">
        <v>19</v>
      </c>
      <c r="F510" s="236" t="s">
        <v>568</v>
      </c>
      <c r="G510" s="234"/>
      <c r="H510" s="235" t="s">
        <v>19</v>
      </c>
      <c r="I510" s="237"/>
      <c r="J510" s="234"/>
      <c r="K510" s="234"/>
      <c r="L510" s="238"/>
      <c r="M510" s="239"/>
      <c r="N510" s="240"/>
      <c r="O510" s="240"/>
      <c r="P510" s="240"/>
      <c r="Q510" s="240"/>
      <c r="R510" s="240"/>
      <c r="S510" s="240"/>
      <c r="T510" s="24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2" t="s">
        <v>155</v>
      </c>
      <c r="AU510" s="242" t="s">
        <v>81</v>
      </c>
      <c r="AV510" s="13" t="s">
        <v>79</v>
      </c>
      <c r="AW510" s="13" t="s">
        <v>34</v>
      </c>
      <c r="AX510" s="13" t="s">
        <v>72</v>
      </c>
      <c r="AY510" s="242" t="s">
        <v>144</v>
      </c>
    </row>
    <row r="511" spans="1:51" s="14" customFormat="1" ht="12">
      <c r="A511" s="14"/>
      <c r="B511" s="243"/>
      <c r="C511" s="244"/>
      <c r="D511" s="228" t="s">
        <v>155</v>
      </c>
      <c r="E511" s="245" t="s">
        <v>19</v>
      </c>
      <c r="F511" s="246" t="s">
        <v>569</v>
      </c>
      <c r="G511" s="244"/>
      <c r="H511" s="247">
        <v>20.9</v>
      </c>
      <c r="I511" s="248"/>
      <c r="J511" s="244"/>
      <c r="K511" s="244"/>
      <c r="L511" s="249"/>
      <c r="M511" s="250"/>
      <c r="N511" s="251"/>
      <c r="O511" s="251"/>
      <c r="P511" s="251"/>
      <c r="Q511" s="251"/>
      <c r="R511" s="251"/>
      <c r="S511" s="251"/>
      <c r="T511" s="25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3" t="s">
        <v>155</v>
      </c>
      <c r="AU511" s="253" t="s">
        <v>81</v>
      </c>
      <c r="AV511" s="14" t="s">
        <v>81</v>
      </c>
      <c r="AW511" s="14" t="s">
        <v>34</v>
      </c>
      <c r="AX511" s="14" t="s">
        <v>72</v>
      </c>
      <c r="AY511" s="253" t="s">
        <v>144</v>
      </c>
    </row>
    <row r="512" spans="1:51" s="14" customFormat="1" ht="12">
      <c r="A512" s="14"/>
      <c r="B512" s="243"/>
      <c r="C512" s="244"/>
      <c r="D512" s="228" t="s">
        <v>155</v>
      </c>
      <c r="E512" s="245" t="s">
        <v>19</v>
      </c>
      <c r="F512" s="246" t="s">
        <v>570</v>
      </c>
      <c r="G512" s="244"/>
      <c r="H512" s="247">
        <v>48.51</v>
      </c>
      <c r="I512" s="248"/>
      <c r="J512" s="244"/>
      <c r="K512" s="244"/>
      <c r="L512" s="249"/>
      <c r="M512" s="250"/>
      <c r="N512" s="251"/>
      <c r="O512" s="251"/>
      <c r="P512" s="251"/>
      <c r="Q512" s="251"/>
      <c r="R512" s="251"/>
      <c r="S512" s="251"/>
      <c r="T512" s="25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3" t="s">
        <v>155</v>
      </c>
      <c r="AU512" s="253" t="s">
        <v>81</v>
      </c>
      <c r="AV512" s="14" t="s">
        <v>81</v>
      </c>
      <c r="AW512" s="14" t="s">
        <v>34</v>
      </c>
      <c r="AX512" s="14" t="s">
        <v>72</v>
      </c>
      <c r="AY512" s="253" t="s">
        <v>144</v>
      </c>
    </row>
    <row r="513" spans="1:51" s="14" customFormat="1" ht="12">
      <c r="A513" s="14"/>
      <c r="B513" s="243"/>
      <c r="C513" s="244"/>
      <c r="D513" s="228" t="s">
        <v>155</v>
      </c>
      <c r="E513" s="245" t="s">
        <v>19</v>
      </c>
      <c r="F513" s="246" t="s">
        <v>571</v>
      </c>
      <c r="G513" s="244"/>
      <c r="H513" s="247">
        <v>102.96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3" t="s">
        <v>155</v>
      </c>
      <c r="AU513" s="253" t="s">
        <v>81</v>
      </c>
      <c r="AV513" s="14" t="s">
        <v>81</v>
      </c>
      <c r="AW513" s="14" t="s">
        <v>34</v>
      </c>
      <c r="AX513" s="14" t="s">
        <v>72</v>
      </c>
      <c r="AY513" s="253" t="s">
        <v>144</v>
      </c>
    </row>
    <row r="514" spans="1:51" s="15" customFormat="1" ht="12">
      <c r="A514" s="15"/>
      <c r="B514" s="254"/>
      <c r="C514" s="255"/>
      <c r="D514" s="228" t="s">
        <v>155</v>
      </c>
      <c r="E514" s="256" t="s">
        <v>19</v>
      </c>
      <c r="F514" s="257" t="s">
        <v>158</v>
      </c>
      <c r="G514" s="255"/>
      <c r="H514" s="258">
        <v>2339.1700000000005</v>
      </c>
      <c r="I514" s="259"/>
      <c r="J514" s="255"/>
      <c r="K514" s="255"/>
      <c r="L514" s="260"/>
      <c r="M514" s="261"/>
      <c r="N514" s="262"/>
      <c r="O514" s="262"/>
      <c r="P514" s="262"/>
      <c r="Q514" s="262"/>
      <c r="R514" s="262"/>
      <c r="S514" s="262"/>
      <c r="T514" s="263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4" t="s">
        <v>155</v>
      </c>
      <c r="AU514" s="264" t="s">
        <v>81</v>
      </c>
      <c r="AV514" s="15" t="s">
        <v>151</v>
      </c>
      <c r="AW514" s="15" t="s">
        <v>34</v>
      </c>
      <c r="AX514" s="15" t="s">
        <v>79</v>
      </c>
      <c r="AY514" s="264" t="s">
        <v>144</v>
      </c>
    </row>
    <row r="515" spans="1:65" s="2" customFormat="1" ht="14.4" customHeight="1">
      <c r="A515" s="40"/>
      <c r="B515" s="41"/>
      <c r="C515" s="215" t="s">
        <v>572</v>
      </c>
      <c r="D515" s="215" t="s">
        <v>146</v>
      </c>
      <c r="E515" s="216" t="s">
        <v>573</v>
      </c>
      <c r="F515" s="217" t="s">
        <v>574</v>
      </c>
      <c r="G515" s="218" t="s">
        <v>149</v>
      </c>
      <c r="H515" s="219">
        <v>5077</v>
      </c>
      <c r="I515" s="220"/>
      <c r="J515" s="221">
        <f>ROUND(I515*H515,2)</f>
        <v>0</v>
      </c>
      <c r="K515" s="217" t="s">
        <v>150</v>
      </c>
      <c r="L515" s="46"/>
      <c r="M515" s="222" t="s">
        <v>19</v>
      </c>
      <c r="N515" s="223" t="s">
        <v>43</v>
      </c>
      <c r="O515" s="86"/>
      <c r="P515" s="224">
        <f>O515*H515</f>
        <v>0</v>
      </c>
      <c r="Q515" s="224">
        <v>0</v>
      </c>
      <c r="R515" s="224">
        <f>Q515*H515</f>
        <v>0</v>
      </c>
      <c r="S515" s="224">
        <v>0</v>
      </c>
      <c r="T515" s="225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6" t="s">
        <v>151</v>
      </c>
      <c r="AT515" s="226" t="s">
        <v>146</v>
      </c>
      <c r="AU515" s="226" t="s">
        <v>81</v>
      </c>
      <c r="AY515" s="19" t="s">
        <v>144</v>
      </c>
      <c r="BE515" s="227">
        <f>IF(N515="základní",J515,0)</f>
        <v>0</v>
      </c>
      <c r="BF515" s="227">
        <f>IF(N515="snížená",J515,0)</f>
        <v>0</v>
      </c>
      <c r="BG515" s="227">
        <f>IF(N515="zákl. přenesená",J515,0)</f>
        <v>0</v>
      </c>
      <c r="BH515" s="227">
        <f>IF(N515="sníž. přenesená",J515,0)</f>
        <v>0</v>
      </c>
      <c r="BI515" s="227">
        <f>IF(N515="nulová",J515,0)</f>
        <v>0</v>
      </c>
      <c r="BJ515" s="19" t="s">
        <v>79</v>
      </c>
      <c r="BK515" s="227">
        <f>ROUND(I515*H515,2)</f>
        <v>0</v>
      </c>
      <c r="BL515" s="19" t="s">
        <v>151</v>
      </c>
      <c r="BM515" s="226" t="s">
        <v>575</v>
      </c>
    </row>
    <row r="516" spans="1:47" s="2" customFormat="1" ht="12">
      <c r="A516" s="40"/>
      <c r="B516" s="41"/>
      <c r="C516" s="42"/>
      <c r="D516" s="228" t="s">
        <v>153</v>
      </c>
      <c r="E516" s="42"/>
      <c r="F516" s="229" t="s">
        <v>576</v>
      </c>
      <c r="G516" s="42"/>
      <c r="H516" s="42"/>
      <c r="I516" s="230"/>
      <c r="J516" s="42"/>
      <c r="K516" s="42"/>
      <c r="L516" s="46"/>
      <c r="M516" s="231"/>
      <c r="N516" s="232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153</v>
      </c>
      <c r="AU516" s="19" t="s">
        <v>81</v>
      </c>
    </row>
    <row r="517" spans="1:51" s="13" customFormat="1" ht="12">
      <c r="A517" s="13"/>
      <c r="B517" s="233"/>
      <c r="C517" s="234"/>
      <c r="D517" s="228" t="s">
        <v>155</v>
      </c>
      <c r="E517" s="235" t="s">
        <v>19</v>
      </c>
      <c r="F517" s="236" t="s">
        <v>228</v>
      </c>
      <c r="G517" s="234"/>
      <c r="H517" s="235" t="s">
        <v>19</v>
      </c>
      <c r="I517" s="237"/>
      <c r="J517" s="234"/>
      <c r="K517" s="234"/>
      <c r="L517" s="238"/>
      <c r="M517" s="239"/>
      <c r="N517" s="240"/>
      <c r="O517" s="240"/>
      <c r="P517" s="240"/>
      <c r="Q517" s="240"/>
      <c r="R517" s="240"/>
      <c r="S517" s="240"/>
      <c r="T517" s="24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2" t="s">
        <v>155</v>
      </c>
      <c r="AU517" s="242" t="s">
        <v>81</v>
      </c>
      <c r="AV517" s="13" t="s">
        <v>79</v>
      </c>
      <c r="AW517" s="13" t="s">
        <v>34</v>
      </c>
      <c r="AX517" s="13" t="s">
        <v>72</v>
      </c>
      <c r="AY517" s="242" t="s">
        <v>144</v>
      </c>
    </row>
    <row r="518" spans="1:51" s="13" customFormat="1" ht="12">
      <c r="A518" s="13"/>
      <c r="B518" s="233"/>
      <c r="C518" s="234"/>
      <c r="D518" s="228" t="s">
        <v>155</v>
      </c>
      <c r="E518" s="235" t="s">
        <v>19</v>
      </c>
      <c r="F518" s="236" t="s">
        <v>577</v>
      </c>
      <c r="G518" s="234"/>
      <c r="H518" s="235" t="s">
        <v>19</v>
      </c>
      <c r="I518" s="237"/>
      <c r="J518" s="234"/>
      <c r="K518" s="234"/>
      <c r="L518" s="238"/>
      <c r="M518" s="239"/>
      <c r="N518" s="240"/>
      <c r="O518" s="240"/>
      <c r="P518" s="240"/>
      <c r="Q518" s="240"/>
      <c r="R518" s="240"/>
      <c r="S518" s="240"/>
      <c r="T518" s="241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2" t="s">
        <v>155</v>
      </c>
      <c r="AU518" s="242" t="s">
        <v>81</v>
      </c>
      <c r="AV518" s="13" t="s">
        <v>79</v>
      </c>
      <c r="AW518" s="13" t="s">
        <v>34</v>
      </c>
      <c r="AX518" s="13" t="s">
        <v>72</v>
      </c>
      <c r="AY518" s="242" t="s">
        <v>144</v>
      </c>
    </row>
    <row r="519" spans="1:51" s="14" customFormat="1" ht="12">
      <c r="A519" s="14"/>
      <c r="B519" s="243"/>
      <c r="C519" s="244"/>
      <c r="D519" s="228" t="s">
        <v>155</v>
      </c>
      <c r="E519" s="245" t="s">
        <v>19</v>
      </c>
      <c r="F519" s="246" t="s">
        <v>438</v>
      </c>
      <c r="G519" s="244"/>
      <c r="H519" s="247">
        <v>5077</v>
      </c>
      <c r="I519" s="248"/>
      <c r="J519" s="244"/>
      <c r="K519" s="244"/>
      <c r="L519" s="249"/>
      <c r="M519" s="250"/>
      <c r="N519" s="251"/>
      <c r="O519" s="251"/>
      <c r="P519" s="251"/>
      <c r="Q519" s="251"/>
      <c r="R519" s="251"/>
      <c r="S519" s="251"/>
      <c r="T519" s="252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3" t="s">
        <v>155</v>
      </c>
      <c r="AU519" s="253" t="s">
        <v>81</v>
      </c>
      <c r="AV519" s="14" t="s">
        <v>81</v>
      </c>
      <c r="AW519" s="14" t="s">
        <v>34</v>
      </c>
      <c r="AX519" s="14" t="s">
        <v>72</v>
      </c>
      <c r="AY519" s="253" t="s">
        <v>144</v>
      </c>
    </row>
    <row r="520" spans="1:51" s="15" customFormat="1" ht="12">
      <c r="A520" s="15"/>
      <c r="B520" s="254"/>
      <c r="C520" s="255"/>
      <c r="D520" s="228" t="s">
        <v>155</v>
      </c>
      <c r="E520" s="256" t="s">
        <v>19</v>
      </c>
      <c r="F520" s="257" t="s">
        <v>158</v>
      </c>
      <c r="G520" s="255"/>
      <c r="H520" s="258">
        <v>5077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4" t="s">
        <v>155</v>
      </c>
      <c r="AU520" s="264" t="s">
        <v>81</v>
      </c>
      <c r="AV520" s="15" t="s">
        <v>151</v>
      </c>
      <c r="AW520" s="15" t="s">
        <v>34</v>
      </c>
      <c r="AX520" s="15" t="s">
        <v>79</v>
      </c>
      <c r="AY520" s="264" t="s">
        <v>144</v>
      </c>
    </row>
    <row r="521" spans="1:65" s="2" customFormat="1" ht="14.4" customHeight="1">
      <c r="A521" s="40"/>
      <c r="B521" s="41"/>
      <c r="C521" s="215" t="s">
        <v>578</v>
      </c>
      <c r="D521" s="215" t="s">
        <v>146</v>
      </c>
      <c r="E521" s="216" t="s">
        <v>579</v>
      </c>
      <c r="F521" s="217" t="s">
        <v>580</v>
      </c>
      <c r="G521" s="218" t="s">
        <v>149</v>
      </c>
      <c r="H521" s="219">
        <v>17023</v>
      </c>
      <c r="I521" s="220"/>
      <c r="J521" s="221">
        <f>ROUND(I521*H521,2)</f>
        <v>0</v>
      </c>
      <c r="K521" s="217" t="s">
        <v>150</v>
      </c>
      <c r="L521" s="46"/>
      <c r="M521" s="222" t="s">
        <v>19</v>
      </c>
      <c r="N521" s="223" t="s">
        <v>43</v>
      </c>
      <c r="O521" s="86"/>
      <c r="P521" s="224">
        <f>O521*H521</f>
        <v>0</v>
      </c>
      <c r="Q521" s="224">
        <v>0</v>
      </c>
      <c r="R521" s="224">
        <f>Q521*H521</f>
        <v>0</v>
      </c>
      <c r="S521" s="224">
        <v>0</v>
      </c>
      <c r="T521" s="225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6" t="s">
        <v>151</v>
      </c>
      <c r="AT521" s="226" t="s">
        <v>146</v>
      </c>
      <c r="AU521" s="226" t="s">
        <v>81</v>
      </c>
      <c r="AY521" s="19" t="s">
        <v>144</v>
      </c>
      <c r="BE521" s="227">
        <f>IF(N521="základní",J521,0)</f>
        <v>0</v>
      </c>
      <c r="BF521" s="227">
        <f>IF(N521="snížená",J521,0)</f>
        <v>0</v>
      </c>
      <c r="BG521" s="227">
        <f>IF(N521="zákl. přenesená",J521,0)</f>
        <v>0</v>
      </c>
      <c r="BH521" s="227">
        <f>IF(N521="sníž. přenesená",J521,0)</f>
        <v>0</v>
      </c>
      <c r="BI521" s="227">
        <f>IF(N521="nulová",J521,0)</f>
        <v>0</v>
      </c>
      <c r="BJ521" s="19" t="s">
        <v>79</v>
      </c>
      <c r="BK521" s="227">
        <f>ROUND(I521*H521,2)</f>
        <v>0</v>
      </c>
      <c r="BL521" s="19" t="s">
        <v>151</v>
      </c>
      <c r="BM521" s="226" t="s">
        <v>581</v>
      </c>
    </row>
    <row r="522" spans="1:47" s="2" customFormat="1" ht="12">
      <c r="A522" s="40"/>
      <c r="B522" s="41"/>
      <c r="C522" s="42"/>
      <c r="D522" s="228" t="s">
        <v>153</v>
      </c>
      <c r="E522" s="42"/>
      <c r="F522" s="229" t="s">
        <v>582</v>
      </c>
      <c r="G522" s="42"/>
      <c r="H522" s="42"/>
      <c r="I522" s="230"/>
      <c r="J522" s="42"/>
      <c r="K522" s="42"/>
      <c r="L522" s="46"/>
      <c r="M522" s="231"/>
      <c r="N522" s="232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153</v>
      </c>
      <c r="AU522" s="19" t="s">
        <v>81</v>
      </c>
    </row>
    <row r="523" spans="1:51" s="13" customFormat="1" ht="12">
      <c r="A523" s="13"/>
      <c r="B523" s="233"/>
      <c r="C523" s="234"/>
      <c r="D523" s="228" t="s">
        <v>155</v>
      </c>
      <c r="E523" s="235" t="s">
        <v>19</v>
      </c>
      <c r="F523" s="236" t="s">
        <v>228</v>
      </c>
      <c r="G523" s="234"/>
      <c r="H523" s="235" t="s">
        <v>19</v>
      </c>
      <c r="I523" s="237"/>
      <c r="J523" s="234"/>
      <c r="K523" s="234"/>
      <c r="L523" s="238"/>
      <c r="M523" s="239"/>
      <c r="N523" s="240"/>
      <c r="O523" s="240"/>
      <c r="P523" s="240"/>
      <c r="Q523" s="240"/>
      <c r="R523" s="240"/>
      <c r="S523" s="240"/>
      <c r="T523" s="24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2" t="s">
        <v>155</v>
      </c>
      <c r="AU523" s="242" t="s">
        <v>81</v>
      </c>
      <c r="AV523" s="13" t="s">
        <v>79</v>
      </c>
      <c r="AW523" s="13" t="s">
        <v>34</v>
      </c>
      <c r="AX523" s="13" t="s">
        <v>72</v>
      </c>
      <c r="AY523" s="242" t="s">
        <v>144</v>
      </c>
    </row>
    <row r="524" spans="1:51" s="14" customFormat="1" ht="12">
      <c r="A524" s="14"/>
      <c r="B524" s="243"/>
      <c r="C524" s="244"/>
      <c r="D524" s="228" t="s">
        <v>155</v>
      </c>
      <c r="E524" s="245" t="s">
        <v>19</v>
      </c>
      <c r="F524" s="246" t="s">
        <v>531</v>
      </c>
      <c r="G524" s="244"/>
      <c r="H524" s="247">
        <v>5289</v>
      </c>
      <c r="I524" s="248"/>
      <c r="J524" s="244"/>
      <c r="K524" s="244"/>
      <c r="L524" s="249"/>
      <c r="M524" s="250"/>
      <c r="N524" s="251"/>
      <c r="O524" s="251"/>
      <c r="P524" s="251"/>
      <c r="Q524" s="251"/>
      <c r="R524" s="251"/>
      <c r="S524" s="251"/>
      <c r="T524" s="25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3" t="s">
        <v>155</v>
      </c>
      <c r="AU524" s="253" t="s">
        <v>81</v>
      </c>
      <c r="AV524" s="14" t="s">
        <v>81</v>
      </c>
      <c r="AW524" s="14" t="s">
        <v>34</v>
      </c>
      <c r="AX524" s="14" t="s">
        <v>72</v>
      </c>
      <c r="AY524" s="253" t="s">
        <v>144</v>
      </c>
    </row>
    <row r="525" spans="1:51" s="13" customFormat="1" ht="12">
      <c r="A525" s="13"/>
      <c r="B525" s="233"/>
      <c r="C525" s="234"/>
      <c r="D525" s="228" t="s">
        <v>155</v>
      </c>
      <c r="E525" s="235" t="s">
        <v>19</v>
      </c>
      <c r="F525" s="236" t="s">
        <v>532</v>
      </c>
      <c r="G525" s="234"/>
      <c r="H525" s="235" t="s">
        <v>19</v>
      </c>
      <c r="I525" s="237"/>
      <c r="J525" s="234"/>
      <c r="K525" s="234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155</v>
      </c>
      <c r="AU525" s="242" t="s">
        <v>81</v>
      </c>
      <c r="AV525" s="13" t="s">
        <v>79</v>
      </c>
      <c r="AW525" s="13" t="s">
        <v>34</v>
      </c>
      <c r="AX525" s="13" t="s">
        <v>72</v>
      </c>
      <c r="AY525" s="242" t="s">
        <v>144</v>
      </c>
    </row>
    <row r="526" spans="1:51" s="14" customFormat="1" ht="12">
      <c r="A526" s="14"/>
      <c r="B526" s="243"/>
      <c r="C526" s="244"/>
      <c r="D526" s="228" t="s">
        <v>155</v>
      </c>
      <c r="E526" s="245" t="s">
        <v>19</v>
      </c>
      <c r="F526" s="246" t="s">
        <v>533</v>
      </c>
      <c r="G526" s="244"/>
      <c r="H526" s="247">
        <v>-1024</v>
      </c>
      <c r="I526" s="248"/>
      <c r="J526" s="244"/>
      <c r="K526" s="244"/>
      <c r="L526" s="249"/>
      <c r="M526" s="250"/>
      <c r="N526" s="251"/>
      <c r="O526" s="251"/>
      <c r="P526" s="251"/>
      <c r="Q526" s="251"/>
      <c r="R526" s="251"/>
      <c r="S526" s="251"/>
      <c r="T526" s="25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3" t="s">
        <v>155</v>
      </c>
      <c r="AU526" s="253" t="s">
        <v>81</v>
      </c>
      <c r="AV526" s="14" t="s">
        <v>81</v>
      </c>
      <c r="AW526" s="14" t="s">
        <v>34</v>
      </c>
      <c r="AX526" s="14" t="s">
        <v>72</v>
      </c>
      <c r="AY526" s="253" t="s">
        <v>144</v>
      </c>
    </row>
    <row r="527" spans="1:51" s="13" customFormat="1" ht="12">
      <c r="A527" s="13"/>
      <c r="B527" s="233"/>
      <c r="C527" s="234"/>
      <c r="D527" s="228" t="s">
        <v>155</v>
      </c>
      <c r="E527" s="235" t="s">
        <v>19</v>
      </c>
      <c r="F527" s="236" t="s">
        <v>534</v>
      </c>
      <c r="G527" s="234"/>
      <c r="H527" s="235" t="s">
        <v>19</v>
      </c>
      <c r="I527" s="237"/>
      <c r="J527" s="234"/>
      <c r="K527" s="234"/>
      <c r="L527" s="238"/>
      <c r="M527" s="239"/>
      <c r="N527" s="240"/>
      <c r="O527" s="240"/>
      <c r="P527" s="240"/>
      <c r="Q527" s="240"/>
      <c r="R527" s="240"/>
      <c r="S527" s="240"/>
      <c r="T527" s="24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2" t="s">
        <v>155</v>
      </c>
      <c r="AU527" s="242" t="s">
        <v>81</v>
      </c>
      <c r="AV527" s="13" t="s">
        <v>79</v>
      </c>
      <c r="AW527" s="13" t="s">
        <v>34</v>
      </c>
      <c r="AX527" s="13" t="s">
        <v>72</v>
      </c>
      <c r="AY527" s="242" t="s">
        <v>144</v>
      </c>
    </row>
    <row r="528" spans="1:51" s="14" customFormat="1" ht="12">
      <c r="A528" s="14"/>
      <c r="B528" s="243"/>
      <c r="C528" s="244"/>
      <c r="D528" s="228" t="s">
        <v>155</v>
      </c>
      <c r="E528" s="245" t="s">
        <v>19</v>
      </c>
      <c r="F528" s="246" t="s">
        <v>535</v>
      </c>
      <c r="G528" s="244"/>
      <c r="H528" s="247">
        <v>11994</v>
      </c>
      <c r="I528" s="248"/>
      <c r="J528" s="244"/>
      <c r="K528" s="244"/>
      <c r="L528" s="249"/>
      <c r="M528" s="250"/>
      <c r="N528" s="251"/>
      <c r="O528" s="251"/>
      <c r="P528" s="251"/>
      <c r="Q528" s="251"/>
      <c r="R528" s="251"/>
      <c r="S528" s="251"/>
      <c r="T528" s="25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3" t="s">
        <v>155</v>
      </c>
      <c r="AU528" s="253" t="s">
        <v>81</v>
      </c>
      <c r="AV528" s="14" t="s">
        <v>81</v>
      </c>
      <c r="AW528" s="14" t="s">
        <v>34</v>
      </c>
      <c r="AX528" s="14" t="s">
        <v>72</v>
      </c>
      <c r="AY528" s="253" t="s">
        <v>144</v>
      </c>
    </row>
    <row r="529" spans="1:51" s="13" customFormat="1" ht="12">
      <c r="A529" s="13"/>
      <c r="B529" s="233"/>
      <c r="C529" s="234"/>
      <c r="D529" s="228" t="s">
        <v>155</v>
      </c>
      <c r="E529" s="235" t="s">
        <v>19</v>
      </c>
      <c r="F529" s="236" t="s">
        <v>536</v>
      </c>
      <c r="G529" s="234"/>
      <c r="H529" s="235" t="s">
        <v>19</v>
      </c>
      <c r="I529" s="237"/>
      <c r="J529" s="234"/>
      <c r="K529" s="234"/>
      <c r="L529" s="238"/>
      <c r="M529" s="239"/>
      <c r="N529" s="240"/>
      <c r="O529" s="240"/>
      <c r="P529" s="240"/>
      <c r="Q529" s="240"/>
      <c r="R529" s="240"/>
      <c r="S529" s="240"/>
      <c r="T529" s="24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2" t="s">
        <v>155</v>
      </c>
      <c r="AU529" s="242" t="s">
        <v>81</v>
      </c>
      <c r="AV529" s="13" t="s">
        <v>79</v>
      </c>
      <c r="AW529" s="13" t="s">
        <v>34</v>
      </c>
      <c r="AX529" s="13" t="s">
        <v>72</v>
      </c>
      <c r="AY529" s="242" t="s">
        <v>144</v>
      </c>
    </row>
    <row r="530" spans="1:51" s="14" customFormat="1" ht="12">
      <c r="A530" s="14"/>
      <c r="B530" s="243"/>
      <c r="C530" s="244"/>
      <c r="D530" s="228" t="s">
        <v>155</v>
      </c>
      <c r="E530" s="245" t="s">
        <v>19</v>
      </c>
      <c r="F530" s="246" t="s">
        <v>537</v>
      </c>
      <c r="G530" s="244"/>
      <c r="H530" s="247">
        <v>764</v>
      </c>
      <c r="I530" s="248"/>
      <c r="J530" s="244"/>
      <c r="K530" s="244"/>
      <c r="L530" s="249"/>
      <c r="M530" s="250"/>
      <c r="N530" s="251"/>
      <c r="O530" s="251"/>
      <c r="P530" s="251"/>
      <c r="Q530" s="251"/>
      <c r="R530" s="251"/>
      <c r="S530" s="251"/>
      <c r="T530" s="252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3" t="s">
        <v>155</v>
      </c>
      <c r="AU530" s="253" t="s">
        <v>81</v>
      </c>
      <c r="AV530" s="14" t="s">
        <v>81</v>
      </c>
      <c r="AW530" s="14" t="s">
        <v>34</v>
      </c>
      <c r="AX530" s="14" t="s">
        <v>72</v>
      </c>
      <c r="AY530" s="253" t="s">
        <v>144</v>
      </c>
    </row>
    <row r="531" spans="1:51" s="15" customFormat="1" ht="12">
      <c r="A531" s="15"/>
      <c r="B531" s="254"/>
      <c r="C531" s="255"/>
      <c r="D531" s="228" t="s">
        <v>155</v>
      </c>
      <c r="E531" s="256" t="s">
        <v>19</v>
      </c>
      <c r="F531" s="257" t="s">
        <v>158</v>
      </c>
      <c r="G531" s="255"/>
      <c r="H531" s="258">
        <v>17023</v>
      </c>
      <c r="I531" s="259"/>
      <c r="J531" s="255"/>
      <c r="K531" s="255"/>
      <c r="L531" s="260"/>
      <c r="M531" s="261"/>
      <c r="N531" s="262"/>
      <c r="O531" s="262"/>
      <c r="P531" s="262"/>
      <c r="Q531" s="262"/>
      <c r="R531" s="262"/>
      <c r="S531" s="262"/>
      <c r="T531" s="263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4" t="s">
        <v>155</v>
      </c>
      <c r="AU531" s="264" t="s">
        <v>81</v>
      </c>
      <c r="AV531" s="15" t="s">
        <v>151</v>
      </c>
      <c r="AW531" s="15" t="s">
        <v>34</v>
      </c>
      <c r="AX531" s="15" t="s">
        <v>79</v>
      </c>
      <c r="AY531" s="264" t="s">
        <v>144</v>
      </c>
    </row>
    <row r="532" spans="1:63" s="12" customFormat="1" ht="22.8" customHeight="1">
      <c r="A532" s="12"/>
      <c r="B532" s="199"/>
      <c r="C532" s="200"/>
      <c r="D532" s="201" t="s">
        <v>71</v>
      </c>
      <c r="E532" s="213" t="s">
        <v>81</v>
      </c>
      <c r="F532" s="213" t="s">
        <v>583</v>
      </c>
      <c r="G532" s="200"/>
      <c r="H532" s="200"/>
      <c r="I532" s="203"/>
      <c r="J532" s="214">
        <f>BK532</f>
        <v>0</v>
      </c>
      <c r="K532" s="200"/>
      <c r="L532" s="205"/>
      <c r="M532" s="206"/>
      <c r="N532" s="207"/>
      <c r="O532" s="207"/>
      <c r="P532" s="208">
        <f>SUM(P533:P629)</f>
        <v>0</v>
      </c>
      <c r="Q532" s="207"/>
      <c r="R532" s="208">
        <f>SUM(R533:R629)</f>
        <v>701.00930859</v>
      </c>
      <c r="S532" s="207"/>
      <c r="T532" s="209">
        <f>SUM(T533:T629)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10" t="s">
        <v>79</v>
      </c>
      <c r="AT532" s="211" t="s">
        <v>71</v>
      </c>
      <c r="AU532" s="211" t="s">
        <v>79</v>
      </c>
      <c r="AY532" s="210" t="s">
        <v>144</v>
      </c>
      <c r="BK532" s="212">
        <f>SUM(BK533:BK629)</f>
        <v>0</v>
      </c>
    </row>
    <row r="533" spans="1:65" s="2" customFormat="1" ht="14.4" customHeight="1">
      <c r="A533" s="40"/>
      <c r="B533" s="41"/>
      <c r="C533" s="215" t="s">
        <v>584</v>
      </c>
      <c r="D533" s="215" t="s">
        <v>146</v>
      </c>
      <c r="E533" s="216" t="s">
        <v>585</v>
      </c>
      <c r="F533" s="217" t="s">
        <v>586</v>
      </c>
      <c r="G533" s="218" t="s">
        <v>236</v>
      </c>
      <c r="H533" s="219">
        <v>271</v>
      </c>
      <c r="I533" s="220"/>
      <c r="J533" s="221">
        <f>ROUND(I533*H533,2)</f>
        <v>0</v>
      </c>
      <c r="K533" s="217" t="s">
        <v>150</v>
      </c>
      <c r="L533" s="46"/>
      <c r="M533" s="222" t="s">
        <v>19</v>
      </c>
      <c r="N533" s="223" t="s">
        <v>43</v>
      </c>
      <c r="O533" s="86"/>
      <c r="P533" s="224">
        <f>O533*H533</f>
        <v>0</v>
      </c>
      <c r="Q533" s="224">
        <v>0</v>
      </c>
      <c r="R533" s="224">
        <f>Q533*H533</f>
        <v>0</v>
      </c>
      <c r="S533" s="224">
        <v>0</v>
      </c>
      <c r="T533" s="225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6" t="s">
        <v>151</v>
      </c>
      <c r="AT533" s="226" t="s">
        <v>146</v>
      </c>
      <c r="AU533" s="226" t="s">
        <v>81</v>
      </c>
      <c r="AY533" s="19" t="s">
        <v>144</v>
      </c>
      <c r="BE533" s="227">
        <f>IF(N533="základní",J533,0)</f>
        <v>0</v>
      </c>
      <c r="BF533" s="227">
        <f>IF(N533="snížená",J533,0)</f>
        <v>0</v>
      </c>
      <c r="BG533" s="227">
        <f>IF(N533="zákl. přenesená",J533,0)</f>
        <v>0</v>
      </c>
      <c r="BH533" s="227">
        <f>IF(N533="sníž. přenesená",J533,0)</f>
        <v>0</v>
      </c>
      <c r="BI533" s="227">
        <f>IF(N533="nulová",J533,0)</f>
        <v>0</v>
      </c>
      <c r="BJ533" s="19" t="s">
        <v>79</v>
      </c>
      <c r="BK533" s="227">
        <f>ROUND(I533*H533,2)</f>
        <v>0</v>
      </c>
      <c r="BL533" s="19" t="s">
        <v>151</v>
      </c>
      <c r="BM533" s="226" t="s">
        <v>587</v>
      </c>
    </row>
    <row r="534" spans="1:47" s="2" customFormat="1" ht="12">
      <c r="A534" s="40"/>
      <c r="B534" s="41"/>
      <c r="C534" s="42"/>
      <c r="D534" s="228" t="s">
        <v>153</v>
      </c>
      <c r="E534" s="42"/>
      <c r="F534" s="229" t="s">
        <v>586</v>
      </c>
      <c r="G534" s="42"/>
      <c r="H534" s="42"/>
      <c r="I534" s="230"/>
      <c r="J534" s="42"/>
      <c r="K534" s="42"/>
      <c r="L534" s="46"/>
      <c r="M534" s="231"/>
      <c r="N534" s="232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153</v>
      </c>
      <c r="AU534" s="19" t="s">
        <v>81</v>
      </c>
    </row>
    <row r="535" spans="1:51" s="13" customFormat="1" ht="12">
      <c r="A535" s="13"/>
      <c r="B535" s="233"/>
      <c r="C535" s="234"/>
      <c r="D535" s="228" t="s">
        <v>155</v>
      </c>
      <c r="E535" s="235" t="s">
        <v>19</v>
      </c>
      <c r="F535" s="236" t="s">
        <v>588</v>
      </c>
      <c r="G535" s="234"/>
      <c r="H535" s="235" t="s">
        <v>19</v>
      </c>
      <c r="I535" s="237"/>
      <c r="J535" s="234"/>
      <c r="K535" s="234"/>
      <c r="L535" s="238"/>
      <c r="M535" s="239"/>
      <c r="N535" s="240"/>
      <c r="O535" s="240"/>
      <c r="P535" s="240"/>
      <c r="Q535" s="240"/>
      <c r="R535" s="240"/>
      <c r="S535" s="240"/>
      <c r="T535" s="24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155</v>
      </c>
      <c r="AU535" s="242" t="s">
        <v>81</v>
      </c>
      <c r="AV535" s="13" t="s">
        <v>79</v>
      </c>
      <c r="AW535" s="13" t="s">
        <v>34</v>
      </c>
      <c r="AX535" s="13" t="s">
        <v>72</v>
      </c>
      <c r="AY535" s="242" t="s">
        <v>144</v>
      </c>
    </row>
    <row r="536" spans="1:51" s="13" customFormat="1" ht="12">
      <c r="A536" s="13"/>
      <c r="B536" s="233"/>
      <c r="C536" s="234"/>
      <c r="D536" s="228" t="s">
        <v>155</v>
      </c>
      <c r="E536" s="235" t="s">
        <v>19</v>
      </c>
      <c r="F536" s="236" t="s">
        <v>589</v>
      </c>
      <c r="G536" s="234"/>
      <c r="H536" s="235" t="s">
        <v>19</v>
      </c>
      <c r="I536" s="237"/>
      <c r="J536" s="234"/>
      <c r="K536" s="234"/>
      <c r="L536" s="238"/>
      <c r="M536" s="239"/>
      <c r="N536" s="240"/>
      <c r="O536" s="240"/>
      <c r="P536" s="240"/>
      <c r="Q536" s="240"/>
      <c r="R536" s="240"/>
      <c r="S536" s="240"/>
      <c r="T536" s="241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2" t="s">
        <v>155</v>
      </c>
      <c r="AU536" s="242" t="s">
        <v>81</v>
      </c>
      <c r="AV536" s="13" t="s">
        <v>79</v>
      </c>
      <c r="AW536" s="13" t="s">
        <v>34</v>
      </c>
      <c r="AX536" s="13" t="s">
        <v>72</v>
      </c>
      <c r="AY536" s="242" t="s">
        <v>144</v>
      </c>
    </row>
    <row r="537" spans="1:51" s="13" customFormat="1" ht="12">
      <c r="A537" s="13"/>
      <c r="B537" s="233"/>
      <c r="C537" s="234"/>
      <c r="D537" s="228" t="s">
        <v>155</v>
      </c>
      <c r="E537" s="235" t="s">
        <v>19</v>
      </c>
      <c r="F537" s="236" t="s">
        <v>590</v>
      </c>
      <c r="G537" s="234"/>
      <c r="H537" s="235" t="s">
        <v>19</v>
      </c>
      <c r="I537" s="237"/>
      <c r="J537" s="234"/>
      <c r="K537" s="234"/>
      <c r="L537" s="238"/>
      <c r="M537" s="239"/>
      <c r="N537" s="240"/>
      <c r="O537" s="240"/>
      <c r="P537" s="240"/>
      <c r="Q537" s="240"/>
      <c r="R537" s="240"/>
      <c r="S537" s="240"/>
      <c r="T537" s="24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2" t="s">
        <v>155</v>
      </c>
      <c r="AU537" s="242" t="s">
        <v>81</v>
      </c>
      <c r="AV537" s="13" t="s">
        <v>79</v>
      </c>
      <c r="AW537" s="13" t="s">
        <v>34</v>
      </c>
      <c r="AX537" s="13" t="s">
        <v>72</v>
      </c>
      <c r="AY537" s="242" t="s">
        <v>144</v>
      </c>
    </row>
    <row r="538" spans="1:51" s="14" customFormat="1" ht="12">
      <c r="A538" s="14"/>
      <c r="B538" s="243"/>
      <c r="C538" s="244"/>
      <c r="D538" s="228" t="s">
        <v>155</v>
      </c>
      <c r="E538" s="245" t="s">
        <v>19</v>
      </c>
      <c r="F538" s="246" t="s">
        <v>591</v>
      </c>
      <c r="G538" s="244"/>
      <c r="H538" s="247">
        <v>271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3" t="s">
        <v>155</v>
      </c>
      <c r="AU538" s="253" t="s">
        <v>81</v>
      </c>
      <c r="AV538" s="14" t="s">
        <v>81</v>
      </c>
      <c r="AW538" s="14" t="s">
        <v>34</v>
      </c>
      <c r="AX538" s="14" t="s">
        <v>72</v>
      </c>
      <c r="AY538" s="253" t="s">
        <v>144</v>
      </c>
    </row>
    <row r="539" spans="1:51" s="15" customFormat="1" ht="12">
      <c r="A539" s="15"/>
      <c r="B539" s="254"/>
      <c r="C539" s="255"/>
      <c r="D539" s="228" t="s">
        <v>155</v>
      </c>
      <c r="E539" s="256" t="s">
        <v>19</v>
      </c>
      <c r="F539" s="257" t="s">
        <v>158</v>
      </c>
      <c r="G539" s="255"/>
      <c r="H539" s="258">
        <v>271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4" t="s">
        <v>155</v>
      </c>
      <c r="AU539" s="264" t="s">
        <v>81</v>
      </c>
      <c r="AV539" s="15" t="s">
        <v>151</v>
      </c>
      <c r="AW539" s="15" t="s">
        <v>34</v>
      </c>
      <c r="AX539" s="15" t="s">
        <v>79</v>
      </c>
      <c r="AY539" s="264" t="s">
        <v>144</v>
      </c>
    </row>
    <row r="540" spans="1:65" s="2" customFormat="1" ht="12">
      <c r="A540" s="40"/>
      <c r="B540" s="41"/>
      <c r="C540" s="215" t="s">
        <v>592</v>
      </c>
      <c r="D540" s="215" t="s">
        <v>146</v>
      </c>
      <c r="E540" s="216" t="s">
        <v>593</v>
      </c>
      <c r="F540" s="217" t="s">
        <v>594</v>
      </c>
      <c r="G540" s="218" t="s">
        <v>200</v>
      </c>
      <c r="H540" s="219">
        <v>500</v>
      </c>
      <c r="I540" s="220"/>
      <c r="J540" s="221">
        <f>ROUND(I540*H540,2)</f>
        <v>0</v>
      </c>
      <c r="K540" s="217" t="s">
        <v>150</v>
      </c>
      <c r="L540" s="46"/>
      <c r="M540" s="222" t="s">
        <v>19</v>
      </c>
      <c r="N540" s="223" t="s">
        <v>43</v>
      </c>
      <c r="O540" s="86"/>
      <c r="P540" s="224">
        <f>O540*H540</f>
        <v>0</v>
      </c>
      <c r="Q540" s="224">
        <v>0.20469</v>
      </c>
      <c r="R540" s="224">
        <f>Q540*H540</f>
        <v>102.345</v>
      </c>
      <c r="S540" s="224">
        <v>0</v>
      </c>
      <c r="T540" s="225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6" t="s">
        <v>151</v>
      </c>
      <c r="AT540" s="226" t="s">
        <v>146</v>
      </c>
      <c r="AU540" s="226" t="s">
        <v>81</v>
      </c>
      <c r="AY540" s="19" t="s">
        <v>144</v>
      </c>
      <c r="BE540" s="227">
        <f>IF(N540="základní",J540,0)</f>
        <v>0</v>
      </c>
      <c r="BF540" s="227">
        <f>IF(N540="snížená",J540,0)</f>
        <v>0</v>
      </c>
      <c r="BG540" s="227">
        <f>IF(N540="zákl. přenesená",J540,0)</f>
        <v>0</v>
      </c>
      <c r="BH540" s="227">
        <f>IF(N540="sníž. přenesená",J540,0)</f>
        <v>0</v>
      </c>
      <c r="BI540" s="227">
        <f>IF(N540="nulová",J540,0)</f>
        <v>0</v>
      </c>
      <c r="BJ540" s="19" t="s">
        <v>79</v>
      </c>
      <c r="BK540" s="227">
        <f>ROUND(I540*H540,2)</f>
        <v>0</v>
      </c>
      <c r="BL540" s="19" t="s">
        <v>151</v>
      </c>
      <c r="BM540" s="226" t="s">
        <v>595</v>
      </c>
    </row>
    <row r="541" spans="1:47" s="2" customFormat="1" ht="12">
      <c r="A541" s="40"/>
      <c r="B541" s="41"/>
      <c r="C541" s="42"/>
      <c r="D541" s="228" t="s">
        <v>153</v>
      </c>
      <c r="E541" s="42"/>
      <c r="F541" s="229" t="s">
        <v>596</v>
      </c>
      <c r="G541" s="42"/>
      <c r="H541" s="42"/>
      <c r="I541" s="230"/>
      <c r="J541" s="42"/>
      <c r="K541" s="42"/>
      <c r="L541" s="46"/>
      <c r="M541" s="231"/>
      <c r="N541" s="232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153</v>
      </c>
      <c r="AU541" s="19" t="s">
        <v>81</v>
      </c>
    </row>
    <row r="542" spans="1:51" s="13" customFormat="1" ht="12">
      <c r="A542" s="13"/>
      <c r="B542" s="233"/>
      <c r="C542" s="234"/>
      <c r="D542" s="228" t="s">
        <v>155</v>
      </c>
      <c r="E542" s="235" t="s">
        <v>19</v>
      </c>
      <c r="F542" s="236" t="s">
        <v>212</v>
      </c>
      <c r="G542" s="234"/>
      <c r="H542" s="235" t="s">
        <v>19</v>
      </c>
      <c r="I542" s="237"/>
      <c r="J542" s="234"/>
      <c r="K542" s="234"/>
      <c r="L542" s="238"/>
      <c r="M542" s="239"/>
      <c r="N542" s="240"/>
      <c r="O542" s="240"/>
      <c r="P542" s="240"/>
      <c r="Q542" s="240"/>
      <c r="R542" s="240"/>
      <c r="S542" s="240"/>
      <c r="T542" s="24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2" t="s">
        <v>155</v>
      </c>
      <c r="AU542" s="242" t="s">
        <v>81</v>
      </c>
      <c r="AV542" s="13" t="s">
        <v>79</v>
      </c>
      <c r="AW542" s="13" t="s">
        <v>34</v>
      </c>
      <c r="AX542" s="13" t="s">
        <v>72</v>
      </c>
      <c r="AY542" s="242" t="s">
        <v>144</v>
      </c>
    </row>
    <row r="543" spans="1:51" s="13" customFormat="1" ht="12">
      <c r="A543" s="13"/>
      <c r="B543" s="233"/>
      <c r="C543" s="234"/>
      <c r="D543" s="228" t="s">
        <v>155</v>
      </c>
      <c r="E543" s="235" t="s">
        <v>19</v>
      </c>
      <c r="F543" s="236" t="s">
        <v>597</v>
      </c>
      <c r="G543" s="234"/>
      <c r="H543" s="235" t="s">
        <v>19</v>
      </c>
      <c r="I543" s="237"/>
      <c r="J543" s="234"/>
      <c r="K543" s="234"/>
      <c r="L543" s="238"/>
      <c r="M543" s="239"/>
      <c r="N543" s="240"/>
      <c r="O543" s="240"/>
      <c r="P543" s="240"/>
      <c r="Q543" s="240"/>
      <c r="R543" s="240"/>
      <c r="S543" s="240"/>
      <c r="T543" s="24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2" t="s">
        <v>155</v>
      </c>
      <c r="AU543" s="242" t="s">
        <v>81</v>
      </c>
      <c r="AV543" s="13" t="s">
        <v>79</v>
      </c>
      <c r="AW543" s="13" t="s">
        <v>34</v>
      </c>
      <c r="AX543" s="13" t="s">
        <v>72</v>
      </c>
      <c r="AY543" s="242" t="s">
        <v>144</v>
      </c>
    </row>
    <row r="544" spans="1:51" s="14" customFormat="1" ht="12">
      <c r="A544" s="14"/>
      <c r="B544" s="243"/>
      <c r="C544" s="244"/>
      <c r="D544" s="228" t="s">
        <v>155</v>
      </c>
      <c r="E544" s="245" t="s">
        <v>19</v>
      </c>
      <c r="F544" s="246" t="s">
        <v>598</v>
      </c>
      <c r="G544" s="244"/>
      <c r="H544" s="247">
        <v>500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3" t="s">
        <v>155</v>
      </c>
      <c r="AU544" s="253" t="s">
        <v>81</v>
      </c>
      <c r="AV544" s="14" t="s">
        <v>81</v>
      </c>
      <c r="AW544" s="14" t="s">
        <v>34</v>
      </c>
      <c r="AX544" s="14" t="s">
        <v>72</v>
      </c>
      <c r="AY544" s="253" t="s">
        <v>144</v>
      </c>
    </row>
    <row r="545" spans="1:51" s="15" customFormat="1" ht="12">
      <c r="A545" s="15"/>
      <c r="B545" s="254"/>
      <c r="C545" s="255"/>
      <c r="D545" s="228" t="s">
        <v>155</v>
      </c>
      <c r="E545" s="256" t="s">
        <v>19</v>
      </c>
      <c r="F545" s="257" t="s">
        <v>158</v>
      </c>
      <c r="G545" s="255"/>
      <c r="H545" s="258">
        <v>500</v>
      </c>
      <c r="I545" s="259"/>
      <c r="J545" s="255"/>
      <c r="K545" s="255"/>
      <c r="L545" s="260"/>
      <c r="M545" s="261"/>
      <c r="N545" s="262"/>
      <c r="O545" s="262"/>
      <c r="P545" s="262"/>
      <c r="Q545" s="262"/>
      <c r="R545" s="262"/>
      <c r="S545" s="262"/>
      <c r="T545" s="263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4" t="s">
        <v>155</v>
      </c>
      <c r="AU545" s="264" t="s">
        <v>81</v>
      </c>
      <c r="AV545" s="15" t="s">
        <v>151</v>
      </c>
      <c r="AW545" s="15" t="s">
        <v>34</v>
      </c>
      <c r="AX545" s="15" t="s">
        <v>79</v>
      </c>
      <c r="AY545" s="264" t="s">
        <v>144</v>
      </c>
    </row>
    <row r="546" spans="1:65" s="2" customFormat="1" ht="12">
      <c r="A546" s="40"/>
      <c r="B546" s="41"/>
      <c r="C546" s="215" t="s">
        <v>599</v>
      </c>
      <c r="D546" s="215" t="s">
        <v>146</v>
      </c>
      <c r="E546" s="216" t="s">
        <v>600</v>
      </c>
      <c r="F546" s="217" t="s">
        <v>601</v>
      </c>
      <c r="G546" s="218" t="s">
        <v>200</v>
      </c>
      <c r="H546" s="219">
        <v>350</v>
      </c>
      <c r="I546" s="220"/>
      <c r="J546" s="221">
        <f>ROUND(I546*H546,2)</f>
        <v>0</v>
      </c>
      <c r="K546" s="217" t="s">
        <v>150</v>
      </c>
      <c r="L546" s="46"/>
      <c r="M546" s="222" t="s">
        <v>19</v>
      </c>
      <c r="N546" s="223" t="s">
        <v>43</v>
      </c>
      <c r="O546" s="86"/>
      <c r="P546" s="224">
        <f>O546*H546</f>
        <v>0</v>
      </c>
      <c r="Q546" s="224">
        <v>0.65751</v>
      </c>
      <c r="R546" s="224">
        <f>Q546*H546</f>
        <v>230.1285</v>
      </c>
      <c r="S546" s="224">
        <v>0</v>
      </c>
      <c r="T546" s="225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6" t="s">
        <v>151</v>
      </c>
      <c r="AT546" s="226" t="s">
        <v>146</v>
      </c>
      <c r="AU546" s="226" t="s">
        <v>81</v>
      </c>
      <c r="AY546" s="19" t="s">
        <v>144</v>
      </c>
      <c r="BE546" s="227">
        <f>IF(N546="základní",J546,0)</f>
        <v>0</v>
      </c>
      <c r="BF546" s="227">
        <f>IF(N546="snížená",J546,0)</f>
        <v>0</v>
      </c>
      <c r="BG546" s="227">
        <f>IF(N546="zákl. přenesená",J546,0)</f>
        <v>0</v>
      </c>
      <c r="BH546" s="227">
        <f>IF(N546="sníž. přenesená",J546,0)</f>
        <v>0</v>
      </c>
      <c r="BI546" s="227">
        <f>IF(N546="nulová",J546,0)</f>
        <v>0</v>
      </c>
      <c r="BJ546" s="19" t="s">
        <v>79</v>
      </c>
      <c r="BK546" s="227">
        <f>ROUND(I546*H546,2)</f>
        <v>0</v>
      </c>
      <c r="BL546" s="19" t="s">
        <v>151</v>
      </c>
      <c r="BM546" s="226" t="s">
        <v>602</v>
      </c>
    </row>
    <row r="547" spans="1:47" s="2" customFormat="1" ht="12">
      <c r="A547" s="40"/>
      <c r="B547" s="41"/>
      <c r="C547" s="42"/>
      <c r="D547" s="228" t="s">
        <v>153</v>
      </c>
      <c r="E547" s="42"/>
      <c r="F547" s="229" t="s">
        <v>603</v>
      </c>
      <c r="G547" s="42"/>
      <c r="H547" s="42"/>
      <c r="I547" s="230"/>
      <c r="J547" s="42"/>
      <c r="K547" s="42"/>
      <c r="L547" s="46"/>
      <c r="M547" s="231"/>
      <c r="N547" s="232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153</v>
      </c>
      <c r="AU547" s="19" t="s">
        <v>81</v>
      </c>
    </row>
    <row r="548" spans="1:51" s="13" customFormat="1" ht="12">
      <c r="A548" s="13"/>
      <c r="B548" s="233"/>
      <c r="C548" s="234"/>
      <c r="D548" s="228" t="s">
        <v>155</v>
      </c>
      <c r="E548" s="235" t="s">
        <v>19</v>
      </c>
      <c r="F548" s="236" t="s">
        <v>212</v>
      </c>
      <c r="G548" s="234"/>
      <c r="H548" s="235" t="s">
        <v>19</v>
      </c>
      <c r="I548" s="237"/>
      <c r="J548" s="234"/>
      <c r="K548" s="234"/>
      <c r="L548" s="238"/>
      <c r="M548" s="239"/>
      <c r="N548" s="240"/>
      <c r="O548" s="240"/>
      <c r="P548" s="240"/>
      <c r="Q548" s="240"/>
      <c r="R548" s="240"/>
      <c r="S548" s="240"/>
      <c r="T548" s="24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2" t="s">
        <v>155</v>
      </c>
      <c r="AU548" s="242" t="s">
        <v>81</v>
      </c>
      <c r="AV548" s="13" t="s">
        <v>79</v>
      </c>
      <c r="AW548" s="13" t="s">
        <v>34</v>
      </c>
      <c r="AX548" s="13" t="s">
        <v>72</v>
      </c>
      <c r="AY548" s="242" t="s">
        <v>144</v>
      </c>
    </row>
    <row r="549" spans="1:51" s="13" customFormat="1" ht="12">
      <c r="A549" s="13"/>
      <c r="B549" s="233"/>
      <c r="C549" s="234"/>
      <c r="D549" s="228" t="s">
        <v>155</v>
      </c>
      <c r="E549" s="235" t="s">
        <v>19</v>
      </c>
      <c r="F549" s="236" t="s">
        <v>604</v>
      </c>
      <c r="G549" s="234"/>
      <c r="H549" s="235" t="s">
        <v>19</v>
      </c>
      <c r="I549" s="237"/>
      <c r="J549" s="234"/>
      <c r="K549" s="234"/>
      <c r="L549" s="238"/>
      <c r="M549" s="239"/>
      <c r="N549" s="240"/>
      <c r="O549" s="240"/>
      <c r="P549" s="240"/>
      <c r="Q549" s="240"/>
      <c r="R549" s="240"/>
      <c r="S549" s="240"/>
      <c r="T549" s="24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2" t="s">
        <v>155</v>
      </c>
      <c r="AU549" s="242" t="s">
        <v>81</v>
      </c>
      <c r="AV549" s="13" t="s">
        <v>79</v>
      </c>
      <c r="AW549" s="13" t="s">
        <v>34</v>
      </c>
      <c r="AX549" s="13" t="s">
        <v>72</v>
      </c>
      <c r="AY549" s="242" t="s">
        <v>144</v>
      </c>
    </row>
    <row r="550" spans="1:51" s="14" customFormat="1" ht="12">
      <c r="A550" s="14"/>
      <c r="B550" s="243"/>
      <c r="C550" s="244"/>
      <c r="D550" s="228" t="s">
        <v>155</v>
      </c>
      <c r="E550" s="245" t="s">
        <v>19</v>
      </c>
      <c r="F550" s="246" t="s">
        <v>605</v>
      </c>
      <c r="G550" s="244"/>
      <c r="H550" s="247">
        <v>350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3" t="s">
        <v>155</v>
      </c>
      <c r="AU550" s="253" t="s">
        <v>81</v>
      </c>
      <c r="AV550" s="14" t="s">
        <v>81</v>
      </c>
      <c r="AW550" s="14" t="s">
        <v>34</v>
      </c>
      <c r="AX550" s="14" t="s">
        <v>72</v>
      </c>
      <c r="AY550" s="253" t="s">
        <v>144</v>
      </c>
    </row>
    <row r="551" spans="1:51" s="15" customFormat="1" ht="12">
      <c r="A551" s="15"/>
      <c r="B551" s="254"/>
      <c r="C551" s="255"/>
      <c r="D551" s="228" t="s">
        <v>155</v>
      </c>
      <c r="E551" s="256" t="s">
        <v>19</v>
      </c>
      <c r="F551" s="257" t="s">
        <v>158</v>
      </c>
      <c r="G551" s="255"/>
      <c r="H551" s="258">
        <v>350</v>
      </c>
      <c r="I551" s="259"/>
      <c r="J551" s="255"/>
      <c r="K551" s="255"/>
      <c r="L551" s="260"/>
      <c r="M551" s="261"/>
      <c r="N551" s="262"/>
      <c r="O551" s="262"/>
      <c r="P551" s="262"/>
      <c r="Q551" s="262"/>
      <c r="R551" s="262"/>
      <c r="S551" s="262"/>
      <c r="T551" s="263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64" t="s">
        <v>155</v>
      </c>
      <c r="AU551" s="264" t="s">
        <v>81</v>
      </c>
      <c r="AV551" s="15" t="s">
        <v>151</v>
      </c>
      <c r="AW551" s="15" t="s">
        <v>34</v>
      </c>
      <c r="AX551" s="15" t="s">
        <v>79</v>
      </c>
      <c r="AY551" s="264" t="s">
        <v>144</v>
      </c>
    </row>
    <row r="552" spans="1:65" s="2" customFormat="1" ht="14.4" customHeight="1">
      <c r="A552" s="40"/>
      <c r="B552" s="41"/>
      <c r="C552" s="215" t="s">
        <v>606</v>
      </c>
      <c r="D552" s="215" t="s">
        <v>146</v>
      </c>
      <c r="E552" s="216" t="s">
        <v>607</v>
      </c>
      <c r="F552" s="217" t="s">
        <v>608</v>
      </c>
      <c r="G552" s="218" t="s">
        <v>200</v>
      </c>
      <c r="H552" s="219">
        <v>200</v>
      </c>
      <c r="I552" s="220"/>
      <c r="J552" s="221">
        <f>ROUND(I552*H552,2)</f>
        <v>0</v>
      </c>
      <c r="K552" s="217" t="s">
        <v>150</v>
      </c>
      <c r="L552" s="46"/>
      <c r="M552" s="222" t="s">
        <v>19</v>
      </c>
      <c r="N552" s="223" t="s">
        <v>43</v>
      </c>
      <c r="O552" s="86"/>
      <c r="P552" s="224">
        <f>O552*H552</f>
        <v>0</v>
      </c>
      <c r="Q552" s="224">
        <v>0.00133</v>
      </c>
      <c r="R552" s="224">
        <f>Q552*H552</f>
        <v>0.266</v>
      </c>
      <c r="S552" s="224">
        <v>0</v>
      </c>
      <c r="T552" s="225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6" t="s">
        <v>151</v>
      </c>
      <c r="AT552" s="226" t="s">
        <v>146</v>
      </c>
      <c r="AU552" s="226" t="s">
        <v>81</v>
      </c>
      <c r="AY552" s="19" t="s">
        <v>144</v>
      </c>
      <c r="BE552" s="227">
        <f>IF(N552="základní",J552,0)</f>
        <v>0</v>
      </c>
      <c r="BF552" s="227">
        <f>IF(N552="snížená",J552,0)</f>
        <v>0</v>
      </c>
      <c r="BG552" s="227">
        <f>IF(N552="zákl. přenesená",J552,0)</f>
        <v>0</v>
      </c>
      <c r="BH552" s="227">
        <f>IF(N552="sníž. přenesená",J552,0)</f>
        <v>0</v>
      </c>
      <c r="BI552" s="227">
        <f>IF(N552="nulová",J552,0)</f>
        <v>0</v>
      </c>
      <c r="BJ552" s="19" t="s">
        <v>79</v>
      </c>
      <c r="BK552" s="227">
        <f>ROUND(I552*H552,2)</f>
        <v>0</v>
      </c>
      <c r="BL552" s="19" t="s">
        <v>151</v>
      </c>
      <c r="BM552" s="226" t="s">
        <v>609</v>
      </c>
    </row>
    <row r="553" spans="1:47" s="2" customFormat="1" ht="12">
      <c r="A553" s="40"/>
      <c r="B553" s="41"/>
      <c r="C553" s="42"/>
      <c r="D553" s="228" t="s">
        <v>153</v>
      </c>
      <c r="E553" s="42"/>
      <c r="F553" s="229" t="s">
        <v>610</v>
      </c>
      <c r="G553" s="42"/>
      <c r="H553" s="42"/>
      <c r="I553" s="230"/>
      <c r="J553" s="42"/>
      <c r="K553" s="42"/>
      <c r="L553" s="46"/>
      <c r="M553" s="231"/>
      <c r="N553" s="232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153</v>
      </c>
      <c r="AU553" s="19" t="s">
        <v>81</v>
      </c>
    </row>
    <row r="554" spans="1:51" s="13" customFormat="1" ht="12">
      <c r="A554" s="13"/>
      <c r="B554" s="233"/>
      <c r="C554" s="234"/>
      <c r="D554" s="228" t="s">
        <v>155</v>
      </c>
      <c r="E554" s="235" t="s">
        <v>19</v>
      </c>
      <c r="F554" s="236" t="s">
        <v>588</v>
      </c>
      <c r="G554" s="234"/>
      <c r="H554" s="235" t="s">
        <v>19</v>
      </c>
      <c r="I554" s="237"/>
      <c r="J554" s="234"/>
      <c r="K554" s="234"/>
      <c r="L554" s="238"/>
      <c r="M554" s="239"/>
      <c r="N554" s="240"/>
      <c r="O554" s="240"/>
      <c r="P554" s="240"/>
      <c r="Q554" s="240"/>
      <c r="R554" s="240"/>
      <c r="S554" s="240"/>
      <c r="T554" s="24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2" t="s">
        <v>155</v>
      </c>
      <c r="AU554" s="242" t="s">
        <v>81</v>
      </c>
      <c r="AV554" s="13" t="s">
        <v>79</v>
      </c>
      <c r="AW554" s="13" t="s">
        <v>34</v>
      </c>
      <c r="AX554" s="13" t="s">
        <v>72</v>
      </c>
      <c r="AY554" s="242" t="s">
        <v>144</v>
      </c>
    </row>
    <row r="555" spans="1:51" s="13" customFormat="1" ht="12">
      <c r="A555" s="13"/>
      <c r="B555" s="233"/>
      <c r="C555" s="234"/>
      <c r="D555" s="228" t="s">
        <v>155</v>
      </c>
      <c r="E555" s="235" t="s">
        <v>19</v>
      </c>
      <c r="F555" s="236" t="s">
        <v>611</v>
      </c>
      <c r="G555" s="234"/>
      <c r="H555" s="235" t="s">
        <v>19</v>
      </c>
      <c r="I555" s="237"/>
      <c r="J555" s="234"/>
      <c r="K555" s="234"/>
      <c r="L555" s="238"/>
      <c r="M555" s="239"/>
      <c r="N555" s="240"/>
      <c r="O555" s="240"/>
      <c r="P555" s="240"/>
      <c r="Q555" s="240"/>
      <c r="R555" s="240"/>
      <c r="S555" s="240"/>
      <c r="T555" s="24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155</v>
      </c>
      <c r="AU555" s="242" t="s">
        <v>81</v>
      </c>
      <c r="AV555" s="13" t="s">
        <v>79</v>
      </c>
      <c r="AW555" s="13" t="s">
        <v>34</v>
      </c>
      <c r="AX555" s="13" t="s">
        <v>72</v>
      </c>
      <c r="AY555" s="242" t="s">
        <v>144</v>
      </c>
    </row>
    <row r="556" spans="1:51" s="14" customFormat="1" ht="12">
      <c r="A556" s="14"/>
      <c r="B556" s="243"/>
      <c r="C556" s="244"/>
      <c r="D556" s="228" t="s">
        <v>155</v>
      </c>
      <c r="E556" s="245" t="s">
        <v>19</v>
      </c>
      <c r="F556" s="246" t="s">
        <v>515</v>
      </c>
      <c r="G556" s="244"/>
      <c r="H556" s="247">
        <v>200</v>
      </c>
      <c r="I556" s="248"/>
      <c r="J556" s="244"/>
      <c r="K556" s="244"/>
      <c r="L556" s="249"/>
      <c r="M556" s="250"/>
      <c r="N556" s="251"/>
      <c r="O556" s="251"/>
      <c r="P556" s="251"/>
      <c r="Q556" s="251"/>
      <c r="R556" s="251"/>
      <c r="S556" s="251"/>
      <c r="T556" s="25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3" t="s">
        <v>155</v>
      </c>
      <c r="AU556" s="253" t="s">
        <v>81</v>
      </c>
      <c r="AV556" s="14" t="s">
        <v>81</v>
      </c>
      <c r="AW556" s="14" t="s">
        <v>34</v>
      </c>
      <c r="AX556" s="14" t="s">
        <v>72</v>
      </c>
      <c r="AY556" s="253" t="s">
        <v>144</v>
      </c>
    </row>
    <row r="557" spans="1:51" s="15" customFormat="1" ht="12">
      <c r="A557" s="15"/>
      <c r="B557" s="254"/>
      <c r="C557" s="255"/>
      <c r="D557" s="228" t="s">
        <v>155</v>
      </c>
      <c r="E557" s="256" t="s">
        <v>19</v>
      </c>
      <c r="F557" s="257" t="s">
        <v>158</v>
      </c>
      <c r="G557" s="255"/>
      <c r="H557" s="258">
        <v>200</v>
      </c>
      <c r="I557" s="259"/>
      <c r="J557" s="255"/>
      <c r="K557" s="255"/>
      <c r="L557" s="260"/>
      <c r="M557" s="261"/>
      <c r="N557" s="262"/>
      <c r="O557" s="262"/>
      <c r="P557" s="262"/>
      <c r="Q557" s="262"/>
      <c r="R557" s="262"/>
      <c r="S557" s="262"/>
      <c r="T557" s="263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64" t="s">
        <v>155</v>
      </c>
      <c r="AU557" s="264" t="s">
        <v>81</v>
      </c>
      <c r="AV557" s="15" t="s">
        <v>151</v>
      </c>
      <c r="AW557" s="15" t="s">
        <v>34</v>
      </c>
      <c r="AX557" s="15" t="s">
        <v>79</v>
      </c>
      <c r="AY557" s="264" t="s">
        <v>144</v>
      </c>
    </row>
    <row r="558" spans="1:65" s="2" customFormat="1" ht="14.4" customHeight="1">
      <c r="A558" s="40"/>
      <c r="B558" s="41"/>
      <c r="C558" s="215" t="s">
        <v>612</v>
      </c>
      <c r="D558" s="215" t="s">
        <v>146</v>
      </c>
      <c r="E558" s="216" t="s">
        <v>613</v>
      </c>
      <c r="F558" s="217" t="s">
        <v>614</v>
      </c>
      <c r="G558" s="218" t="s">
        <v>149</v>
      </c>
      <c r="H558" s="219">
        <v>48.51</v>
      </c>
      <c r="I558" s="220"/>
      <c r="J558" s="221">
        <f>ROUND(I558*H558,2)</f>
        <v>0</v>
      </c>
      <c r="K558" s="217" t="s">
        <v>150</v>
      </c>
      <c r="L558" s="46"/>
      <c r="M558" s="222" t="s">
        <v>19</v>
      </c>
      <c r="N558" s="223" t="s">
        <v>43</v>
      </c>
      <c r="O558" s="86"/>
      <c r="P558" s="224">
        <f>O558*H558</f>
        <v>0</v>
      </c>
      <c r="Q558" s="224">
        <v>0.00014</v>
      </c>
      <c r="R558" s="224">
        <f>Q558*H558</f>
        <v>0.0067913999999999995</v>
      </c>
      <c r="S558" s="224">
        <v>0</v>
      </c>
      <c r="T558" s="225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26" t="s">
        <v>151</v>
      </c>
      <c r="AT558" s="226" t="s">
        <v>146</v>
      </c>
      <c r="AU558" s="226" t="s">
        <v>81</v>
      </c>
      <c r="AY558" s="19" t="s">
        <v>144</v>
      </c>
      <c r="BE558" s="227">
        <f>IF(N558="základní",J558,0)</f>
        <v>0</v>
      </c>
      <c r="BF558" s="227">
        <f>IF(N558="snížená",J558,0)</f>
        <v>0</v>
      </c>
      <c r="BG558" s="227">
        <f>IF(N558="zákl. přenesená",J558,0)</f>
        <v>0</v>
      </c>
      <c r="BH558" s="227">
        <f>IF(N558="sníž. přenesená",J558,0)</f>
        <v>0</v>
      </c>
      <c r="BI558" s="227">
        <f>IF(N558="nulová",J558,0)</f>
        <v>0</v>
      </c>
      <c r="BJ558" s="19" t="s">
        <v>79</v>
      </c>
      <c r="BK558" s="227">
        <f>ROUND(I558*H558,2)</f>
        <v>0</v>
      </c>
      <c r="BL558" s="19" t="s">
        <v>151</v>
      </c>
      <c r="BM558" s="226" t="s">
        <v>615</v>
      </c>
    </row>
    <row r="559" spans="1:47" s="2" customFormat="1" ht="12">
      <c r="A559" s="40"/>
      <c r="B559" s="41"/>
      <c r="C559" s="42"/>
      <c r="D559" s="228" t="s">
        <v>153</v>
      </c>
      <c r="E559" s="42"/>
      <c r="F559" s="229" t="s">
        <v>616</v>
      </c>
      <c r="G559" s="42"/>
      <c r="H559" s="42"/>
      <c r="I559" s="230"/>
      <c r="J559" s="42"/>
      <c r="K559" s="42"/>
      <c r="L559" s="46"/>
      <c r="M559" s="231"/>
      <c r="N559" s="232"/>
      <c r="O559" s="86"/>
      <c r="P559" s="86"/>
      <c r="Q559" s="86"/>
      <c r="R559" s="86"/>
      <c r="S559" s="86"/>
      <c r="T559" s="87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T559" s="19" t="s">
        <v>153</v>
      </c>
      <c r="AU559" s="19" t="s">
        <v>81</v>
      </c>
    </row>
    <row r="560" spans="1:51" s="13" customFormat="1" ht="12">
      <c r="A560" s="13"/>
      <c r="B560" s="233"/>
      <c r="C560" s="234"/>
      <c r="D560" s="228" t="s">
        <v>155</v>
      </c>
      <c r="E560" s="235" t="s">
        <v>19</v>
      </c>
      <c r="F560" s="236" t="s">
        <v>301</v>
      </c>
      <c r="G560" s="234"/>
      <c r="H560" s="235" t="s">
        <v>19</v>
      </c>
      <c r="I560" s="237"/>
      <c r="J560" s="234"/>
      <c r="K560" s="234"/>
      <c r="L560" s="238"/>
      <c r="M560" s="239"/>
      <c r="N560" s="240"/>
      <c r="O560" s="240"/>
      <c r="P560" s="240"/>
      <c r="Q560" s="240"/>
      <c r="R560" s="240"/>
      <c r="S560" s="240"/>
      <c r="T560" s="241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2" t="s">
        <v>155</v>
      </c>
      <c r="AU560" s="242" t="s">
        <v>81</v>
      </c>
      <c r="AV560" s="13" t="s">
        <v>79</v>
      </c>
      <c r="AW560" s="13" t="s">
        <v>34</v>
      </c>
      <c r="AX560" s="13" t="s">
        <v>72</v>
      </c>
      <c r="AY560" s="242" t="s">
        <v>144</v>
      </c>
    </row>
    <row r="561" spans="1:51" s="13" customFormat="1" ht="12">
      <c r="A561" s="13"/>
      <c r="B561" s="233"/>
      <c r="C561" s="234"/>
      <c r="D561" s="228" t="s">
        <v>155</v>
      </c>
      <c r="E561" s="235" t="s">
        <v>19</v>
      </c>
      <c r="F561" s="236" t="s">
        <v>617</v>
      </c>
      <c r="G561" s="234"/>
      <c r="H561" s="235" t="s">
        <v>19</v>
      </c>
      <c r="I561" s="237"/>
      <c r="J561" s="234"/>
      <c r="K561" s="234"/>
      <c r="L561" s="238"/>
      <c r="M561" s="239"/>
      <c r="N561" s="240"/>
      <c r="O561" s="240"/>
      <c r="P561" s="240"/>
      <c r="Q561" s="240"/>
      <c r="R561" s="240"/>
      <c r="S561" s="240"/>
      <c r="T561" s="24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2" t="s">
        <v>155</v>
      </c>
      <c r="AU561" s="242" t="s">
        <v>81</v>
      </c>
      <c r="AV561" s="13" t="s">
        <v>79</v>
      </c>
      <c r="AW561" s="13" t="s">
        <v>34</v>
      </c>
      <c r="AX561" s="13" t="s">
        <v>72</v>
      </c>
      <c r="AY561" s="242" t="s">
        <v>144</v>
      </c>
    </row>
    <row r="562" spans="1:51" s="14" customFormat="1" ht="12">
      <c r="A562" s="14"/>
      <c r="B562" s="243"/>
      <c r="C562" s="244"/>
      <c r="D562" s="228" t="s">
        <v>155</v>
      </c>
      <c r="E562" s="245" t="s">
        <v>19</v>
      </c>
      <c r="F562" s="246" t="s">
        <v>618</v>
      </c>
      <c r="G562" s="244"/>
      <c r="H562" s="247">
        <v>48.51</v>
      </c>
      <c r="I562" s="248"/>
      <c r="J562" s="244"/>
      <c r="K562" s="244"/>
      <c r="L562" s="249"/>
      <c r="M562" s="250"/>
      <c r="N562" s="251"/>
      <c r="O562" s="251"/>
      <c r="P562" s="251"/>
      <c r="Q562" s="251"/>
      <c r="R562" s="251"/>
      <c r="S562" s="251"/>
      <c r="T562" s="25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3" t="s">
        <v>155</v>
      </c>
      <c r="AU562" s="253" t="s">
        <v>81</v>
      </c>
      <c r="AV562" s="14" t="s">
        <v>81</v>
      </c>
      <c r="AW562" s="14" t="s">
        <v>34</v>
      </c>
      <c r="AX562" s="14" t="s">
        <v>72</v>
      </c>
      <c r="AY562" s="253" t="s">
        <v>144</v>
      </c>
    </row>
    <row r="563" spans="1:51" s="15" customFormat="1" ht="12">
      <c r="A563" s="15"/>
      <c r="B563" s="254"/>
      <c r="C563" s="255"/>
      <c r="D563" s="228" t="s">
        <v>155</v>
      </c>
      <c r="E563" s="256" t="s">
        <v>19</v>
      </c>
      <c r="F563" s="257" t="s">
        <v>158</v>
      </c>
      <c r="G563" s="255"/>
      <c r="H563" s="258">
        <v>48.51</v>
      </c>
      <c r="I563" s="259"/>
      <c r="J563" s="255"/>
      <c r="K563" s="255"/>
      <c r="L563" s="260"/>
      <c r="M563" s="261"/>
      <c r="N563" s="262"/>
      <c r="O563" s="262"/>
      <c r="P563" s="262"/>
      <c r="Q563" s="262"/>
      <c r="R563" s="262"/>
      <c r="S563" s="262"/>
      <c r="T563" s="263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64" t="s">
        <v>155</v>
      </c>
      <c r="AU563" s="264" t="s">
        <v>81</v>
      </c>
      <c r="AV563" s="15" t="s">
        <v>151</v>
      </c>
      <c r="AW563" s="15" t="s">
        <v>34</v>
      </c>
      <c r="AX563" s="15" t="s">
        <v>79</v>
      </c>
      <c r="AY563" s="264" t="s">
        <v>144</v>
      </c>
    </row>
    <row r="564" spans="1:65" s="2" customFormat="1" ht="14.4" customHeight="1">
      <c r="A564" s="40"/>
      <c r="B564" s="41"/>
      <c r="C564" s="277" t="s">
        <v>619</v>
      </c>
      <c r="D564" s="277" t="s">
        <v>492</v>
      </c>
      <c r="E564" s="278" t="s">
        <v>620</v>
      </c>
      <c r="F564" s="279" t="s">
        <v>621</v>
      </c>
      <c r="G564" s="280" t="s">
        <v>149</v>
      </c>
      <c r="H564" s="281">
        <v>55.787</v>
      </c>
      <c r="I564" s="282"/>
      <c r="J564" s="283">
        <f>ROUND(I564*H564,2)</f>
        <v>0</v>
      </c>
      <c r="K564" s="279" t="s">
        <v>150</v>
      </c>
      <c r="L564" s="284"/>
      <c r="M564" s="285" t="s">
        <v>19</v>
      </c>
      <c r="N564" s="286" t="s">
        <v>43</v>
      </c>
      <c r="O564" s="86"/>
      <c r="P564" s="224">
        <f>O564*H564</f>
        <v>0</v>
      </c>
      <c r="Q564" s="224">
        <v>0.0003</v>
      </c>
      <c r="R564" s="224">
        <f>Q564*H564</f>
        <v>0.016736099999999997</v>
      </c>
      <c r="S564" s="224">
        <v>0</v>
      </c>
      <c r="T564" s="225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26" t="s">
        <v>197</v>
      </c>
      <c r="AT564" s="226" t="s">
        <v>492</v>
      </c>
      <c r="AU564" s="226" t="s">
        <v>81</v>
      </c>
      <c r="AY564" s="19" t="s">
        <v>144</v>
      </c>
      <c r="BE564" s="227">
        <f>IF(N564="základní",J564,0)</f>
        <v>0</v>
      </c>
      <c r="BF564" s="227">
        <f>IF(N564="snížená",J564,0)</f>
        <v>0</v>
      </c>
      <c r="BG564" s="227">
        <f>IF(N564="zákl. přenesená",J564,0)</f>
        <v>0</v>
      </c>
      <c r="BH564" s="227">
        <f>IF(N564="sníž. přenesená",J564,0)</f>
        <v>0</v>
      </c>
      <c r="BI564" s="227">
        <f>IF(N564="nulová",J564,0)</f>
        <v>0</v>
      </c>
      <c r="BJ564" s="19" t="s">
        <v>79</v>
      </c>
      <c r="BK564" s="227">
        <f>ROUND(I564*H564,2)</f>
        <v>0</v>
      </c>
      <c r="BL564" s="19" t="s">
        <v>151</v>
      </c>
      <c r="BM564" s="226" t="s">
        <v>622</v>
      </c>
    </row>
    <row r="565" spans="1:47" s="2" customFormat="1" ht="12">
      <c r="A565" s="40"/>
      <c r="B565" s="41"/>
      <c r="C565" s="42"/>
      <c r="D565" s="228" t="s">
        <v>153</v>
      </c>
      <c r="E565" s="42"/>
      <c r="F565" s="229" t="s">
        <v>621</v>
      </c>
      <c r="G565" s="42"/>
      <c r="H565" s="42"/>
      <c r="I565" s="230"/>
      <c r="J565" s="42"/>
      <c r="K565" s="42"/>
      <c r="L565" s="46"/>
      <c r="M565" s="231"/>
      <c r="N565" s="232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153</v>
      </c>
      <c r="AU565" s="19" t="s">
        <v>81</v>
      </c>
    </row>
    <row r="566" spans="1:51" s="13" customFormat="1" ht="12">
      <c r="A566" s="13"/>
      <c r="B566" s="233"/>
      <c r="C566" s="234"/>
      <c r="D566" s="228" t="s">
        <v>155</v>
      </c>
      <c r="E566" s="235" t="s">
        <v>19</v>
      </c>
      <c r="F566" s="236" t="s">
        <v>623</v>
      </c>
      <c r="G566" s="234"/>
      <c r="H566" s="235" t="s">
        <v>19</v>
      </c>
      <c r="I566" s="237"/>
      <c r="J566" s="234"/>
      <c r="K566" s="234"/>
      <c r="L566" s="238"/>
      <c r="M566" s="239"/>
      <c r="N566" s="240"/>
      <c r="O566" s="240"/>
      <c r="P566" s="240"/>
      <c r="Q566" s="240"/>
      <c r="R566" s="240"/>
      <c r="S566" s="240"/>
      <c r="T566" s="24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2" t="s">
        <v>155</v>
      </c>
      <c r="AU566" s="242" t="s">
        <v>81</v>
      </c>
      <c r="AV566" s="13" t="s">
        <v>79</v>
      </c>
      <c r="AW566" s="13" t="s">
        <v>34</v>
      </c>
      <c r="AX566" s="13" t="s">
        <v>72</v>
      </c>
      <c r="AY566" s="242" t="s">
        <v>144</v>
      </c>
    </row>
    <row r="567" spans="1:51" s="14" customFormat="1" ht="12">
      <c r="A567" s="14"/>
      <c r="B567" s="243"/>
      <c r="C567" s="244"/>
      <c r="D567" s="228" t="s">
        <v>155</v>
      </c>
      <c r="E567" s="245" t="s">
        <v>19</v>
      </c>
      <c r="F567" s="246" t="s">
        <v>624</v>
      </c>
      <c r="G567" s="244"/>
      <c r="H567" s="247">
        <v>55.787</v>
      </c>
      <c r="I567" s="248"/>
      <c r="J567" s="244"/>
      <c r="K567" s="244"/>
      <c r="L567" s="249"/>
      <c r="M567" s="250"/>
      <c r="N567" s="251"/>
      <c r="O567" s="251"/>
      <c r="P567" s="251"/>
      <c r="Q567" s="251"/>
      <c r="R567" s="251"/>
      <c r="S567" s="251"/>
      <c r="T567" s="25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3" t="s">
        <v>155</v>
      </c>
      <c r="AU567" s="253" t="s">
        <v>81</v>
      </c>
      <c r="AV567" s="14" t="s">
        <v>81</v>
      </c>
      <c r="AW567" s="14" t="s">
        <v>34</v>
      </c>
      <c r="AX567" s="14" t="s">
        <v>72</v>
      </c>
      <c r="AY567" s="253" t="s">
        <v>144</v>
      </c>
    </row>
    <row r="568" spans="1:51" s="15" customFormat="1" ht="12">
      <c r="A568" s="15"/>
      <c r="B568" s="254"/>
      <c r="C568" s="255"/>
      <c r="D568" s="228" t="s">
        <v>155</v>
      </c>
      <c r="E568" s="256" t="s">
        <v>19</v>
      </c>
      <c r="F568" s="257" t="s">
        <v>158</v>
      </c>
      <c r="G568" s="255"/>
      <c r="H568" s="258">
        <v>55.787</v>
      </c>
      <c r="I568" s="259"/>
      <c r="J568" s="255"/>
      <c r="K568" s="255"/>
      <c r="L568" s="260"/>
      <c r="M568" s="261"/>
      <c r="N568" s="262"/>
      <c r="O568" s="262"/>
      <c r="P568" s="262"/>
      <c r="Q568" s="262"/>
      <c r="R568" s="262"/>
      <c r="S568" s="262"/>
      <c r="T568" s="263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4" t="s">
        <v>155</v>
      </c>
      <c r="AU568" s="264" t="s">
        <v>81</v>
      </c>
      <c r="AV568" s="15" t="s">
        <v>151</v>
      </c>
      <c r="AW568" s="15" t="s">
        <v>34</v>
      </c>
      <c r="AX568" s="15" t="s">
        <v>79</v>
      </c>
      <c r="AY568" s="264" t="s">
        <v>144</v>
      </c>
    </row>
    <row r="569" spans="1:65" s="2" customFormat="1" ht="14.4" customHeight="1">
      <c r="A569" s="40"/>
      <c r="B569" s="41"/>
      <c r="C569" s="215" t="s">
        <v>625</v>
      </c>
      <c r="D569" s="215" t="s">
        <v>146</v>
      </c>
      <c r="E569" s="216" t="s">
        <v>626</v>
      </c>
      <c r="F569" s="217" t="s">
        <v>627</v>
      </c>
      <c r="G569" s="218" t="s">
        <v>236</v>
      </c>
      <c r="H569" s="219">
        <v>140.661</v>
      </c>
      <c r="I569" s="220"/>
      <c r="J569" s="221">
        <f>ROUND(I569*H569,2)</f>
        <v>0</v>
      </c>
      <c r="K569" s="217" t="s">
        <v>150</v>
      </c>
      <c r="L569" s="46"/>
      <c r="M569" s="222" t="s">
        <v>19</v>
      </c>
      <c r="N569" s="223" t="s">
        <v>43</v>
      </c>
      <c r="O569" s="86"/>
      <c r="P569" s="224">
        <f>O569*H569</f>
        <v>0</v>
      </c>
      <c r="Q569" s="224">
        <v>2.16</v>
      </c>
      <c r="R569" s="224">
        <f>Q569*H569</f>
        <v>303.82776</v>
      </c>
      <c r="S569" s="224">
        <v>0</v>
      </c>
      <c r="T569" s="225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6" t="s">
        <v>151</v>
      </c>
      <c r="AT569" s="226" t="s">
        <v>146</v>
      </c>
      <c r="AU569" s="226" t="s">
        <v>81</v>
      </c>
      <c r="AY569" s="19" t="s">
        <v>144</v>
      </c>
      <c r="BE569" s="227">
        <f>IF(N569="základní",J569,0)</f>
        <v>0</v>
      </c>
      <c r="BF569" s="227">
        <f>IF(N569="snížená",J569,0)</f>
        <v>0</v>
      </c>
      <c r="BG569" s="227">
        <f>IF(N569="zákl. přenesená",J569,0)</f>
        <v>0</v>
      </c>
      <c r="BH569" s="227">
        <f>IF(N569="sníž. přenesená",J569,0)</f>
        <v>0</v>
      </c>
      <c r="BI569" s="227">
        <f>IF(N569="nulová",J569,0)</f>
        <v>0</v>
      </c>
      <c r="BJ569" s="19" t="s">
        <v>79</v>
      </c>
      <c r="BK569" s="227">
        <f>ROUND(I569*H569,2)</f>
        <v>0</v>
      </c>
      <c r="BL569" s="19" t="s">
        <v>151</v>
      </c>
      <c r="BM569" s="226" t="s">
        <v>628</v>
      </c>
    </row>
    <row r="570" spans="1:47" s="2" customFormat="1" ht="12">
      <c r="A570" s="40"/>
      <c r="B570" s="41"/>
      <c r="C570" s="42"/>
      <c r="D570" s="228" t="s">
        <v>153</v>
      </c>
      <c r="E570" s="42"/>
      <c r="F570" s="229" t="s">
        <v>629</v>
      </c>
      <c r="G570" s="42"/>
      <c r="H570" s="42"/>
      <c r="I570" s="230"/>
      <c r="J570" s="42"/>
      <c r="K570" s="42"/>
      <c r="L570" s="46"/>
      <c r="M570" s="231"/>
      <c r="N570" s="232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153</v>
      </c>
      <c r="AU570" s="19" t="s">
        <v>81</v>
      </c>
    </row>
    <row r="571" spans="1:51" s="13" customFormat="1" ht="12">
      <c r="A571" s="13"/>
      <c r="B571" s="233"/>
      <c r="C571" s="234"/>
      <c r="D571" s="228" t="s">
        <v>155</v>
      </c>
      <c r="E571" s="235" t="s">
        <v>19</v>
      </c>
      <c r="F571" s="236" t="s">
        <v>301</v>
      </c>
      <c r="G571" s="234"/>
      <c r="H571" s="235" t="s">
        <v>19</v>
      </c>
      <c r="I571" s="237"/>
      <c r="J571" s="234"/>
      <c r="K571" s="234"/>
      <c r="L571" s="238"/>
      <c r="M571" s="239"/>
      <c r="N571" s="240"/>
      <c r="O571" s="240"/>
      <c r="P571" s="240"/>
      <c r="Q571" s="240"/>
      <c r="R571" s="240"/>
      <c r="S571" s="240"/>
      <c r="T571" s="24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2" t="s">
        <v>155</v>
      </c>
      <c r="AU571" s="242" t="s">
        <v>81</v>
      </c>
      <c r="AV571" s="13" t="s">
        <v>79</v>
      </c>
      <c r="AW571" s="13" t="s">
        <v>34</v>
      </c>
      <c r="AX571" s="13" t="s">
        <v>72</v>
      </c>
      <c r="AY571" s="242" t="s">
        <v>144</v>
      </c>
    </row>
    <row r="572" spans="1:51" s="13" customFormat="1" ht="12">
      <c r="A572" s="13"/>
      <c r="B572" s="233"/>
      <c r="C572" s="234"/>
      <c r="D572" s="228" t="s">
        <v>155</v>
      </c>
      <c r="E572" s="235" t="s">
        <v>19</v>
      </c>
      <c r="F572" s="236" t="s">
        <v>630</v>
      </c>
      <c r="G572" s="234"/>
      <c r="H572" s="235" t="s">
        <v>19</v>
      </c>
      <c r="I572" s="237"/>
      <c r="J572" s="234"/>
      <c r="K572" s="234"/>
      <c r="L572" s="238"/>
      <c r="M572" s="239"/>
      <c r="N572" s="240"/>
      <c r="O572" s="240"/>
      <c r="P572" s="240"/>
      <c r="Q572" s="240"/>
      <c r="R572" s="240"/>
      <c r="S572" s="240"/>
      <c r="T572" s="24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2" t="s">
        <v>155</v>
      </c>
      <c r="AU572" s="242" t="s">
        <v>81</v>
      </c>
      <c r="AV572" s="13" t="s">
        <v>79</v>
      </c>
      <c r="AW572" s="13" t="s">
        <v>34</v>
      </c>
      <c r="AX572" s="13" t="s">
        <v>72</v>
      </c>
      <c r="AY572" s="242" t="s">
        <v>144</v>
      </c>
    </row>
    <row r="573" spans="1:51" s="14" customFormat="1" ht="12">
      <c r="A573" s="14"/>
      <c r="B573" s="243"/>
      <c r="C573" s="244"/>
      <c r="D573" s="228" t="s">
        <v>155</v>
      </c>
      <c r="E573" s="245" t="s">
        <v>19</v>
      </c>
      <c r="F573" s="246" t="s">
        <v>631</v>
      </c>
      <c r="G573" s="244"/>
      <c r="H573" s="247">
        <v>12</v>
      </c>
      <c r="I573" s="248"/>
      <c r="J573" s="244"/>
      <c r="K573" s="244"/>
      <c r="L573" s="249"/>
      <c r="M573" s="250"/>
      <c r="N573" s="251"/>
      <c r="O573" s="251"/>
      <c r="P573" s="251"/>
      <c r="Q573" s="251"/>
      <c r="R573" s="251"/>
      <c r="S573" s="251"/>
      <c r="T573" s="25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3" t="s">
        <v>155</v>
      </c>
      <c r="AU573" s="253" t="s">
        <v>81</v>
      </c>
      <c r="AV573" s="14" t="s">
        <v>81</v>
      </c>
      <c r="AW573" s="14" t="s">
        <v>34</v>
      </c>
      <c r="AX573" s="14" t="s">
        <v>72</v>
      </c>
      <c r="AY573" s="253" t="s">
        <v>144</v>
      </c>
    </row>
    <row r="574" spans="1:51" s="14" customFormat="1" ht="12">
      <c r="A574" s="14"/>
      <c r="B574" s="243"/>
      <c r="C574" s="244"/>
      <c r="D574" s="228" t="s">
        <v>155</v>
      </c>
      <c r="E574" s="245" t="s">
        <v>19</v>
      </c>
      <c r="F574" s="246" t="s">
        <v>632</v>
      </c>
      <c r="G574" s="244"/>
      <c r="H574" s="247">
        <v>66.192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3" t="s">
        <v>155</v>
      </c>
      <c r="AU574" s="253" t="s">
        <v>81</v>
      </c>
      <c r="AV574" s="14" t="s">
        <v>81</v>
      </c>
      <c r="AW574" s="14" t="s">
        <v>34</v>
      </c>
      <c r="AX574" s="14" t="s">
        <v>72</v>
      </c>
      <c r="AY574" s="253" t="s">
        <v>144</v>
      </c>
    </row>
    <row r="575" spans="1:51" s="14" customFormat="1" ht="12">
      <c r="A575" s="14"/>
      <c r="B575" s="243"/>
      <c r="C575" s="244"/>
      <c r="D575" s="228" t="s">
        <v>155</v>
      </c>
      <c r="E575" s="245" t="s">
        <v>19</v>
      </c>
      <c r="F575" s="246" t="s">
        <v>633</v>
      </c>
      <c r="G575" s="244"/>
      <c r="H575" s="247">
        <v>4.968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3" t="s">
        <v>155</v>
      </c>
      <c r="AU575" s="253" t="s">
        <v>81</v>
      </c>
      <c r="AV575" s="14" t="s">
        <v>81</v>
      </c>
      <c r="AW575" s="14" t="s">
        <v>34</v>
      </c>
      <c r="AX575" s="14" t="s">
        <v>72</v>
      </c>
      <c r="AY575" s="253" t="s">
        <v>144</v>
      </c>
    </row>
    <row r="576" spans="1:51" s="14" customFormat="1" ht="12">
      <c r="A576" s="14"/>
      <c r="B576" s="243"/>
      <c r="C576" s="244"/>
      <c r="D576" s="228" t="s">
        <v>155</v>
      </c>
      <c r="E576" s="245" t="s">
        <v>19</v>
      </c>
      <c r="F576" s="246" t="s">
        <v>634</v>
      </c>
      <c r="G576" s="244"/>
      <c r="H576" s="247">
        <v>39.312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3" t="s">
        <v>155</v>
      </c>
      <c r="AU576" s="253" t="s">
        <v>81</v>
      </c>
      <c r="AV576" s="14" t="s">
        <v>81</v>
      </c>
      <c r="AW576" s="14" t="s">
        <v>34</v>
      </c>
      <c r="AX576" s="14" t="s">
        <v>72</v>
      </c>
      <c r="AY576" s="253" t="s">
        <v>144</v>
      </c>
    </row>
    <row r="577" spans="1:51" s="14" customFormat="1" ht="12">
      <c r="A577" s="14"/>
      <c r="B577" s="243"/>
      <c r="C577" s="244"/>
      <c r="D577" s="228" t="s">
        <v>155</v>
      </c>
      <c r="E577" s="245" t="s">
        <v>19</v>
      </c>
      <c r="F577" s="246" t="s">
        <v>635</v>
      </c>
      <c r="G577" s="244"/>
      <c r="H577" s="247">
        <v>4.104</v>
      </c>
      <c r="I577" s="248"/>
      <c r="J577" s="244"/>
      <c r="K577" s="244"/>
      <c r="L577" s="249"/>
      <c r="M577" s="250"/>
      <c r="N577" s="251"/>
      <c r="O577" s="251"/>
      <c r="P577" s="251"/>
      <c r="Q577" s="251"/>
      <c r="R577" s="251"/>
      <c r="S577" s="251"/>
      <c r="T577" s="25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3" t="s">
        <v>155</v>
      </c>
      <c r="AU577" s="253" t="s">
        <v>81</v>
      </c>
      <c r="AV577" s="14" t="s">
        <v>81</v>
      </c>
      <c r="AW577" s="14" t="s">
        <v>34</v>
      </c>
      <c r="AX577" s="14" t="s">
        <v>72</v>
      </c>
      <c r="AY577" s="253" t="s">
        <v>144</v>
      </c>
    </row>
    <row r="578" spans="1:51" s="14" customFormat="1" ht="12">
      <c r="A578" s="14"/>
      <c r="B578" s="243"/>
      <c r="C578" s="244"/>
      <c r="D578" s="228" t="s">
        <v>155</v>
      </c>
      <c r="E578" s="245" t="s">
        <v>19</v>
      </c>
      <c r="F578" s="246" t="s">
        <v>636</v>
      </c>
      <c r="G578" s="244"/>
      <c r="H578" s="247">
        <v>2.805</v>
      </c>
      <c r="I578" s="248"/>
      <c r="J578" s="244"/>
      <c r="K578" s="244"/>
      <c r="L578" s="249"/>
      <c r="M578" s="250"/>
      <c r="N578" s="251"/>
      <c r="O578" s="251"/>
      <c r="P578" s="251"/>
      <c r="Q578" s="251"/>
      <c r="R578" s="251"/>
      <c r="S578" s="251"/>
      <c r="T578" s="25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3" t="s">
        <v>155</v>
      </c>
      <c r="AU578" s="253" t="s">
        <v>81</v>
      </c>
      <c r="AV578" s="14" t="s">
        <v>81</v>
      </c>
      <c r="AW578" s="14" t="s">
        <v>34</v>
      </c>
      <c r="AX578" s="14" t="s">
        <v>72</v>
      </c>
      <c r="AY578" s="253" t="s">
        <v>144</v>
      </c>
    </row>
    <row r="579" spans="1:51" s="14" customFormat="1" ht="12">
      <c r="A579" s="14"/>
      <c r="B579" s="243"/>
      <c r="C579" s="244"/>
      <c r="D579" s="228" t="s">
        <v>155</v>
      </c>
      <c r="E579" s="245" t="s">
        <v>19</v>
      </c>
      <c r="F579" s="246" t="s">
        <v>637</v>
      </c>
      <c r="G579" s="244"/>
      <c r="H579" s="247">
        <v>11.28</v>
      </c>
      <c r="I579" s="248"/>
      <c r="J579" s="244"/>
      <c r="K579" s="244"/>
      <c r="L579" s="249"/>
      <c r="M579" s="250"/>
      <c r="N579" s="251"/>
      <c r="O579" s="251"/>
      <c r="P579" s="251"/>
      <c r="Q579" s="251"/>
      <c r="R579" s="251"/>
      <c r="S579" s="251"/>
      <c r="T579" s="25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3" t="s">
        <v>155</v>
      </c>
      <c r="AU579" s="253" t="s">
        <v>81</v>
      </c>
      <c r="AV579" s="14" t="s">
        <v>81</v>
      </c>
      <c r="AW579" s="14" t="s">
        <v>34</v>
      </c>
      <c r="AX579" s="14" t="s">
        <v>72</v>
      </c>
      <c r="AY579" s="253" t="s">
        <v>144</v>
      </c>
    </row>
    <row r="580" spans="1:51" s="15" customFormat="1" ht="12">
      <c r="A580" s="15"/>
      <c r="B580" s="254"/>
      <c r="C580" s="255"/>
      <c r="D580" s="228" t="s">
        <v>155</v>
      </c>
      <c r="E580" s="256" t="s">
        <v>19</v>
      </c>
      <c r="F580" s="257" t="s">
        <v>158</v>
      </c>
      <c r="G580" s="255"/>
      <c r="H580" s="258">
        <v>140.661</v>
      </c>
      <c r="I580" s="259"/>
      <c r="J580" s="255"/>
      <c r="K580" s="255"/>
      <c r="L580" s="260"/>
      <c r="M580" s="261"/>
      <c r="N580" s="262"/>
      <c r="O580" s="262"/>
      <c r="P580" s="262"/>
      <c r="Q580" s="262"/>
      <c r="R580" s="262"/>
      <c r="S580" s="262"/>
      <c r="T580" s="263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4" t="s">
        <v>155</v>
      </c>
      <c r="AU580" s="264" t="s">
        <v>81</v>
      </c>
      <c r="AV580" s="15" t="s">
        <v>151</v>
      </c>
      <c r="AW580" s="15" t="s">
        <v>34</v>
      </c>
      <c r="AX580" s="15" t="s">
        <v>79</v>
      </c>
      <c r="AY580" s="264" t="s">
        <v>144</v>
      </c>
    </row>
    <row r="581" spans="1:65" s="2" customFormat="1" ht="14.4" customHeight="1">
      <c r="A581" s="40"/>
      <c r="B581" s="41"/>
      <c r="C581" s="215" t="s">
        <v>638</v>
      </c>
      <c r="D581" s="215" t="s">
        <v>146</v>
      </c>
      <c r="E581" s="216" t="s">
        <v>639</v>
      </c>
      <c r="F581" s="217" t="s">
        <v>640</v>
      </c>
      <c r="G581" s="218" t="s">
        <v>200</v>
      </c>
      <c r="H581" s="219">
        <v>920</v>
      </c>
      <c r="I581" s="220"/>
      <c r="J581" s="221">
        <f>ROUND(I581*H581,2)</f>
        <v>0</v>
      </c>
      <c r="K581" s="217" t="s">
        <v>150</v>
      </c>
      <c r="L581" s="46"/>
      <c r="M581" s="222" t="s">
        <v>19</v>
      </c>
      <c r="N581" s="223" t="s">
        <v>43</v>
      </c>
      <c r="O581" s="86"/>
      <c r="P581" s="224">
        <f>O581*H581</f>
        <v>0</v>
      </c>
      <c r="Q581" s="224">
        <v>3E-05</v>
      </c>
      <c r="R581" s="224">
        <f>Q581*H581</f>
        <v>0.0276</v>
      </c>
      <c r="S581" s="224">
        <v>0</v>
      </c>
      <c r="T581" s="225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6" t="s">
        <v>151</v>
      </c>
      <c r="AT581" s="226" t="s">
        <v>146</v>
      </c>
      <c r="AU581" s="226" t="s">
        <v>81</v>
      </c>
      <c r="AY581" s="19" t="s">
        <v>144</v>
      </c>
      <c r="BE581" s="227">
        <f>IF(N581="základní",J581,0)</f>
        <v>0</v>
      </c>
      <c r="BF581" s="227">
        <f>IF(N581="snížená",J581,0)</f>
        <v>0</v>
      </c>
      <c r="BG581" s="227">
        <f>IF(N581="zákl. přenesená",J581,0)</f>
        <v>0</v>
      </c>
      <c r="BH581" s="227">
        <f>IF(N581="sníž. přenesená",J581,0)</f>
        <v>0</v>
      </c>
      <c r="BI581" s="227">
        <f>IF(N581="nulová",J581,0)</f>
        <v>0</v>
      </c>
      <c r="BJ581" s="19" t="s">
        <v>79</v>
      </c>
      <c r="BK581" s="227">
        <f>ROUND(I581*H581,2)</f>
        <v>0</v>
      </c>
      <c r="BL581" s="19" t="s">
        <v>151</v>
      </c>
      <c r="BM581" s="226" t="s">
        <v>641</v>
      </c>
    </row>
    <row r="582" spans="1:47" s="2" customFormat="1" ht="12">
      <c r="A582" s="40"/>
      <c r="B582" s="41"/>
      <c r="C582" s="42"/>
      <c r="D582" s="228" t="s">
        <v>153</v>
      </c>
      <c r="E582" s="42"/>
      <c r="F582" s="229" t="s">
        <v>642</v>
      </c>
      <c r="G582" s="42"/>
      <c r="H582" s="42"/>
      <c r="I582" s="230"/>
      <c r="J582" s="42"/>
      <c r="K582" s="42"/>
      <c r="L582" s="46"/>
      <c r="M582" s="231"/>
      <c r="N582" s="232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153</v>
      </c>
      <c r="AU582" s="19" t="s">
        <v>81</v>
      </c>
    </row>
    <row r="583" spans="1:51" s="13" customFormat="1" ht="12">
      <c r="A583" s="13"/>
      <c r="B583" s="233"/>
      <c r="C583" s="234"/>
      <c r="D583" s="228" t="s">
        <v>155</v>
      </c>
      <c r="E583" s="235" t="s">
        <v>19</v>
      </c>
      <c r="F583" s="236" t="s">
        <v>194</v>
      </c>
      <c r="G583" s="234"/>
      <c r="H583" s="235" t="s">
        <v>19</v>
      </c>
      <c r="I583" s="237"/>
      <c r="J583" s="234"/>
      <c r="K583" s="234"/>
      <c r="L583" s="238"/>
      <c r="M583" s="239"/>
      <c r="N583" s="240"/>
      <c r="O583" s="240"/>
      <c r="P583" s="240"/>
      <c r="Q583" s="240"/>
      <c r="R583" s="240"/>
      <c r="S583" s="240"/>
      <c r="T583" s="24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2" t="s">
        <v>155</v>
      </c>
      <c r="AU583" s="242" t="s">
        <v>81</v>
      </c>
      <c r="AV583" s="13" t="s">
        <v>79</v>
      </c>
      <c r="AW583" s="13" t="s">
        <v>34</v>
      </c>
      <c r="AX583" s="13" t="s">
        <v>72</v>
      </c>
      <c r="AY583" s="242" t="s">
        <v>144</v>
      </c>
    </row>
    <row r="584" spans="1:51" s="13" customFormat="1" ht="12">
      <c r="A584" s="13"/>
      <c r="B584" s="233"/>
      <c r="C584" s="234"/>
      <c r="D584" s="228" t="s">
        <v>155</v>
      </c>
      <c r="E584" s="235" t="s">
        <v>19</v>
      </c>
      <c r="F584" s="236" t="s">
        <v>643</v>
      </c>
      <c r="G584" s="234"/>
      <c r="H584" s="235" t="s">
        <v>19</v>
      </c>
      <c r="I584" s="237"/>
      <c r="J584" s="234"/>
      <c r="K584" s="234"/>
      <c r="L584" s="238"/>
      <c r="M584" s="239"/>
      <c r="N584" s="240"/>
      <c r="O584" s="240"/>
      <c r="P584" s="240"/>
      <c r="Q584" s="240"/>
      <c r="R584" s="240"/>
      <c r="S584" s="240"/>
      <c r="T584" s="241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2" t="s">
        <v>155</v>
      </c>
      <c r="AU584" s="242" t="s">
        <v>81</v>
      </c>
      <c r="AV584" s="13" t="s">
        <v>79</v>
      </c>
      <c r="AW584" s="13" t="s">
        <v>34</v>
      </c>
      <c r="AX584" s="13" t="s">
        <v>72</v>
      </c>
      <c r="AY584" s="242" t="s">
        <v>144</v>
      </c>
    </row>
    <row r="585" spans="1:51" s="13" customFormat="1" ht="12">
      <c r="A585" s="13"/>
      <c r="B585" s="233"/>
      <c r="C585" s="234"/>
      <c r="D585" s="228" t="s">
        <v>155</v>
      </c>
      <c r="E585" s="235" t="s">
        <v>19</v>
      </c>
      <c r="F585" s="236" t="s">
        <v>644</v>
      </c>
      <c r="G585" s="234"/>
      <c r="H585" s="235" t="s">
        <v>19</v>
      </c>
      <c r="I585" s="237"/>
      <c r="J585" s="234"/>
      <c r="K585" s="234"/>
      <c r="L585" s="238"/>
      <c r="M585" s="239"/>
      <c r="N585" s="240"/>
      <c r="O585" s="240"/>
      <c r="P585" s="240"/>
      <c r="Q585" s="240"/>
      <c r="R585" s="240"/>
      <c r="S585" s="240"/>
      <c r="T585" s="241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2" t="s">
        <v>155</v>
      </c>
      <c r="AU585" s="242" t="s">
        <v>81</v>
      </c>
      <c r="AV585" s="13" t="s">
        <v>79</v>
      </c>
      <c r="AW585" s="13" t="s">
        <v>34</v>
      </c>
      <c r="AX585" s="13" t="s">
        <v>72</v>
      </c>
      <c r="AY585" s="242" t="s">
        <v>144</v>
      </c>
    </row>
    <row r="586" spans="1:51" s="14" customFormat="1" ht="12">
      <c r="A586" s="14"/>
      <c r="B586" s="243"/>
      <c r="C586" s="244"/>
      <c r="D586" s="228" t="s">
        <v>155</v>
      </c>
      <c r="E586" s="245" t="s">
        <v>19</v>
      </c>
      <c r="F586" s="246" t="s">
        <v>645</v>
      </c>
      <c r="G586" s="244"/>
      <c r="H586" s="247">
        <v>920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3" t="s">
        <v>155</v>
      </c>
      <c r="AU586" s="253" t="s">
        <v>81</v>
      </c>
      <c r="AV586" s="14" t="s">
        <v>81</v>
      </c>
      <c r="AW586" s="14" t="s">
        <v>34</v>
      </c>
      <c r="AX586" s="14" t="s">
        <v>72</v>
      </c>
      <c r="AY586" s="253" t="s">
        <v>144</v>
      </c>
    </row>
    <row r="587" spans="1:51" s="15" customFormat="1" ht="12">
      <c r="A587" s="15"/>
      <c r="B587" s="254"/>
      <c r="C587" s="255"/>
      <c r="D587" s="228" t="s">
        <v>155</v>
      </c>
      <c r="E587" s="256" t="s">
        <v>19</v>
      </c>
      <c r="F587" s="257" t="s">
        <v>158</v>
      </c>
      <c r="G587" s="255"/>
      <c r="H587" s="258">
        <v>920</v>
      </c>
      <c r="I587" s="259"/>
      <c r="J587" s="255"/>
      <c r="K587" s="255"/>
      <c r="L587" s="260"/>
      <c r="M587" s="261"/>
      <c r="N587" s="262"/>
      <c r="O587" s="262"/>
      <c r="P587" s="262"/>
      <c r="Q587" s="262"/>
      <c r="R587" s="262"/>
      <c r="S587" s="262"/>
      <c r="T587" s="263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4" t="s">
        <v>155</v>
      </c>
      <c r="AU587" s="264" t="s">
        <v>81</v>
      </c>
      <c r="AV587" s="15" t="s">
        <v>151</v>
      </c>
      <c r="AW587" s="15" t="s">
        <v>34</v>
      </c>
      <c r="AX587" s="15" t="s">
        <v>79</v>
      </c>
      <c r="AY587" s="264" t="s">
        <v>144</v>
      </c>
    </row>
    <row r="588" spans="1:65" s="2" customFormat="1" ht="14.4" customHeight="1">
      <c r="A588" s="40"/>
      <c r="B588" s="41"/>
      <c r="C588" s="215" t="s">
        <v>222</v>
      </c>
      <c r="D588" s="215" t="s">
        <v>146</v>
      </c>
      <c r="E588" s="216" t="s">
        <v>646</v>
      </c>
      <c r="F588" s="217" t="s">
        <v>647</v>
      </c>
      <c r="G588" s="218" t="s">
        <v>236</v>
      </c>
      <c r="H588" s="219">
        <v>8.976</v>
      </c>
      <c r="I588" s="220"/>
      <c r="J588" s="221">
        <f>ROUND(I588*H588,2)</f>
        <v>0</v>
      </c>
      <c r="K588" s="217" t="s">
        <v>150</v>
      </c>
      <c r="L588" s="46"/>
      <c r="M588" s="222" t="s">
        <v>19</v>
      </c>
      <c r="N588" s="223" t="s">
        <v>43</v>
      </c>
      <c r="O588" s="86"/>
      <c r="P588" s="224">
        <f>O588*H588</f>
        <v>0</v>
      </c>
      <c r="Q588" s="224">
        <v>2.45329</v>
      </c>
      <c r="R588" s="224">
        <f>Q588*H588</f>
        <v>22.02073104</v>
      </c>
      <c r="S588" s="224">
        <v>0</v>
      </c>
      <c r="T588" s="225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6" t="s">
        <v>151</v>
      </c>
      <c r="AT588" s="226" t="s">
        <v>146</v>
      </c>
      <c r="AU588" s="226" t="s">
        <v>81</v>
      </c>
      <c r="AY588" s="19" t="s">
        <v>144</v>
      </c>
      <c r="BE588" s="227">
        <f>IF(N588="základní",J588,0)</f>
        <v>0</v>
      </c>
      <c r="BF588" s="227">
        <f>IF(N588="snížená",J588,0)</f>
        <v>0</v>
      </c>
      <c r="BG588" s="227">
        <f>IF(N588="zákl. přenesená",J588,0)</f>
        <v>0</v>
      </c>
      <c r="BH588" s="227">
        <f>IF(N588="sníž. přenesená",J588,0)</f>
        <v>0</v>
      </c>
      <c r="BI588" s="227">
        <f>IF(N588="nulová",J588,0)</f>
        <v>0</v>
      </c>
      <c r="BJ588" s="19" t="s">
        <v>79</v>
      </c>
      <c r="BK588" s="227">
        <f>ROUND(I588*H588,2)</f>
        <v>0</v>
      </c>
      <c r="BL588" s="19" t="s">
        <v>151</v>
      </c>
      <c r="BM588" s="226" t="s">
        <v>648</v>
      </c>
    </row>
    <row r="589" spans="1:47" s="2" customFormat="1" ht="12">
      <c r="A589" s="40"/>
      <c r="B589" s="41"/>
      <c r="C589" s="42"/>
      <c r="D589" s="228" t="s">
        <v>153</v>
      </c>
      <c r="E589" s="42"/>
      <c r="F589" s="229" t="s">
        <v>649</v>
      </c>
      <c r="G589" s="42"/>
      <c r="H589" s="42"/>
      <c r="I589" s="230"/>
      <c r="J589" s="42"/>
      <c r="K589" s="42"/>
      <c r="L589" s="46"/>
      <c r="M589" s="231"/>
      <c r="N589" s="232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153</v>
      </c>
      <c r="AU589" s="19" t="s">
        <v>81</v>
      </c>
    </row>
    <row r="590" spans="1:51" s="13" customFormat="1" ht="12">
      <c r="A590" s="13"/>
      <c r="B590" s="233"/>
      <c r="C590" s="234"/>
      <c r="D590" s="228" t="s">
        <v>155</v>
      </c>
      <c r="E590" s="235" t="s">
        <v>19</v>
      </c>
      <c r="F590" s="236" t="s">
        <v>203</v>
      </c>
      <c r="G590" s="234"/>
      <c r="H590" s="235" t="s">
        <v>19</v>
      </c>
      <c r="I590" s="237"/>
      <c r="J590" s="234"/>
      <c r="K590" s="234"/>
      <c r="L590" s="238"/>
      <c r="M590" s="239"/>
      <c r="N590" s="240"/>
      <c r="O590" s="240"/>
      <c r="P590" s="240"/>
      <c r="Q590" s="240"/>
      <c r="R590" s="240"/>
      <c r="S590" s="240"/>
      <c r="T590" s="24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2" t="s">
        <v>155</v>
      </c>
      <c r="AU590" s="242" t="s">
        <v>81</v>
      </c>
      <c r="AV590" s="13" t="s">
        <v>79</v>
      </c>
      <c r="AW590" s="13" t="s">
        <v>34</v>
      </c>
      <c r="AX590" s="13" t="s">
        <v>72</v>
      </c>
      <c r="AY590" s="242" t="s">
        <v>144</v>
      </c>
    </row>
    <row r="591" spans="1:51" s="13" customFormat="1" ht="12">
      <c r="A591" s="13"/>
      <c r="B591" s="233"/>
      <c r="C591" s="234"/>
      <c r="D591" s="228" t="s">
        <v>155</v>
      </c>
      <c r="E591" s="235" t="s">
        <v>19</v>
      </c>
      <c r="F591" s="236" t="s">
        <v>650</v>
      </c>
      <c r="G591" s="234"/>
      <c r="H591" s="235" t="s">
        <v>19</v>
      </c>
      <c r="I591" s="237"/>
      <c r="J591" s="234"/>
      <c r="K591" s="234"/>
      <c r="L591" s="238"/>
      <c r="M591" s="239"/>
      <c r="N591" s="240"/>
      <c r="O591" s="240"/>
      <c r="P591" s="240"/>
      <c r="Q591" s="240"/>
      <c r="R591" s="240"/>
      <c r="S591" s="240"/>
      <c r="T591" s="24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2" t="s">
        <v>155</v>
      </c>
      <c r="AU591" s="242" t="s">
        <v>81</v>
      </c>
      <c r="AV591" s="13" t="s">
        <v>79</v>
      </c>
      <c r="AW591" s="13" t="s">
        <v>34</v>
      </c>
      <c r="AX591" s="13" t="s">
        <v>72</v>
      </c>
      <c r="AY591" s="242" t="s">
        <v>144</v>
      </c>
    </row>
    <row r="592" spans="1:51" s="14" customFormat="1" ht="12">
      <c r="A592" s="14"/>
      <c r="B592" s="243"/>
      <c r="C592" s="244"/>
      <c r="D592" s="228" t="s">
        <v>155</v>
      </c>
      <c r="E592" s="245" t="s">
        <v>19</v>
      </c>
      <c r="F592" s="246" t="s">
        <v>651</v>
      </c>
      <c r="G592" s="244"/>
      <c r="H592" s="247">
        <v>1.536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3" t="s">
        <v>155</v>
      </c>
      <c r="AU592" s="253" t="s">
        <v>81</v>
      </c>
      <c r="AV592" s="14" t="s">
        <v>81</v>
      </c>
      <c r="AW592" s="14" t="s">
        <v>34</v>
      </c>
      <c r="AX592" s="14" t="s">
        <v>72</v>
      </c>
      <c r="AY592" s="253" t="s">
        <v>144</v>
      </c>
    </row>
    <row r="593" spans="1:51" s="14" customFormat="1" ht="12">
      <c r="A593" s="14"/>
      <c r="B593" s="243"/>
      <c r="C593" s="244"/>
      <c r="D593" s="228" t="s">
        <v>155</v>
      </c>
      <c r="E593" s="245" t="s">
        <v>19</v>
      </c>
      <c r="F593" s="246" t="s">
        <v>652</v>
      </c>
      <c r="G593" s="244"/>
      <c r="H593" s="247">
        <v>7.44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155</v>
      </c>
      <c r="AU593" s="253" t="s">
        <v>81</v>
      </c>
      <c r="AV593" s="14" t="s">
        <v>81</v>
      </c>
      <c r="AW593" s="14" t="s">
        <v>34</v>
      </c>
      <c r="AX593" s="14" t="s">
        <v>72</v>
      </c>
      <c r="AY593" s="253" t="s">
        <v>144</v>
      </c>
    </row>
    <row r="594" spans="1:51" s="15" customFormat="1" ht="12">
      <c r="A594" s="15"/>
      <c r="B594" s="254"/>
      <c r="C594" s="255"/>
      <c r="D594" s="228" t="s">
        <v>155</v>
      </c>
      <c r="E594" s="256" t="s">
        <v>19</v>
      </c>
      <c r="F594" s="257" t="s">
        <v>158</v>
      </c>
      <c r="G594" s="255"/>
      <c r="H594" s="258">
        <v>8.976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4" t="s">
        <v>155</v>
      </c>
      <c r="AU594" s="264" t="s">
        <v>81</v>
      </c>
      <c r="AV594" s="15" t="s">
        <v>151</v>
      </c>
      <c r="AW594" s="15" t="s">
        <v>34</v>
      </c>
      <c r="AX594" s="15" t="s">
        <v>79</v>
      </c>
      <c r="AY594" s="264" t="s">
        <v>144</v>
      </c>
    </row>
    <row r="595" spans="1:65" s="2" customFormat="1" ht="14.4" customHeight="1">
      <c r="A595" s="40"/>
      <c r="B595" s="41"/>
      <c r="C595" s="215" t="s">
        <v>653</v>
      </c>
      <c r="D595" s="215" t="s">
        <v>146</v>
      </c>
      <c r="E595" s="216" t="s">
        <v>654</v>
      </c>
      <c r="F595" s="217" t="s">
        <v>655</v>
      </c>
      <c r="G595" s="218" t="s">
        <v>236</v>
      </c>
      <c r="H595" s="219">
        <v>5.695</v>
      </c>
      <c r="I595" s="220"/>
      <c r="J595" s="221">
        <f>ROUND(I595*H595,2)</f>
        <v>0</v>
      </c>
      <c r="K595" s="217" t="s">
        <v>150</v>
      </c>
      <c r="L595" s="46"/>
      <c r="M595" s="222" t="s">
        <v>19</v>
      </c>
      <c r="N595" s="223" t="s">
        <v>43</v>
      </c>
      <c r="O595" s="86"/>
      <c r="P595" s="224">
        <f>O595*H595</f>
        <v>0</v>
      </c>
      <c r="Q595" s="224">
        <v>2.45329</v>
      </c>
      <c r="R595" s="224">
        <f>Q595*H595</f>
        <v>13.97148655</v>
      </c>
      <c r="S595" s="224">
        <v>0</v>
      </c>
      <c r="T595" s="225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6" t="s">
        <v>151</v>
      </c>
      <c r="AT595" s="226" t="s">
        <v>146</v>
      </c>
      <c r="AU595" s="226" t="s">
        <v>81</v>
      </c>
      <c r="AY595" s="19" t="s">
        <v>144</v>
      </c>
      <c r="BE595" s="227">
        <f>IF(N595="základní",J595,0)</f>
        <v>0</v>
      </c>
      <c r="BF595" s="227">
        <f>IF(N595="snížená",J595,0)</f>
        <v>0</v>
      </c>
      <c r="BG595" s="227">
        <f>IF(N595="zákl. přenesená",J595,0)</f>
        <v>0</v>
      </c>
      <c r="BH595" s="227">
        <f>IF(N595="sníž. přenesená",J595,0)</f>
        <v>0</v>
      </c>
      <c r="BI595" s="227">
        <f>IF(N595="nulová",J595,0)</f>
        <v>0</v>
      </c>
      <c r="BJ595" s="19" t="s">
        <v>79</v>
      </c>
      <c r="BK595" s="227">
        <f>ROUND(I595*H595,2)</f>
        <v>0</v>
      </c>
      <c r="BL595" s="19" t="s">
        <v>151</v>
      </c>
      <c r="BM595" s="226" t="s">
        <v>656</v>
      </c>
    </row>
    <row r="596" spans="1:47" s="2" customFormat="1" ht="12">
      <c r="A596" s="40"/>
      <c r="B596" s="41"/>
      <c r="C596" s="42"/>
      <c r="D596" s="228" t="s">
        <v>153</v>
      </c>
      <c r="E596" s="42"/>
      <c r="F596" s="229" t="s">
        <v>657</v>
      </c>
      <c r="G596" s="42"/>
      <c r="H596" s="42"/>
      <c r="I596" s="230"/>
      <c r="J596" s="42"/>
      <c r="K596" s="42"/>
      <c r="L596" s="46"/>
      <c r="M596" s="231"/>
      <c r="N596" s="232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153</v>
      </c>
      <c r="AU596" s="19" t="s">
        <v>81</v>
      </c>
    </row>
    <row r="597" spans="1:51" s="13" customFormat="1" ht="12">
      <c r="A597" s="13"/>
      <c r="B597" s="233"/>
      <c r="C597" s="234"/>
      <c r="D597" s="228" t="s">
        <v>155</v>
      </c>
      <c r="E597" s="235" t="s">
        <v>19</v>
      </c>
      <c r="F597" s="236" t="s">
        <v>301</v>
      </c>
      <c r="G597" s="234"/>
      <c r="H597" s="235" t="s">
        <v>19</v>
      </c>
      <c r="I597" s="237"/>
      <c r="J597" s="234"/>
      <c r="K597" s="234"/>
      <c r="L597" s="238"/>
      <c r="M597" s="239"/>
      <c r="N597" s="240"/>
      <c r="O597" s="240"/>
      <c r="P597" s="240"/>
      <c r="Q597" s="240"/>
      <c r="R597" s="240"/>
      <c r="S597" s="240"/>
      <c r="T597" s="241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2" t="s">
        <v>155</v>
      </c>
      <c r="AU597" s="242" t="s">
        <v>81</v>
      </c>
      <c r="AV597" s="13" t="s">
        <v>79</v>
      </c>
      <c r="AW597" s="13" t="s">
        <v>34</v>
      </c>
      <c r="AX597" s="13" t="s">
        <v>72</v>
      </c>
      <c r="AY597" s="242" t="s">
        <v>144</v>
      </c>
    </row>
    <row r="598" spans="1:51" s="13" customFormat="1" ht="12">
      <c r="A598" s="13"/>
      <c r="B598" s="233"/>
      <c r="C598" s="234"/>
      <c r="D598" s="228" t="s">
        <v>155</v>
      </c>
      <c r="E598" s="235" t="s">
        <v>19</v>
      </c>
      <c r="F598" s="236" t="s">
        <v>255</v>
      </c>
      <c r="G598" s="234"/>
      <c r="H598" s="235" t="s">
        <v>19</v>
      </c>
      <c r="I598" s="237"/>
      <c r="J598" s="234"/>
      <c r="K598" s="234"/>
      <c r="L598" s="238"/>
      <c r="M598" s="239"/>
      <c r="N598" s="240"/>
      <c r="O598" s="240"/>
      <c r="P598" s="240"/>
      <c r="Q598" s="240"/>
      <c r="R598" s="240"/>
      <c r="S598" s="240"/>
      <c r="T598" s="24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2" t="s">
        <v>155</v>
      </c>
      <c r="AU598" s="242" t="s">
        <v>81</v>
      </c>
      <c r="AV598" s="13" t="s">
        <v>79</v>
      </c>
      <c r="AW598" s="13" t="s">
        <v>34</v>
      </c>
      <c r="AX598" s="13" t="s">
        <v>72</v>
      </c>
      <c r="AY598" s="242" t="s">
        <v>144</v>
      </c>
    </row>
    <row r="599" spans="1:51" s="14" customFormat="1" ht="12">
      <c r="A599" s="14"/>
      <c r="B599" s="243"/>
      <c r="C599" s="244"/>
      <c r="D599" s="228" t="s">
        <v>155</v>
      </c>
      <c r="E599" s="245" t="s">
        <v>19</v>
      </c>
      <c r="F599" s="246" t="s">
        <v>658</v>
      </c>
      <c r="G599" s="244"/>
      <c r="H599" s="247">
        <v>5.695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155</v>
      </c>
      <c r="AU599" s="253" t="s">
        <v>81</v>
      </c>
      <c r="AV599" s="14" t="s">
        <v>81</v>
      </c>
      <c r="AW599" s="14" t="s">
        <v>34</v>
      </c>
      <c r="AX599" s="14" t="s">
        <v>72</v>
      </c>
      <c r="AY599" s="253" t="s">
        <v>144</v>
      </c>
    </row>
    <row r="600" spans="1:51" s="15" customFormat="1" ht="12">
      <c r="A600" s="15"/>
      <c r="B600" s="254"/>
      <c r="C600" s="255"/>
      <c r="D600" s="228" t="s">
        <v>155</v>
      </c>
      <c r="E600" s="256" t="s">
        <v>19</v>
      </c>
      <c r="F600" s="257" t="s">
        <v>158</v>
      </c>
      <c r="G600" s="255"/>
      <c r="H600" s="258">
        <v>5.695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4" t="s">
        <v>155</v>
      </c>
      <c r="AU600" s="264" t="s">
        <v>81</v>
      </c>
      <c r="AV600" s="15" t="s">
        <v>151</v>
      </c>
      <c r="AW600" s="15" t="s">
        <v>34</v>
      </c>
      <c r="AX600" s="15" t="s">
        <v>79</v>
      </c>
      <c r="AY600" s="264" t="s">
        <v>144</v>
      </c>
    </row>
    <row r="601" spans="1:65" s="2" customFormat="1" ht="14.4" customHeight="1">
      <c r="A601" s="40"/>
      <c r="B601" s="41"/>
      <c r="C601" s="215" t="s">
        <v>659</v>
      </c>
      <c r="D601" s="215" t="s">
        <v>146</v>
      </c>
      <c r="E601" s="216" t="s">
        <v>660</v>
      </c>
      <c r="F601" s="217" t="s">
        <v>661</v>
      </c>
      <c r="G601" s="218" t="s">
        <v>149</v>
      </c>
      <c r="H601" s="219">
        <v>70.15</v>
      </c>
      <c r="I601" s="220"/>
      <c r="J601" s="221">
        <f>ROUND(I601*H601,2)</f>
        <v>0</v>
      </c>
      <c r="K601" s="217" t="s">
        <v>150</v>
      </c>
      <c r="L601" s="46"/>
      <c r="M601" s="222" t="s">
        <v>19</v>
      </c>
      <c r="N601" s="223" t="s">
        <v>43</v>
      </c>
      <c r="O601" s="86"/>
      <c r="P601" s="224">
        <f>O601*H601</f>
        <v>0</v>
      </c>
      <c r="Q601" s="224">
        <v>0.00269</v>
      </c>
      <c r="R601" s="224">
        <f>Q601*H601</f>
        <v>0.18870350000000002</v>
      </c>
      <c r="S601" s="224">
        <v>0</v>
      </c>
      <c r="T601" s="225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6" t="s">
        <v>151</v>
      </c>
      <c r="AT601" s="226" t="s">
        <v>146</v>
      </c>
      <c r="AU601" s="226" t="s">
        <v>81</v>
      </c>
      <c r="AY601" s="19" t="s">
        <v>144</v>
      </c>
      <c r="BE601" s="227">
        <f>IF(N601="základní",J601,0)</f>
        <v>0</v>
      </c>
      <c r="BF601" s="227">
        <f>IF(N601="snížená",J601,0)</f>
        <v>0</v>
      </c>
      <c r="BG601" s="227">
        <f>IF(N601="zákl. přenesená",J601,0)</f>
        <v>0</v>
      </c>
      <c r="BH601" s="227">
        <f>IF(N601="sníž. přenesená",J601,0)</f>
        <v>0</v>
      </c>
      <c r="BI601" s="227">
        <f>IF(N601="nulová",J601,0)</f>
        <v>0</v>
      </c>
      <c r="BJ601" s="19" t="s">
        <v>79</v>
      </c>
      <c r="BK601" s="227">
        <f>ROUND(I601*H601,2)</f>
        <v>0</v>
      </c>
      <c r="BL601" s="19" t="s">
        <v>151</v>
      </c>
      <c r="BM601" s="226" t="s">
        <v>662</v>
      </c>
    </row>
    <row r="602" spans="1:47" s="2" customFormat="1" ht="12">
      <c r="A602" s="40"/>
      <c r="B602" s="41"/>
      <c r="C602" s="42"/>
      <c r="D602" s="228" t="s">
        <v>153</v>
      </c>
      <c r="E602" s="42"/>
      <c r="F602" s="229" t="s">
        <v>663</v>
      </c>
      <c r="G602" s="42"/>
      <c r="H602" s="42"/>
      <c r="I602" s="230"/>
      <c r="J602" s="42"/>
      <c r="K602" s="42"/>
      <c r="L602" s="46"/>
      <c r="M602" s="231"/>
      <c r="N602" s="232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153</v>
      </c>
      <c r="AU602" s="19" t="s">
        <v>81</v>
      </c>
    </row>
    <row r="603" spans="1:51" s="13" customFormat="1" ht="12">
      <c r="A603" s="13"/>
      <c r="B603" s="233"/>
      <c r="C603" s="234"/>
      <c r="D603" s="228" t="s">
        <v>155</v>
      </c>
      <c r="E603" s="235" t="s">
        <v>19</v>
      </c>
      <c r="F603" s="236" t="s">
        <v>301</v>
      </c>
      <c r="G603" s="234"/>
      <c r="H603" s="235" t="s">
        <v>19</v>
      </c>
      <c r="I603" s="237"/>
      <c r="J603" s="234"/>
      <c r="K603" s="234"/>
      <c r="L603" s="238"/>
      <c r="M603" s="239"/>
      <c r="N603" s="240"/>
      <c r="O603" s="240"/>
      <c r="P603" s="240"/>
      <c r="Q603" s="240"/>
      <c r="R603" s="240"/>
      <c r="S603" s="240"/>
      <c r="T603" s="24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2" t="s">
        <v>155</v>
      </c>
      <c r="AU603" s="242" t="s">
        <v>81</v>
      </c>
      <c r="AV603" s="13" t="s">
        <v>79</v>
      </c>
      <c r="AW603" s="13" t="s">
        <v>34</v>
      </c>
      <c r="AX603" s="13" t="s">
        <v>72</v>
      </c>
      <c r="AY603" s="242" t="s">
        <v>144</v>
      </c>
    </row>
    <row r="604" spans="1:51" s="13" customFormat="1" ht="12">
      <c r="A604" s="13"/>
      <c r="B604" s="233"/>
      <c r="C604" s="234"/>
      <c r="D604" s="228" t="s">
        <v>155</v>
      </c>
      <c r="E604" s="235" t="s">
        <v>19</v>
      </c>
      <c r="F604" s="236" t="s">
        <v>255</v>
      </c>
      <c r="G604" s="234"/>
      <c r="H604" s="235" t="s">
        <v>19</v>
      </c>
      <c r="I604" s="237"/>
      <c r="J604" s="234"/>
      <c r="K604" s="234"/>
      <c r="L604" s="238"/>
      <c r="M604" s="239"/>
      <c r="N604" s="240"/>
      <c r="O604" s="240"/>
      <c r="P604" s="240"/>
      <c r="Q604" s="240"/>
      <c r="R604" s="240"/>
      <c r="S604" s="240"/>
      <c r="T604" s="24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155</v>
      </c>
      <c r="AU604" s="242" t="s">
        <v>81</v>
      </c>
      <c r="AV604" s="13" t="s">
        <v>79</v>
      </c>
      <c r="AW604" s="13" t="s">
        <v>34</v>
      </c>
      <c r="AX604" s="13" t="s">
        <v>72</v>
      </c>
      <c r="AY604" s="242" t="s">
        <v>144</v>
      </c>
    </row>
    <row r="605" spans="1:51" s="14" customFormat="1" ht="12">
      <c r="A605" s="14"/>
      <c r="B605" s="243"/>
      <c r="C605" s="244"/>
      <c r="D605" s="228" t="s">
        <v>155</v>
      </c>
      <c r="E605" s="245" t="s">
        <v>19</v>
      </c>
      <c r="F605" s="246" t="s">
        <v>664</v>
      </c>
      <c r="G605" s="244"/>
      <c r="H605" s="247">
        <v>5.25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3" t="s">
        <v>155</v>
      </c>
      <c r="AU605" s="253" t="s">
        <v>81</v>
      </c>
      <c r="AV605" s="14" t="s">
        <v>81</v>
      </c>
      <c r="AW605" s="14" t="s">
        <v>34</v>
      </c>
      <c r="AX605" s="14" t="s">
        <v>72</v>
      </c>
      <c r="AY605" s="253" t="s">
        <v>144</v>
      </c>
    </row>
    <row r="606" spans="1:51" s="14" customFormat="1" ht="12">
      <c r="A606" s="14"/>
      <c r="B606" s="243"/>
      <c r="C606" s="244"/>
      <c r="D606" s="228" t="s">
        <v>155</v>
      </c>
      <c r="E606" s="245" t="s">
        <v>19</v>
      </c>
      <c r="F606" s="246" t="s">
        <v>665</v>
      </c>
      <c r="G606" s="244"/>
      <c r="H606" s="247">
        <v>8.26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3" t="s">
        <v>155</v>
      </c>
      <c r="AU606" s="253" t="s">
        <v>81</v>
      </c>
      <c r="AV606" s="14" t="s">
        <v>81</v>
      </c>
      <c r="AW606" s="14" t="s">
        <v>34</v>
      </c>
      <c r="AX606" s="14" t="s">
        <v>72</v>
      </c>
      <c r="AY606" s="253" t="s">
        <v>144</v>
      </c>
    </row>
    <row r="607" spans="1:51" s="13" customFormat="1" ht="12">
      <c r="A607" s="13"/>
      <c r="B607" s="233"/>
      <c r="C607" s="234"/>
      <c r="D607" s="228" t="s">
        <v>155</v>
      </c>
      <c r="E607" s="235" t="s">
        <v>19</v>
      </c>
      <c r="F607" s="236" t="s">
        <v>666</v>
      </c>
      <c r="G607" s="234"/>
      <c r="H607" s="235" t="s">
        <v>19</v>
      </c>
      <c r="I607" s="237"/>
      <c r="J607" s="234"/>
      <c r="K607" s="234"/>
      <c r="L607" s="238"/>
      <c r="M607" s="239"/>
      <c r="N607" s="240"/>
      <c r="O607" s="240"/>
      <c r="P607" s="240"/>
      <c r="Q607" s="240"/>
      <c r="R607" s="240"/>
      <c r="S607" s="240"/>
      <c r="T607" s="24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2" t="s">
        <v>155</v>
      </c>
      <c r="AU607" s="242" t="s">
        <v>81</v>
      </c>
      <c r="AV607" s="13" t="s">
        <v>79</v>
      </c>
      <c r="AW607" s="13" t="s">
        <v>34</v>
      </c>
      <c r="AX607" s="13" t="s">
        <v>72</v>
      </c>
      <c r="AY607" s="242" t="s">
        <v>144</v>
      </c>
    </row>
    <row r="608" spans="1:51" s="14" customFormat="1" ht="12">
      <c r="A608" s="14"/>
      <c r="B608" s="243"/>
      <c r="C608" s="244"/>
      <c r="D608" s="228" t="s">
        <v>155</v>
      </c>
      <c r="E608" s="245" t="s">
        <v>19</v>
      </c>
      <c r="F608" s="246" t="s">
        <v>667</v>
      </c>
      <c r="G608" s="244"/>
      <c r="H608" s="247">
        <v>1.92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3" t="s">
        <v>155</v>
      </c>
      <c r="AU608" s="253" t="s">
        <v>81</v>
      </c>
      <c r="AV608" s="14" t="s">
        <v>81</v>
      </c>
      <c r="AW608" s="14" t="s">
        <v>34</v>
      </c>
      <c r="AX608" s="14" t="s">
        <v>72</v>
      </c>
      <c r="AY608" s="253" t="s">
        <v>144</v>
      </c>
    </row>
    <row r="609" spans="1:51" s="14" customFormat="1" ht="12">
      <c r="A609" s="14"/>
      <c r="B609" s="243"/>
      <c r="C609" s="244"/>
      <c r="D609" s="228" t="s">
        <v>155</v>
      </c>
      <c r="E609" s="245" t="s">
        <v>19</v>
      </c>
      <c r="F609" s="246" t="s">
        <v>668</v>
      </c>
      <c r="G609" s="244"/>
      <c r="H609" s="247">
        <v>5.12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3" t="s">
        <v>155</v>
      </c>
      <c r="AU609" s="253" t="s">
        <v>81</v>
      </c>
      <c r="AV609" s="14" t="s">
        <v>81</v>
      </c>
      <c r="AW609" s="14" t="s">
        <v>34</v>
      </c>
      <c r="AX609" s="14" t="s">
        <v>72</v>
      </c>
      <c r="AY609" s="253" t="s">
        <v>144</v>
      </c>
    </row>
    <row r="610" spans="1:51" s="14" customFormat="1" ht="12">
      <c r="A610" s="14"/>
      <c r="B610" s="243"/>
      <c r="C610" s="244"/>
      <c r="D610" s="228" t="s">
        <v>155</v>
      </c>
      <c r="E610" s="245" t="s">
        <v>19</v>
      </c>
      <c r="F610" s="246" t="s">
        <v>669</v>
      </c>
      <c r="G610" s="244"/>
      <c r="H610" s="247">
        <v>49.6</v>
      </c>
      <c r="I610" s="248"/>
      <c r="J610" s="244"/>
      <c r="K610" s="244"/>
      <c r="L610" s="249"/>
      <c r="M610" s="250"/>
      <c r="N610" s="251"/>
      <c r="O610" s="251"/>
      <c r="P610" s="251"/>
      <c r="Q610" s="251"/>
      <c r="R610" s="251"/>
      <c r="S610" s="251"/>
      <c r="T610" s="25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3" t="s">
        <v>155</v>
      </c>
      <c r="AU610" s="253" t="s">
        <v>81</v>
      </c>
      <c r="AV610" s="14" t="s">
        <v>81</v>
      </c>
      <c r="AW610" s="14" t="s">
        <v>34</v>
      </c>
      <c r="AX610" s="14" t="s">
        <v>72</v>
      </c>
      <c r="AY610" s="253" t="s">
        <v>144</v>
      </c>
    </row>
    <row r="611" spans="1:51" s="15" customFormat="1" ht="12">
      <c r="A611" s="15"/>
      <c r="B611" s="254"/>
      <c r="C611" s="255"/>
      <c r="D611" s="228" t="s">
        <v>155</v>
      </c>
      <c r="E611" s="256" t="s">
        <v>19</v>
      </c>
      <c r="F611" s="257" t="s">
        <v>158</v>
      </c>
      <c r="G611" s="255"/>
      <c r="H611" s="258">
        <v>70.15</v>
      </c>
      <c r="I611" s="259"/>
      <c r="J611" s="255"/>
      <c r="K611" s="255"/>
      <c r="L611" s="260"/>
      <c r="M611" s="261"/>
      <c r="N611" s="262"/>
      <c r="O611" s="262"/>
      <c r="P611" s="262"/>
      <c r="Q611" s="262"/>
      <c r="R611" s="262"/>
      <c r="S611" s="262"/>
      <c r="T611" s="263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64" t="s">
        <v>155</v>
      </c>
      <c r="AU611" s="264" t="s">
        <v>81</v>
      </c>
      <c r="AV611" s="15" t="s">
        <v>151</v>
      </c>
      <c r="AW611" s="15" t="s">
        <v>34</v>
      </c>
      <c r="AX611" s="15" t="s">
        <v>79</v>
      </c>
      <c r="AY611" s="264" t="s">
        <v>144</v>
      </c>
    </row>
    <row r="612" spans="1:65" s="2" customFormat="1" ht="14.4" customHeight="1">
      <c r="A612" s="40"/>
      <c r="B612" s="41"/>
      <c r="C612" s="215" t="s">
        <v>670</v>
      </c>
      <c r="D612" s="215" t="s">
        <v>146</v>
      </c>
      <c r="E612" s="216" t="s">
        <v>671</v>
      </c>
      <c r="F612" s="217" t="s">
        <v>672</v>
      </c>
      <c r="G612" s="218" t="s">
        <v>149</v>
      </c>
      <c r="H612" s="219">
        <v>70.15</v>
      </c>
      <c r="I612" s="220"/>
      <c r="J612" s="221">
        <f>ROUND(I612*H612,2)</f>
        <v>0</v>
      </c>
      <c r="K612" s="217" t="s">
        <v>150</v>
      </c>
      <c r="L612" s="46"/>
      <c r="M612" s="222" t="s">
        <v>19</v>
      </c>
      <c r="N612" s="223" t="s">
        <v>43</v>
      </c>
      <c r="O612" s="86"/>
      <c r="P612" s="224">
        <f>O612*H612</f>
        <v>0</v>
      </c>
      <c r="Q612" s="224">
        <v>0</v>
      </c>
      <c r="R612" s="224">
        <f>Q612*H612</f>
        <v>0</v>
      </c>
      <c r="S612" s="224">
        <v>0</v>
      </c>
      <c r="T612" s="225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6" t="s">
        <v>151</v>
      </c>
      <c r="AT612" s="226" t="s">
        <v>146</v>
      </c>
      <c r="AU612" s="226" t="s">
        <v>81</v>
      </c>
      <c r="AY612" s="19" t="s">
        <v>144</v>
      </c>
      <c r="BE612" s="227">
        <f>IF(N612="základní",J612,0)</f>
        <v>0</v>
      </c>
      <c r="BF612" s="227">
        <f>IF(N612="snížená",J612,0)</f>
        <v>0</v>
      </c>
      <c r="BG612" s="227">
        <f>IF(N612="zákl. přenesená",J612,0)</f>
        <v>0</v>
      </c>
      <c r="BH612" s="227">
        <f>IF(N612="sníž. přenesená",J612,0)</f>
        <v>0</v>
      </c>
      <c r="BI612" s="227">
        <f>IF(N612="nulová",J612,0)</f>
        <v>0</v>
      </c>
      <c r="BJ612" s="19" t="s">
        <v>79</v>
      </c>
      <c r="BK612" s="227">
        <f>ROUND(I612*H612,2)</f>
        <v>0</v>
      </c>
      <c r="BL612" s="19" t="s">
        <v>151</v>
      </c>
      <c r="BM612" s="226" t="s">
        <v>673</v>
      </c>
    </row>
    <row r="613" spans="1:47" s="2" customFormat="1" ht="12">
      <c r="A613" s="40"/>
      <c r="B613" s="41"/>
      <c r="C613" s="42"/>
      <c r="D613" s="228" t="s">
        <v>153</v>
      </c>
      <c r="E613" s="42"/>
      <c r="F613" s="229" t="s">
        <v>674</v>
      </c>
      <c r="G613" s="42"/>
      <c r="H613" s="42"/>
      <c r="I613" s="230"/>
      <c r="J613" s="42"/>
      <c r="K613" s="42"/>
      <c r="L613" s="46"/>
      <c r="M613" s="231"/>
      <c r="N613" s="232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153</v>
      </c>
      <c r="AU613" s="19" t="s">
        <v>81</v>
      </c>
    </row>
    <row r="614" spans="1:51" s="13" customFormat="1" ht="12">
      <c r="A614" s="13"/>
      <c r="B614" s="233"/>
      <c r="C614" s="234"/>
      <c r="D614" s="228" t="s">
        <v>155</v>
      </c>
      <c r="E614" s="235" t="s">
        <v>19</v>
      </c>
      <c r="F614" s="236" t="s">
        <v>301</v>
      </c>
      <c r="G614" s="234"/>
      <c r="H614" s="235" t="s">
        <v>19</v>
      </c>
      <c r="I614" s="237"/>
      <c r="J614" s="234"/>
      <c r="K614" s="234"/>
      <c r="L614" s="238"/>
      <c r="M614" s="239"/>
      <c r="N614" s="240"/>
      <c r="O614" s="240"/>
      <c r="P614" s="240"/>
      <c r="Q614" s="240"/>
      <c r="R614" s="240"/>
      <c r="S614" s="240"/>
      <c r="T614" s="24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2" t="s">
        <v>155</v>
      </c>
      <c r="AU614" s="242" t="s">
        <v>81</v>
      </c>
      <c r="AV614" s="13" t="s">
        <v>79</v>
      </c>
      <c r="AW614" s="13" t="s">
        <v>34</v>
      </c>
      <c r="AX614" s="13" t="s">
        <v>72</v>
      </c>
      <c r="AY614" s="242" t="s">
        <v>144</v>
      </c>
    </row>
    <row r="615" spans="1:51" s="14" customFormat="1" ht="12">
      <c r="A615" s="14"/>
      <c r="B615" s="243"/>
      <c r="C615" s="244"/>
      <c r="D615" s="228" t="s">
        <v>155</v>
      </c>
      <c r="E615" s="245" t="s">
        <v>19</v>
      </c>
      <c r="F615" s="246" t="s">
        <v>675</v>
      </c>
      <c r="G615" s="244"/>
      <c r="H615" s="247">
        <v>70.15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3" t="s">
        <v>155</v>
      </c>
      <c r="AU615" s="253" t="s">
        <v>81</v>
      </c>
      <c r="AV615" s="14" t="s">
        <v>81</v>
      </c>
      <c r="AW615" s="14" t="s">
        <v>34</v>
      </c>
      <c r="AX615" s="14" t="s">
        <v>72</v>
      </c>
      <c r="AY615" s="253" t="s">
        <v>144</v>
      </c>
    </row>
    <row r="616" spans="1:51" s="15" customFormat="1" ht="12">
      <c r="A616" s="15"/>
      <c r="B616" s="254"/>
      <c r="C616" s="255"/>
      <c r="D616" s="228" t="s">
        <v>155</v>
      </c>
      <c r="E616" s="256" t="s">
        <v>19</v>
      </c>
      <c r="F616" s="257" t="s">
        <v>158</v>
      </c>
      <c r="G616" s="255"/>
      <c r="H616" s="258">
        <v>70.15</v>
      </c>
      <c r="I616" s="259"/>
      <c r="J616" s="255"/>
      <c r="K616" s="255"/>
      <c r="L616" s="260"/>
      <c r="M616" s="261"/>
      <c r="N616" s="262"/>
      <c r="O616" s="262"/>
      <c r="P616" s="262"/>
      <c r="Q616" s="262"/>
      <c r="R616" s="262"/>
      <c r="S616" s="262"/>
      <c r="T616" s="263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64" t="s">
        <v>155</v>
      </c>
      <c r="AU616" s="264" t="s">
        <v>81</v>
      </c>
      <c r="AV616" s="15" t="s">
        <v>151</v>
      </c>
      <c r="AW616" s="15" t="s">
        <v>34</v>
      </c>
      <c r="AX616" s="15" t="s">
        <v>79</v>
      </c>
      <c r="AY616" s="264" t="s">
        <v>144</v>
      </c>
    </row>
    <row r="617" spans="1:65" s="2" customFormat="1" ht="14.4" customHeight="1">
      <c r="A617" s="40"/>
      <c r="B617" s="41"/>
      <c r="C617" s="215" t="s">
        <v>676</v>
      </c>
      <c r="D617" s="215" t="s">
        <v>146</v>
      </c>
      <c r="E617" s="216" t="s">
        <v>677</v>
      </c>
      <c r="F617" s="217" t="s">
        <v>678</v>
      </c>
      <c r="G617" s="218" t="s">
        <v>149</v>
      </c>
      <c r="H617" s="219">
        <v>350</v>
      </c>
      <c r="I617" s="220"/>
      <c r="J617" s="221">
        <f>ROUND(I617*H617,2)</f>
        <v>0</v>
      </c>
      <c r="K617" s="217" t="s">
        <v>150</v>
      </c>
      <c r="L617" s="46"/>
      <c r="M617" s="222" t="s">
        <v>19</v>
      </c>
      <c r="N617" s="223" t="s">
        <v>43</v>
      </c>
      <c r="O617" s="86"/>
      <c r="P617" s="224">
        <f>O617*H617</f>
        <v>0</v>
      </c>
      <c r="Q617" s="224">
        <v>0.0006</v>
      </c>
      <c r="R617" s="224">
        <f>Q617*H617</f>
        <v>0.21</v>
      </c>
      <c r="S617" s="224">
        <v>0</v>
      </c>
      <c r="T617" s="225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26" t="s">
        <v>151</v>
      </c>
      <c r="AT617" s="226" t="s">
        <v>146</v>
      </c>
      <c r="AU617" s="226" t="s">
        <v>81</v>
      </c>
      <c r="AY617" s="19" t="s">
        <v>144</v>
      </c>
      <c r="BE617" s="227">
        <f>IF(N617="základní",J617,0)</f>
        <v>0</v>
      </c>
      <c r="BF617" s="227">
        <f>IF(N617="snížená",J617,0)</f>
        <v>0</v>
      </c>
      <c r="BG617" s="227">
        <f>IF(N617="zákl. přenesená",J617,0)</f>
        <v>0</v>
      </c>
      <c r="BH617" s="227">
        <f>IF(N617="sníž. přenesená",J617,0)</f>
        <v>0</v>
      </c>
      <c r="BI617" s="227">
        <f>IF(N617="nulová",J617,0)</f>
        <v>0</v>
      </c>
      <c r="BJ617" s="19" t="s">
        <v>79</v>
      </c>
      <c r="BK617" s="227">
        <f>ROUND(I617*H617,2)</f>
        <v>0</v>
      </c>
      <c r="BL617" s="19" t="s">
        <v>151</v>
      </c>
      <c r="BM617" s="226" t="s">
        <v>679</v>
      </c>
    </row>
    <row r="618" spans="1:47" s="2" customFormat="1" ht="12">
      <c r="A618" s="40"/>
      <c r="B618" s="41"/>
      <c r="C618" s="42"/>
      <c r="D618" s="228" t="s">
        <v>153</v>
      </c>
      <c r="E618" s="42"/>
      <c r="F618" s="229" t="s">
        <v>680</v>
      </c>
      <c r="G618" s="42"/>
      <c r="H618" s="42"/>
      <c r="I618" s="230"/>
      <c r="J618" s="42"/>
      <c r="K618" s="42"/>
      <c r="L618" s="46"/>
      <c r="M618" s="231"/>
      <c r="N618" s="232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153</v>
      </c>
      <c r="AU618" s="19" t="s">
        <v>81</v>
      </c>
    </row>
    <row r="619" spans="1:51" s="13" customFormat="1" ht="12">
      <c r="A619" s="13"/>
      <c r="B619" s="233"/>
      <c r="C619" s="234"/>
      <c r="D619" s="228" t="s">
        <v>155</v>
      </c>
      <c r="E619" s="235" t="s">
        <v>19</v>
      </c>
      <c r="F619" s="236" t="s">
        <v>474</v>
      </c>
      <c r="G619" s="234"/>
      <c r="H619" s="235" t="s">
        <v>19</v>
      </c>
      <c r="I619" s="237"/>
      <c r="J619" s="234"/>
      <c r="K619" s="234"/>
      <c r="L619" s="238"/>
      <c r="M619" s="239"/>
      <c r="N619" s="240"/>
      <c r="O619" s="240"/>
      <c r="P619" s="240"/>
      <c r="Q619" s="240"/>
      <c r="R619" s="240"/>
      <c r="S619" s="240"/>
      <c r="T619" s="241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2" t="s">
        <v>155</v>
      </c>
      <c r="AU619" s="242" t="s">
        <v>81</v>
      </c>
      <c r="AV619" s="13" t="s">
        <v>79</v>
      </c>
      <c r="AW619" s="13" t="s">
        <v>34</v>
      </c>
      <c r="AX619" s="13" t="s">
        <v>72</v>
      </c>
      <c r="AY619" s="242" t="s">
        <v>144</v>
      </c>
    </row>
    <row r="620" spans="1:51" s="14" customFormat="1" ht="12">
      <c r="A620" s="14"/>
      <c r="B620" s="243"/>
      <c r="C620" s="244"/>
      <c r="D620" s="228" t="s">
        <v>155</v>
      </c>
      <c r="E620" s="245" t="s">
        <v>19</v>
      </c>
      <c r="F620" s="246" t="s">
        <v>605</v>
      </c>
      <c r="G620" s="244"/>
      <c r="H620" s="247">
        <v>350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3" t="s">
        <v>155</v>
      </c>
      <c r="AU620" s="253" t="s">
        <v>81</v>
      </c>
      <c r="AV620" s="14" t="s">
        <v>81</v>
      </c>
      <c r="AW620" s="14" t="s">
        <v>34</v>
      </c>
      <c r="AX620" s="14" t="s">
        <v>72</v>
      </c>
      <c r="AY620" s="253" t="s">
        <v>144</v>
      </c>
    </row>
    <row r="621" spans="1:51" s="15" customFormat="1" ht="12">
      <c r="A621" s="15"/>
      <c r="B621" s="254"/>
      <c r="C621" s="255"/>
      <c r="D621" s="228" t="s">
        <v>155</v>
      </c>
      <c r="E621" s="256" t="s">
        <v>19</v>
      </c>
      <c r="F621" s="257" t="s">
        <v>158</v>
      </c>
      <c r="G621" s="255"/>
      <c r="H621" s="258">
        <v>350</v>
      </c>
      <c r="I621" s="259"/>
      <c r="J621" s="255"/>
      <c r="K621" s="255"/>
      <c r="L621" s="260"/>
      <c r="M621" s="261"/>
      <c r="N621" s="262"/>
      <c r="O621" s="262"/>
      <c r="P621" s="262"/>
      <c r="Q621" s="262"/>
      <c r="R621" s="262"/>
      <c r="S621" s="262"/>
      <c r="T621" s="263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64" t="s">
        <v>155</v>
      </c>
      <c r="AU621" s="264" t="s">
        <v>81</v>
      </c>
      <c r="AV621" s="15" t="s">
        <v>151</v>
      </c>
      <c r="AW621" s="15" t="s">
        <v>34</v>
      </c>
      <c r="AX621" s="15" t="s">
        <v>79</v>
      </c>
      <c r="AY621" s="264" t="s">
        <v>144</v>
      </c>
    </row>
    <row r="622" spans="1:65" s="2" customFormat="1" ht="14.4" customHeight="1">
      <c r="A622" s="40"/>
      <c r="B622" s="41"/>
      <c r="C622" s="277" t="s">
        <v>681</v>
      </c>
      <c r="D622" s="277" t="s">
        <v>492</v>
      </c>
      <c r="E622" s="278" t="s">
        <v>682</v>
      </c>
      <c r="F622" s="279" t="s">
        <v>683</v>
      </c>
      <c r="G622" s="280" t="s">
        <v>457</v>
      </c>
      <c r="H622" s="281">
        <v>28</v>
      </c>
      <c r="I622" s="282"/>
      <c r="J622" s="283">
        <f>ROUND(I622*H622,2)</f>
        <v>0</v>
      </c>
      <c r="K622" s="279" t="s">
        <v>150</v>
      </c>
      <c r="L622" s="284"/>
      <c r="M622" s="285" t="s">
        <v>19</v>
      </c>
      <c r="N622" s="286" t="s">
        <v>43</v>
      </c>
      <c r="O622" s="86"/>
      <c r="P622" s="224">
        <f>O622*H622</f>
        <v>0</v>
      </c>
      <c r="Q622" s="224">
        <v>1</v>
      </c>
      <c r="R622" s="224">
        <f>Q622*H622</f>
        <v>28</v>
      </c>
      <c r="S622" s="224">
        <v>0</v>
      </c>
      <c r="T622" s="225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6" t="s">
        <v>197</v>
      </c>
      <c r="AT622" s="226" t="s">
        <v>492</v>
      </c>
      <c r="AU622" s="226" t="s">
        <v>81</v>
      </c>
      <c r="AY622" s="19" t="s">
        <v>144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19" t="s">
        <v>79</v>
      </c>
      <c r="BK622" s="227">
        <f>ROUND(I622*H622,2)</f>
        <v>0</v>
      </c>
      <c r="BL622" s="19" t="s">
        <v>151</v>
      </c>
      <c r="BM622" s="226" t="s">
        <v>684</v>
      </c>
    </row>
    <row r="623" spans="1:47" s="2" customFormat="1" ht="12">
      <c r="A623" s="40"/>
      <c r="B623" s="41"/>
      <c r="C623" s="42"/>
      <c r="D623" s="228" t="s">
        <v>153</v>
      </c>
      <c r="E623" s="42"/>
      <c r="F623" s="229" t="s">
        <v>683</v>
      </c>
      <c r="G623" s="42"/>
      <c r="H623" s="42"/>
      <c r="I623" s="230"/>
      <c r="J623" s="42"/>
      <c r="K623" s="42"/>
      <c r="L623" s="46"/>
      <c r="M623" s="231"/>
      <c r="N623" s="232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153</v>
      </c>
      <c r="AU623" s="19" t="s">
        <v>81</v>
      </c>
    </row>
    <row r="624" spans="1:47" s="2" customFormat="1" ht="12">
      <c r="A624" s="40"/>
      <c r="B624" s="41"/>
      <c r="C624" s="42"/>
      <c r="D624" s="228" t="s">
        <v>466</v>
      </c>
      <c r="E624" s="42"/>
      <c r="F624" s="276" t="s">
        <v>685</v>
      </c>
      <c r="G624" s="42"/>
      <c r="H624" s="42"/>
      <c r="I624" s="230"/>
      <c r="J624" s="42"/>
      <c r="K624" s="42"/>
      <c r="L624" s="46"/>
      <c r="M624" s="231"/>
      <c r="N624" s="232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466</v>
      </c>
      <c r="AU624" s="19" t="s">
        <v>81</v>
      </c>
    </row>
    <row r="625" spans="1:51" s="13" customFormat="1" ht="12">
      <c r="A625" s="13"/>
      <c r="B625" s="233"/>
      <c r="C625" s="234"/>
      <c r="D625" s="228" t="s">
        <v>155</v>
      </c>
      <c r="E625" s="235" t="s">
        <v>19</v>
      </c>
      <c r="F625" s="236" t="s">
        <v>686</v>
      </c>
      <c r="G625" s="234"/>
      <c r="H625" s="235" t="s">
        <v>19</v>
      </c>
      <c r="I625" s="237"/>
      <c r="J625" s="234"/>
      <c r="K625" s="234"/>
      <c r="L625" s="238"/>
      <c r="M625" s="239"/>
      <c r="N625" s="240"/>
      <c r="O625" s="240"/>
      <c r="P625" s="240"/>
      <c r="Q625" s="240"/>
      <c r="R625" s="240"/>
      <c r="S625" s="240"/>
      <c r="T625" s="24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155</v>
      </c>
      <c r="AU625" s="242" t="s">
        <v>81</v>
      </c>
      <c r="AV625" s="13" t="s">
        <v>79</v>
      </c>
      <c r="AW625" s="13" t="s">
        <v>34</v>
      </c>
      <c r="AX625" s="13" t="s">
        <v>72</v>
      </c>
      <c r="AY625" s="242" t="s">
        <v>144</v>
      </c>
    </row>
    <row r="626" spans="1:51" s="13" customFormat="1" ht="12">
      <c r="A626" s="13"/>
      <c r="B626" s="233"/>
      <c r="C626" s="234"/>
      <c r="D626" s="228" t="s">
        <v>155</v>
      </c>
      <c r="E626" s="235" t="s">
        <v>19</v>
      </c>
      <c r="F626" s="236" t="s">
        <v>687</v>
      </c>
      <c r="G626" s="234"/>
      <c r="H626" s="235" t="s">
        <v>19</v>
      </c>
      <c r="I626" s="237"/>
      <c r="J626" s="234"/>
      <c r="K626" s="234"/>
      <c r="L626" s="238"/>
      <c r="M626" s="239"/>
      <c r="N626" s="240"/>
      <c r="O626" s="240"/>
      <c r="P626" s="240"/>
      <c r="Q626" s="240"/>
      <c r="R626" s="240"/>
      <c r="S626" s="240"/>
      <c r="T626" s="241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2" t="s">
        <v>155</v>
      </c>
      <c r="AU626" s="242" t="s">
        <v>81</v>
      </c>
      <c r="AV626" s="13" t="s">
        <v>79</v>
      </c>
      <c r="AW626" s="13" t="s">
        <v>34</v>
      </c>
      <c r="AX626" s="13" t="s">
        <v>72</v>
      </c>
      <c r="AY626" s="242" t="s">
        <v>144</v>
      </c>
    </row>
    <row r="627" spans="1:51" s="13" customFormat="1" ht="12">
      <c r="A627" s="13"/>
      <c r="B627" s="233"/>
      <c r="C627" s="234"/>
      <c r="D627" s="228" t="s">
        <v>155</v>
      </c>
      <c r="E627" s="235" t="s">
        <v>19</v>
      </c>
      <c r="F627" s="236" t="s">
        <v>688</v>
      </c>
      <c r="G627" s="234"/>
      <c r="H627" s="235" t="s">
        <v>19</v>
      </c>
      <c r="I627" s="237"/>
      <c r="J627" s="234"/>
      <c r="K627" s="234"/>
      <c r="L627" s="238"/>
      <c r="M627" s="239"/>
      <c r="N627" s="240"/>
      <c r="O627" s="240"/>
      <c r="P627" s="240"/>
      <c r="Q627" s="240"/>
      <c r="R627" s="240"/>
      <c r="S627" s="240"/>
      <c r="T627" s="24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2" t="s">
        <v>155</v>
      </c>
      <c r="AU627" s="242" t="s">
        <v>81</v>
      </c>
      <c r="AV627" s="13" t="s">
        <v>79</v>
      </c>
      <c r="AW627" s="13" t="s">
        <v>34</v>
      </c>
      <c r="AX627" s="13" t="s">
        <v>72</v>
      </c>
      <c r="AY627" s="242" t="s">
        <v>144</v>
      </c>
    </row>
    <row r="628" spans="1:51" s="14" customFormat="1" ht="12">
      <c r="A628" s="14"/>
      <c r="B628" s="243"/>
      <c r="C628" s="244"/>
      <c r="D628" s="228" t="s">
        <v>155</v>
      </c>
      <c r="E628" s="245" t="s">
        <v>19</v>
      </c>
      <c r="F628" s="246" t="s">
        <v>689</v>
      </c>
      <c r="G628" s="244"/>
      <c r="H628" s="247">
        <v>28</v>
      </c>
      <c r="I628" s="248"/>
      <c r="J628" s="244"/>
      <c r="K628" s="244"/>
      <c r="L628" s="249"/>
      <c r="M628" s="250"/>
      <c r="N628" s="251"/>
      <c r="O628" s="251"/>
      <c r="P628" s="251"/>
      <c r="Q628" s="251"/>
      <c r="R628" s="251"/>
      <c r="S628" s="251"/>
      <c r="T628" s="25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3" t="s">
        <v>155</v>
      </c>
      <c r="AU628" s="253" t="s">
        <v>81</v>
      </c>
      <c r="AV628" s="14" t="s">
        <v>81</v>
      </c>
      <c r="AW628" s="14" t="s">
        <v>34</v>
      </c>
      <c r="AX628" s="14" t="s">
        <v>72</v>
      </c>
      <c r="AY628" s="253" t="s">
        <v>144</v>
      </c>
    </row>
    <row r="629" spans="1:51" s="15" customFormat="1" ht="12">
      <c r="A629" s="15"/>
      <c r="B629" s="254"/>
      <c r="C629" s="255"/>
      <c r="D629" s="228" t="s">
        <v>155</v>
      </c>
      <c r="E629" s="256" t="s">
        <v>19</v>
      </c>
      <c r="F629" s="257" t="s">
        <v>158</v>
      </c>
      <c r="G629" s="255"/>
      <c r="H629" s="258">
        <v>28</v>
      </c>
      <c r="I629" s="259"/>
      <c r="J629" s="255"/>
      <c r="K629" s="255"/>
      <c r="L629" s="260"/>
      <c r="M629" s="261"/>
      <c r="N629" s="262"/>
      <c r="O629" s="262"/>
      <c r="P629" s="262"/>
      <c r="Q629" s="262"/>
      <c r="R629" s="262"/>
      <c r="S629" s="262"/>
      <c r="T629" s="263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4" t="s">
        <v>155</v>
      </c>
      <c r="AU629" s="264" t="s">
        <v>81</v>
      </c>
      <c r="AV629" s="15" t="s">
        <v>151</v>
      </c>
      <c r="AW629" s="15" t="s">
        <v>34</v>
      </c>
      <c r="AX629" s="15" t="s">
        <v>79</v>
      </c>
      <c r="AY629" s="264" t="s">
        <v>144</v>
      </c>
    </row>
    <row r="630" spans="1:63" s="12" customFormat="1" ht="22.8" customHeight="1">
      <c r="A630" s="12"/>
      <c r="B630" s="199"/>
      <c r="C630" s="200"/>
      <c r="D630" s="201" t="s">
        <v>71</v>
      </c>
      <c r="E630" s="213" t="s">
        <v>88</v>
      </c>
      <c r="F630" s="213" t="s">
        <v>690</v>
      </c>
      <c r="G630" s="200"/>
      <c r="H630" s="200"/>
      <c r="I630" s="203"/>
      <c r="J630" s="214">
        <f>BK630</f>
        <v>0</v>
      </c>
      <c r="K630" s="200"/>
      <c r="L630" s="205"/>
      <c r="M630" s="206"/>
      <c r="N630" s="207"/>
      <c r="O630" s="207"/>
      <c r="P630" s="208">
        <f>SUM(P631:P744)</f>
        <v>0</v>
      </c>
      <c r="Q630" s="207"/>
      <c r="R630" s="208">
        <f>SUM(R631:R744)</f>
        <v>41.05590492</v>
      </c>
      <c r="S630" s="207"/>
      <c r="T630" s="209">
        <f>SUM(T631:T744)</f>
        <v>0</v>
      </c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R630" s="210" t="s">
        <v>79</v>
      </c>
      <c r="AT630" s="211" t="s">
        <v>71</v>
      </c>
      <c r="AU630" s="211" t="s">
        <v>79</v>
      </c>
      <c r="AY630" s="210" t="s">
        <v>144</v>
      </c>
      <c r="BK630" s="212">
        <f>SUM(BK631:BK744)</f>
        <v>0</v>
      </c>
    </row>
    <row r="631" spans="1:65" s="2" customFormat="1" ht="14.4" customHeight="1">
      <c r="A631" s="40"/>
      <c r="B631" s="41"/>
      <c r="C631" s="215" t="s">
        <v>691</v>
      </c>
      <c r="D631" s="215" t="s">
        <v>146</v>
      </c>
      <c r="E631" s="216" t="s">
        <v>692</v>
      </c>
      <c r="F631" s="217" t="s">
        <v>693</v>
      </c>
      <c r="G631" s="218" t="s">
        <v>457</v>
      </c>
      <c r="H631" s="219">
        <v>0.118</v>
      </c>
      <c r="I631" s="220"/>
      <c r="J631" s="221">
        <f>ROUND(I631*H631,2)</f>
        <v>0</v>
      </c>
      <c r="K631" s="217" t="s">
        <v>150</v>
      </c>
      <c r="L631" s="46"/>
      <c r="M631" s="222" t="s">
        <v>19</v>
      </c>
      <c r="N631" s="223" t="s">
        <v>43</v>
      </c>
      <c r="O631" s="86"/>
      <c r="P631" s="224">
        <f>O631*H631</f>
        <v>0</v>
      </c>
      <c r="Q631" s="224">
        <v>0.01954</v>
      </c>
      <c r="R631" s="224">
        <f>Q631*H631</f>
        <v>0.00230572</v>
      </c>
      <c r="S631" s="224">
        <v>0</v>
      </c>
      <c r="T631" s="225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6" t="s">
        <v>151</v>
      </c>
      <c r="AT631" s="226" t="s">
        <v>146</v>
      </c>
      <c r="AU631" s="226" t="s">
        <v>81</v>
      </c>
      <c r="AY631" s="19" t="s">
        <v>144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19" t="s">
        <v>79</v>
      </c>
      <c r="BK631" s="227">
        <f>ROUND(I631*H631,2)</f>
        <v>0</v>
      </c>
      <c r="BL631" s="19" t="s">
        <v>151</v>
      </c>
      <c r="BM631" s="226" t="s">
        <v>694</v>
      </c>
    </row>
    <row r="632" spans="1:47" s="2" customFormat="1" ht="12">
      <c r="A632" s="40"/>
      <c r="B632" s="41"/>
      <c r="C632" s="42"/>
      <c r="D632" s="228" t="s">
        <v>153</v>
      </c>
      <c r="E632" s="42"/>
      <c r="F632" s="229" t="s">
        <v>695</v>
      </c>
      <c r="G632" s="42"/>
      <c r="H632" s="42"/>
      <c r="I632" s="230"/>
      <c r="J632" s="42"/>
      <c r="K632" s="42"/>
      <c r="L632" s="46"/>
      <c r="M632" s="231"/>
      <c r="N632" s="232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153</v>
      </c>
      <c r="AU632" s="19" t="s">
        <v>81</v>
      </c>
    </row>
    <row r="633" spans="1:51" s="13" customFormat="1" ht="12">
      <c r="A633" s="13"/>
      <c r="B633" s="233"/>
      <c r="C633" s="234"/>
      <c r="D633" s="228" t="s">
        <v>155</v>
      </c>
      <c r="E633" s="235" t="s">
        <v>19</v>
      </c>
      <c r="F633" s="236" t="s">
        <v>696</v>
      </c>
      <c r="G633" s="234"/>
      <c r="H633" s="235" t="s">
        <v>19</v>
      </c>
      <c r="I633" s="237"/>
      <c r="J633" s="234"/>
      <c r="K633" s="234"/>
      <c r="L633" s="238"/>
      <c r="M633" s="239"/>
      <c r="N633" s="240"/>
      <c r="O633" s="240"/>
      <c r="P633" s="240"/>
      <c r="Q633" s="240"/>
      <c r="R633" s="240"/>
      <c r="S633" s="240"/>
      <c r="T633" s="24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2" t="s">
        <v>155</v>
      </c>
      <c r="AU633" s="242" t="s">
        <v>81</v>
      </c>
      <c r="AV633" s="13" t="s">
        <v>79</v>
      </c>
      <c r="AW633" s="13" t="s">
        <v>34</v>
      </c>
      <c r="AX633" s="13" t="s">
        <v>72</v>
      </c>
      <c r="AY633" s="242" t="s">
        <v>144</v>
      </c>
    </row>
    <row r="634" spans="1:51" s="13" customFormat="1" ht="12">
      <c r="A634" s="13"/>
      <c r="B634" s="233"/>
      <c r="C634" s="234"/>
      <c r="D634" s="228" t="s">
        <v>155</v>
      </c>
      <c r="E634" s="235" t="s">
        <v>19</v>
      </c>
      <c r="F634" s="236" t="s">
        <v>697</v>
      </c>
      <c r="G634" s="234"/>
      <c r="H634" s="235" t="s">
        <v>19</v>
      </c>
      <c r="I634" s="237"/>
      <c r="J634" s="234"/>
      <c r="K634" s="234"/>
      <c r="L634" s="238"/>
      <c r="M634" s="239"/>
      <c r="N634" s="240"/>
      <c r="O634" s="240"/>
      <c r="P634" s="240"/>
      <c r="Q634" s="240"/>
      <c r="R634" s="240"/>
      <c r="S634" s="240"/>
      <c r="T634" s="24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2" t="s">
        <v>155</v>
      </c>
      <c r="AU634" s="242" t="s">
        <v>81</v>
      </c>
      <c r="AV634" s="13" t="s">
        <v>79</v>
      </c>
      <c r="AW634" s="13" t="s">
        <v>34</v>
      </c>
      <c r="AX634" s="13" t="s">
        <v>72</v>
      </c>
      <c r="AY634" s="242" t="s">
        <v>144</v>
      </c>
    </row>
    <row r="635" spans="1:51" s="13" customFormat="1" ht="12">
      <c r="A635" s="13"/>
      <c r="B635" s="233"/>
      <c r="C635" s="234"/>
      <c r="D635" s="228" t="s">
        <v>155</v>
      </c>
      <c r="E635" s="235" t="s">
        <v>19</v>
      </c>
      <c r="F635" s="236" t="s">
        <v>698</v>
      </c>
      <c r="G635" s="234"/>
      <c r="H635" s="235" t="s">
        <v>19</v>
      </c>
      <c r="I635" s="237"/>
      <c r="J635" s="234"/>
      <c r="K635" s="234"/>
      <c r="L635" s="238"/>
      <c r="M635" s="239"/>
      <c r="N635" s="240"/>
      <c r="O635" s="240"/>
      <c r="P635" s="240"/>
      <c r="Q635" s="240"/>
      <c r="R635" s="240"/>
      <c r="S635" s="240"/>
      <c r="T635" s="24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2" t="s">
        <v>155</v>
      </c>
      <c r="AU635" s="242" t="s">
        <v>81</v>
      </c>
      <c r="AV635" s="13" t="s">
        <v>79</v>
      </c>
      <c r="AW635" s="13" t="s">
        <v>34</v>
      </c>
      <c r="AX635" s="13" t="s">
        <v>72</v>
      </c>
      <c r="AY635" s="242" t="s">
        <v>144</v>
      </c>
    </row>
    <row r="636" spans="1:51" s="13" customFormat="1" ht="12">
      <c r="A636" s="13"/>
      <c r="B636" s="233"/>
      <c r="C636" s="234"/>
      <c r="D636" s="228" t="s">
        <v>155</v>
      </c>
      <c r="E636" s="235" t="s">
        <v>19</v>
      </c>
      <c r="F636" s="236" t="s">
        <v>699</v>
      </c>
      <c r="G636" s="234"/>
      <c r="H636" s="235" t="s">
        <v>19</v>
      </c>
      <c r="I636" s="237"/>
      <c r="J636" s="234"/>
      <c r="K636" s="234"/>
      <c r="L636" s="238"/>
      <c r="M636" s="239"/>
      <c r="N636" s="240"/>
      <c r="O636" s="240"/>
      <c r="P636" s="240"/>
      <c r="Q636" s="240"/>
      <c r="R636" s="240"/>
      <c r="S636" s="240"/>
      <c r="T636" s="24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2" t="s">
        <v>155</v>
      </c>
      <c r="AU636" s="242" t="s">
        <v>81</v>
      </c>
      <c r="AV636" s="13" t="s">
        <v>79</v>
      </c>
      <c r="AW636" s="13" t="s">
        <v>34</v>
      </c>
      <c r="AX636" s="13" t="s">
        <v>72</v>
      </c>
      <c r="AY636" s="242" t="s">
        <v>144</v>
      </c>
    </row>
    <row r="637" spans="1:51" s="14" customFormat="1" ht="12">
      <c r="A637" s="14"/>
      <c r="B637" s="243"/>
      <c r="C637" s="244"/>
      <c r="D637" s="228" t="s">
        <v>155</v>
      </c>
      <c r="E637" s="245" t="s">
        <v>19</v>
      </c>
      <c r="F637" s="246" t="s">
        <v>700</v>
      </c>
      <c r="G637" s="244"/>
      <c r="H637" s="247">
        <v>0.01</v>
      </c>
      <c r="I637" s="248"/>
      <c r="J637" s="244"/>
      <c r="K637" s="244"/>
      <c r="L637" s="249"/>
      <c r="M637" s="250"/>
      <c r="N637" s="251"/>
      <c r="O637" s="251"/>
      <c r="P637" s="251"/>
      <c r="Q637" s="251"/>
      <c r="R637" s="251"/>
      <c r="S637" s="251"/>
      <c r="T637" s="252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3" t="s">
        <v>155</v>
      </c>
      <c r="AU637" s="253" t="s">
        <v>81</v>
      </c>
      <c r="AV637" s="14" t="s">
        <v>81</v>
      </c>
      <c r="AW637" s="14" t="s">
        <v>34</v>
      </c>
      <c r="AX637" s="14" t="s">
        <v>72</v>
      </c>
      <c r="AY637" s="253" t="s">
        <v>144</v>
      </c>
    </row>
    <row r="638" spans="1:51" s="13" customFormat="1" ht="12">
      <c r="A638" s="13"/>
      <c r="B638" s="233"/>
      <c r="C638" s="234"/>
      <c r="D638" s="228" t="s">
        <v>155</v>
      </c>
      <c r="E638" s="235" t="s">
        <v>19</v>
      </c>
      <c r="F638" s="236" t="s">
        <v>701</v>
      </c>
      <c r="G638" s="234"/>
      <c r="H638" s="235" t="s">
        <v>19</v>
      </c>
      <c r="I638" s="237"/>
      <c r="J638" s="234"/>
      <c r="K638" s="234"/>
      <c r="L638" s="238"/>
      <c r="M638" s="239"/>
      <c r="N638" s="240"/>
      <c r="O638" s="240"/>
      <c r="P638" s="240"/>
      <c r="Q638" s="240"/>
      <c r="R638" s="240"/>
      <c r="S638" s="240"/>
      <c r="T638" s="24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155</v>
      </c>
      <c r="AU638" s="242" t="s">
        <v>81</v>
      </c>
      <c r="AV638" s="13" t="s">
        <v>79</v>
      </c>
      <c r="AW638" s="13" t="s">
        <v>34</v>
      </c>
      <c r="AX638" s="13" t="s">
        <v>72</v>
      </c>
      <c r="AY638" s="242" t="s">
        <v>144</v>
      </c>
    </row>
    <row r="639" spans="1:51" s="13" customFormat="1" ht="12">
      <c r="A639" s="13"/>
      <c r="B639" s="233"/>
      <c r="C639" s="234"/>
      <c r="D639" s="228" t="s">
        <v>155</v>
      </c>
      <c r="E639" s="235" t="s">
        <v>19</v>
      </c>
      <c r="F639" s="236" t="s">
        <v>702</v>
      </c>
      <c r="G639" s="234"/>
      <c r="H639" s="235" t="s">
        <v>19</v>
      </c>
      <c r="I639" s="237"/>
      <c r="J639" s="234"/>
      <c r="K639" s="234"/>
      <c r="L639" s="238"/>
      <c r="M639" s="239"/>
      <c r="N639" s="240"/>
      <c r="O639" s="240"/>
      <c r="P639" s="240"/>
      <c r="Q639" s="240"/>
      <c r="R639" s="240"/>
      <c r="S639" s="240"/>
      <c r="T639" s="24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2" t="s">
        <v>155</v>
      </c>
      <c r="AU639" s="242" t="s">
        <v>81</v>
      </c>
      <c r="AV639" s="13" t="s">
        <v>79</v>
      </c>
      <c r="AW639" s="13" t="s">
        <v>34</v>
      </c>
      <c r="AX639" s="13" t="s">
        <v>72</v>
      </c>
      <c r="AY639" s="242" t="s">
        <v>144</v>
      </c>
    </row>
    <row r="640" spans="1:51" s="14" customFormat="1" ht="12">
      <c r="A640" s="14"/>
      <c r="B640" s="243"/>
      <c r="C640" s="244"/>
      <c r="D640" s="228" t="s">
        <v>155</v>
      </c>
      <c r="E640" s="245" t="s">
        <v>19</v>
      </c>
      <c r="F640" s="246" t="s">
        <v>703</v>
      </c>
      <c r="G640" s="244"/>
      <c r="H640" s="247">
        <v>0.108</v>
      </c>
      <c r="I640" s="248"/>
      <c r="J640" s="244"/>
      <c r="K640" s="244"/>
      <c r="L640" s="249"/>
      <c r="M640" s="250"/>
      <c r="N640" s="251"/>
      <c r="O640" s="251"/>
      <c r="P640" s="251"/>
      <c r="Q640" s="251"/>
      <c r="R640" s="251"/>
      <c r="S640" s="251"/>
      <c r="T640" s="252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3" t="s">
        <v>155</v>
      </c>
      <c r="AU640" s="253" t="s">
        <v>81</v>
      </c>
      <c r="AV640" s="14" t="s">
        <v>81</v>
      </c>
      <c r="AW640" s="14" t="s">
        <v>34</v>
      </c>
      <c r="AX640" s="14" t="s">
        <v>72</v>
      </c>
      <c r="AY640" s="253" t="s">
        <v>144</v>
      </c>
    </row>
    <row r="641" spans="1:51" s="15" customFormat="1" ht="12">
      <c r="A641" s="15"/>
      <c r="B641" s="254"/>
      <c r="C641" s="255"/>
      <c r="D641" s="228" t="s">
        <v>155</v>
      </c>
      <c r="E641" s="256" t="s">
        <v>19</v>
      </c>
      <c r="F641" s="257" t="s">
        <v>158</v>
      </c>
      <c r="G641" s="255"/>
      <c r="H641" s="258">
        <v>0.118</v>
      </c>
      <c r="I641" s="259"/>
      <c r="J641" s="255"/>
      <c r="K641" s="255"/>
      <c r="L641" s="260"/>
      <c r="M641" s="261"/>
      <c r="N641" s="262"/>
      <c r="O641" s="262"/>
      <c r="P641" s="262"/>
      <c r="Q641" s="262"/>
      <c r="R641" s="262"/>
      <c r="S641" s="262"/>
      <c r="T641" s="263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64" t="s">
        <v>155</v>
      </c>
      <c r="AU641" s="264" t="s">
        <v>81</v>
      </c>
      <c r="AV641" s="15" t="s">
        <v>151</v>
      </c>
      <c r="AW641" s="15" t="s">
        <v>34</v>
      </c>
      <c r="AX641" s="15" t="s">
        <v>79</v>
      </c>
      <c r="AY641" s="264" t="s">
        <v>144</v>
      </c>
    </row>
    <row r="642" spans="1:65" s="2" customFormat="1" ht="14.4" customHeight="1">
      <c r="A642" s="40"/>
      <c r="B642" s="41"/>
      <c r="C642" s="277" t="s">
        <v>704</v>
      </c>
      <c r="D642" s="277" t="s">
        <v>492</v>
      </c>
      <c r="E642" s="278" t="s">
        <v>705</v>
      </c>
      <c r="F642" s="279" t="s">
        <v>706</v>
      </c>
      <c r="G642" s="280" t="s">
        <v>457</v>
      </c>
      <c r="H642" s="281">
        <v>0.01</v>
      </c>
      <c r="I642" s="282"/>
      <c r="J642" s="283">
        <f>ROUND(I642*H642,2)</f>
        <v>0</v>
      </c>
      <c r="K642" s="279" t="s">
        <v>150</v>
      </c>
      <c r="L642" s="284"/>
      <c r="M642" s="285" t="s">
        <v>19</v>
      </c>
      <c r="N642" s="286" t="s">
        <v>43</v>
      </c>
      <c r="O642" s="86"/>
      <c r="P642" s="224">
        <f>O642*H642</f>
        <v>0</v>
      </c>
      <c r="Q642" s="224">
        <v>1</v>
      </c>
      <c r="R642" s="224">
        <f>Q642*H642</f>
        <v>0.01</v>
      </c>
      <c r="S642" s="224">
        <v>0</v>
      </c>
      <c r="T642" s="225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6" t="s">
        <v>197</v>
      </c>
      <c r="AT642" s="226" t="s">
        <v>492</v>
      </c>
      <c r="AU642" s="226" t="s">
        <v>81</v>
      </c>
      <c r="AY642" s="19" t="s">
        <v>144</v>
      </c>
      <c r="BE642" s="227">
        <f>IF(N642="základní",J642,0)</f>
        <v>0</v>
      </c>
      <c r="BF642" s="227">
        <f>IF(N642="snížená",J642,0)</f>
        <v>0</v>
      </c>
      <c r="BG642" s="227">
        <f>IF(N642="zákl. přenesená",J642,0)</f>
        <v>0</v>
      </c>
      <c r="BH642" s="227">
        <f>IF(N642="sníž. přenesená",J642,0)</f>
        <v>0</v>
      </c>
      <c r="BI642" s="227">
        <f>IF(N642="nulová",J642,0)</f>
        <v>0</v>
      </c>
      <c r="BJ642" s="19" t="s">
        <v>79</v>
      </c>
      <c r="BK642" s="227">
        <f>ROUND(I642*H642,2)</f>
        <v>0</v>
      </c>
      <c r="BL642" s="19" t="s">
        <v>151</v>
      </c>
      <c r="BM642" s="226" t="s">
        <v>707</v>
      </c>
    </row>
    <row r="643" spans="1:47" s="2" customFormat="1" ht="12">
      <c r="A643" s="40"/>
      <c r="B643" s="41"/>
      <c r="C643" s="42"/>
      <c r="D643" s="228" t="s">
        <v>153</v>
      </c>
      <c r="E643" s="42"/>
      <c r="F643" s="229" t="s">
        <v>706</v>
      </c>
      <c r="G643" s="42"/>
      <c r="H643" s="42"/>
      <c r="I643" s="230"/>
      <c r="J643" s="42"/>
      <c r="K643" s="42"/>
      <c r="L643" s="46"/>
      <c r="M643" s="231"/>
      <c r="N643" s="232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153</v>
      </c>
      <c r="AU643" s="19" t="s">
        <v>81</v>
      </c>
    </row>
    <row r="644" spans="1:51" s="13" customFormat="1" ht="12">
      <c r="A644" s="13"/>
      <c r="B644" s="233"/>
      <c r="C644" s="234"/>
      <c r="D644" s="228" t="s">
        <v>155</v>
      </c>
      <c r="E644" s="235" t="s">
        <v>19</v>
      </c>
      <c r="F644" s="236" t="s">
        <v>708</v>
      </c>
      <c r="G644" s="234"/>
      <c r="H644" s="235" t="s">
        <v>19</v>
      </c>
      <c r="I644" s="237"/>
      <c r="J644" s="234"/>
      <c r="K644" s="234"/>
      <c r="L644" s="238"/>
      <c r="M644" s="239"/>
      <c r="N644" s="240"/>
      <c r="O644" s="240"/>
      <c r="P644" s="240"/>
      <c r="Q644" s="240"/>
      <c r="R644" s="240"/>
      <c r="S644" s="240"/>
      <c r="T644" s="241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2" t="s">
        <v>155</v>
      </c>
      <c r="AU644" s="242" t="s">
        <v>81</v>
      </c>
      <c r="AV644" s="13" t="s">
        <v>79</v>
      </c>
      <c r="AW644" s="13" t="s">
        <v>34</v>
      </c>
      <c r="AX644" s="13" t="s">
        <v>72</v>
      </c>
      <c r="AY644" s="242" t="s">
        <v>144</v>
      </c>
    </row>
    <row r="645" spans="1:51" s="13" customFormat="1" ht="12">
      <c r="A645" s="13"/>
      <c r="B645" s="233"/>
      <c r="C645" s="234"/>
      <c r="D645" s="228" t="s">
        <v>155</v>
      </c>
      <c r="E645" s="235" t="s">
        <v>19</v>
      </c>
      <c r="F645" s="236" t="s">
        <v>698</v>
      </c>
      <c r="G645" s="234"/>
      <c r="H645" s="235" t="s">
        <v>19</v>
      </c>
      <c r="I645" s="237"/>
      <c r="J645" s="234"/>
      <c r="K645" s="234"/>
      <c r="L645" s="238"/>
      <c r="M645" s="239"/>
      <c r="N645" s="240"/>
      <c r="O645" s="240"/>
      <c r="P645" s="240"/>
      <c r="Q645" s="240"/>
      <c r="R645" s="240"/>
      <c r="S645" s="240"/>
      <c r="T645" s="241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2" t="s">
        <v>155</v>
      </c>
      <c r="AU645" s="242" t="s">
        <v>81</v>
      </c>
      <c r="AV645" s="13" t="s">
        <v>79</v>
      </c>
      <c r="AW645" s="13" t="s">
        <v>34</v>
      </c>
      <c r="AX645" s="13" t="s">
        <v>72</v>
      </c>
      <c r="AY645" s="242" t="s">
        <v>144</v>
      </c>
    </row>
    <row r="646" spans="1:51" s="13" customFormat="1" ht="12">
      <c r="A646" s="13"/>
      <c r="B646" s="233"/>
      <c r="C646" s="234"/>
      <c r="D646" s="228" t="s">
        <v>155</v>
      </c>
      <c r="E646" s="235" t="s">
        <v>19</v>
      </c>
      <c r="F646" s="236" t="s">
        <v>699</v>
      </c>
      <c r="G646" s="234"/>
      <c r="H646" s="235" t="s">
        <v>19</v>
      </c>
      <c r="I646" s="237"/>
      <c r="J646" s="234"/>
      <c r="K646" s="234"/>
      <c r="L646" s="238"/>
      <c r="M646" s="239"/>
      <c r="N646" s="240"/>
      <c r="O646" s="240"/>
      <c r="P646" s="240"/>
      <c r="Q646" s="240"/>
      <c r="R646" s="240"/>
      <c r="S646" s="240"/>
      <c r="T646" s="24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2" t="s">
        <v>155</v>
      </c>
      <c r="AU646" s="242" t="s">
        <v>81</v>
      </c>
      <c r="AV646" s="13" t="s">
        <v>79</v>
      </c>
      <c r="AW646" s="13" t="s">
        <v>34</v>
      </c>
      <c r="AX646" s="13" t="s">
        <v>72</v>
      </c>
      <c r="AY646" s="242" t="s">
        <v>144</v>
      </c>
    </row>
    <row r="647" spans="1:51" s="14" customFormat="1" ht="12">
      <c r="A647" s="14"/>
      <c r="B647" s="243"/>
      <c r="C647" s="244"/>
      <c r="D647" s="228" t="s">
        <v>155</v>
      </c>
      <c r="E647" s="245" t="s">
        <v>19</v>
      </c>
      <c r="F647" s="246" t="s">
        <v>700</v>
      </c>
      <c r="G647" s="244"/>
      <c r="H647" s="247">
        <v>0.01</v>
      </c>
      <c r="I647" s="248"/>
      <c r="J647" s="244"/>
      <c r="K647" s="244"/>
      <c r="L647" s="249"/>
      <c r="M647" s="250"/>
      <c r="N647" s="251"/>
      <c r="O647" s="251"/>
      <c r="P647" s="251"/>
      <c r="Q647" s="251"/>
      <c r="R647" s="251"/>
      <c r="S647" s="251"/>
      <c r="T647" s="252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3" t="s">
        <v>155</v>
      </c>
      <c r="AU647" s="253" t="s">
        <v>81</v>
      </c>
      <c r="AV647" s="14" t="s">
        <v>81</v>
      </c>
      <c r="AW647" s="14" t="s">
        <v>34</v>
      </c>
      <c r="AX647" s="14" t="s">
        <v>72</v>
      </c>
      <c r="AY647" s="253" t="s">
        <v>144</v>
      </c>
    </row>
    <row r="648" spans="1:51" s="15" customFormat="1" ht="12">
      <c r="A648" s="15"/>
      <c r="B648" s="254"/>
      <c r="C648" s="255"/>
      <c r="D648" s="228" t="s">
        <v>155</v>
      </c>
      <c r="E648" s="256" t="s">
        <v>19</v>
      </c>
      <c r="F648" s="257" t="s">
        <v>158</v>
      </c>
      <c r="G648" s="255"/>
      <c r="H648" s="258">
        <v>0.01</v>
      </c>
      <c r="I648" s="259"/>
      <c r="J648" s="255"/>
      <c r="K648" s="255"/>
      <c r="L648" s="260"/>
      <c r="M648" s="261"/>
      <c r="N648" s="262"/>
      <c r="O648" s="262"/>
      <c r="P648" s="262"/>
      <c r="Q648" s="262"/>
      <c r="R648" s="262"/>
      <c r="S648" s="262"/>
      <c r="T648" s="263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64" t="s">
        <v>155</v>
      </c>
      <c r="AU648" s="264" t="s">
        <v>81</v>
      </c>
      <c r="AV648" s="15" t="s">
        <v>151</v>
      </c>
      <c r="AW648" s="15" t="s">
        <v>34</v>
      </c>
      <c r="AX648" s="15" t="s">
        <v>79</v>
      </c>
      <c r="AY648" s="264" t="s">
        <v>144</v>
      </c>
    </row>
    <row r="649" spans="1:65" s="2" customFormat="1" ht="14.4" customHeight="1">
      <c r="A649" s="40"/>
      <c r="B649" s="41"/>
      <c r="C649" s="277" t="s">
        <v>709</v>
      </c>
      <c r="D649" s="277" t="s">
        <v>492</v>
      </c>
      <c r="E649" s="278" t="s">
        <v>710</v>
      </c>
      <c r="F649" s="279" t="s">
        <v>711</v>
      </c>
      <c r="G649" s="280" t="s">
        <v>457</v>
      </c>
      <c r="H649" s="281">
        <v>0.108</v>
      </c>
      <c r="I649" s="282"/>
      <c r="J649" s="283">
        <f>ROUND(I649*H649,2)</f>
        <v>0</v>
      </c>
      <c r="K649" s="279" t="s">
        <v>150</v>
      </c>
      <c r="L649" s="284"/>
      <c r="M649" s="285" t="s">
        <v>19</v>
      </c>
      <c r="N649" s="286" t="s">
        <v>43</v>
      </c>
      <c r="O649" s="86"/>
      <c r="P649" s="224">
        <f>O649*H649</f>
        <v>0</v>
      </c>
      <c r="Q649" s="224">
        <v>1</v>
      </c>
      <c r="R649" s="224">
        <f>Q649*H649</f>
        <v>0.108</v>
      </c>
      <c r="S649" s="224">
        <v>0</v>
      </c>
      <c r="T649" s="225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6" t="s">
        <v>197</v>
      </c>
      <c r="AT649" s="226" t="s">
        <v>492</v>
      </c>
      <c r="AU649" s="226" t="s">
        <v>81</v>
      </c>
      <c r="AY649" s="19" t="s">
        <v>144</v>
      </c>
      <c r="BE649" s="227">
        <f>IF(N649="základní",J649,0)</f>
        <v>0</v>
      </c>
      <c r="BF649" s="227">
        <f>IF(N649="snížená",J649,0)</f>
        <v>0</v>
      </c>
      <c r="BG649" s="227">
        <f>IF(N649="zákl. přenesená",J649,0)</f>
        <v>0</v>
      </c>
      <c r="BH649" s="227">
        <f>IF(N649="sníž. přenesená",J649,0)</f>
        <v>0</v>
      </c>
      <c r="BI649" s="227">
        <f>IF(N649="nulová",J649,0)</f>
        <v>0</v>
      </c>
      <c r="BJ649" s="19" t="s">
        <v>79</v>
      </c>
      <c r="BK649" s="227">
        <f>ROUND(I649*H649,2)</f>
        <v>0</v>
      </c>
      <c r="BL649" s="19" t="s">
        <v>151</v>
      </c>
      <c r="BM649" s="226" t="s">
        <v>712</v>
      </c>
    </row>
    <row r="650" spans="1:47" s="2" customFormat="1" ht="12">
      <c r="A650" s="40"/>
      <c r="B650" s="41"/>
      <c r="C650" s="42"/>
      <c r="D650" s="228" t="s">
        <v>153</v>
      </c>
      <c r="E650" s="42"/>
      <c r="F650" s="229" t="s">
        <v>711</v>
      </c>
      <c r="G650" s="42"/>
      <c r="H650" s="42"/>
      <c r="I650" s="230"/>
      <c r="J650" s="42"/>
      <c r="K650" s="42"/>
      <c r="L650" s="46"/>
      <c r="M650" s="231"/>
      <c r="N650" s="232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153</v>
      </c>
      <c r="AU650" s="19" t="s">
        <v>81</v>
      </c>
    </row>
    <row r="651" spans="1:51" s="13" customFormat="1" ht="12">
      <c r="A651" s="13"/>
      <c r="B651" s="233"/>
      <c r="C651" s="234"/>
      <c r="D651" s="228" t="s">
        <v>155</v>
      </c>
      <c r="E651" s="235" t="s">
        <v>19</v>
      </c>
      <c r="F651" s="236" t="s">
        <v>708</v>
      </c>
      <c r="G651" s="234"/>
      <c r="H651" s="235" t="s">
        <v>19</v>
      </c>
      <c r="I651" s="237"/>
      <c r="J651" s="234"/>
      <c r="K651" s="234"/>
      <c r="L651" s="238"/>
      <c r="M651" s="239"/>
      <c r="N651" s="240"/>
      <c r="O651" s="240"/>
      <c r="P651" s="240"/>
      <c r="Q651" s="240"/>
      <c r="R651" s="240"/>
      <c r="S651" s="240"/>
      <c r="T651" s="24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2" t="s">
        <v>155</v>
      </c>
      <c r="AU651" s="242" t="s">
        <v>81</v>
      </c>
      <c r="AV651" s="13" t="s">
        <v>79</v>
      </c>
      <c r="AW651" s="13" t="s">
        <v>34</v>
      </c>
      <c r="AX651" s="13" t="s">
        <v>72</v>
      </c>
      <c r="AY651" s="242" t="s">
        <v>144</v>
      </c>
    </row>
    <row r="652" spans="1:51" s="13" customFormat="1" ht="12">
      <c r="A652" s="13"/>
      <c r="B652" s="233"/>
      <c r="C652" s="234"/>
      <c r="D652" s="228" t="s">
        <v>155</v>
      </c>
      <c r="E652" s="235" t="s">
        <v>19</v>
      </c>
      <c r="F652" s="236" t="s">
        <v>702</v>
      </c>
      <c r="G652" s="234"/>
      <c r="H652" s="235" t="s">
        <v>19</v>
      </c>
      <c r="I652" s="237"/>
      <c r="J652" s="234"/>
      <c r="K652" s="234"/>
      <c r="L652" s="238"/>
      <c r="M652" s="239"/>
      <c r="N652" s="240"/>
      <c r="O652" s="240"/>
      <c r="P652" s="240"/>
      <c r="Q652" s="240"/>
      <c r="R652" s="240"/>
      <c r="S652" s="240"/>
      <c r="T652" s="24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2" t="s">
        <v>155</v>
      </c>
      <c r="AU652" s="242" t="s">
        <v>81</v>
      </c>
      <c r="AV652" s="13" t="s">
        <v>79</v>
      </c>
      <c r="AW652" s="13" t="s">
        <v>34</v>
      </c>
      <c r="AX652" s="13" t="s">
        <v>72</v>
      </c>
      <c r="AY652" s="242" t="s">
        <v>144</v>
      </c>
    </row>
    <row r="653" spans="1:51" s="14" customFormat="1" ht="12">
      <c r="A653" s="14"/>
      <c r="B653" s="243"/>
      <c r="C653" s="244"/>
      <c r="D653" s="228" t="s">
        <v>155</v>
      </c>
      <c r="E653" s="245" t="s">
        <v>19</v>
      </c>
      <c r="F653" s="246" t="s">
        <v>703</v>
      </c>
      <c r="G653" s="244"/>
      <c r="H653" s="247">
        <v>0.108</v>
      </c>
      <c r="I653" s="248"/>
      <c r="J653" s="244"/>
      <c r="K653" s="244"/>
      <c r="L653" s="249"/>
      <c r="M653" s="250"/>
      <c r="N653" s="251"/>
      <c r="O653" s="251"/>
      <c r="P653" s="251"/>
      <c r="Q653" s="251"/>
      <c r="R653" s="251"/>
      <c r="S653" s="251"/>
      <c r="T653" s="25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3" t="s">
        <v>155</v>
      </c>
      <c r="AU653" s="253" t="s">
        <v>81</v>
      </c>
      <c r="AV653" s="14" t="s">
        <v>81</v>
      </c>
      <c r="AW653" s="14" t="s">
        <v>34</v>
      </c>
      <c r="AX653" s="14" t="s">
        <v>72</v>
      </c>
      <c r="AY653" s="253" t="s">
        <v>144</v>
      </c>
    </row>
    <row r="654" spans="1:51" s="15" customFormat="1" ht="12">
      <c r="A654" s="15"/>
      <c r="B654" s="254"/>
      <c r="C654" s="255"/>
      <c r="D654" s="228" t="s">
        <v>155</v>
      </c>
      <c r="E654" s="256" t="s">
        <v>19</v>
      </c>
      <c r="F654" s="257" t="s">
        <v>158</v>
      </c>
      <c r="G654" s="255"/>
      <c r="H654" s="258">
        <v>0.108</v>
      </c>
      <c r="I654" s="259"/>
      <c r="J654" s="255"/>
      <c r="K654" s="255"/>
      <c r="L654" s="260"/>
      <c r="M654" s="261"/>
      <c r="N654" s="262"/>
      <c r="O654" s="262"/>
      <c r="P654" s="262"/>
      <c r="Q654" s="262"/>
      <c r="R654" s="262"/>
      <c r="S654" s="262"/>
      <c r="T654" s="263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64" t="s">
        <v>155</v>
      </c>
      <c r="AU654" s="264" t="s">
        <v>81</v>
      </c>
      <c r="AV654" s="15" t="s">
        <v>151</v>
      </c>
      <c r="AW654" s="15" t="s">
        <v>34</v>
      </c>
      <c r="AX654" s="15" t="s">
        <v>79</v>
      </c>
      <c r="AY654" s="264" t="s">
        <v>144</v>
      </c>
    </row>
    <row r="655" spans="1:65" s="2" customFormat="1" ht="14.4" customHeight="1">
      <c r="A655" s="40"/>
      <c r="B655" s="41"/>
      <c r="C655" s="215" t="s">
        <v>713</v>
      </c>
      <c r="D655" s="215" t="s">
        <v>146</v>
      </c>
      <c r="E655" s="216" t="s">
        <v>714</v>
      </c>
      <c r="F655" s="217" t="s">
        <v>715</v>
      </c>
      <c r="G655" s="218" t="s">
        <v>149</v>
      </c>
      <c r="H655" s="219">
        <v>144</v>
      </c>
      <c r="I655" s="220"/>
      <c r="J655" s="221">
        <f>ROUND(I655*H655,2)</f>
        <v>0</v>
      </c>
      <c r="K655" s="217" t="s">
        <v>150</v>
      </c>
      <c r="L655" s="46"/>
      <c r="M655" s="222" t="s">
        <v>19</v>
      </c>
      <c r="N655" s="223" t="s">
        <v>43</v>
      </c>
      <c r="O655" s="86"/>
      <c r="P655" s="224">
        <f>O655*H655</f>
        <v>0</v>
      </c>
      <c r="Q655" s="224">
        <v>0.03</v>
      </c>
      <c r="R655" s="224">
        <f>Q655*H655</f>
        <v>4.32</v>
      </c>
      <c r="S655" s="224">
        <v>0</v>
      </c>
      <c r="T655" s="225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6" t="s">
        <v>151</v>
      </c>
      <c r="AT655" s="226" t="s">
        <v>146</v>
      </c>
      <c r="AU655" s="226" t="s">
        <v>81</v>
      </c>
      <c r="AY655" s="19" t="s">
        <v>144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19" t="s">
        <v>79</v>
      </c>
      <c r="BK655" s="227">
        <f>ROUND(I655*H655,2)</f>
        <v>0</v>
      </c>
      <c r="BL655" s="19" t="s">
        <v>151</v>
      </c>
      <c r="BM655" s="226" t="s">
        <v>716</v>
      </c>
    </row>
    <row r="656" spans="1:47" s="2" customFormat="1" ht="12">
      <c r="A656" s="40"/>
      <c r="B656" s="41"/>
      <c r="C656" s="42"/>
      <c r="D656" s="228" t="s">
        <v>153</v>
      </c>
      <c r="E656" s="42"/>
      <c r="F656" s="229" t="s">
        <v>717</v>
      </c>
      <c r="G656" s="42"/>
      <c r="H656" s="42"/>
      <c r="I656" s="230"/>
      <c r="J656" s="42"/>
      <c r="K656" s="42"/>
      <c r="L656" s="46"/>
      <c r="M656" s="231"/>
      <c r="N656" s="232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153</v>
      </c>
      <c r="AU656" s="19" t="s">
        <v>81</v>
      </c>
    </row>
    <row r="657" spans="1:51" s="13" customFormat="1" ht="12">
      <c r="A657" s="13"/>
      <c r="B657" s="233"/>
      <c r="C657" s="234"/>
      <c r="D657" s="228" t="s">
        <v>155</v>
      </c>
      <c r="E657" s="235" t="s">
        <v>19</v>
      </c>
      <c r="F657" s="236" t="s">
        <v>718</v>
      </c>
      <c r="G657" s="234"/>
      <c r="H657" s="235" t="s">
        <v>19</v>
      </c>
      <c r="I657" s="237"/>
      <c r="J657" s="234"/>
      <c r="K657" s="234"/>
      <c r="L657" s="238"/>
      <c r="M657" s="239"/>
      <c r="N657" s="240"/>
      <c r="O657" s="240"/>
      <c r="P657" s="240"/>
      <c r="Q657" s="240"/>
      <c r="R657" s="240"/>
      <c r="S657" s="240"/>
      <c r="T657" s="24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2" t="s">
        <v>155</v>
      </c>
      <c r="AU657" s="242" t="s">
        <v>81</v>
      </c>
      <c r="AV657" s="13" t="s">
        <v>79</v>
      </c>
      <c r="AW657" s="13" t="s">
        <v>34</v>
      </c>
      <c r="AX657" s="13" t="s">
        <v>72</v>
      </c>
      <c r="AY657" s="242" t="s">
        <v>144</v>
      </c>
    </row>
    <row r="658" spans="1:51" s="13" customFormat="1" ht="12">
      <c r="A658" s="13"/>
      <c r="B658" s="233"/>
      <c r="C658" s="234"/>
      <c r="D658" s="228" t="s">
        <v>155</v>
      </c>
      <c r="E658" s="235" t="s">
        <v>19</v>
      </c>
      <c r="F658" s="236" t="s">
        <v>719</v>
      </c>
      <c r="G658" s="234"/>
      <c r="H658" s="235" t="s">
        <v>19</v>
      </c>
      <c r="I658" s="237"/>
      <c r="J658" s="234"/>
      <c r="K658" s="234"/>
      <c r="L658" s="238"/>
      <c r="M658" s="239"/>
      <c r="N658" s="240"/>
      <c r="O658" s="240"/>
      <c r="P658" s="240"/>
      <c r="Q658" s="240"/>
      <c r="R658" s="240"/>
      <c r="S658" s="240"/>
      <c r="T658" s="24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2" t="s">
        <v>155</v>
      </c>
      <c r="AU658" s="242" t="s">
        <v>81</v>
      </c>
      <c r="AV658" s="13" t="s">
        <v>79</v>
      </c>
      <c r="AW658" s="13" t="s">
        <v>34</v>
      </c>
      <c r="AX658" s="13" t="s">
        <v>72</v>
      </c>
      <c r="AY658" s="242" t="s">
        <v>144</v>
      </c>
    </row>
    <row r="659" spans="1:51" s="13" customFormat="1" ht="12">
      <c r="A659" s="13"/>
      <c r="B659" s="233"/>
      <c r="C659" s="234"/>
      <c r="D659" s="228" t="s">
        <v>155</v>
      </c>
      <c r="E659" s="235" t="s">
        <v>19</v>
      </c>
      <c r="F659" s="236" t="s">
        <v>255</v>
      </c>
      <c r="G659" s="234"/>
      <c r="H659" s="235" t="s">
        <v>19</v>
      </c>
      <c r="I659" s="237"/>
      <c r="J659" s="234"/>
      <c r="K659" s="234"/>
      <c r="L659" s="238"/>
      <c r="M659" s="239"/>
      <c r="N659" s="240"/>
      <c r="O659" s="240"/>
      <c r="P659" s="240"/>
      <c r="Q659" s="240"/>
      <c r="R659" s="240"/>
      <c r="S659" s="240"/>
      <c r="T659" s="24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2" t="s">
        <v>155</v>
      </c>
      <c r="AU659" s="242" t="s">
        <v>81</v>
      </c>
      <c r="AV659" s="13" t="s">
        <v>79</v>
      </c>
      <c r="AW659" s="13" t="s">
        <v>34</v>
      </c>
      <c r="AX659" s="13" t="s">
        <v>72</v>
      </c>
      <c r="AY659" s="242" t="s">
        <v>144</v>
      </c>
    </row>
    <row r="660" spans="1:51" s="14" customFormat="1" ht="12">
      <c r="A660" s="14"/>
      <c r="B660" s="243"/>
      <c r="C660" s="244"/>
      <c r="D660" s="228" t="s">
        <v>155</v>
      </c>
      <c r="E660" s="245" t="s">
        <v>19</v>
      </c>
      <c r="F660" s="246" t="s">
        <v>720</v>
      </c>
      <c r="G660" s="244"/>
      <c r="H660" s="247">
        <v>144</v>
      </c>
      <c r="I660" s="248"/>
      <c r="J660" s="244"/>
      <c r="K660" s="244"/>
      <c r="L660" s="249"/>
      <c r="M660" s="250"/>
      <c r="N660" s="251"/>
      <c r="O660" s="251"/>
      <c r="P660" s="251"/>
      <c r="Q660" s="251"/>
      <c r="R660" s="251"/>
      <c r="S660" s="251"/>
      <c r="T660" s="25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3" t="s">
        <v>155</v>
      </c>
      <c r="AU660" s="253" t="s">
        <v>81</v>
      </c>
      <c r="AV660" s="14" t="s">
        <v>81</v>
      </c>
      <c r="AW660" s="14" t="s">
        <v>34</v>
      </c>
      <c r="AX660" s="14" t="s">
        <v>72</v>
      </c>
      <c r="AY660" s="253" t="s">
        <v>144</v>
      </c>
    </row>
    <row r="661" spans="1:51" s="15" customFormat="1" ht="12">
      <c r="A661" s="15"/>
      <c r="B661" s="254"/>
      <c r="C661" s="255"/>
      <c r="D661" s="228" t="s">
        <v>155</v>
      </c>
      <c r="E661" s="256" t="s">
        <v>19</v>
      </c>
      <c r="F661" s="257" t="s">
        <v>158</v>
      </c>
      <c r="G661" s="255"/>
      <c r="H661" s="258">
        <v>144</v>
      </c>
      <c r="I661" s="259"/>
      <c r="J661" s="255"/>
      <c r="K661" s="255"/>
      <c r="L661" s="260"/>
      <c r="M661" s="261"/>
      <c r="N661" s="262"/>
      <c r="O661" s="262"/>
      <c r="P661" s="262"/>
      <c r="Q661" s="262"/>
      <c r="R661" s="262"/>
      <c r="S661" s="262"/>
      <c r="T661" s="263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64" t="s">
        <v>155</v>
      </c>
      <c r="AU661" s="264" t="s">
        <v>81</v>
      </c>
      <c r="AV661" s="15" t="s">
        <v>151</v>
      </c>
      <c r="AW661" s="15" t="s">
        <v>34</v>
      </c>
      <c r="AX661" s="15" t="s">
        <v>79</v>
      </c>
      <c r="AY661" s="264" t="s">
        <v>144</v>
      </c>
    </row>
    <row r="662" spans="1:65" s="2" customFormat="1" ht="14.4" customHeight="1">
      <c r="A662" s="40"/>
      <c r="B662" s="41"/>
      <c r="C662" s="215" t="s">
        <v>721</v>
      </c>
      <c r="D662" s="215" t="s">
        <v>146</v>
      </c>
      <c r="E662" s="216" t="s">
        <v>722</v>
      </c>
      <c r="F662" s="217" t="s">
        <v>723</v>
      </c>
      <c r="G662" s="218" t="s">
        <v>149</v>
      </c>
      <c r="H662" s="219">
        <v>144</v>
      </c>
      <c r="I662" s="220"/>
      <c r="J662" s="221">
        <f>ROUND(I662*H662,2)</f>
        <v>0</v>
      </c>
      <c r="K662" s="217" t="s">
        <v>150</v>
      </c>
      <c r="L662" s="46"/>
      <c r="M662" s="222" t="s">
        <v>19</v>
      </c>
      <c r="N662" s="223" t="s">
        <v>43</v>
      </c>
      <c r="O662" s="86"/>
      <c r="P662" s="224">
        <f>O662*H662</f>
        <v>0</v>
      </c>
      <c r="Q662" s="224">
        <v>0</v>
      </c>
      <c r="R662" s="224">
        <f>Q662*H662</f>
        <v>0</v>
      </c>
      <c r="S662" s="224">
        <v>0</v>
      </c>
      <c r="T662" s="225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6" t="s">
        <v>151</v>
      </c>
      <c r="AT662" s="226" t="s">
        <v>146</v>
      </c>
      <c r="AU662" s="226" t="s">
        <v>81</v>
      </c>
      <c r="AY662" s="19" t="s">
        <v>144</v>
      </c>
      <c r="BE662" s="227">
        <f>IF(N662="základní",J662,0)</f>
        <v>0</v>
      </c>
      <c r="BF662" s="227">
        <f>IF(N662="snížená",J662,0)</f>
        <v>0</v>
      </c>
      <c r="BG662" s="227">
        <f>IF(N662="zákl. přenesená",J662,0)</f>
        <v>0</v>
      </c>
      <c r="BH662" s="227">
        <f>IF(N662="sníž. přenesená",J662,0)</f>
        <v>0</v>
      </c>
      <c r="BI662" s="227">
        <f>IF(N662="nulová",J662,0)</f>
        <v>0</v>
      </c>
      <c r="BJ662" s="19" t="s">
        <v>79</v>
      </c>
      <c r="BK662" s="227">
        <f>ROUND(I662*H662,2)</f>
        <v>0</v>
      </c>
      <c r="BL662" s="19" t="s">
        <v>151</v>
      </c>
      <c r="BM662" s="226" t="s">
        <v>724</v>
      </c>
    </row>
    <row r="663" spans="1:47" s="2" customFormat="1" ht="12">
      <c r="A663" s="40"/>
      <c r="B663" s="41"/>
      <c r="C663" s="42"/>
      <c r="D663" s="228" t="s">
        <v>153</v>
      </c>
      <c r="E663" s="42"/>
      <c r="F663" s="229" t="s">
        <v>725</v>
      </c>
      <c r="G663" s="42"/>
      <c r="H663" s="42"/>
      <c r="I663" s="230"/>
      <c r="J663" s="42"/>
      <c r="K663" s="42"/>
      <c r="L663" s="46"/>
      <c r="M663" s="231"/>
      <c r="N663" s="232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153</v>
      </c>
      <c r="AU663" s="19" t="s">
        <v>81</v>
      </c>
    </row>
    <row r="664" spans="1:51" s="13" customFormat="1" ht="12">
      <c r="A664" s="13"/>
      <c r="B664" s="233"/>
      <c r="C664" s="234"/>
      <c r="D664" s="228" t="s">
        <v>155</v>
      </c>
      <c r="E664" s="235" t="s">
        <v>19</v>
      </c>
      <c r="F664" s="236" t="s">
        <v>718</v>
      </c>
      <c r="G664" s="234"/>
      <c r="H664" s="235" t="s">
        <v>19</v>
      </c>
      <c r="I664" s="237"/>
      <c r="J664" s="234"/>
      <c r="K664" s="234"/>
      <c r="L664" s="238"/>
      <c r="M664" s="239"/>
      <c r="N664" s="240"/>
      <c r="O664" s="240"/>
      <c r="P664" s="240"/>
      <c r="Q664" s="240"/>
      <c r="R664" s="240"/>
      <c r="S664" s="240"/>
      <c r="T664" s="24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2" t="s">
        <v>155</v>
      </c>
      <c r="AU664" s="242" t="s">
        <v>81</v>
      </c>
      <c r="AV664" s="13" t="s">
        <v>79</v>
      </c>
      <c r="AW664" s="13" t="s">
        <v>34</v>
      </c>
      <c r="AX664" s="13" t="s">
        <v>72</v>
      </c>
      <c r="AY664" s="242" t="s">
        <v>144</v>
      </c>
    </row>
    <row r="665" spans="1:51" s="13" customFormat="1" ht="12">
      <c r="A665" s="13"/>
      <c r="B665" s="233"/>
      <c r="C665" s="234"/>
      <c r="D665" s="228" t="s">
        <v>155</v>
      </c>
      <c r="E665" s="235" t="s">
        <v>19</v>
      </c>
      <c r="F665" s="236" t="s">
        <v>719</v>
      </c>
      <c r="G665" s="234"/>
      <c r="H665" s="235" t="s">
        <v>19</v>
      </c>
      <c r="I665" s="237"/>
      <c r="J665" s="234"/>
      <c r="K665" s="234"/>
      <c r="L665" s="238"/>
      <c r="M665" s="239"/>
      <c r="N665" s="240"/>
      <c r="O665" s="240"/>
      <c r="P665" s="240"/>
      <c r="Q665" s="240"/>
      <c r="R665" s="240"/>
      <c r="S665" s="240"/>
      <c r="T665" s="24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2" t="s">
        <v>155</v>
      </c>
      <c r="AU665" s="242" t="s">
        <v>81</v>
      </c>
      <c r="AV665" s="13" t="s">
        <v>79</v>
      </c>
      <c r="AW665" s="13" t="s">
        <v>34</v>
      </c>
      <c r="AX665" s="13" t="s">
        <v>72</v>
      </c>
      <c r="AY665" s="242" t="s">
        <v>144</v>
      </c>
    </row>
    <row r="666" spans="1:51" s="13" customFormat="1" ht="12">
      <c r="A666" s="13"/>
      <c r="B666" s="233"/>
      <c r="C666" s="234"/>
      <c r="D666" s="228" t="s">
        <v>155</v>
      </c>
      <c r="E666" s="235" t="s">
        <v>19</v>
      </c>
      <c r="F666" s="236" t="s">
        <v>255</v>
      </c>
      <c r="G666" s="234"/>
      <c r="H666" s="235" t="s">
        <v>19</v>
      </c>
      <c r="I666" s="237"/>
      <c r="J666" s="234"/>
      <c r="K666" s="234"/>
      <c r="L666" s="238"/>
      <c r="M666" s="239"/>
      <c r="N666" s="240"/>
      <c r="O666" s="240"/>
      <c r="P666" s="240"/>
      <c r="Q666" s="240"/>
      <c r="R666" s="240"/>
      <c r="S666" s="240"/>
      <c r="T666" s="24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2" t="s">
        <v>155</v>
      </c>
      <c r="AU666" s="242" t="s">
        <v>81</v>
      </c>
      <c r="AV666" s="13" t="s">
        <v>79</v>
      </c>
      <c r="AW666" s="13" t="s">
        <v>34</v>
      </c>
      <c r="AX666" s="13" t="s">
        <v>72</v>
      </c>
      <c r="AY666" s="242" t="s">
        <v>144</v>
      </c>
    </row>
    <row r="667" spans="1:51" s="14" customFormat="1" ht="12">
      <c r="A667" s="14"/>
      <c r="B667" s="243"/>
      <c r="C667" s="244"/>
      <c r="D667" s="228" t="s">
        <v>155</v>
      </c>
      <c r="E667" s="245" t="s">
        <v>19</v>
      </c>
      <c r="F667" s="246" t="s">
        <v>720</v>
      </c>
      <c r="G667" s="244"/>
      <c r="H667" s="247">
        <v>144</v>
      </c>
      <c r="I667" s="248"/>
      <c r="J667" s="244"/>
      <c r="K667" s="244"/>
      <c r="L667" s="249"/>
      <c r="M667" s="250"/>
      <c r="N667" s="251"/>
      <c r="O667" s="251"/>
      <c r="P667" s="251"/>
      <c r="Q667" s="251"/>
      <c r="R667" s="251"/>
      <c r="S667" s="251"/>
      <c r="T667" s="25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3" t="s">
        <v>155</v>
      </c>
      <c r="AU667" s="253" t="s">
        <v>81</v>
      </c>
      <c r="AV667" s="14" t="s">
        <v>81</v>
      </c>
      <c r="AW667" s="14" t="s">
        <v>34</v>
      </c>
      <c r="AX667" s="14" t="s">
        <v>72</v>
      </c>
      <c r="AY667" s="253" t="s">
        <v>144</v>
      </c>
    </row>
    <row r="668" spans="1:51" s="15" customFormat="1" ht="12">
      <c r="A668" s="15"/>
      <c r="B668" s="254"/>
      <c r="C668" s="255"/>
      <c r="D668" s="228" t="s">
        <v>155</v>
      </c>
      <c r="E668" s="256" t="s">
        <v>19</v>
      </c>
      <c r="F668" s="257" t="s">
        <v>158</v>
      </c>
      <c r="G668" s="255"/>
      <c r="H668" s="258">
        <v>144</v>
      </c>
      <c r="I668" s="259"/>
      <c r="J668" s="255"/>
      <c r="K668" s="255"/>
      <c r="L668" s="260"/>
      <c r="M668" s="261"/>
      <c r="N668" s="262"/>
      <c r="O668" s="262"/>
      <c r="P668" s="262"/>
      <c r="Q668" s="262"/>
      <c r="R668" s="262"/>
      <c r="S668" s="262"/>
      <c r="T668" s="263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64" t="s">
        <v>155</v>
      </c>
      <c r="AU668" s="264" t="s">
        <v>81</v>
      </c>
      <c r="AV668" s="15" t="s">
        <v>151</v>
      </c>
      <c r="AW668" s="15" t="s">
        <v>34</v>
      </c>
      <c r="AX668" s="15" t="s">
        <v>79</v>
      </c>
      <c r="AY668" s="264" t="s">
        <v>144</v>
      </c>
    </row>
    <row r="669" spans="1:65" s="2" customFormat="1" ht="14.4" customHeight="1">
      <c r="A669" s="40"/>
      <c r="B669" s="41"/>
      <c r="C669" s="215" t="s">
        <v>726</v>
      </c>
      <c r="D669" s="215" t="s">
        <v>146</v>
      </c>
      <c r="E669" s="216" t="s">
        <v>727</v>
      </c>
      <c r="F669" s="217" t="s">
        <v>728</v>
      </c>
      <c r="G669" s="218" t="s">
        <v>236</v>
      </c>
      <c r="H669" s="219">
        <v>470.823</v>
      </c>
      <c r="I669" s="220"/>
      <c r="J669" s="221">
        <f>ROUND(I669*H669,2)</f>
        <v>0</v>
      </c>
      <c r="K669" s="217" t="s">
        <v>150</v>
      </c>
      <c r="L669" s="46"/>
      <c r="M669" s="222" t="s">
        <v>19</v>
      </c>
      <c r="N669" s="223" t="s">
        <v>43</v>
      </c>
      <c r="O669" s="86"/>
      <c r="P669" s="224">
        <f>O669*H669</f>
        <v>0</v>
      </c>
      <c r="Q669" s="224">
        <v>0</v>
      </c>
      <c r="R669" s="224">
        <f>Q669*H669</f>
        <v>0</v>
      </c>
      <c r="S669" s="224">
        <v>0</v>
      </c>
      <c r="T669" s="225">
        <f>S669*H669</f>
        <v>0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26" t="s">
        <v>151</v>
      </c>
      <c r="AT669" s="226" t="s">
        <v>146</v>
      </c>
      <c r="AU669" s="226" t="s">
        <v>81</v>
      </c>
      <c r="AY669" s="19" t="s">
        <v>144</v>
      </c>
      <c r="BE669" s="227">
        <f>IF(N669="základní",J669,0)</f>
        <v>0</v>
      </c>
      <c r="BF669" s="227">
        <f>IF(N669="snížená",J669,0)</f>
        <v>0</v>
      </c>
      <c r="BG669" s="227">
        <f>IF(N669="zákl. přenesená",J669,0)</f>
        <v>0</v>
      </c>
      <c r="BH669" s="227">
        <f>IF(N669="sníž. přenesená",J669,0)</f>
        <v>0</v>
      </c>
      <c r="BI669" s="227">
        <f>IF(N669="nulová",J669,0)</f>
        <v>0</v>
      </c>
      <c r="BJ669" s="19" t="s">
        <v>79</v>
      </c>
      <c r="BK669" s="227">
        <f>ROUND(I669*H669,2)</f>
        <v>0</v>
      </c>
      <c r="BL669" s="19" t="s">
        <v>151</v>
      </c>
      <c r="BM669" s="226" t="s">
        <v>729</v>
      </c>
    </row>
    <row r="670" spans="1:47" s="2" customFormat="1" ht="12">
      <c r="A670" s="40"/>
      <c r="B670" s="41"/>
      <c r="C670" s="42"/>
      <c r="D670" s="228" t="s">
        <v>153</v>
      </c>
      <c r="E670" s="42"/>
      <c r="F670" s="229" t="s">
        <v>730</v>
      </c>
      <c r="G670" s="42"/>
      <c r="H670" s="42"/>
      <c r="I670" s="230"/>
      <c r="J670" s="42"/>
      <c r="K670" s="42"/>
      <c r="L670" s="46"/>
      <c r="M670" s="231"/>
      <c r="N670" s="232"/>
      <c r="O670" s="86"/>
      <c r="P670" s="86"/>
      <c r="Q670" s="86"/>
      <c r="R670" s="86"/>
      <c r="S670" s="86"/>
      <c r="T670" s="87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T670" s="19" t="s">
        <v>153</v>
      </c>
      <c r="AU670" s="19" t="s">
        <v>81</v>
      </c>
    </row>
    <row r="671" spans="1:51" s="13" customFormat="1" ht="12">
      <c r="A671" s="13"/>
      <c r="B671" s="233"/>
      <c r="C671" s="234"/>
      <c r="D671" s="228" t="s">
        <v>155</v>
      </c>
      <c r="E671" s="235" t="s">
        <v>19</v>
      </c>
      <c r="F671" s="236" t="s">
        <v>301</v>
      </c>
      <c r="G671" s="234"/>
      <c r="H671" s="235" t="s">
        <v>19</v>
      </c>
      <c r="I671" s="237"/>
      <c r="J671" s="234"/>
      <c r="K671" s="234"/>
      <c r="L671" s="238"/>
      <c r="M671" s="239"/>
      <c r="N671" s="240"/>
      <c r="O671" s="240"/>
      <c r="P671" s="240"/>
      <c r="Q671" s="240"/>
      <c r="R671" s="240"/>
      <c r="S671" s="240"/>
      <c r="T671" s="24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2" t="s">
        <v>155</v>
      </c>
      <c r="AU671" s="242" t="s">
        <v>81</v>
      </c>
      <c r="AV671" s="13" t="s">
        <v>79</v>
      </c>
      <c r="AW671" s="13" t="s">
        <v>34</v>
      </c>
      <c r="AX671" s="13" t="s">
        <v>72</v>
      </c>
      <c r="AY671" s="242" t="s">
        <v>144</v>
      </c>
    </row>
    <row r="672" spans="1:51" s="13" customFormat="1" ht="12">
      <c r="A672" s="13"/>
      <c r="B672" s="233"/>
      <c r="C672" s="234"/>
      <c r="D672" s="228" t="s">
        <v>155</v>
      </c>
      <c r="E672" s="235" t="s">
        <v>19</v>
      </c>
      <c r="F672" s="236" t="s">
        <v>697</v>
      </c>
      <c r="G672" s="234"/>
      <c r="H672" s="235" t="s">
        <v>19</v>
      </c>
      <c r="I672" s="237"/>
      <c r="J672" s="234"/>
      <c r="K672" s="234"/>
      <c r="L672" s="238"/>
      <c r="M672" s="239"/>
      <c r="N672" s="240"/>
      <c r="O672" s="240"/>
      <c r="P672" s="240"/>
      <c r="Q672" s="240"/>
      <c r="R672" s="240"/>
      <c r="S672" s="240"/>
      <c r="T672" s="24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2" t="s">
        <v>155</v>
      </c>
      <c r="AU672" s="242" t="s">
        <v>81</v>
      </c>
      <c r="AV672" s="13" t="s">
        <v>79</v>
      </c>
      <c r="AW672" s="13" t="s">
        <v>34</v>
      </c>
      <c r="AX672" s="13" t="s">
        <v>72</v>
      </c>
      <c r="AY672" s="242" t="s">
        <v>144</v>
      </c>
    </row>
    <row r="673" spans="1:51" s="14" customFormat="1" ht="12">
      <c r="A673" s="14"/>
      <c r="B673" s="243"/>
      <c r="C673" s="244"/>
      <c r="D673" s="228" t="s">
        <v>155</v>
      </c>
      <c r="E673" s="245" t="s">
        <v>19</v>
      </c>
      <c r="F673" s="246" t="s">
        <v>731</v>
      </c>
      <c r="G673" s="244"/>
      <c r="H673" s="247">
        <v>18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3" t="s">
        <v>155</v>
      </c>
      <c r="AU673" s="253" t="s">
        <v>81</v>
      </c>
      <c r="AV673" s="14" t="s">
        <v>81</v>
      </c>
      <c r="AW673" s="14" t="s">
        <v>34</v>
      </c>
      <c r="AX673" s="14" t="s">
        <v>72</v>
      </c>
      <c r="AY673" s="253" t="s">
        <v>144</v>
      </c>
    </row>
    <row r="674" spans="1:51" s="14" customFormat="1" ht="12">
      <c r="A674" s="14"/>
      <c r="B674" s="243"/>
      <c r="C674" s="244"/>
      <c r="D674" s="228" t="s">
        <v>155</v>
      </c>
      <c r="E674" s="245" t="s">
        <v>19</v>
      </c>
      <c r="F674" s="246" t="s">
        <v>732</v>
      </c>
      <c r="G674" s="244"/>
      <c r="H674" s="247">
        <v>4.638</v>
      </c>
      <c r="I674" s="248"/>
      <c r="J674" s="244"/>
      <c r="K674" s="244"/>
      <c r="L674" s="249"/>
      <c r="M674" s="250"/>
      <c r="N674" s="251"/>
      <c r="O674" s="251"/>
      <c r="P674" s="251"/>
      <c r="Q674" s="251"/>
      <c r="R674" s="251"/>
      <c r="S674" s="251"/>
      <c r="T674" s="252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3" t="s">
        <v>155</v>
      </c>
      <c r="AU674" s="253" t="s">
        <v>81</v>
      </c>
      <c r="AV674" s="14" t="s">
        <v>81</v>
      </c>
      <c r="AW674" s="14" t="s">
        <v>34</v>
      </c>
      <c r="AX674" s="14" t="s">
        <v>72</v>
      </c>
      <c r="AY674" s="253" t="s">
        <v>144</v>
      </c>
    </row>
    <row r="675" spans="1:51" s="14" customFormat="1" ht="12">
      <c r="A675" s="14"/>
      <c r="B675" s="243"/>
      <c r="C675" s="244"/>
      <c r="D675" s="228" t="s">
        <v>155</v>
      </c>
      <c r="E675" s="245" t="s">
        <v>19</v>
      </c>
      <c r="F675" s="246" t="s">
        <v>733</v>
      </c>
      <c r="G675" s="244"/>
      <c r="H675" s="247">
        <v>6.05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3" t="s">
        <v>155</v>
      </c>
      <c r="AU675" s="253" t="s">
        <v>81</v>
      </c>
      <c r="AV675" s="14" t="s">
        <v>81</v>
      </c>
      <c r="AW675" s="14" t="s">
        <v>34</v>
      </c>
      <c r="AX675" s="14" t="s">
        <v>72</v>
      </c>
      <c r="AY675" s="253" t="s">
        <v>144</v>
      </c>
    </row>
    <row r="676" spans="1:51" s="14" customFormat="1" ht="12">
      <c r="A676" s="14"/>
      <c r="B676" s="243"/>
      <c r="C676" s="244"/>
      <c r="D676" s="228" t="s">
        <v>155</v>
      </c>
      <c r="E676" s="245" t="s">
        <v>19</v>
      </c>
      <c r="F676" s="246" t="s">
        <v>734</v>
      </c>
      <c r="G676" s="244"/>
      <c r="H676" s="247">
        <v>193.64</v>
      </c>
      <c r="I676" s="248"/>
      <c r="J676" s="244"/>
      <c r="K676" s="244"/>
      <c r="L676" s="249"/>
      <c r="M676" s="250"/>
      <c r="N676" s="251"/>
      <c r="O676" s="251"/>
      <c r="P676" s="251"/>
      <c r="Q676" s="251"/>
      <c r="R676" s="251"/>
      <c r="S676" s="251"/>
      <c r="T676" s="25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3" t="s">
        <v>155</v>
      </c>
      <c r="AU676" s="253" t="s">
        <v>81</v>
      </c>
      <c r="AV676" s="14" t="s">
        <v>81</v>
      </c>
      <c r="AW676" s="14" t="s">
        <v>34</v>
      </c>
      <c r="AX676" s="14" t="s">
        <v>72</v>
      </c>
      <c r="AY676" s="253" t="s">
        <v>144</v>
      </c>
    </row>
    <row r="677" spans="1:51" s="14" customFormat="1" ht="12">
      <c r="A677" s="14"/>
      <c r="B677" s="243"/>
      <c r="C677" s="244"/>
      <c r="D677" s="228" t="s">
        <v>155</v>
      </c>
      <c r="E677" s="245" t="s">
        <v>19</v>
      </c>
      <c r="F677" s="246" t="s">
        <v>735</v>
      </c>
      <c r="G677" s="244"/>
      <c r="H677" s="247">
        <v>19.44</v>
      </c>
      <c r="I677" s="248"/>
      <c r="J677" s="244"/>
      <c r="K677" s="244"/>
      <c r="L677" s="249"/>
      <c r="M677" s="250"/>
      <c r="N677" s="251"/>
      <c r="O677" s="251"/>
      <c r="P677" s="251"/>
      <c r="Q677" s="251"/>
      <c r="R677" s="251"/>
      <c r="S677" s="251"/>
      <c r="T677" s="252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3" t="s">
        <v>155</v>
      </c>
      <c r="AU677" s="253" t="s">
        <v>81</v>
      </c>
      <c r="AV677" s="14" t="s">
        <v>81</v>
      </c>
      <c r="AW677" s="14" t="s">
        <v>34</v>
      </c>
      <c r="AX677" s="14" t="s">
        <v>72</v>
      </c>
      <c r="AY677" s="253" t="s">
        <v>144</v>
      </c>
    </row>
    <row r="678" spans="1:51" s="14" customFormat="1" ht="12">
      <c r="A678" s="14"/>
      <c r="B678" s="243"/>
      <c r="C678" s="244"/>
      <c r="D678" s="228" t="s">
        <v>155</v>
      </c>
      <c r="E678" s="245" t="s">
        <v>19</v>
      </c>
      <c r="F678" s="246" t="s">
        <v>736</v>
      </c>
      <c r="G678" s="244"/>
      <c r="H678" s="247">
        <v>17.22</v>
      </c>
      <c r="I678" s="248"/>
      <c r="J678" s="244"/>
      <c r="K678" s="244"/>
      <c r="L678" s="249"/>
      <c r="M678" s="250"/>
      <c r="N678" s="251"/>
      <c r="O678" s="251"/>
      <c r="P678" s="251"/>
      <c r="Q678" s="251"/>
      <c r="R678" s="251"/>
      <c r="S678" s="251"/>
      <c r="T678" s="25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3" t="s">
        <v>155</v>
      </c>
      <c r="AU678" s="253" t="s">
        <v>81</v>
      </c>
      <c r="AV678" s="14" t="s">
        <v>81</v>
      </c>
      <c r="AW678" s="14" t="s">
        <v>34</v>
      </c>
      <c r="AX678" s="14" t="s">
        <v>72</v>
      </c>
      <c r="AY678" s="253" t="s">
        <v>144</v>
      </c>
    </row>
    <row r="679" spans="1:51" s="14" customFormat="1" ht="12">
      <c r="A679" s="14"/>
      <c r="B679" s="243"/>
      <c r="C679" s="244"/>
      <c r="D679" s="228" t="s">
        <v>155</v>
      </c>
      <c r="E679" s="245" t="s">
        <v>19</v>
      </c>
      <c r="F679" s="246" t="s">
        <v>737</v>
      </c>
      <c r="G679" s="244"/>
      <c r="H679" s="247">
        <v>156.975</v>
      </c>
      <c r="I679" s="248"/>
      <c r="J679" s="244"/>
      <c r="K679" s="244"/>
      <c r="L679" s="249"/>
      <c r="M679" s="250"/>
      <c r="N679" s="251"/>
      <c r="O679" s="251"/>
      <c r="P679" s="251"/>
      <c r="Q679" s="251"/>
      <c r="R679" s="251"/>
      <c r="S679" s="251"/>
      <c r="T679" s="25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3" t="s">
        <v>155</v>
      </c>
      <c r="AU679" s="253" t="s">
        <v>81</v>
      </c>
      <c r="AV679" s="14" t="s">
        <v>81</v>
      </c>
      <c r="AW679" s="14" t="s">
        <v>34</v>
      </c>
      <c r="AX679" s="14" t="s">
        <v>72</v>
      </c>
      <c r="AY679" s="253" t="s">
        <v>144</v>
      </c>
    </row>
    <row r="680" spans="1:51" s="14" customFormat="1" ht="12">
      <c r="A680" s="14"/>
      <c r="B680" s="243"/>
      <c r="C680" s="244"/>
      <c r="D680" s="228" t="s">
        <v>155</v>
      </c>
      <c r="E680" s="245" t="s">
        <v>19</v>
      </c>
      <c r="F680" s="246" t="s">
        <v>738</v>
      </c>
      <c r="G680" s="244"/>
      <c r="H680" s="247">
        <v>17.01</v>
      </c>
      <c r="I680" s="248"/>
      <c r="J680" s="244"/>
      <c r="K680" s="244"/>
      <c r="L680" s="249"/>
      <c r="M680" s="250"/>
      <c r="N680" s="251"/>
      <c r="O680" s="251"/>
      <c r="P680" s="251"/>
      <c r="Q680" s="251"/>
      <c r="R680" s="251"/>
      <c r="S680" s="251"/>
      <c r="T680" s="25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3" t="s">
        <v>155</v>
      </c>
      <c r="AU680" s="253" t="s">
        <v>81</v>
      </c>
      <c r="AV680" s="14" t="s">
        <v>81</v>
      </c>
      <c r="AW680" s="14" t="s">
        <v>34</v>
      </c>
      <c r="AX680" s="14" t="s">
        <v>72</v>
      </c>
      <c r="AY680" s="253" t="s">
        <v>144</v>
      </c>
    </row>
    <row r="681" spans="1:51" s="14" customFormat="1" ht="12">
      <c r="A681" s="14"/>
      <c r="B681" s="243"/>
      <c r="C681" s="244"/>
      <c r="D681" s="228" t="s">
        <v>155</v>
      </c>
      <c r="E681" s="245" t="s">
        <v>19</v>
      </c>
      <c r="F681" s="246" t="s">
        <v>739</v>
      </c>
      <c r="G681" s="244"/>
      <c r="H681" s="247">
        <v>11.115</v>
      </c>
      <c r="I681" s="248"/>
      <c r="J681" s="244"/>
      <c r="K681" s="244"/>
      <c r="L681" s="249"/>
      <c r="M681" s="250"/>
      <c r="N681" s="251"/>
      <c r="O681" s="251"/>
      <c r="P681" s="251"/>
      <c r="Q681" s="251"/>
      <c r="R681" s="251"/>
      <c r="S681" s="251"/>
      <c r="T681" s="252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3" t="s">
        <v>155</v>
      </c>
      <c r="AU681" s="253" t="s">
        <v>81</v>
      </c>
      <c r="AV681" s="14" t="s">
        <v>81</v>
      </c>
      <c r="AW681" s="14" t="s">
        <v>34</v>
      </c>
      <c r="AX681" s="14" t="s">
        <v>72</v>
      </c>
      <c r="AY681" s="253" t="s">
        <v>144</v>
      </c>
    </row>
    <row r="682" spans="1:51" s="14" customFormat="1" ht="12">
      <c r="A682" s="14"/>
      <c r="B682" s="243"/>
      <c r="C682" s="244"/>
      <c r="D682" s="228" t="s">
        <v>155</v>
      </c>
      <c r="E682" s="245" t="s">
        <v>19</v>
      </c>
      <c r="F682" s="246" t="s">
        <v>740</v>
      </c>
      <c r="G682" s="244"/>
      <c r="H682" s="247">
        <v>2.538</v>
      </c>
      <c r="I682" s="248"/>
      <c r="J682" s="244"/>
      <c r="K682" s="244"/>
      <c r="L682" s="249"/>
      <c r="M682" s="250"/>
      <c r="N682" s="251"/>
      <c r="O682" s="251"/>
      <c r="P682" s="251"/>
      <c r="Q682" s="251"/>
      <c r="R682" s="251"/>
      <c r="S682" s="251"/>
      <c r="T682" s="25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3" t="s">
        <v>155</v>
      </c>
      <c r="AU682" s="253" t="s">
        <v>81</v>
      </c>
      <c r="AV682" s="14" t="s">
        <v>81</v>
      </c>
      <c r="AW682" s="14" t="s">
        <v>34</v>
      </c>
      <c r="AX682" s="14" t="s">
        <v>72</v>
      </c>
      <c r="AY682" s="253" t="s">
        <v>144</v>
      </c>
    </row>
    <row r="683" spans="1:51" s="14" customFormat="1" ht="12">
      <c r="A683" s="14"/>
      <c r="B683" s="243"/>
      <c r="C683" s="244"/>
      <c r="D683" s="228" t="s">
        <v>155</v>
      </c>
      <c r="E683" s="245" t="s">
        <v>19</v>
      </c>
      <c r="F683" s="246" t="s">
        <v>741</v>
      </c>
      <c r="G683" s="244"/>
      <c r="H683" s="247">
        <v>1.692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3" t="s">
        <v>155</v>
      </c>
      <c r="AU683" s="253" t="s">
        <v>81</v>
      </c>
      <c r="AV683" s="14" t="s">
        <v>81</v>
      </c>
      <c r="AW683" s="14" t="s">
        <v>34</v>
      </c>
      <c r="AX683" s="14" t="s">
        <v>72</v>
      </c>
      <c r="AY683" s="253" t="s">
        <v>144</v>
      </c>
    </row>
    <row r="684" spans="1:51" s="14" customFormat="1" ht="12">
      <c r="A684" s="14"/>
      <c r="B684" s="243"/>
      <c r="C684" s="244"/>
      <c r="D684" s="228" t="s">
        <v>155</v>
      </c>
      <c r="E684" s="245" t="s">
        <v>19</v>
      </c>
      <c r="F684" s="246" t="s">
        <v>742</v>
      </c>
      <c r="G684" s="244"/>
      <c r="H684" s="247">
        <v>11.3</v>
      </c>
      <c r="I684" s="248"/>
      <c r="J684" s="244"/>
      <c r="K684" s="244"/>
      <c r="L684" s="249"/>
      <c r="M684" s="250"/>
      <c r="N684" s="251"/>
      <c r="O684" s="251"/>
      <c r="P684" s="251"/>
      <c r="Q684" s="251"/>
      <c r="R684" s="251"/>
      <c r="S684" s="251"/>
      <c r="T684" s="25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3" t="s">
        <v>155</v>
      </c>
      <c r="AU684" s="253" t="s">
        <v>81</v>
      </c>
      <c r="AV684" s="14" t="s">
        <v>81</v>
      </c>
      <c r="AW684" s="14" t="s">
        <v>34</v>
      </c>
      <c r="AX684" s="14" t="s">
        <v>72</v>
      </c>
      <c r="AY684" s="253" t="s">
        <v>144</v>
      </c>
    </row>
    <row r="685" spans="1:51" s="14" customFormat="1" ht="12">
      <c r="A685" s="14"/>
      <c r="B685" s="243"/>
      <c r="C685" s="244"/>
      <c r="D685" s="228" t="s">
        <v>155</v>
      </c>
      <c r="E685" s="245" t="s">
        <v>19</v>
      </c>
      <c r="F685" s="246" t="s">
        <v>743</v>
      </c>
      <c r="G685" s="244"/>
      <c r="H685" s="247">
        <v>11.205</v>
      </c>
      <c r="I685" s="248"/>
      <c r="J685" s="244"/>
      <c r="K685" s="244"/>
      <c r="L685" s="249"/>
      <c r="M685" s="250"/>
      <c r="N685" s="251"/>
      <c r="O685" s="251"/>
      <c r="P685" s="251"/>
      <c r="Q685" s="251"/>
      <c r="R685" s="251"/>
      <c r="S685" s="251"/>
      <c r="T685" s="252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3" t="s">
        <v>155</v>
      </c>
      <c r="AU685" s="253" t="s">
        <v>81</v>
      </c>
      <c r="AV685" s="14" t="s">
        <v>81</v>
      </c>
      <c r="AW685" s="14" t="s">
        <v>34</v>
      </c>
      <c r="AX685" s="14" t="s">
        <v>72</v>
      </c>
      <c r="AY685" s="253" t="s">
        <v>144</v>
      </c>
    </row>
    <row r="686" spans="1:51" s="15" customFormat="1" ht="12">
      <c r="A686" s="15"/>
      <c r="B686" s="254"/>
      <c r="C686" s="255"/>
      <c r="D686" s="228" t="s">
        <v>155</v>
      </c>
      <c r="E686" s="256" t="s">
        <v>19</v>
      </c>
      <c r="F686" s="257" t="s">
        <v>158</v>
      </c>
      <c r="G686" s="255"/>
      <c r="H686" s="258">
        <v>470.823</v>
      </c>
      <c r="I686" s="259"/>
      <c r="J686" s="255"/>
      <c r="K686" s="255"/>
      <c r="L686" s="260"/>
      <c r="M686" s="261"/>
      <c r="N686" s="262"/>
      <c r="O686" s="262"/>
      <c r="P686" s="262"/>
      <c r="Q686" s="262"/>
      <c r="R686" s="262"/>
      <c r="S686" s="262"/>
      <c r="T686" s="263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4" t="s">
        <v>155</v>
      </c>
      <c r="AU686" s="264" t="s">
        <v>81</v>
      </c>
      <c r="AV686" s="15" t="s">
        <v>151</v>
      </c>
      <c r="AW686" s="15" t="s">
        <v>34</v>
      </c>
      <c r="AX686" s="15" t="s">
        <v>79</v>
      </c>
      <c r="AY686" s="264" t="s">
        <v>144</v>
      </c>
    </row>
    <row r="687" spans="1:65" s="2" customFormat="1" ht="14.4" customHeight="1">
      <c r="A687" s="40"/>
      <c r="B687" s="41"/>
      <c r="C687" s="215" t="s">
        <v>744</v>
      </c>
      <c r="D687" s="215" t="s">
        <v>146</v>
      </c>
      <c r="E687" s="216" t="s">
        <v>745</v>
      </c>
      <c r="F687" s="217" t="s">
        <v>746</v>
      </c>
      <c r="G687" s="218" t="s">
        <v>149</v>
      </c>
      <c r="H687" s="219">
        <v>1023.35</v>
      </c>
      <c r="I687" s="220"/>
      <c r="J687" s="221">
        <f>ROUND(I687*H687,2)</f>
        <v>0</v>
      </c>
      <c r="K687" s="217" t="s">
        <v>150</v>
      </c>
      <c r="L687" s="46"/>
      <c r="M687" s="222" t="s">
        <v>19</v>
      </c>
      <c r="N687" s="223" t="s">
        <v>43</v>
      </c>
      <c r="O687" s="86"/>
      <c r="P687" s="224">
        <f>O687*H687</f>
        <v>0</v>
      </c>
      <c r="Q687" s="224">
        <v>0.00726</v>
      </c>
      <c r="R687" s="224">
        <f>Q687*H687</f>
        <v>7.429521</v>
      </c>
      <c r="S687" s="224">
        <v>0</v>
      </c>
      <c r="T687" s="225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26" t="s">
        <v>151</v>
      </c>
      <c r="AT687" s="226" t="s">
        <v>146</v>
      </c>
      <c r="AU687" s="226" t="s">
        <v>81</v>
      </c>
      <c r="AY687" s="19" t="s">
        <v>144</v>
      </c>
      <c r="BE687" s="227">
        <f>IF(N687="základní",J687,0)</f>
        <v>0</v>
      </c>
      <c r="BF687" s="227">
        <f>IF(N687="snížená",J687,0)</f>
        <v>0</v>
      </c>
      <c r="BG687" s="227">
        <f>IF(N687="zákl. přenesená",J687,0)</f>
        <v>0</v>
      </c>
      <c r="BH687" s="227">
        <f>IF(N687="sníž. přenesená",J687,0)</f>
        <v>0</v>
      </c>
      <c r="BI687" s="227">
        <f>IF(N687="nulová",J687,0)</f>
        <v>0</v>
      </c>
      <c r="BJ687" s="19" t="s">
        <v>79</v>
      </c>
      <c r="BK687" s="227">
        <f>ROUND(I687*H687,2)</f>
        <v>0</v>
      </c>
      <c r="BL687" s="19" t="s">
        <v>151</v>
      </c>
      <c r="BM687" s="226" t="s">
        <v>747</v>
      </c>
    </row>
    <row r="688" spans="1:47" s="2" customFormat="1" ht="12">
      <c r="A688" s="40"/>
      <c r="B688" s="41"/>
      <c r="C688" s="42"/>
      <c r="D688" s="228" t="s">
        <v>153</v>
      </c>
      <c r="E688" s="42"/>
      <c r="F688" s="229" t="s">
        <v>748</v>
      </c>
      <c r="G688" s="42"/>
      <c r="H688" s="42"/>
      <c r="I688" s="230"/>
      <c r="J688" s="42"/>
      <c r="K688" s="42"/>
      <c r="L688" s="46"/>
      <c r="M688" s="231"/>
      <c r="N688" s="232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153</v>
      </c>
      <c r="AU688" s="19" t="s">
        <v>81</v>
      </c>
    </row>
    <row r="689" spans="1:51" s="13" customFormat="1" ht="12">
      <c r="A689" s="13"/>
      <c r="B689" s="233"/>
      <c r="C689" s="234"/>
      <c r="D689" s="228" t="s">
        <v>155</v>
      </c>
      <c r="E689" s="235" t="s">
        <v>19</v>
      </c>
      <c r="F689" s="236" t="s">
        <v>301</v>
      </c>
      <c r="G689" s="234"/>
      <c r="H689" s="235" t="s">
        <v>19</v>
      </c>
      <c r="I689" s="237"/>
      <c r="J689" s="234"/>
      <c r="K689" s="234"/>
      <c r="L689" s="238"/>
      <c r="M689" s="239"/>
      <c r="N689" s="240"/>
      <c r="O689" s="240"/>
      <c r="P689" s="240"/>
      <c r="Q689" s="240"/>
      <c r="R689" s="240"/>
      <c r="S689" s="240"/>
      <c r="T689" s="241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2" t="s">
        <v>155</v>
      </c>
      <c r="AU689" s="242" t="s">
        <v>81</v>
      </c>
      <c r="AV689" s="13" t="s">
        <v>79</v>
      </c>
      <c r="AW689" s="13" t="s">
        <v>34</v>
      </c>
      <c r="AX689" s="13" t="s">
        <v>72</v>
      </c>
      <c r="AY689" s="242" t="s">
        <v>144</v>
      </c>
    </row>
    <row r="690" spans="1:51" s="13" customFormat="1" ht="12">
      <c r="A690" s="13"/>
      <c r="B690" s="233"/>
      <c r="C690" s="234"/>
      <c r="D690" s="228" t="s">
        <v>155</v>
      </c>
      <c r="E690" s="235" t="s">
        <v>19</v>
      </c>
      <c r="F690" s="236" t="s">
        <v>697</v>
      </c>
      <c r="G690" s="234"/>
      <c r="H690" s="235" t="s">
        <v>19</v>
      </c>
      <c r="I690" s="237"/>
      <c r="J690" s="234"/>
      <c r="K690" s="234"/>
      <c r="L690" s="238"/>
      <c r="M690" s="239"/>
      <c r="N690" s="240"/>
      <c r="O690" s="240"/>
      <c r="P690" s="240"/>
      <c r="Q690" s="240"/>
      <c r="R690" s="240"/>
      <c r="S690" s="240"/>
      <c r="T690" s="24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2" t="s">
        <v>155</v>
      </c>
      <c r="AU690" s="242" t="s">
        <v>81</v>
      </c>
      <c r="AV690" s="13" t="s">
        <v>79</v>
      </c>
      <c r="AW690" s="13" t="s">
        <v>34</v>
      </c>
      <c r="AX690" s="13" t="s">
        <v>72</v>
      </c>
      <c r="AY690" s="242" t="s">
        <v>144</v>
      </c>
    </row>
    <row r="691" spans="1:51" s="14" customFormat="1" ht="12">
      <c r="A691" s="14"/>
      <c r="B691" s="243"/>
      <c r="C691" s="244"/>
      <c r="D691" s="228" t="s">
        <v>155</v>
      </c>
      <c r="E691" s="245" t="s">
        <v>19</v>
      </c>
      <c r="F691" s="246" t="s">
        <v>749</v>
      </c>
      <c r="G691" s="244"/>
      <c r="H691" s="247">
        <v>23.4</v>
      </c>
      <c r="I691" s="248"/>
      <c r="J691" s="244"/>
      <c r="K691" s="244"/>
      <c r="L691" s="249"/>
      <c r="M691" s="250"/>
      <c r="N691" s="251"/>
      <c r="O691" s="251"/>
      <c r="P691" s="251"/>
      <c r="Q691" s="251"/>
      <c r="R691" s="251"/>
      <c r="S691" s="251"/>
      <c r="T691" s="25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3" t="s">
        <v>155</v>
      </c>
      <c r="AU691" s="253" t="s">
        <v>81</v>
      </c>
      <c r="AV691" s="14" t="s">
        <v>81</v>
      </c>
      <c r="AW691" s="14" t="s">
        <v>34</v>
      </c>
      <c r="AX691" s="14" t="s">
        <v>72</v>
      </c>
      <c r="AY691" s="253" t="s">
        <v>144</v>
      </c>
    </row>
    <row r="692" spans="1:51" s="14" customFormat="1" ht="12">
      <c r="A692" s="14"/>
      <c r="B692" s="243"/>
      <c r="C692" s="244"/>
      <c r="D692" s="228" t="s">
        <v>155</v>
      </c>
      <c r="E692" s="245" t="s">
        <v>19</v>
      </c>
      <c r="F692" s="246" t="s">
        <v>750</v>
      </c>
      <c r="G692" s="244"/>
      <c r="H692" s="247">
        <v>24.2</v>
      </c>
      <c r="I692" s="248"/>
      <c r="J692" s="244"/>
      <c r="K692" s="244"/>
      <c r="L692" s="249"/>
      <c r="M692" s="250"/>
      <c r="N692" s="251"/>
      <c r="O692" s="251"/>
      <c r="P692" s="251"/>
      <c r="Q692" s="251"/>
      <c r="R692" s="251"/>
      <c r="S692" s="251"/>
      <c r="T692" s="252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3" t="s">
        <v>155</v>
      </c>
      <c r="AU692" s="253" t="s">
        <v>81</v>
      </c>
      <c r="AV692" s="14" t="s">
        <v>81</v>
      </c>
      <c r="AW692" s="14" t="s">
        <v>34</v>
      </c>
      <c r="AX692" s="14" t="s">
        <v>72</v>
      </c>
      <c r="AY692" s="253" t="s">
        <v>144</v>
      </c>
    </row>
    <row r="693" spans="1:51" s="14" customFormat="1" ht="12">
      <c r="A693" s="14"/>
      <c r="B693" s="243"/>
      <c r="C693" s="244"/>
      <c r="D693" s="228" t="s">
        <v>155</v>
      </c>
      <c r="E693" s="245" t="s">
        <v>19</v>
      </c>
      <c r="F693" s="246" t="s">
        <v>751</v>
      </c>
      <c r="G693" s="244"/>
      <c r="H693" s="247">
        <v>18.55</v>
      </c>
      <c r="I693" s="248"/>
      <c r="J693" s="244"/>
      <c r="K693" s="244"/>
      <c r="L693" s="249"/>
      <c r="M693" s="250"/>
      <c r="N693" s="251"/>
      <c r="O693" s="251"/>
      <c r="P693" s="251"/>
      <c r="Q693" s="251"/>
      <c r="R693" s="251"/>
      <c r="S693" s="251"/>
      <c r="T693" s="25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3" t="s">
        <v>155</v>
      </c>
      <c r="AU693" s="253" t="s">
        <v>81</v>
      </c>
      <c r="AV693" s="14" t="s">
        <v>81</v>
      </c>
      <c r="AW693" s="14" t="s">
        <v>34</v>
      </c>
      <c r="AX693" s="14" t="s">
        <v>72</v>
      </c>
      <c r="AY693" s="253" t="s">
        <v>144</v>
      </c>
    </row>
    <row r="694" spans="1:51" s="14" customFormat="1" ht="12">
      <c r="A694" s="14"/>
      <c r="B694" s="243"/>
      <c r="C694" s="244"/>
      <c r="D694" s="228" t="s">
        <v>155</v>
      </c>
      <c r="E694" s="245" t="s">
        <v>19</v>
      </c>
      <c r="F694" s="246" t="s">
        <v>752</v>
      </c>
      <c r="G694" s="244"/>
      <c r="H694" s="247">
        <v>2.65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3" t="s">
        <v>155</v>
      </c>
      <c r="AU694" s="253" t="s">
        <v>81</v>
      </c>
      <c r="AV694" s="14" t="s">
        <v>81</v>
      </c>
      <c r="AW694" s="14" t="s">
        <v>34</v>
      </c>
      <c r="AX694" s="14" t="s">
        <v>72</v>
      </c>
      <c r="AY694" s="253" t="s">
        <v>144</v>
      </c>
    </row>
    <row r="695" spans="1:51" s="14" customFormat="1" ht="12">
      <c r="A695" s="14"/>
      <c r="B695" s="243"/>
      <c r="C695" s="244"/>
      <c r="D695" s="228" t="s">
        <v>155</v>
      </c>
      <c r="E695" s="245" t="s">
        <v>19</v>
      </c>
      <c r="F695" s="246" t="s">
        <v>753</v>
      </c>
      <c r="G695" s="244"/>
      <c r="H695" s="247">
        <v>2.35</v>
      </c>
      <c r="I695" s="248"/>
      <c r="J695" s="244"/>
      <c r="K695" s="244"/>
      <c r="L695" s="249"/>
      <c r="M695" s="250"/>
      <c r="N695" s="251"/>
      <c r="O695" s="251"/>
      <c r="P695" s="251"/>
      <c r="Q695" s="251"/>
      <c r="R695" s="251"/>
      <c r="S695" s="251"/>
      <c r="T695" s="252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3" t="s">
        <v>155</v>
      </c>
      <c r="AU695" s="253" t="s">
        <v>81</v>
      </c>
      <c r="AV695" s="14" t="s">
        <v>81</v>
      </c>
      <c r="AW695" s="14" t="s">
        <v>34</v>
      </c>
      <c r="AX695" s="14" t="s">
        <v>72</v>
      </c>
      <c r="AY695" s="253" t="s">
        <v>144</v>
      </c>
    </row>
    <row r="696" spans="1:51" s="14" customFormat="1" ht="12">
      <c r="A696" s="14"/>
      <c r="B696" s="243"/>
      <c r="C696" s="244"/>
      <c r="D696" s="228" t="s">
        <v>155</v>
      </c>
      <c r="E696" s="245" t="s">
        <v>19</v>
      </c>
      <c r="F696" s="246" t="s">
        <v>754</v>
      </c>
      <c r="G696" s="244"/>
      <c r="H696" s="247">
        <v>257.5</v>
      </c>
      <c r="I696" s="248"/>
      <c r="J696" s="244"/>
      <c r="K696" s="244"/>
      <c r="L696" s="249"/>
      <c r="M696" s="250"/>
      <c r="N696" s="251"/>
      <c r="O696" s="251"/>
      <c r="P696" s="251"/>
      <c r="Q696" s="251"/>
      <c r="R696" s="251"/>
      <c r="S696" s="251"/>
      <c r="T696" s="25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3" t="s">
        <v>155</v>
      </c>
      <c r="AU696" s="253" t="s">
        <v>81</v>
      </c>
      <c r="AV696" s="14" t="s">
        <v>81</v>
      </c>
      <c r="AW696" s="14" t="s">
        <v>34</v>
      </c>
      <c r="AX696" s="14" t="s">
        <v>72</v>
      </c>
      <c r="AY696" s="253" t="s">
        <v>144</v>
      </c>
    </row>
    <row r="697" spans="1:51" s="14" customFormat="1" ht="12">
      <c r="A697" s="14"/>
      <c r="B697" s="243"/>
      <c r="C697" s="244"/>
      <c r="D697" s="228" t="s">
        <v>155</v>
      </c>
      <c r="E697" s="245" t="s">
        <v>19</v>
      </c>
      <c r="F697" s="246" t="s">
        <v>755</v>
      </c>
      <c r="G697" s="244"/>
      <c r="H697" s="247">
        <v>27.8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3" t="s">
        <v>155</v>
      </c>
      <c r="AU697" s="253" t="s">
        <v>81</v>
      </c>
      <c r="AV697" s="14" t="s">
        <v>81</v>
      </c>
      <c r="AW697" s="14" t="s">
        <v>34</v>
      </c>
      <c r="AX697" s="14" t="s">
        <v>72</v>
      </c>
      <c r="AY697" s="253" t="s">
        <v>144</v>
      </c>
    </row>
    <row r="698" spans="1:51" s="14" customFormat="1" ht="12">
      <c r="A698" s="14"/>
      <c r="B698" s="243"/>
      <c r="C698" s="244"/>
      <c r="D698" s="228" t="s">
        <v>155</v>
      </c>
      <c r="E698" s="245" t="s">
        <v>19</v>
      </c>
      <c r="F698" s="246" t="s">
        <v>756</v>
      </c>
      <c r="G698" s="244"/>
      <c r="H698" s="247">
        <v>16.2</v>
      </c>
      <c r="I698" s="248"/>
      <c r="J698" s="244"/>
      <c r="K698" s="244"/>
      <c r="L698" s="249"/>
      <c r="M698" s="250"/>
      <c r="N698" s="251"/>
      <c r="O698" s="251"/>
      <c r="P698" s="251"/>
      <c r="Q698" s="251"/>
      <c r="R698" s="251"/>
      <c r="S698" s="251"/>
      <c r="T698" s="25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3" t="s">
        <v>155</v>
      </c>
      <c r="AU698" s="253" t="s">
        <v>81</v>
      </c>
      <c r="AV698" s="14" t="s">
        <v>81</v>
      </c>
      <c r="AW698" s="14" t="s">
        <v>34</v>
      </c>
      <c r="AX698" s="14" t="s">
        <v>72</v>
      </c>
      <c r="AY698" s="253" t="s">
        <v>144</v>
      </c>
    </row>
    <row r="699" spans="1:51" s="14" customFormat="1" ht="12">
      <c r="A699" s="14"/>
      <c r="B699" s="243"/>
      <c r="C699" s="244"/>
      <c r="D699" s="228" t="s">
        <v>155</v>
      </c>
      <c r="E699" s="245" t="s">
        <v>19</v>
      </c>
      <c r="F699" s="246" t="s">
        <v>757</v>
      </c>
      <c r="G699" s="244"/>
      <c r="H699" s="247">
        <v>41.6</v>
      </c>
      <c r="I699" s="248"/>
      <c r="J699" s="244"/>
      <c r="K699" s="244"/>
      <c r="L699" s="249"/>
      <c r="M699" s="250"/>
      <c r="N699" s="251"/>
      <c r="O699" s="251"/>
      <c r="P699" s="251"/>
      <c r="Q699" s="251"/>
      <c r="R699" s="251"/>
      <c r="S699" s="251"/>
      <c r="T699" s="252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3" t="s">
        <v>155</v>
      </c>
      <c r="AU699" s="253" t="s">
        <v>81</v>
      </c>
      <c r="AV699" s="14" t="s">
        <v>81</v>
      </c>
      <c r="AW699" s="14" t="s">
        <v>34</v>
      </c>
      <c r="AX699" s="14" t="s">
        <v>72</v>
      </c>
      <c r="AY699" s="253" t="s">
        <v>144</v>
      </c>
    </row>
    <row r="700" spans="1:51" s="14" customFormat="1" ht="12">
      <c r="A700" s="14"/>
      <c r="B700" s="243"/>
      <c r="C700" s="244"/>
      <c r="D700" s="228" t="s">
        <v>155</v>
      </c>
      <c r="E700" s="245" t="s">
        <v>19</v>
      </c>
      <c r="F700" s="246" t="s">
        <v>758</v>
      </c>
      <c r="G700" s="244"/>
      <c r="H700" s="247">
        <v>13.74</v>
      </c>
      <c r="I700" s="248"/>
      <c r="J700" s="244"/>
      <c r="K700" s="244"/>
      <c r="L700" s="249"/>
      <c r="M700" s="250"/>
      <c r="N700" s="251"/>
      <c r="O700" s="251"/>
      <c r="P700" s="251"/>
      <c r="Q700" s="251"/>
      <c r="R700" s="251"/>
      <c r="S700" s="251"/>
      <c r="T700" s="25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3" t="s">
        <v>155</v>
      </c>
      <c r="AU700" s="253" t="s">
        <v>81</v>
      </c>
      <c r="AV700" s="14" t="s">
        <v>81</v>
      </c>
      <c r="AW700" s="14" t="s">
        <v>34</v>
      </c>
      <c r="AX700" s="14" t="s">
        <v>72</v>
      </c>
      <c r="AY700" s="253" t="s">
        <v>144</v>
      </c>
    </row>
    <row r="701" spans="1:51" s="14" customFormat="1" ht="12">
      <c r="A701" s="14"/>
      <c r="B701" s="243"/>
      <c r="C701" s="244"/>
      <c r="D701" s="228" t="s">
        <v>155</v>
      </c>
      <c r="E701" s="245" t="s">
        <v>19</v>
      </c>
      <c r="F701" s="246" t="s">
        <v>759</v>
      </c>
      <c r="G701" s="244"/>
      <c r="H701" s="247">
        <v>66.4</v>
      </c>
      <c r="I701" s="248"/>
      <c r="J701" s="244"/>
      <c r="K701" s="244"/>
      <c r="L701" s="249"/>
      <c r="M701" s="250"/>
      <c r="N701" s="251"/>
      <c r="O701" s="251"/>
      <c r="P701" s="251"/>
      <c r="Q701" s="251"/>
      <c r="R701" s="251"/>
      <c r="S701" s="251"/>
      <c r="T701" s="25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3" t="s">
        <v>155</v>
      </c>
      <c r="AU701" s="253" t="s">
        <v>81</v>
      </c>
      <c r="AV701" s="14" t="s">
        <v>81</v>
      </c>
      <c r="AW701" s="14" t="s">
        <v>34</v>
      </c>
      <c r="AX701" s="14" t="s">
        <v>72</v>
      </c>
      <c r="AY701" s="253" t="s">
        <v>144</v>
      </c>
    </row>
    <row r="702" spans="1:51" s="14" customFormat="1" ht="12">
      <c r="A702" s="14"/>
      <c r="B702" s="243"/>
      <c r="C702" s="244"/>
      <c r="D702" s="228" t="s">
        <v>155</v>
      </c>
      <c r="E702" s="245" t="s">
        <v>19</v>
      </c>
      <c r="F702" s="246" t="s">
        <v>760</v>
      </c>
      <c r="G702" s="244"/>
      <c r="H702" s="247">
        <v>302.4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3" t="s">
        <v>155</v>
      </c>
      <c r="AU702" s="253" t="s">
        <v>81</v>
      </c>
      <c r="AV702" s="14" t="s">
        <v>81</v>
      </c>
      <c r="AW702" s="14" t="s">
        <v>34</v>
      </c>
      <c r="AX702" s="14" t="s">
        <v>72</v>
      </c>
      <c r="AY702" s="253" t="s">
        <v>144</v>
      </c>
    </row>
    <row r="703" spans="1:51" s="14" customFormat="1" ht="12">
      <c r="A703" s="14"/>
      <c r="B703" s="243"/>
      <c r="C703" s="244"/>
      <c r="D703" s="228" t="s">
        <v>155</v>
      </c>
      <c r="E703" s="245" t="s">
        <v>19</v>
      </c>
      <c r="F703" s="246" t="s">
        <v>761</v>
      </c>
      <c r="G703" s="244"/>
      <c r="H703" s="247">
        <v>15.2</v>
      </c>
      <c r="I703" s="248"/>
      <c r="J703" s="244"/>
      <c r="K703" s="244"/>
      <c r="L703" s="249"/>
      <c r="M703" s="250"/>
      <c r="N703" s="251"/>
      <c r="O703" s="251"/>
      <c r="P703" s="251"/>
      <c r="Q703" s="251"/>
      <c r="R703" s="251"/>
      <c r="S703" s="251"/>
      <c r="T703" s="25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3" t="s">
        <v>155</v>
      </c>
      <c r="AU703" s="253" t="s">
        <v>81</v>
      </c>
      <c r="AV703" s="14" t="s">
        <v>81</v>
      </c>
      <c r="AW703" s="14" t="s">
        <v>34</v>
      </c>
      <c r="AX703" s="14" t="s">
        <v>72</v>
      </c>
      <c r="AY703" s="253" t="s">
        <v>144</v>
      </c>
    </row>
    <row r="704" spans="1:51" s="14" customFormat="1" ht="12">
      <c r="A704" s="14"/>
      <c r="B704" s="243"/>
      <c r="C704" s="244"/>
      <c r="D704" s="228" t="s">
        <v>155</v>
      </c>
      <c r="E704" s="245" t="s">
        <v>19</v>
      </c>
      <c r="F704" s="246" t="s">
        <v>762</v>
      </c>
      <c r="G704" s="244"/>
      <c r="H704" s="247">
        <v>56.7</v>
      </c>
      <c r="I704" s="248"/>
      <c r="J704" s="244"/>
      <c r="K704" s="244"/>
      <c r="L704" s="249"/>
      <c r="M704" s="250"/>
      <c r="N704" s="251"/>
      <c r="O704" s="251"/>
      <c r="P704" s="251"/>
      <c r="Q704" s="251"/>
      <c r="R704" s="251"/>
      <c r="S704" s="251"/>
      <c r="T704" s="25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3" t="s">
        <v>155</v>
      </c>
      <c r="AU704" s="253" t="s">
        <v>81</v>
      </c>
      <c r="AV704" s="14" t="s">
        <v>81</v>
      </c>
      <c r="AW704" s="14" t="s">
        <v>34</v>
      </c>
      <c r="AX704" s="14" t="s">
        <v>72</v>
      </c>
      <c r="AY704" s="253" t="s">
        <v>144</v>
      </c>
    </row>
    <row r="705" spans="1:51" s="14" customFormat="1" ht="12">
      <c r="A705" s="14"/>
      <c r="B705" s="243"/>
      <c r="C705" s="244"/>
      <c r="D705" s="228" t="s">
        <v>155</v>
      </c>
      <c r="E705" s="245" t="s">
        <v>19</v>
      </c>
      <c r="F705" s="246" t="s">
        <v>763</v>
      </c>
      <c r="G705" s="244"/>
      <c r="H705" s="247">
        <v>8.1</v>
      </c>
      <c r="I705" s="248"/>
      <c r="J705" s="244"/>
      <c r="K705" s="244"/>
      <c r="L705" s="249"/>
      <c r="M705" s="250"/>
      <c r="N705" s="251"/>
      <c r="O705" s="251"/>
      <c r="P705" s="251"/>
      <c r="Q705" s="251"/>
      <c r="R705" s="251"/>
      <c r="S705" s="251"/>
      <c r="T705" s="252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3" t="s">
        <v>155</v>
      </c>
      <c r="AU705" s="253" t="s">
        <v>81</v>
      </c>
      <c r="AV705" s="14" t="s">
        <v>81</v>
      </c>
      <c r="AW705" s="14" t="s">
        <v>34</v>
      </c>
      <c r="AX705" s="14" t="s">
        <v>72</v>
      </c>
      <c r="AY705" s="253" t="s">
        <v>144</v>
      </c>
    </row>
    <row r="706" spans="1:51" s="14" customFormat="1" ht="12">
      <c r="A706" s="14"/>
      <c r="B706" s="243"/>
      <c r="C706" s="244"/>
      <c r="D706" s="228" t="s">
        <v>155</v>
      </c>
      <c r="E706" s="245" t="s">
        <v>19</v>
      </c>
      <c r="F706" s="246" t="s">
        <v>764</v>
      </c>
      <c r="G706" s="244"/>
      <c r="H706" s="247">
        <v>26.32</v>
      </c>
      <c r="I706" s="248"/>
      <c r="J706" s="244"/>
      <c r="K706" s="244"/>
      <c r="L706" s="249"/>
      <c r="M706" s="250"/>
      <c r="N706" s="251"/>
      <c r="O706" s="251"/>
      <c r="P706" s="251"/>
      <c r="Q706" s="251"/>
      <c r="R706" s="251"/>
      <c r="S706" s="251"/>
      <c r="T706" s="25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3" t="s">
        <v>155</v>
      </c>
      <c r="AU706" s="253" t="s">
        <v>81</v>
      </c>
      <c r="AV706" s="14" t="s">
        <v>81</v>
      </c>
      <c r="AW706" s="14" t="s">
        <v>34</v>
      </c>
      <c r="AX706" s="14" t="s">
        <v>72</v>
      </c>
      <c r="AY706" s="253" t="s">
        <v>144</v>
      </c>
    </row>
    <row r="707" spans="1:51" s="14" customFormat="1" ht="12">
      <c r="A707" s="14"/>
      <c r="B707" s="243"/>
      <c r="C707" s="244"/>
      <c r="D707" s="228" t="s">
        <v>155</v>
      </c>
      <c r="E707" s="245" t="s">
        <v>19</v>
      </c>
      <c r="F707" s="246" t="s">
        <v>765</v>
      </c>
      <c r="G707" s="244"/>
      <c r="H707" s="247">
        <v>8.46</v>
      </c>
      <c r="I707" s="248"/>
      <c r="J707" s="244"/>
      <c r="K707" s="244"/>
      <c r="L707" s="249"/>
      <c r="M707" s="250"/>
      <c r="N707" s="251"/>
      <c r="O707" s="251"/>
      <c r="P707" s="251"/>
      <c r="Q707" s="251"/>
      <c r="R707" s="251"/>
      <c r="S707" s="251"/>
      <c r="T707" s="25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3" t="s">
        <v>155</v>
      </c>
      <c r="AU707" s="253" t="s">
        <v>81</v>
      </c>
      <c r="AV707" s="14" t="s">
        <v>81</v>
      </c>
      <c r="AW707" s="14" t="s">
        <v>34</v>
      </c>
      <c r="AX707" s="14" t="s">
        <v>72</v>
      </c>
      <c r="AY707" s="253" t="s">
        <v>144</v>
      </c>
    </row>
    <row r="708" spans="1:51" s="14" customFormat="1" ht="12">
      <c r="A708" s="14"/>
      <c r="B708" s="243"/>
      <c r="C708" s="244"/>
      <c r="D708" s="228" t="s">
        <v>155</v>
      </c>
      <c r="E708" s="245" t="s">
        <v>19</v>
      </c>
      <c r="F708" s="246" t="s">
        <v>766</v>
      </c>
      <c r="G708" s="244"/>
      <c r="H708" s="247">
        <v>18.24</v>
      </c>
      <c r="I708" s="248"/>
      <c r="J708" s="244"/>
      <c r="K708" s="244"/>
      <c r="L708" s="249"/>
      <c r="M708" s="250"/>
      <c r="N708" s="251"/>
      <c r="O708" s="251"/>
      <c r="P708" s="251"/>
      <c r="Q708" s="251"/>
      <c r="R708" s="251"/>
      <c r="S708" s="251"/>
      <c r="T708" s="252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3" t="s">
        <v>155</v>
      </c>
      <c r="AU708" s="253" t="s">
        <v>81</v>
      </c>
      <c r="AV708" s="14" t="s">
        <v>81</v>
      </c>
      <c r="AW708" s="14" t="s">
        <v>34</v>
      </c>
      <c r="AX708" s="14" t="s">
        <v>72</v>
      </c>
      <c r="AY708" s="253" t="s">
        <v>144</v>
      </c>
    </row>
    <row r="709" spans="1:51" s="14" customFormat="1" ht="12">
      <c r="A709" s="14"/>
      <c r="B709" s="243"/>
      <c r="C709" s="244"/>
      <c r="D709" s="228" t="s">
        <v>155</v>
      </c>
      <c r="E709" s="245" t="s">
        <v>19</v>
      </c>
      <c r="F709" s="246" t="s">
        <v>767</v>
      </c>
      <c r="G709" s="244"/>
      <c r="H709" s="247">
        <v>11.4</v>
      </c>
      <c r="I709" s="248"/>
      <c r="J709" s="244"/>
      <c r="K709" s="244"/>
      <c r="L709" s="249"/>
      <c r="M709" s="250"/>
      <c r="N709" s="251"/>
      <c r="O709" s="251"/>
      <c r="P709" s="251"/>
      <c r="Q709" s="251"/>
      <c r="R709" s="251"/>
      <c r="S709" s="251"/>
      <c r="T709" s="25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3" t="s">
        <v>155</v>
      </c>
      <c r="AU709" s="253" t="s">
        <v>81</v>
      </c>
      <c r="AV709" s="14" t="s">
        <v>81</v>
      </c>
      <c r="AW709" s="14" t="s">
        <v>34</v>
      </c>
      <c r="AX709" s="14" t="s">
        <v>72</v>
      </c>
      <c r="AY709" s="253" t="s">
        <v>144</v>
      </c>
    </row>
    <row r="710" spans="1:51" s="14" customFormat="1" ht="12">
      <c r="A710" s="14"/>
      <c r="B710" s="243"/>
      <c r="C710" s="244"/>
      <c r="D710" s="228" t="s">
        <v>155</v>
      </c>
      <c r="E710" s="245" t="s">
        <v>19</v>
      </c>
      <c r="F710" s="246" t="s">
        <v>768</v>
      </c>
      <c r="G710" s="244"/>
      <c r="H710" s="247">
        <v>18.54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3" t="s">
        <v>155</v>
      </c>
      <c r="AU710" s="253" t="s">
        <v>81</v>
      </c>
      <c r="AV710" s="14" t="s">
        <v>81</v>
      </c>
      <c r="AW710" s="14" t="s">
        <v>34</v>
      </c>
      <c r="AX710" s="14" t="s">
        <v>72</v>
      </c>
      <c r="AY710" s="253" t="s">
        <v>144</v>
      </c>
    </row>
    <row r="711" spans="1:51" s="14" customFormat="1" ht="12">
      <c r="A711" s="14"/>
      <c r="B711" s="243"/>
      <c r="C711" s="244"/>
      <c r="D711" s="228" t="s">
        <v>155</v>
      </c>
      <c r="E711" s="245" t="s">
        <v>19</v>
      </c>
      <c r="F711" s="246" t="s">
        <v>769</v>
      </c>
      <c r="G711" s="244"/>
      <c r="H711" s="247">
        <v>58.8</v>
      </c>
      <c r="I711" s="248"/>
      <c r="J711" s="244"/>
      <c r="K711" s="244"/>
      <c r="L711" s="249"/>
      <c r="M711" s="250"/>
      <c r="N711" s="251"/>
      <c r="O711" s="251"/>
      <c r="P711" s="251"/>
      <c r="Q711" s="251"/>
      <c r="R711" s="251"/>
      <c r="S711" s="251"/>
      <c r="T711" s="25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3" t="s">
        <v>155</v>
      </c>
      <c r="AU711" s="253" t="s">
        <v>81</v>
      </c>
      <c r="AV711" s="14" t="s">
        <v>81</v>
      </c>
      <c r="AW711" s="14" t="s">
        <v>34</v>
      </c>
      <c r="AX711" s="14" t="s">
        <v>72</v>
      </c>
      <c r="AY711" s="253" t="s">
        <v>144</v>
      </c>
    </row>
    <row r="712" spans="1:51" s="14" customFormat="1" ht="12">
      <c r="A712" s="14"/>
      <c r="B712" s="243"/>
      <c r="C712" s="244"/>
      <c r="D712" s="228" t="s">
        <v>155</v>
      </c>
      <c r="E712" s="245" t="s">
        <v>19</v>
      </c>
      <c r="F712" s="246" t="s">
        <v>770</v>
      </c>
      <c r="G712" s="244"/>
      <c r="H712" s="247">
        <v>4.8</v>
      </c>
      <c r="I712" s="248"/>
      <c r="J712" s="244"/>
      <c r="K712" s="244"/>
      <c r="L712" s="249"/>
      <c r="M712" s="250"/>
      <c r="N712" s="251"/>
      <c r="O712" s="251"/>
      <c r="P712" s="251"/>
      <c r="Q712" s="251"/>
      <c r="R712" s="251"/>
      <c r="S712" s="251"/>
      <c r="T712" s="25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3" t="s">
        <v>155</v>
      </c>
      <c r="AU712" s="253" t="s">
        <v>81</v>
      </c>
      <c r="AV712" s="14" t="s">
        <v>81</v>
      </c>
      <c r="AW712" s="14" t="s">
        <v>34</v>
      </c>
      <c r="AX712" s="14" t="s">
        <v>72</v>
      </c>
      <c r="AY712" s="253" t="s">
        <v>144</v>
      </c>
    </row>
    <row r="713" spans="1:51" s="15" customFormat="1" ht="12">
      <c r="A713" s="15"/>
      <c r="B713" s="254"/>
      <c r="C713" s="255"/>
      <c r="D713" s="228" t="s">
        <v>155</v>
      </c>
      <c r="E713" s="256" t="s">
        <v>19</v>
      </c>
      <c r="F713" s="257" t="s">
        <v>158</v>
      </c>
      <c r="G713" s="255"/>
      <c r="H713" s="258">
        <v>1023.35</v>
      </c>
      <c r="I713" s="259"/>
      <c r="J713" s="255"/>
      <c r="K713" s="255"/>
      <c r="L713" s="260"/>
      <c r="M713" s="261"/>
      <c r="N713" s="262"/>
      <c r="O713" s="262"/>
      <c r="P713" s="262"/>
      <c r="Q713" s="262"/>
      <c r="R713" s="262"/>
      <c r="S713" s="262"/>
      <c r="T713" s="263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64" t="s">
        <v>155</v>
      </c>
      <c r="AU713" s="264" t="s">
        <v>81</v>
      </c>
      <c r="AV713" s="15" t="s">
        <v>151</v>
      </c>
      <c r="AW713" s="15" t="s">
        <v>34</v>
      </c>
      <c r="AX713" s="15" t="s">
        <v>79</v>
      </c>
      <c r="AY713" s="264" t="s">
        <v>144</v>
      </c>
    </row>
    <row r="714" spans="1:65" s="2" customFormat="1" ht="14.4" customHeight="1">
      <c r="A714" s="40"/>
      <c r="B714" s="41"/>
      <c r="C714" s="215" t="s">
        <v>771</v>
      </c>
      <c r="D714" s="215" t="s">
        <v>146</v>
      </c>
      <c r="E714" s="216" t="s">
        <v>772</v>
      </c>
      <c r="F714" s="217" t="s">
        <v>773</v>
      </c>
      <c r="G714" s="218" t="s">
        <v>149</v>
      </c>
      <c r="H714" s="219">
        <v>16.8</v>
      </c>
      <c r="I714" s="220"/>
      <c r="J714" s="221">
        <f>ROUND(I714*H714,2)</f>
        <v>0</v>
      </c>
      <c r="K714" s="217" t="s">
        <v>150</v>
      </c>
      <c r="L714" s="46"/>
      <c r="M714" s="222" t="s">
        <v>19</v>
      </c>
      <c r="N714" s="223" t="s">
        <v>43</v>
      </c>
      <c r="O714" s="86"/>
      <c r="P714" s="224">
        <f>O714*H714</f>
        <v>0</v>
      </c>
      <c r="Q714" s="224">
        <v>0.00888</v>
      </c>
      <c r="R714" s="224">
        <f>Q714*H714</f>
        <v>0.149184</v>
      </c>
      <c r="S714" s="224">
        <v>0</v>
      </c>
      <c r="T714" s="225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6" t="s">
        <v>151</v>
      </c>
      <c r="AT714" s="226" t="s">
        <v>146</v>
      </c>
      <c r="AU714" s="226" t="s">
        <v>81</v>
      </c>
      <c r="AY714" s="19" t="s">
        <v>144</v>
      </c>
      <c r="BE714" s="227">
        <f>IF(N714="základní",J714,0)</f>
        <v>0</v>
      </c>
      <c r="BF714" s="227">
        <f>IF(N714="snížená",J714,0)</f>
        <v>0</v>
      </c>
      <c r="BG714" s="227">
        <f>IF(N714="zákl. přenesená",J714,0)</f>
        <v>0</v>
      </c>
      <c r="BH714" s="227">
        <f>IF(N714="sníž. přenesená",J714,0)</f>
        <v>0</v>
      </c>
      <c r="BI714" s="227">
        <f>IF(N714="nulová",J714,0)</f>
        <v>0</v>
      </c>
      <c r="BJ714" s="19" t="s">
        <v>79</v>
      </c>
      <c r="BK714" s="227">
        <f>ROUND(I714*H714,2)</f>
        <v>0</v>
      </c>
      <c r="BL714" s="19" t="s">
        <v>151</v>
      </c>
      <c r="BM714" s="226" t="s">
        <v>774</v>
      </c>
    </row>
    <row r="715" spans="1:47" s="2" customFormat="1" ht="12">
      <c r="A715" s="40"/>
      <c r="B715" s="41"/>
      <c r="C715" s="42"/>
      <c r="D715" s="228" t="s">
        <v>153</v>
      </c>
      <c r="E715" s="42"/>
      <c r="F715" s="229" t="s">
        <v>775</v>
      </c>
      <c r="G715" s="42"/>
      <c r="H715" s="42"/>
      <c r="I715" s="230"/>
      <c r="J715" s="42"/>
      <c r="K715" s="42"/>
      <c r="L715" s="46"/>
      <c r="M715" s="231"/>
      <c r="N715" s="232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153</v>
      </c>
      <c r="AU715" s="19" t="s">
        <v>81</v>
      </c>
    </row>
    <row r="716" spans="1:51" s="13" customFormat="1" ht="12">
      <c r="A716" s="13"/>
      <c r="B716" s="233"/>
      <c r="C716" s="234"/>
      <c r="D716" s="228" t="s">
        <v>155</v>
      </c>
      <c r="E716" s="235" t="s">
        <v>19</v>
      </c>
      <c r="F716" s="236" t="s">
        <v>301</v>
      </c>
      <c r="G716" s="234"/>
      <c r="H716" s="235" t="s">
        <v>19</v>
      </c>
      <c r="I716" s="237"/>
      <c r="J716" s="234"/>
      <c r="K716" s="234"/>
      <c r="L716" s="238"/>
      <c r="M716" s="239"/>
      <c r="N716" s="240"/>
      <c r="O716" s="240"/>
      <c r="P716" s="240"/>
      <c r="Q716" s="240"/>
      <c r="R716" s="240"/>
      <c r="S716" s="240"/>
      <c r="T716" s="241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2" t="s">
        <v>155</v>
      </c>
      <c r="AU716" s="242" t="s">
        <v>81</v>
      </c>
      <c r="AV716" s="13" t="s">
        <v>79</v>
      </c>
      <c r="AW716" s="13" t="s">
        <v>34</v>
      </c>
      <c r="AX716" s="13" t="s">
        <v>72</v>
      </c>
      <c r="AY716" s="242" t="s">
        <v>144</v>
      </c>
    </row>
    <row r="717" spans="1:51" s="13" customFormat="1" ht="12">
      <c r="A717" s="13"/>
      <c r="B717" s="233"/>
      <c r="C717" s="234"/>
      <c r="D717" s="228" t="s">
        <v>155</v>
      </c>
      <c r="E717" s="235" t="s">
        <v>19</v>
      </c>
      <c r="F717" s="236" t="s">
        <v>776</v>
      </c>
      <c r="G717" s="234"/>
      <c r="H717" s="235" t="s">
        <v>19</v>
      </c>
      <c r="I717" s="237"/>
      <c r="J717" s="234"/>
      <c r="K717" s="234"/>
      <c r="L717" s="238"/>
      <c r="M717" s="239"/>
      <c r="N717" s="240"/>
      <c r="O717" s="240"/>
      <c r="P717" s="240"/>
      <c r="Q717" s="240"/>
      <c r="R717" s="240"/>
      <c r="S717" s="240"/>
      <c r="T717" s="24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2" t="s">
        <v>155</v>
      </c>
      <c r="AU717" s="242" t="s">
        <v>81</v>
      </c>
      <c r="AV717" s="13" t="s">
        <v>79</v>
      </c>
      <c r="AW717" s="13" t="s">
        <v>34</v>
      </c>
      <c r="AX717" s="13" t="s">
        <v>72</v>
      </c>
      <c r="AY717" s="242" t="s">
        <v>144</v>
      </c>
    </row>
    <row r="718" spans="1:51" s="14" customFormat="1" ht="12">
      <c r="A718" s="14"/>
      <c r="B718" s="243"/>
      <c r="C718" s="244"/>
      <c r="D718" s="228" t="s">
        <v>155</v>
      </c>
      <c r="E718" s="245" t="s">
        <v>19</v>
      </c>
      <c r="F718" s="246" t="s">
        <v>777</v>
      </c>
      <c r="G718" s="244"/>
      <c r="H718" s="247">
        <v>16.8</v>
      </c>
      <c r="I718" s="248"/>
      <c r="J718" s="244"/>
      <c r="K718" s="244"/>
      <c r="L718" s="249"/>
      <c r="M718" s="250"/>
      <c r="N718" s="251"/>
      <c r="O718" s="251"/>
      <c r="P718" s="251"/>
      <c r="Q718" s="251"/>
      <c r="R718" s="251"/>
      <c r="S718" s="251"/>
      <c r="T718" s="252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3" t="s">
        <v>155</v>
      </c>
      <c r="AU718" s="253" t="s">
        <v>81</v>
      </c>
      <c r="AV718" s="14" t="s">
        <v>81</v>
      </c>
      <c r="AW718" s="14" t="s">
        <v>34</v>
      </c>
      <c r="AX718" s="14" t="s">
        <v>72</v>
      </c>
      <c r="AY718" s="253" t="s">
        <v>144</v>
      </c>
    </row>
    <row r="719" spans="1:51" s="15" customFormat="1" ht="12">
      <c r="A719" s="15"/>
      <c r="B719" s="254"/>
      <c r="C719" s="255"/>
      <c r="D719" s="228" t="s">
        <v>155</v>
      </c>
      <c r="E719" s="256" t="s">
        <v>19</v>
      </c>
      <c r="F719" s="257" t="s">
        <v>158</v>
      </c>
      <c r="G719" s="255"/>
      <c r="H719" s="258">
        <v>16.8</v>
      </c>
      <c r="I719" s="259"/>
      <c r="J719" s="255"/>
      <c r="K719" s="255"/>
      <c r="L719" s="260"/>
      <c r="M719" s="261"/>
      <c r="N719" s="262"/>
      <c r="O719" s="262"/>
      <c r="P719" s="262"/>
      <c r="Q719" s="262"/>
      <c r="R719" s="262"/>
      <c r="S719" s="262"/>
      <c r="T719" s="263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64" t="s">
        <v>155</v>
      </c>
      <c r="AU719" s="264" t="s">
        <v>81</v>
      </c>
      <c r="AV719" s="15" t="s">
        <v>151</v>
      </c>
      <c r="AW719" s="15" t="s">
        <v>34</v>
      </c>
      <c r="AX719" s="15" t="s">
        <v>79</v>
      </c>
      <c r="AY719" s="264" t="s">
        <v>144</v>
      </c>
    </row>
    <row r="720" spans="1:65" s="2" customFormat="1" ht="14.4" customHeight="1">
      <c r="A720" s="40"/>
      <c r="B720" s="41"/>
      <c r="C720" s="215" t="s">
        <v>778</v>
      </c>
      <c r="D720" s="215" t="s">
        <v>146</v>
      </c>
      <c r="E720" s="216" t="s">
        <v>779</v>
      </c>
      <c r="F720" s="217" t="s">
        <v>780</v>
      </c>
      <c r="G720" s="218" t="s">
        <v>149</v>
      </c>
      <c r="H720" s="219">
        <v>1023.35</v>
      </c>
      <c r="I720" s="220"/>
      <c r="J720" s="221">
        <f>ROUND(I720*H720,2)</f>
        <v>0</v>
      </c>
      <c r="K720" s="217" t="s">
        <v>150</v>
      </c>
      <c r="L720" s="46"/>
      <c r="M720" s="222" t="s">
        <v>19</v>
      </c>
      <c r="N720" s="223" t="s">
        <v>43</v>
      </c>
      <c r="O720" s="86"/>
      <c r="P720" s="224">
        <f>O720*H720</f>
        <v>0</v>
      </c>
      <c r="Q720" s="224">
        <v>0.00086</v>
      </c>
      <c r="R720" s="224">
        <f>Q720*H720</f>
        <v>0.880081</v>
      </c>
      <c r="S720" s="224">
        <v>0</v>
      </c>
      <c r="T720" s="225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6" t="s">
        <v>151</v>
      </c>
      <c r="AT720" s="226" t="s">
        <v>146</v>
      </c>
      <c r="AU720" s="226" t="s">
        <v>81</v>
      </c>
      <c r="AY720" s="19" t="s">
        <v>144</v>
      </c>
      <c r="BE720" s="227">
        <f>IF(N720="základní",J720,0)</f>
        <v>0</v>
      </c>
      <c r="BF720" s="227">
        <f>IF(N720="snížená",J720,0)</f>
        <v>0</v>
      </c>
      <c r="BG720" s="227">
        <f>IF(N720="zákl. přenesená",J720,0)</f>
        <v>0</v>
      </c>
      <c r="BH720" s="227">
        <f>IF(N720="sníž. přenesená",J720,0)</f>
        <v>0</v>
      </c>
      <c r="BI720" s="227">
        <f>IF(N720="nulová",J720,0)</f>
        <v>0</v>
      </c>
      <c r="BJ720" s="19" t="s">
        <v>79</v>
      </c>
      <c r="BK720" s="227">
        <f>ROUND(I720*H720,2)</f>
        <v>0</v>
      </c>
      <c r="BL720" s="19" t="s">
        <v>151</v>
      </c>
      <c r="BM720" s="226" t="s">
        <v>781</v>
      </c>
    </row>
    <row r="721" spans="1:47" s="2" customFormat="1" ht="12">
      <c r="A721" s="40"/>
      <c r="B721" s="41"/>
      <c r="C721" s="42"/>
      <c r="D721" s="228" t="s">
        <v>153</v>
      </c>
      <c r="E721" s="42"/>
      <c r="F721" s="229" t="s">
        <v>782</v>
      </c>
      <c r="G721" s="42"/>
      <c r="H721" s="42"/>
      <c r="I721" s="230"/>
      <c r="J721" s="42"/>
      <c r="K721" s="42"/>
      <c r="L721" s="46"/>
      <c r="M721" s="231"/>
      <c r="N721" s="232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153</v>
      </c>
      <c r="AU721" s="19" t="s">
        <v>81</v>
      </c>
    </row>
    <row r="722" spans="1:51" s="13" customFormat="1" ht="12">
      <c r="A722" s="13"/>
      <c r="B722" s="233"/>
      <c r="C722" s="234"/>
      <c r="D722" s="228" t="s">
        <v>155</v>
      </c>
      <c r="E722" s="235" t="s">
        <v>19</v>
      </c>
      <c r="F722" s="236" t="s">
        <v>783</v>
      </c>
      <c r="G722" s="234"/>
      <c r="H722" s="235" t="s">
        <v>19</v>
      </c>
      <c r="I722" s="237"/>
      <c r="J722" s="234"/>
      <c r="K722" s="234"/>
      <c r="L722" s="238"/>
      <c r="M722" s="239"/>
      <c r="N722" s="240"/>
      <c r="O722" s="240"/>
      <c r="P722" s="240"/>
      <c r="Q722" s="240"/>
      <c r="R722" s="240"/>
      <c r="S722" s="240"/>
      <c r="T722" s="241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2" t="s">
        <v>155</v>
      </c>
      <c r="AU722" s="242" t="s">
        <v>81</v>
      </c>
      <c r="AV722" s="13" t="s">
        <v>79</v>
      </c>
      <c r="AW722" s="13" t="s">
        <v>34</v>
      </c>
      <c r="AX722" s="13" t="s">
        <v>72</v>
      </c>
      <c r="AY722" s="242" t="s">
        <v>144</v>
      </c>
    </row>
    <row r="723" spans="1:51" s="14" customFormat="1" ht="12">
      <c r="A723" s="14"/>
      <c r="B723" s="243"/>
      <c r="C723" s="244"/>
      <c r="D723" s="228" t="s">
        <v>155</v>
      </c>
      <c r="E723" s="245" t="s">
        <v>19</v>
      </c>
      <c r="F723" s="246" t="s">
        <v>784</v>
      </c>
      <c r="G723" s="244"/>
      <c r="H723" s="247">
        <v>1023.35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3" t="s">
        <v>155</v>
      </c>
      <c r="AU723" s="253" t="s">
        <v>81</v>
      </c>
      <c r="AV723" s="14" t="s">
        <v>81</v>
      </c>
      <c r="AW723" s="14" t="s">
        <v>34</v>
      </c>
      <c r="AX723" s="14" t="s">
        <v>72</v>
      </c>
      <c r="AY723" s="253" t="s">
        <v>144</v>
      </c>
    </row>
    <row r="724" spans="1:51" s="15" customFormat="1" ht="12">
      <c r="A724" s="15"/>
      <c r="B724" s="254"/>
      <c r="C724" s="255"/>
      <c r="D724" s="228" t="s">
        <v>155</v>
      </c>
      <c r="E724" s="256" t="s">
        <v>19</v>
      </c>
      <c r="F724" s="257" t="s">
        <v>158</v>
      </c>
      <c r="G724" s="255"/>
      <c r="H724" s="258">
        <v>1023.35</v>
      </c>
      <c r="I724" s="259"/>
      <c r="J724" s="255"/>
      <c r="K724" s="255"/>
      <c r="L724" s="260"/>
      <c r="M724" s="261"/>
      <c r="N724" s="262"/>
      <c r="O724" s="262"/>
      <c r="P724" s="262"/>
      <c r="Q724" s="262"/>
      <c r="R724" s="262"/>
      <c r="S724" s="262"/>
      <c r="T724" s="263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64" t="s">
        <v>155</v>
      </c>
      <c r="AU724" s="264" t="s">
        <v>81</v>
      </c>
      <c r="AV724" s="15" t="s">
        <v>151</v>
      </c>
      <c r="AW724" s="15" t="s">
        <v>34</v>
      </c>
      <c r="AX724" s="15" t="s">
        <v>79</v>
      </c>
      <c r="AY724" s="264" t="s">
        <v>144</v>
      </c>
    </row>
    <row r="725" spans="1:65" s="2" customFormat="1" ht="14.4" customHeight="1">
      <c r="A725" s="40"/>
      <c r="B725" s="41"/>
      <c r="C725" s="215" t="s">
        <v>785</v>
      </c>
      <c r="D725" s="215" t="s">
        <v>146</v>
      </c>
      <c r="E725" s="216" t="s">
        <v>786</v>
      </c>
      <c r="F725" s="217" t="s">
        <v>787</v>
      </c>
      <c r="G725" s="218" t="s">
        <v>149</v>
      </c>
      <c r="H725" s="219">
        <v>16.8</v>
      </c>
      <c r="I725" s="220"/>
      <c r="J725" s="221">
        <f>ROUND(I725*H725,2)</f>
        <v>0</v>
      </c>
      <c r="K725" s="217" t="s">
        <v>150</v>
      </c>
      <c r="L725" s="46"/>
      <c r="M725" s="222" t="s">
        <v>19</v>
      </c>
      <c r="N725" s="223" t="s">
        <v>43</v>
      </c>
      <c r="O725" s="86"/>
      <c r="P725" s="224">
        <f>O725*H725</f>
        <v>0</v>
      </c>
      <c r="Q725" s="224">
        <v>0.00102</v>
      </c>
      <c r="R725" s="224">
        <f>Q725*H725</f>
        <v>0.017136000000000002</v>
      </c>
      <c r="S725" s="224">
        <v>0</v>
      </c>
      <c r="T725" s="225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6" t="s">
        <v>151</v>
      </c>
      <c r="AT725" s="226" t="s">
        <v>146</v>
      </c>
      <c r="AU725" s="226" t="s">
        <v>81</v>
      </c>
      <c r="AY725" s="19" t="s">
        <v>144</v>
      </c>
      <c r="BE725" s="227">
        <f>IF(N725="základní",J725,0)</f>
        <v>0</v>
      </c>
      <c r="BF725" s="227">
        <f>IF(N725="snížená",J725,0)</f>
        <v>0</v>
      </c>
      <c r="BG725" s="227">
        <f>IF(N725="zákl. přenesená",J725,0)</f>
        <v>0</v>
      </c>
      <c r="BH725" s="227">
        <f>IF(N725="sníž. přenesená",J725,0)</f>
        <v>0</v>
      </c>
      <c r="BI725" s="227">
        <f>IF(N725="nulová",J725,0)</f>
        <v>0</v>
      </c>
      <c r="BJ725" s="19" t="s">
        <v>79</v>
      </c>
      <c r="BK725" s="227">
        <f>ROUND(I725*H725,2)</f>
        <v>0</v>
      </c>
      <c r="BL725" s="19" t="s">
        <v>151</v>
      </c>
      <c r="BM725" s="226" t="s">
        <v>788</v>
      </c>
    </row>
    <row r="726" spans="1:47" s="2" customFormat="1" ht="12">
      <c r="A726" s="40"/>
      <c r="B726" s="41"/>
      <c r="C726" s="42"/>
      <c r="D726" s="228" t="s">
        <v>153</v>
      </c>
      <c r="E726" s="42"/>
      <c r="F726" s="229" t="s">
        <v>789</v>
      </c>
      <c r="G726" s="42"/>
      <c r="H726" s="42"/>
      <c r="I726" s="230"/>
      <c r="J726" s="42"/>
      <c r="K726" s="42"/>
      <c r="L726" s="46"/>
      <c r="M726" s="231"/>
      <c r="N726" s="232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153</v>
      </c>
      <c r="AU726" s="19" t="s">
        <v>81</v>
      </c>
    </row>
    <row r="727" spans="1:51" s="13" customFormat="1" ht="12">
      <c r="A727" s="13"/>
      <c r="B727" s="233"/>
      <c r="C727" s="234"/>
      <c r="D727" s="228" t="s">
        <v>155</v>
      </c>
      <c r="E727" s="235" t="s">
        <v>19</v>
      </c>
      <c r="F727" s="236" t="s">
        <v>790</v>
      </c>
      <c r="G727" s="234"/>
      <c r="H727" s="235" t="s">
        <v>19</v>
      </c>
      <c r="I727" s="237"/>
      <c r="J727" s="234"/>
      <c r="K727" s="234"/>
      <c r="L727" s="238"/>
      <c r="M727" s="239"/>
      <c r="N727" s="240"/>
      <c r="O727" s="240"/>
      <c r="P727" s="240"/>
      <c r="Q727" s="240"/>
      <c r="R727" s="240"/>
      <c r="S727" s="240"/>
      <c r="T727" s="24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2" t="s">
        <v>155</v>
      </c>
      <c r="AU727" s="242" t="s">
        <v>81</v>
      </c>
      <c r="AV727" s="13" t="s">
        <v>79</v>
      </c>
      <c r="AW727" s="13" t="s">
        <v>34</v>
      </c>
      <c r="AX727" s="13" t="s">
        <v>72</v>
      </c>
      <c r="AY727" s="242" t="s">
        <v>144</v>
      </c>
    </row>
    <row r="728" spans="1:51" s="14" customFormat="1" ht="12">
      <c r="A728" s="14"/>
      <c r="B728" s="243"/>
      <c r="C728" s="244"/>
      <c r="D728" s="228" t="s">
        <v>155</v>
      </c>
      <c r="E728" s="245" t="s">
        <v>19</v>
      </c>
      <c r="F728" s="246" t="s">
        <v>791</v>
      </c>
      <c r="G728" s="244"/>
      <c r="H728" s="247">
        <v>16.8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3" t="s">
        <v>155</v>
      </c>
      <c r="AU728" s="253" t="s">
        <v>81</v>
      </c>
      <c r="AV728" s="14" t="s">
        <v>81</v>
      </c>
      <c r="AW728" s="14" t="s">
        <v>34</v>
      </c>
      <c r="AX728" s="14" t="s">
        <v>72</v>
      </c>
      <c r="AY728" s="253" t="s">
        <v>144</v>
      </c>
    </row>
    <row r="729" spans="1:51" s="15" customFormat="1" ht="12">
      <c r="A729" s="15"/>
      <c r="B729" s="254"/>
      <c r="C729" s="255"/>
      <c r="D729" s="228" t="s">
        <v>155</v>
      </c>
      <c r="E729" s="256" t="s">
        <v>19</v>
      </c>
      <c r="F729" s="257" t="s">
        <v>158</v>
      </c>
      <c r="G729" s="255"/>
      <c r="H729" s="258">
        <v>16.8</v>
      </c>
      <c r="I729" s="259"/>
      <c r="J729" s="255"/>
      <c r="K729" s="255"/>
      <c r="L729" s="260"/>
      <c r="M729" s="261"/>
      <c r="N729" s="262"/>
      <c r="O729" s="262"/>
      <c r="P729" s="262"/>
      <c r="Q729" s="262"/>
      <c r="R729" s="262"/>
      <c r="S729" s="262"/>
      <c r="T729" s="263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4" t="s">
        <v>155</v>
      </c>
      <c r="AU729" s="264" t="s">
        <v>81</v>
      </c>
      <c r="AV729" s="15" t="s">
        <v>151</v>
      </c>
      <c r="AW729" s="15" t="s">
        <v>34</v>
      </c>
      <c r="AX729" s="15" t="s">
        <v>79</v>
      </c>
      <c r="AY729" s="264" t="s">
        <v>144</v>
      </c>
    </row>
    <row r="730" spans="1:65" s="2" customFormat="1" ht="14.4" customHeight="1">
      <c r="A730" s="40"/>
      <c r="B730" s="41"/>
      <c r="C730" s="215" t="s">
        <v>792</v>
      </c>
      <c r="D730" s="215" t="s">
        <v>146</v>
      </c>
      <c r="E730" s="216" t="s">
        <v>793</v>
      </c>
      <c r="F730" s="217" t="s">
        <v>794</v>
      </c>
      <c r="G730" s="218" t="s">
        <v>457</v>
      </c>
      <c r="H730" s="219">
        <v>3.685</v>
      </c>
      <c r="I730" s="220"/>
      <c r="J730" s="221">
        <f>ROUND(I730*H730,2)</f>
        <v>0</v>
      </c>
      <c r="K730" s="217" t="s">
        <v>150</v>
      </c>
      <c r="L730" s="46"/>
      <c r="M730" s="222" t="s">
        <v>19</v>
      </c>
      <c r="N730" s="223" t="s">
        <v>43</v>
      </c>
      <c r="O730" s="86"/>
      <c r="P730" s="224">
        <f>O730*H730</f>
        <v>0</v>
      </c>
      <c r="Q730" s="224">
        <v>1.09528</v>
      </c>
      <c r="R730" s="224">
        <f>Q730*H730</f>
        <v>4.0361068</v>
      </c>
      <c r="S730" s="224">
        <v>0</v>
      </c>
      <c r="T730" s="225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6" t="s">
        <v>151</v>
      </c>
      <c r="AT730" s="226" t="s">
        <v>146</v>
      </c>
      <c r="AU730" s="226" t="s">
        <v>81</v>
      </c>
      <c r="AY730" s="19" t="s">
        <v>144</v>
      </c>
      <c r="BE730" s="227">
        <f>IF(N730="základní",J730,0)</f>
        <v>0</v>
      </c>
      <c r="BF730" s="227">
        <f>IF(N730="snížená",J730,0)</f>
        <v>0</v>
      </c>
      <c r="BG730" s="227">
        <f>IF(N730="zákl. přenesená",J730,0)</f>
        <v>0</v>
      </c>
      <c r="BH730" s="227">
        <f>IF(N730="sníž. přenesená",J730,0)</f>
        <v>0</v>
      </c>
      <c r="BI730" s="227">
        <f>IF(N730="nulová",J730,0)</f>
        <v>0</v>
      </c>
      <c r="BJ730" s="19" t="s">
        <v>79</v>
      </c>
      <c r="BK730" s="227">
        <f>ROUND(I730*H730,2)</f>
        <v>0</v>
      </c>
      <c r="BL730" s="19" t="s">
        <v>151</v>
      </c>
      <c r="BM730" s="226" t="s">
        <v>795</v>
      </c>
    </row>
    <row r="731" spans="1:47" s="2" customFormat="1" ht="12">
      <c r="A731" s="40"/>
      <c r="B731" s="41"/>
      <c r="C731" s="42"/>
      <c r="D731" s="228" t="s">
        <v>153</v>
      </c>
      <c r="E731" s="42"/>
      <c r="F731" s="229" t="s">
        <v>796</v>
      </c>
      <c r="G731" s="42"/>
      <c r="H731" s="42"/>
      <c r="I731" s="230"/>
      <c r="J731" s="42"/>
      <c r="K731" s="42"/>
      <c r="L731" s="46"/>
      <c r="M731" s="231"/>
      <c r="N731" s="232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153</v>
      </c>
      <c r="AU731" s="19" t="s">
        <v>81</v>
      </c>
    </row>
    <row r="732" spans="1:51" s="13" customFormat="1" ht="12">
      <c r="A732" s="13"/>
      <c r="B732" s="233"/>
      <c r="C732" s="234"/>
      <c r="D732" s="228" t="s">
        <v>155</v>
      </c>
      <c r="E732" s="235" t="s">
        <v>19</v>
      </c>
      <c r="F732" s="236" t="s">
        <v>797</v>
      </c>
      <c r="G732" s="234"/>
      <c r="H732" s="235" t="s">
        <v>19</v>
      </c>
      <c r="I732" s="237"/>
      <c r="J732" s="234"/>
      <c r="K732" s="234"/>
      <c r="L732" s="238"/>
      <c r="M732" s="239"/>
      <c r="N732" s="240"/>
      <c r="O732" s="240"/>
      <c r="P732" s="240"/>
      <c r="Q732" s="240"/>
      <c r="R732" s="240"/>
      <c r="S732" s="240"/>
      <c r="T732" s="24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2" t="s">
        <v>155</v>
      </c>
      <c r="AU732" s="242" t="s">
        <v>81</v>
      </c>
      <c r="AV732" s="13" t="s">
        <v>79</v>
      </c>
      <c r="AW732" s="13" t="s">
        <v>34</v>
      </c>
      <c r="AX732" s="13" t="s">
        <v>72</v>
      </c>
      <c r="AY732" s="242" t="s">
        <v>144</v>
      </c>
    </row>
    <row r="733" spans="1:51" s="14" customFormat="1" ht="12">
      <c r="A733" s="14"/>
      <c r="B733" s="243"/>
      <c r="C733" s="244"/>
      <c r="D733" s="228" t="s">
        <v>155</v>
      </c>
      <c r="E733" s="245" t="s">
        <v>19</v>
      </c>
      <c r="F733" s="246" t="s">
        <v>798</v>
      </c>
      <c r="G733" s="244"/>
      <c r="H733" s="247">
        <v>0.273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3" t="s">
        <v>155</v>
      </c>
      <c r="AU733" s="253" t="s">
        <v>81</v>
      </c>
      <c r="AV733" s="14" t="s">
        <v>81</v>
      </c>
      <c r="AW733" s="14" t="s">
        <v>34</v>
      </c>
      <c r="AX733" s="14" t="s">
        <v>72</v>
      </c>
      <c r="AY733" s="253" t="s">
        <v>144</v>
      </c>
    </row>
    <row r="734" spans="1:51" s="14" customFormat="1" ht="12">
      <c r="A734" s="14"/>
      <c r="B734" s="243"/>
      <c r="C734" s="244"/>
      <c r="D734" s="228" t="s">
        <v>155</v>
      </c>
      <c r="E734" s="245" t="s">
        <v>19</v>
      </c>
      <c r="F734" s="246" t="s">
        <v>799</v>
      </c>
      <c r="G734" s="244"/>
      <c r="H734" s="247">
        <v>3.412</v>
      </c>
      <c r="I734" s="248"/>
      <c r="J734" s="244"/>
      <c r="K734" s="244"/>
      <c r="L734" s="249"/>
      <c r="M734" s="250"/>
      <c r="N734" s="251"/>
      <c r="O734" s="251"/>
      <c r="P734" s="251"/>
      <c r="Q734" s="251"/>
      <c r="R734" s="251"/>
      <c r="S734" s="251"/>
      <c r="T734" s="25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3" t="s">
        <v>155</v>
      </c>
      <c r="AU734" s="253" t="s">
        <v>81</v>
      </c>
      <c r="AV734" s="14" t="s">
        <v>81</v>
      </c>
      <c r="AW734" s="14" t="s">
        <v>34</v>
      </c>
      <c r="AX734" s="14" t="s">
        <v>72</v>
      </c>
      <c r="AY734" s="253" t="s">
        <v>144</v>
      </c>
    </row>
    <row r="735" spans="1:51" s="15" customFormat="1" ht="12">
      <c r="A735" s="15"/>
      <c r="B735" s="254"/>
      <c r="C735" s="255"/>
      <c r="D735" s="228" t="s">
        <v>155</v>
      </c>
      <c r="E735" s="256" t="s">
        <v>19</v>
      </c>
      <c r="F735" s="257" t="s">
        <v>158</v>
      </c>
      <c r="G735" s="255"/>
      <c r="H735" s="258">
        <v>3.685</v>
      </c>
      <c r="I735" s="259"/>
      <c r="J735" s="255"/>
      <c r="K735" s="255"/>
      <c r="L735" s="260"/>
      <c r="M735" s="261"/>
      <c r="N735" s="262"/>
      <c r="O735" s="262"/>
      <c r="P735" s="262"/>
      <c r="Q735" s="262"/>
      <c r="R735" s="262"/>
      <c r="S735" s="262"/>
      <c r="T735" s="263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64" t="s">
        <v>155</v>
      </c>
      <c r="AU735" s="264" t="s">
        <v>81</v>
      </c>
      <c r="AV735" s="15" t="s">
        <v>151</v>
      </c>
      <c r="AW735" s="15" t="s">
        <v>34</v>
      </c>
      <c r="AX735" s="15" t="s">
        <v>79</v>
      </c>
      <c r="AY735" s="264" t="s">
        <v>144</v>
      </c>
    </row>
    <row r="736" spans="1:65" s="2" customFormat="1" ht="14.4" customHeight="1">
      <c r="A736" s="40"/>
      <c r="B736" s="41"/>
      <c r="C736" s="215" t="s">
        <v>800</v>
      </c>
      <c r="D736" s="215" t="s">
        <v>146</v>
      </c>
      <c r="E736" s="216" t="s">
        <v>801</v>
      </c>
      <c r="F736" s="217" t="s">
        <v>802</v>
      </c>
      <c r="G736" s="218" t="s">
        <v>457</v>
      </c>
      <c r="H736" s="219">
        <v>22.834</v>
      </c>
      <c r="I736" s="220"/>
      <c r="J736" s="221">
        <f>ROUND(I736*H736,2)</f>
        <v>0</v>
      </c>
      <c r="K736" s="217" t="s">
        <v>150</v>
      </c>
      <c r="L736" s="46"/>
      <c r="M736" s="222" t="s">
        <v>19</v>
      </c>
      <c r="N736" s="223" t="s">
        <v>43</v>
      </c>
      <c r="O736" s="86"/>
      <c r="P736" s="224">
        <f>O736*H736</f>
        <v>0</v>
      </c>
      <c r="Q736" s="224">
        <v>1.0556</v>
      </c>
      <c r="R736" s="224">
        <f>Q736*H736</f>
        <v>24.103570400000002</v>
      </c>
      <c r="S736" s="224">
        <v>0</v>
      </c>
      <c r="T736" s="225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6" t="s">
        <v>151</v>
      </c>
      <c r="AT736" s="226" t="s">
        <v>146</v>
      </c>
      <c r="AU736" s="226" t="s">
        <v>81</v>
      </c>
      <c r="AY736" s="19" t="s">
        <v>144</v>
      </c>
      <c r="BE736" s="227">
        <f>IF(N736="základní",J736,0)</f>
        <v>0</v>
      </c>
      <c r="BF736" s="227">
        <f>IF(N736="snížená",J736,0)</f>
        <v>0</v>
      </c>
      <c r="BG736" s="227">
        <f>IF(N736="zákl. přenesená",J736,0)</f>
        <v>0</v>
      </c>
      <c r="BH736" s="227">
        <f>IF(N736="sníž. přenesená",J736,0)</f>
        <v>0</v>
      </c>
      <c r="BI736" s="227">
        <f>IF(N736="nulová",J736,0)</f>
        <v>0</v>
      </c>
      <c r="BJ736" s="19" t="s">
        <v>79</v>
      </c>
      <c r="BK736" s="227">
        <f>ROUND(I736*H736,2)</f>
        <v>0</v>
      </c>
      <c r="BL736" s="19" t="s">
        <v>151</v>
      </c>
      <c r="BM736" s="226" t="s">
        <v>803</v>
      </c>
    </row>
    <row r="737" spans="1:47" s="2" customFormat="1" ht="12">
      <c r="A737" s="40"/>
      <c r="B737" s="41"/>
      <c r="C737" s="42"/>
      <c r="D737" s="228" t="s">
        <v>153</v>
      </c>
      <c r="E737" s="42"/>
      <c r="F737" s="229" t="s">
        <v>804</v>
      </c>
      <c r="G737" s="42"/>
      <c r="H737" s="42"/>
      <c r="I737" s="230"/>
      <c r="J737" s="42"/>
      <c r="K737" s="42"/>
      <c r="L737" s="46"/>
      <c r="M737" s="231"/>
      <c r="N737" s="232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153</v>
      </c>
      <c r="AU737" s="19" t="s">
        <v>81</v>
      </c>
    </row>
    <row r="738" spans="1:51" s="13" customFormat="1" ht="12">
      <c r="A738" s="13"/>
      <c r="B738" s="233"/>
      <c r="C738" s="234"/>
      <c r="D738" s="228" t="s">
        <v>155</v>
      </c>
      <c r="E738" s="235" t="s">
        <v>19</v>
      </c>
      <c r="F738" s="236" t="s">
        <v>797</v>
      </c>
      <c r="G738" s="234"/>
      <c r="H738" s="235" t="s">
        <v>19</v>
      </c>
      <c r="I738" s="237"/>
      <c r="J738" s="234"/>
      <c r="K738" s="234"/>
      <c r="L738" s="238"/>
      <c r="M738" s="239"/>
      <c r="N738" s="240"/>
      <c r="O738" s="240"/>
      <c r="P738" s="240"/>
      <c r="Q738" s="240"/>
      <c r="R738" s="240"/>
      <c r="S738" s="240"/>
      <c r="T738" s="24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2" t="s">
        <v>155</v>
      </c>
      <c r="AU738" s="242" t="s">
        <v>81</v>
      </c>
      <c r="AV738" s="13" t="s">
        <v>79</v>
      </c>
      <c r="AW738" s="13" t="s">
        <v>34</v>
      </c>
      <c r="AX738" s="13" t="s">
        <v>72</v>
      </c>
      <c r="AY738" s="242" t="s">
        <v>144</v>
      </c>
    </row>
    <row r="739" spans="1:51" s="14" customFormat="1" ht="12">
      <c r="A739" s="14"/>
      <c r="B739" s="243"/>
      <c r="C739" s="244"/>
      <c r="D739" s="228" t="s">
        <v>155</v>
      </c>
      <c r="E739" s="245" t="s">
        <v>19</v>
      </c>
      <c r="F739" s="246" t="s">
        <v>805</v>
      </c>
      <c r="G739" s="244"/>
      <c r="H739" s="247">
        <v>6.408</v>
      </c>
      <c r="I739" s="248"/>
      <c r="J739" s="244"/>
      <c r="K739" s="244"/>
      <c r="L739" s="249"/>
      <c r="M739" s="250"/>
      <c r="N739" s="251"/>
      <c r="O739" s="251"/>
      <c r="P739" s="251"/>
      <c r="Q739" s="251"/>
      <c r="R739" s="251"/>
      <c r="S739" s="251"/>
      <c r="T739" s="25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3" t="s">
        <v>155</v>
      </c>
      <c r="AU739" s="253" t="s">
        <v>81</v>
      </c>
      <c r="AV739" s="14" t="s">
        <v>81</v>
      </c>
      <c r="AW739" s="14" t="s">
        <v>34</v>
      </c>
      <c r="AX739" s="14" t="s">
        <v>72</v>
      </c>
      <c r="AY739" s="253" t="s">
        <v>144</v>
      </c>
    </row>
    <row r="740" spans="1:51" s="14" customFormat="1" ht="12">
      <c r="A740" s="14"/>
      <c r="B740" s="243"/>
      <c r="C740" s="244"/>
      <c r="D740" s="228" t="s">
        <v>155</v>
      </c>
      <c r="E740" s="245" t="s">
        <v>19</v>
      </c>
      <c r="F740" s="246" t="s">
        <v>806</v>
      </c>
      <c r="G740" s="244"/>
      <c r="H740" s="247">
        <v>6.91</v>
      </c>
      <c r="I740" s="248"/>
      <c r="J740" s="244"/>
      <c r="K740" s="244"/>
      <c r="L740" s="249"/>
      <c r="M740" s="250"/>
      <c r="N740" s="251"/>
      <c r="O740" s="251"/>
      <c r="P740" s="251"/>
      <c r="Q740" s="251"/>
      <c r="R740" s="251"/>
      <c r="S740" s="251"/>
      <c r="T740" s="252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3" t="s">
        <v>155</v>
      </c>
      <c r="AU740" s="253" t="s">
        <v>81</v>
      </c>
      <c r="AV740" s="14" t="s">
        <v>81</v>
      </c>
      <c r="AW740" s="14" t="s">
        <v>34</v>
      </c>
      <c r="AX740" s="14" t="s">
        <v>72</v>
      </c>
      <c r="AY740" s="253" t="s">
        <v>144</v>
      </c>
    </row>
    <row r="741" spans="1:51" s="14" customFormat="1" ht="12">
      <c r="A741" s="14"/>
      <c r="B741" s="243"/>
      <c r="C741" s="244"/>
      <c r="D741" s="228" t="s">
        <v>155</v>
      </c>
      <c r="E741" s="245" t="s">
        <v>19</v>
      </c>
      <c r="F741" s="246" t="s">
        <v>807</v>
      </c>
      <c r="G741" s="244"/>
      <c r="H741" s="247">
        <v>2.343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3" t="s">
        <v>155</v>
      </c>
      <c r="AU741" s="253" t="s">
        <v>81</v>
      </c>
      <c r="AV741" s="14" t="s">
        <v>81</v>
      </c>
      <c r="AW741" s="14" t="s">
        <v>34</v>
      </c>
      <c r="AX741" s="14" t="s">
        <v>72</v>
      </c>
      <c r="AY741" s="253" t="s">
        <v>144</v>
      </c>
    </row>
    <row r="742" spans="1:51" s="14" customFormat="1" ht="12">
      <c r="A742" s="14"/>
      <c r="B742" s="243"/>
      <c r="C742" s="244"/>
      <c r="D742" s="228" t="s">
        <v>155</v>
      </c>
      <c r="E742" s="245" t="s">
        <v>19</v>
      </c>
      <c r="F742" s="246" t="s">
        <v>808</v>
      </c>
      <c r="G742" s="244"/>
      <c r="H742" s="247">
        <v>1.345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3" t="s">
        <v>155</v>
      </c>
      <c r="AU742" s="253" t="s">
        <v>81</v>
      </c>
      <c r="AV742" s="14" t="s">
        <v>81</v>
      </c>
      <c r="AW742" s="14" t="s">
        <v>34</v>
      </c>
      <c r="AX742" s="14" t="s">
        <v>72</v>
      </c>
      <c r="AY742" s="253" t="s">
        <v>144</v>
      </c>
    </row>
    <row r="743" spans="1:51" s="14" customFormat="1" ht="12">
      <c r="A743" s="14"/>
      <c r="B743" s="243"/>
      <c r="C743" s="244"/>
      <c r="D743" s="228" t="s">
        <v>155</v>
      </c>
      <c r="E743" s="245" t="s">
        <v>19</v>
      </c>
      <c r="F743" s="246" t="s">
        <v>809</v>
      </c>
      <c r="G743" s="244"/>
      <c r="H743" s="247">
        <v>5.828</v>
      </c>
      <c r="I743" s="248"/>
      <c r="J743" s="244"/>
      <c r="K743" s="244"/>
      <c r="L743" s="249"/>
      <c r="M743" s="250"/>
      <c r="N743" s="251"/>
      <c r="O743" s="251"/>
      <c r="P743" s="251"/>
      <c r="Q743" s="251"/>
      <c r="R743" s="251"/>
      <c r="S743" s="251"/>
      <c r="T743" s="25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3" t="s">
        <v>155</v>
      </c>
      <c r="AU743" s="253" t="s">
        <v>81</v>
      </c>
      <c r="AV743" s="14" t="s">
        <v>81</v>
      </c>
      <c r="AW743" s="14" t="s">
        <v>34</v>
      </c>
      <c r="AX743" s="14" t="s">
        <v>72</v>
      </c>
      <c r="AY743" s="253" t="s">
        <v>144</v>
      </c>
    </row>
    <row r="744" spans="1:51" s="15" customFormat="1" ht="12">
      <c r="A744" s="15"/>
      <c r="B744" s="254"/>
      <c r="C744" s="255"/>
      <c r="D744" s="228" t="s">
        <v>155</v>
      </c>
      <c r="E744" s="256" t="s">
        <v>19</v>
      </c>
      <c r="F744" s="257" t="s">
        <v>158</v>
      </c>
      <c r="G744" s="255"/>
      <c r="H744" s="258">
        <v>22.834</v>
      </c>
      <c r="I744" s="259"/>
      <c r="J744" s="255"/>
      <c r="K744" s="255"/>
      <c r="L744" s="260"/>
      <c r="M744" s="261"/>
      <c r="N744" s="262"/>
      <c r="O744" s="262"/>
      <c r="P744" s="262"/>
      <c r="Q744" s="262"/>
      <c r="R744" s="262"/>
      <c r="S744" s="262"/>
      <c r="T744" s="263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64" t="s">
        <v>155</v>
      </c>
      <c r="AU744" s="264" t="s">
        <v>81</v>
      </c>
      <c r="AV744" s="15" t="s">
        <v>151</v>
      </c>
      <c r="AW744" s="15" t="s">
        <v>34</v>
      </c>
      <c r="AX744" s="15" t="s">
        <v>79</v>
      </c>
      <c r="AY744" s="264" t="s">
        <v>144</v>
      </c>
    </row>
    <row r="745" spans="1:63" s="12" customFormat="1" ht="22.8" customHeight="1">
      <c r="A745" s="12"/>
      <c r="B745" s="199"/>
      <c r="C745" s="200"/>
      <c r="D745" s="201" t="s">
        <v>71</v>
      </c>
      <c r="E745" s="213" t="s">
        <v>151</v>
      </c>
      <c r="F745" s="213" t="s">
        <v>810</v>
      </c>
      <c r="G745" s="200"/>
      <c r="H745" s="200"/>
      <c r="I745" s="203"/>
      <c r="J745" s="214">
        <f>BK745</f>
        <v>0</v>
      </c>
      <c r="K745" s="200"/>
      <c r="L745" s="205"/>
      <c r="M745" s="206"/>
      <c r="N745" s="207"/>
      <c r="O745" s="207"/>
      <c r="P745" s="208">
        <f>SUM(P746:P888)</f>
        <v>0</v>
      </c>
      <c r="Q745" s="207"/>
      <c r="R745" s="208">
        <f>SUM(R746:R888)</f>
        <v>2262.2921332099995</v>
      </c>
      <c r="S745" s="207"/>
      <c r="T745" s="209">
        <f>SUM(T746:T888)</f>
        <v>0</v>
      </c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R745" s="210" t="s">
        <v>79</v>
      </c>
      <c r="AT745" s="211" t="s">
        <v>71</v>
      </c>
      <c r="AU745" s="211" t="s">
        <v>79</v>
      </c>
      <c r="AY745" s="210" t="s">
        <v>144</v>
      </c>
      <c r="BK745" s="212">
        <f>SUM(BK746:BK888)</f>
        <v>0</v>
      </c>
    </row>
    <row r="746" spans="1:65" s="2" customFormat="1" ht="19.8" customHeight="1">
      <c r="A746" s="40"/>
      <c r="B746" s="41"/>
      <c r="C746" s="215" t="s">
        <v>811</v>
      </c>
      <c r="D746" s="215" t="s">
        <v>146</v>
      </c>
      <c r="E746" s="216" t="s">
        <v>812</v>
      </c>
      <c r="F746" s="217" t="s">
        <v>813</v>
      </c>
      <c r="G746" s="218" t="s">
        <v>149</v>
      </c>
      <c r="H746" s="219">
        <v>20.79</v>
      </c>
      <c r="I746" s="220"/>
      <c r="J746" s="221">
        <f>ROUND(I746*H746,2)</f>
        <v>0</v>
      </c>
      <c r="K746" s="217" t="s">
        <v>150</v>
      </c>
      <c r="L746" s="46"/>
      <c r="M746" s="222" t="s">
        <v>19</v>
      </c>
      <c r="N746" s="223" t="s">
        <v>43</v>
      </c>
      <c r="O746" s="86"/>
      <c r="P746" s="224">
        <f>O746*H746</f>
        <v>0</v>
      </c>
      <c r="Q746" s="224">
        <v>0</v>
      </c>
      <c r="R746" s="224">
        <f>Q746*H746</f>
        <v>0</v>
      </c>
      <c r="S746" s="224">
        <v>0</v>
      </c>
      <c r="T746" s="225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26" t="s">
        <v>151</v>
      </c>
      <c r="AT746" s="226" t="s">
        <v>146</v>
      </c>
      <c r="AU746" s="226" t="s">
        <v>81</v>
      </c>
      <c r="AY746" s="19" t="s">
        <v>144</v>
      </c>
      <c r="BE746" s="227">
        <f>IF(N746="základní",J746,0)</f>
        <v>0</v>
      </c>
      <c r="BF746" s="227">
        <f>IF(N746="snížená",J746,0)</f>
        <v>0</v>
      </c>
      <c r="BG746" s="227">
        <f>IF(N746="zákl. přenesená",J746,0)</f>
        <v>0</v>
      </c>
      <c r="BH746" s="227">
        <f>IF(N746="sníž. přenesená",J746,0)</f>
        <v>0</v>
      </c>
      <c r="BI746" s="227">
        <f>IF(N746="nulová",J746,0)</f>
        <v>0</v>
      </c>
      <c r="BJ746" s="19" t="s">
        <v>79</v>
      </c>
      <c r="BK746" s="227">
        <f>ROUND(I746*H746,2)</f>
        <v>0</v>
      </c>
      <c r="BL746" s="19" t="s">
        <v>151</v>
      </c>
      <c r="BM746" s="226" t="s">
        <v>814</v>
      </c>
    </row>
    <row r="747" spans="1:47" s="2" customFormat="1" ht="12">
      <c r="A747" s="40"/>
      <c r="B747" s="41"/>
      <c r="C747" s="42"/>
      <c r="D747" s="228" t="s">
        <v>153</v>
      </c>
      <c r="E747" s="42"/>
      <c r="F747" s="229" t="s">
        <v>815</v>
      </c>
      <c r="G747" s="42"/>
      <c r="H747" s="42"/>
      <c r="I747" s="230"/>
      <c r="J747" s="42"/>
      <c r="K747" s="42"/>
      <c r="L747" s="46"/>
      <c r="M747" s="231"/>
      <c r="N747" s="232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153</v>
      </c>
      <c r="AU747" s="19" t="s">
        <v>81</v>
      </c>
    </row>
    <row r="748" spans="1:51" s="13" customFormat="1" ht="12">
      <c r="A748" s="13"/>
      <c r="B748" s="233"/>
      <c r="C748" s="234"/>
      <c r="D748" s="228" t="s">
        <v>155</v>
      </c>
      <c r="E748" s="235" t="s">
        <v>19</v>
      </c>
      <c r="F748" s="236" t="s">
        <v>203</v>
      </c>
      <c r="G748" s="234"/>
      <c r="H748" s="235" t="s">
        <v>19</v>
      </c>
      <c r="I748" s="237"/>
      <c r="J748" s="234"/>
      <c r="K748" s="234"/>
      <c r="L748" s="238"/>
      <c r="M748" s="239"/>
      <c r="N748" s="240"/>
      <c r="O748" s="240"/>
      <c r="P748" s="240"/>
      <c r="Q748" s="240"/>
      <c r="R748" s="240"/>
      <c r="S748" s="240"/>
      <c r="T748" s="24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2" t="s">
        <v>155</v>
      </c>
      <c r="AU748" s="242" t="s">
        <v>81</v>
      </c>
      <c r="AV748" s="13" t="s">
        <v>79</v>
      </c>
      <c r="AW748" s="13" t="s">
        <v>34</v>
      </c>
      <c r="AX748" s="13" t="s">
        <v>72</v>
      </c>
      <c r="AY748" s="242" t="s">
        <v>144</v>
      </c>
    </row>
    <row r="749" spans="1:51" s="13" customFormat="1" ht="12">
      <c r="A749" s="13"/>
      <c r="B749" s="233"/>
      <c r="C749" s="234"/>
      <c r="D749" s="228" t="s">
        <v>155</v>
      </c>
      <c r="E749" s="235" t="s">
        <v>19</v>
      </c>
      <c r="F749" s="236" t="s">
        <v>816</v>
      </c>
      <c r="G749" s="234"/>
      <c r="H749" s="235" t="s">
        <v>19</v>
      </c>
      <c r="I749" s="237"/>
      <c r="J749" s="234"/>
      <c r="K749" s="234"/>
      <c r="L749" s="238"/>
      <c r="M749" s="239"/>
      <c r="N749" s="240"/>
      <c r="O749" s="240"/>
      <c r="P749" s="240"/>
      <c r="Q749" s="240"/>
      <c r="R749" s="240"/>
      <c r="S749" s="240"/>
      <c r="T749" s="24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2" t="s">
        <v>155</v>
      </c>
      <c r="AU749" s="242" t="s">
        <v>81</v>
      </c>
      <c r="AV749" s="13" t="s">
        <v>79</v>
      </c>
      <c r="AW749" s="13" t="s">
        <v>34</v>
      </c>
      <c r="AX749" s="13" t="s">
        <v>72</v>
      </c>
      <c r="AY749" s="242" t="s">
        <v>144</v>
      </c>
    </row>
    <row r="750" spans="1:51" s="14" customFormat="1" ht="12">
      <c r="A750" s="14"/>
      <c r="B750" s="243"/>
      <c r="C750" s="244"/>
      <c r="D750" s="228" t="s">
        <v>155</v>
      </c>
      <c r="E750" s="245" t="s">
        <v>19</v>
      </c>
      <c r="F750" s="246" t="s">
        <v>817</v>
      </c>
      <c r="G750" s="244"/>
      <c r="H750" s="247">
        <v>20.79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3" t="s">
        <v>155</v>
      </c>
      <c r="AU750" s="253" t="s">
        <v>81</v>
      </c>
      <c r="AV750" s="14" t="s">
        <v>81</v>
      </c>
      <c r="AW750" s="14" t="s">
        <v>34</v>
      </c>
      <c r="AX750" s="14" t="s">
        <v>72</v>
      </c>
      <c r="AY750" s="253" t="s">
        <v>144</v>
      </c>
    </row>
    <row r="751" spans="1:51" s="15" customFormat="1" ht="12">
      <c r="A751" s="15"/>
      <c r="B751" s="254"/>
      <c r="C751" s="255"/>
      <c r="D751" s="228" t="s">
        <v>155</v>
      </c>
      <c r="E751" s="256" t="s">
        <v>19</v>
      </c>
      <c r="F751" s="257" t="s">
        <v>158</v>
      </c>
      <c r="G751" s="255"/>
      <c r="H751" s="258">
        <v>20.79</v>
      </c>
      <c r="I751" s="259"/>
      <c r="J751" s="255"/>
      <c r="K751" s="255"/>
      <c r="L751" s="260"/>
      <c r="M751" s="261"/>
      <c r="N751" s="262"/>
      <c r="O751" s="262"/>
      <c r="P751" s="262"/>
      <c r="Q751" s="262"/>
      <c r="R751" s="262"/>
      <c r="S751" s="262"/>
      <c r="T751" s="263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64" t="s">
        <v>155</v>
      </c>
      <c r="AU751" s="264" t="s">
        <v>81</v>
      </c>
      <c r="AV751" s="15" t="s">
        <v>151</v>
      </c>
      <c r="AW751" s="15" t="s">
        <v>34</v>
      </c>
      <c r="AX751" s="15" t="s">
        <v>79</v>
      </c>
      <c r="AY751" s="264" t="s">
        <v>144</v>
      </c>
    </row>
    <row r="752" spans="1:65" s="2" customFormat="1" ht="14.4" customHeight="1">
      <c r="A752" s="40"/>
      <c r="B752" s="41"/>
      <c r="C752" s="215" t="s">
        <v>818</v>
      </c>
      <c r="D752" s="215" t="s">
        <v>146</v>
      </c>
      <c r="E752" s="216" t="s">
        <v>819</v>
      </c>
      <c r="F752" s="217" t="s">
        <v>820</v>
      </c>
      <c r="G752" s="218" t="s">
        <v>149</v>
      </c>
      <c r="H752" s="219">
        <v>2.512</v>
      </c>
      <c r="I752" s="220"/>
      <c r="J752" s="221">
        <f>ROUND(I752*H752,2)</f>
        <v>0</v>
      </c>
      <c r="K752" s="217" t="s">
        <v>150</v>
      </c>
      <c r="L752" s="46"/>
      <c r="M752" s="222" t="s">
        <v>19</v>
      </c>
      <c r="N752" s="223" t="s">
        <v>43</v>
      </c>
      <c r="O752" s="86"/>
      <c r="P752" s="224">
        <f>O752*H752</f>
        <v>0</v>
      </c>
      <c r="Q752" s="224">
        <v>0.1873</v>
      </c>
      <c r="R752" s="224">
        <f>Q752*H752</f>
        <v>0.47049759999999996</v>
      </c>
      <c r="S752" s="224">
        <v>0</v>
      </c>
      <c r="T752" s="225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26" t="s">
        <v>151</v>
      </c>
      <c r="AT752" s="226" t="s">
        <v>146</v>
      </c>
      <c r="AU752" s="226" t="s">
        <v>81</v>
      </c>
      <c r="AY752" s="19" t="s">
        <v>144</v>
      </c>
      <c r="BE752" s="227">
        <f>IF(N752="základní",J752,0)</f>
        <v>0</v>
      </c>
      <c r="BF752" s="227">
        <f>IF(N752="snížená",J752,0)</f>
        <v>0</v>
      </c>
      <c r="BG752" s="227">
        <f>IF(N752="zákl. přenesená",J752,0)</f>
        <v>0</v>
      </c>
      <c r="BH752" s="227">
        <f>IF(N752="sníž. přenesená",J752,0)</f>
        <v>0</v>
      </c>
      <c r="BI752" s="227">
        <f>IF(N752="nulová",J752,0)</f>
        <v>0</v>
      </c>
      <c r="BJ752" s="19" t="s">
        <v>79</v>
      </c>
      <c r="BK752" s="227">
        <f>ROUND(I752*H752,2)</f>
        <v>0</v>
      </c>
      <c r="BL752" s="19" t="s">
        <v>151</v>
      </c>
      <c r="BM752" s="226" t="s">
        <v>821</v>
      </c>
    </row>
    <row r="753" spans="1:47" s="2" customFormat="1" ht="12">
      <c r="A753" s="40"/>
      <c r="B753" s="41"/>
      <c r="C753" s="42"/>
      <c r="D753" s="228" t="s">
        <v>153</v>
      </c>
      <c r="E753" s="42"/>
      <c r="F753" s="229" t="s">
        <v>822</v>
      </c>
      <c r="G753" s="42"/>
      <c r="H753" s="42"/>
      <c r="I753" s="230"/>
      <c r="J753" s="42"/>
      <c r="K753" s="42"/>
      <c r="L753" s="46"/>
      <c r="M753" s="231"/>
      <c r="N753" s="232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153</v>
      </c>
      <c r="AU753" s="19" t="s">
        <v>81</v>
      </c>
    </row>
    <row r="754" spans="1:51" s="13" customFormat="1" ht="12">
      <c r="A754" s="13"/>
      <c r="B754" s="233"/>
      <c r="C754" s="234"/>
      <c r="D754" s="228" t="s">
        <v>155</v>
      </c>
      <c r="E754" s="235" t="s">
        <v>19</v>
      </c>
      <c r="F754" s="236" t="s">
        <v>203</v>
      </c>
      <c r="G754" s="234"/>
      <c r="H754" s="235" t="s">
        <v>19</v>
      </c>
      <c r="I754" s="237"/>
      <c r="J754" s="234"/>
      <c r="K754" s="234"/>
      <c r="L754" s="238"/>
      <c r="M754" s="239"/>
      <c r="N754" s="240"/>
      <c r="O754" s="240"/>
      <c r="P754" s="240"/>
      <c r="Q754" s="240"/>
      <c r="R754" s="240"/>
      <c r="S754" s="240"/>
      <c r="T754" s="24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2" t="s">
        <v>155</v>
      </c>
      <c r="AU754" s="242" t="s">
        <v>81</v>
      </c>
      <c r="AV754" s="13" t="s">
        <v>79</v>
      </c>
      <c r="AW754" s="13" t="s">
        <v>34</v>
      </c>
      <c r="AX754" s="13" t="s">
        <v>72</v>
      </c>
      <c r="AY754" s="242" t="s">
        <v>144</v>
      </c>
    </row>
    <row r="755" spans="1:51" s="13" customFormat="1" ht="12">
      <c r="A755" s="13"/>
      <c r="B755" s="233"/>
      <c r="C755" s="234"/>
      <c r="D755" s="228" t="s">
        <v>155</v>
      </c>
      <c r="E755" s="235" t="s">
        <v>19</v>
      </c>
      <c r="F755" s="236" t="s">
        <v>823</v>
      </c>
      <c r="G755" s="234"/>
      <c r="H755" s="235" t="s">
        <v>19</v>
      </c>
      <c r="I755" s="237"/>
      <c r="J755" s="234"/>
      <c r="K755" s="234"/>
      <c r="L755" s="238"/>
      <c r="M755" s="239"/>
      <c r="N755" s="240"/>
      <c r="O755" s="240"/>
      <c r="P755" s="240"/>
      <c r="Q755" s="240"/>
      <c r="R755" s="240"/>
      <c r="S755" s="240"/>
      <c r="T755" s="24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2" t="s">
        <v>155</v>
      </c>
      <c r="AU755" s="242" t="s">
        <v>81</v>
      </c>
      <c r="AV755" s="13" t="s">
        <v>79</v>
      </c>
      <c r="AW755" s="13" t="s">
        <v>34</v>
      </c>
      <c r="AX755" s="13" t="s">
        <v>72</v>
      </c>
      <c r="AY755" s="242" t="s">
        <v>144</v>
      </c>
    </row>
    <row r="756" spans="1:51" s="14" customFormat="1" ht="12">
      <c r="A756" s="14"/>
      <c r="B756" s="243"/>
      <c r="C756" s="244"/>
      <c r="D756" s="228" t="s">
        <v>155</v>
      </c>
      <c r="E756" s="245" t="s">
        <v>19</v>
      </c>
      <c r="F756" s="246" t="s">
        <v>824</v>
      </c>
      <c r="G756" s="244"/>
      <c r="H756" s="247">
        <v>2.512</v>
      </c>
      <c r="I756" s="248"/>
      <c r="J756" s="244"/>
      <c r="K756" s="244"/>
      <c r="L756" s="249"/>
      <c r="M756" s="250"/>
      <c r="N756" s="251"/>
      <c r="O756" s="251"/>
      <c r="P756" s="251"/>
      <c r="Q756" s="251"/>
      <c r="R756" s="251"/>
      <c r="S756" s="251"/>
      <c r="T756" s="25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3" t="s">
        <v>155</v>
      </c>
      <c r="AU756" s="253" t="s">
        <v>81</v>
      </c>
      <c r="AV756" s="14" t="s">
        <v>81</v>
      </c>
      <c r="AW756" s="14" t="s">
        <v>34</v>
      </c>
      <c r="AX756" s="14" t="s">
        <v>72</v>
      </c>
      <c r="AY756" s="253" t="s">
        <v>144</v>
      </c>
    </row>
    <row r="757" spans="1:51" s="15" customFormat="1" ht="12">
      <c r="A757" s="15"/>
      <c r="B757" s="254"/>
      <c r="C757" s="255"/>
      <c r="D757" s="228" t="s">
        <v>155</v>
      </c>
      <c r="E757" s="256" t="s">
        <v>19</v>
      </c>
      <c r="F757" s="257" t="s">
        <v>158</v>
      </c>
      <c r="G757" s="255"/>
      <c r="H757" s="258">
        <v>2.512</v>
      </c>
      <c r="I757" s="259"/>
      <c r="J757" s="255"/>
      <c r="K757" s="255"/>
      <c r="L757" s="260"/>
      <c r="M757" s="261"/>
      <c r="N757" s="262"/>
      <c r="O757" s="262"/>
      <c r="P757" s="262"/>
      <c r="Q757" s="262"/>
      <c r="R757" s="262"/>
      <c r="S757" s="262"/>
      <c r="T757" s="263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64" t="s">
        <v>155</v>
      </c>
      <c r="AU757" s="264" t="s">
        <v>81</v>
      </c>
      <c r="AV757" s="15" t="s">
        <v>151</v>
      </c>
      <c r="AW757" s="15" t="s">
        <v>34</v>
      </c>
      <c r="AX757" s="15" t="s">
        <v>79</v>
      </c>
      <c r="AY757" s="264" t="s">
        <v>144</v>
      </c>
    </row>
    <row r="758" spans="1:65" s="2" customFormat="1" ht="14.4" customHeight="1">
      <c r="A758" s="40"/>
      <c r="B758" s="41"/>
      <c r="C758" s="215" t="s">
        <v>825</v>
      </c>
      <c r="D758" s="215" t="s">
        <v>146</v>
      </c>
      <c r="E758" s="216" t="s">
        <v>826</v>
      </c>
      <c r="F758" s="217" t="s">
        <v>827</v>
      </c>
      <c r="G758" s="218" t="s">
        <v>236</v>
      </c>
      <c r="H758" s="219">
        <v>22.033</v>
      </c>
      <c r="I758" s="220"/>
      <c r="J758" s="221">
        <f>ROUND(I758*H758,2)</f>
        <v>0</v>
      </c>
      <c r="K758" s="217" t="s">
        <v>150</v>
      </c>
      <c r="L758" s="46"/>
      <c r="M758" s="222" t="s">
        <v>19</v>
      </c>
      <c r="N758" s="223" t="s">
        <v>43</v>
      </c>
      <c r="O758" s="86"/>
      <c r="P758" s="224">
        <f>O758*H758</f>
        <v>0</v>
      </c>
      <c r="Q758" s="224">
        <v>2.83331</v>
      </c>
      <c r="R758" s="224">
        <f>Q758*H758</f>
        <v>62.426319230000004</v>
      </c>
      <c r="S758" s="224">
        <v>0</v>
      </c>
      <c r="T758" s="225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26" t="s">
        <v>151</v>
      </c>
      <c r="AT758" s="226" t="s">
        <v>146</v>
      </c>
      <c r="AU758" s="226" t="s">
        <v>81</v>
      </c>
      <c r="AY758" s="19" t="s">
        <v>144</v>
      </c>
      <c r="BE758" s="227">
        <f>IF(N758="základní",J758,0)</f>
        <v>0</v>
      </c>
      <c r="BF758" s="227">
        <f>IF(N758="snížená",J758,0)</f>
        <v>0</v>
      </c>
      <c r="BG758" s="227">
        <f>IF(N758="zákl. přenesená",J758,0)</f>
        <v>0</v>
      </c>
      <c r="BH758" s="227">
        <f>IF(N758="sníž. přenesená",J758,0)</f>
        <v>0</v>
      </c>
      <c r="BI758" s="227">
        <f>IF(N758="nulová",J758,0)</f>
        <v>0</v>
      </c>
      <c r="BJ758" s="19" t="s">
        <v>79</v>
      </c>
      <c r="BK758" s="227">
        <f>ROUND(I758*H758,2)</f>
        <v>0</v>
      </c>
      <c r="BL758" s="19" t="s">
        <v>151</v>
      </c>
      <c r="BM758" s="226" t="s">
        <v>828</v>
      </c>
    </row>
    <row r="759" spans="1:47" s="2" customFormat="1" ht="12">
      <c r="A759" s="40"/>
      <c r="B759" s="41"/>
      <c r="C759" s="42"/>
      <c r="D759" s="228" t="s">
        <v>153</v>
      </c>
      <c r="E759" s="42"/>
      <c r="F759" s="229" t="s">
        <v>829</v>
      </c>
      <c r="G759" s="42"/>
      <c r="H759" s="42"/>
      <c r="I759" s="230"/>
      <c r="J759" s="42"/>
      <c r="K759" s="42"/>
      <c r="L759" s="46"/>
      <c r="M759" s="231"/>
      <c r="N759" s="232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153</v>
      </c>
      <c r="AU759" s="19" t="s">
        <v>81</v>
      </c>
    </row>
    <row r="760" spans="1:51" s="13" customFormat="1" ht="12">
      <c r="A760" s="13"/>
      <c r="B760" s="233"/>
      <c r="C760" s="234"/>
      <c r="D760" s="228" t="s">
        <v>155</v>
      </c>
      <c r="E760" s="235" t="s">
        <v>19</v>
      </c>
      <c r="F760" s="236" t="s">
        <v>830</v>
      </c>
      <c r="G760" s="234"/>
      <c r="H760" s="235" t="s">
        <v>19</v>
      </c>
      <c r="I760" s="237"/>
      <c r="J760" s="234"/>
      <c r="K760" s="234"/>
      <c r="L760" s="238"/>
      <c r="M760" s="239"/>
      <c r="N760" s="240"/>
      <c r="O760" s="240"/>
      <c r="P760" s="240"/>
      <c r="Q760" s="240"/>
      <c r="R760" s="240"/>
      <c r="S760" s="240"/>
      <c r="T760" s="241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2" t="s">
        <v>155</v>
      </c>
      <c r="AU760" s="242" t="s">
        <v>81</v>
      </c>
      <c r="AV760" s="13" t="s">
        <v>79</v>
      </c>
      <c r="AW760" s="13" t="s">
        <v>34</v>
      </c>
      <c r="AX760" s="13" t="s">
        <v>72</v>
      </c>
      <c r="AY760" s="242" t="s">
        <v>144</v>
      </c>
    </row>
    <row r="761" spans="1:51" s="13" customFormat="1" ht="12">
      <c r="A761" s="13"/>
      <c r="B761" s="233"/>
      <c r="C761" s="234"/>
      <c r="D761" s="228" t="s">
        <v>155</v>
      </c>
      <c r="E761" s="235" t="s">
        <v>19</v>
      </c>
      <c r="F761" s="236" t="s">
        <v>831</v>
      </c>
      <c r="G761" s="234"/>
      <c r="H761" s="235" t="s">
        <v>19</v>
      </c>
      <c r="I761" s="237"/>
      <c r="J761" s="234"/>
      <c r="K761" s="234"/>
      <c r="L761" s="238"/>
      <c r="M761" s="239"/>
      <c r="N761" s="240"/>
      <c r="O761" s="240"/>
      <c r="P761" s="240"/>
      <c r="Q761" s="240"/>
      <c r="R761" s="240"/>
      <c r="S761" s="240"/>
      <c r="T761" s="24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2" t="s">
        <v>155</v>
      </c>
      <c r="AU761" s="242" t="s">
        <v>81</v>
      </c>
      <c r="AV761" s="13" t="s">
        <v>79</v>
      </c>
      <c r="AW761" s="13" t="s">
        <v>34</v>
      </c>
      <c r="AX761" s="13" t="s">
        <v>72</v>
      </c>
      <c r="AY761" s="242" t="s">
        <v>144</v>
      </c>
    </row>
    <row r="762" spans="1:51" s="14" customFormat="1" ht="12">
      <c r="A762" s="14"/>
      <c r="B762" s="243"/>
      <c r="C762" s="244"/>
      <c r="D762" s="228" t="s">
        <v>155</v>
      </c>
      <c r="E762" s="245" t="s">
        <v>19</v>
      </c>
      <c r="F762" s="246" t="s">
        <v>832</v>
      </c>
      <c r="G762" s="244"/>
      <c r="H762" s="247">
        <v>3.9</v>
      </c>
      <c r="I762" s="248"/>
      <c r="J762" s="244"/>
      <c r="K762" s="244"/>
      <c r="L762" s="249"/>
      <c r="M762" s="250"/>
      <c r="N762" s="251"/>
      <c r="O762" s="251"/>
      <c r="P762" s="251"/>
      <c r="Q762" s="251"/>
      <c r="R762" s="251"/>
      <c r="S762" s="251"/>
      <c r="T762" s="25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3" t="s">
        <v>155</v>
      </c>
      <c r="AU762" s="253" t="s">
        <v>81</v>
      </c>
      <c r="AV762" s="14" t="s">
        <v>81</v>
      </c>
      <c r="AW762" s="14" t="s">
        <v>34</v>
      </c>
      <c r="AX762" s="14" t="s">
        <v>72</v>
      </c>
      <c r="AY762" s="253" t="s">
        <v>144</v>
      </c>
    </row>
    <row r="763" spans="1:51" s="14" customFormat="1" ht="12">
      <c r="A763" s="14"/>
      <c r="B763" s="243"/>
      <c r="C763" s="244"/>
      <c r="D763" s="228" t="s">
        <v>155</v>
      </c>
      <c r="E763" s="245" t="s">
        <v>19</v>
      </c>
      <c r="F763" s="246" t="s">
        <v>833</v>
      </c>
      <c r="G763" s="244"/>
      <c r="H763" s="247">
        <v>3.24</v>
      </c>
      <c r="I763" s="248"/>
      <c r="J763" s="244"/>
      <c r="K763" s="244"/>
      <c r="L763" s="249"/>
      <c r="M763" s="250"/>
      <c r="N763" s="251"/>
      <c r="O763" s="251"/>
      <c r="P763" s="251"/>
      <c r="Q763" s="251"/>
      <c r="R763" s="251"/>
      <c r="S763" s="251"/>
      <c r="T763" s="25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3" t="s">
        <v>155</v>
      </c>
      <c r="AU763" s="253" t="s">
        <v>81</v>
      </c>
      <c r="AV763" s="14" t="s">
        <v>81</v>
      </c>
      <c r="AW763" s="14" t="s">
        <v>34</v>
      </c>
      <c r="AX763" s="14" t="s">
        <v>72</v>
      </c>
      <c r="AY763" s="253" t="s">
        <v>144</v>
      </c>
    </row>
    <row r="764" spans="1:51" s="16" customFormat="1" ht="12">
      <c r="A764" s="16"/>
      <c r="B764" s="265"/>
      <c r="C764" s="266"/>
      <c r="D764" s="228" t="s">
        <v>155</v>
      </c>
      <c r="E764" s="267" t="s">
        <v>19</v>
      </c>
      <c r="F764" s="268" t="s">
        <v>254</v>
      </c>
      <c r="G764" s="266"/>
      <c r="H764" s="269">
        <v>7.14</v>
      </c>
      <c r="I764" s="270"/>
      <c r="J764" s="266"/>
      <c r="K764" s="266"/>
      <c r="L764" s="271"/>
      <c r="M764" s="272"/>
      <c r="N764" s="273"/>
      <c r="O764" s="273"/>
      <c r="P764" s="273"/>
      <c r="Q764" s="273"/>
      <c r="R764" s="273"/>
      <c r="S764" s="273"/>
      <c r="T764" s="274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T764" s="275" t="s">
        <v>155</v>
      </c>
      <c r="AU764" s="275" t="s">
        <v>81</v>
      </c>
      <c r="AV764" s="16" t="s">
        <v>88</v>
      </c>
      <c r="AW764" s="16" t="s">
        <v>34</v>
      </c>
      <c r="AX764" s="16" t="s">
        <v>72</v>
      </c>
      <c r="AY764" s="275" t="s">
        <v>144</v>
      </c>
    </row>
    <row r="765" spans="1:51" s="13" customFormat="1" ht="12">
      <c r="A765" s="13"/>
      <c r="B765" s="233"/>
      <c r="C765" s="234"/>
      <c r="D765" s="228" t="s">
        <v>155</v>
      </c>
      <c r="E765" s="235" t="s">
        <v>19</v>
      </c>
      <c r="F765" s="236" t="s">
        <v>834</v>
      </c>
      <c r="G765" s="234"/>
      <c r="H765" s="235" t="s">
        <v>19</v>
      </c>
      <c r="I765" s="237"/>
      <c r="J765" s="234"/>
      <c r="K765" s="234"/>
      <c r="L765" s="238"/>
      <c r="M765" s="239"/>
      <c r="N765" s="240"/>
      <c r="O765" s="240"/>
      <c r="P765" s="240"/>
      <c r="Q765" s="240"/>
      <c r="R765" s="240"/>
      <c r="S765" s="240"/>
      <c r="T765" s="241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2" t="s">
        <v>155</v>
      </c>
      <c r="AU765" s="242" t="s">
        <v>81</v>
      </c>
      <c r="AV765" s="13" t="s">
        <v>79</v>
      </c>
      <c r="AW765" s="13" t="s">
        <v>34</v>
      </c>
      <c r="AX765" s="13" t="s">
        <v>72</v>
      </c>
      <c r="AY765" s="242" t="s">
        <v>144</v>
      </c>
    </row>
    <row r="766" spans="1:51" s="13" customFormat="1" ht="12">
      <c r="A766" s="13"/>
      <c r="B766" s="233"/>
      <c r="C766" s="234"/>
      <c r="D766" s="228" t="s">
        <v>155</v>
      </c>
      <c r="E766" s="235" t="s">
        <v>19</v>
      </c>
      <c r="F766" s="236" t="s">
        <v>835</v>
      </c>
      <c r="G766" s="234"/>
      <c r="H766" s="235" t="s">
        <v>19</v>
      </c>
      <c r="I766" s="237"/>
      <c r="J766" s="234"/>
      <c r="K766" s="234"/>
      <c r="L766" s="238"/>
      <c r="M766" s="239"/>
      <c r="N766" s="240"/>
      <c r="O766" s="240"/>
      <c r="P766" s="240"/>
      <c r="Q766" s="240"/>
      <c r="R766" s="240"/>
      <c r="S766" s="240"/>
      <c r="T766" s="241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2" t="s">
        <v>155</v>
      </c>
      <c r="AU766" s="242" t="s">
        <v>81</v>
      </c>
      <c r="AV766" s="13" t="s">
        <v>79</v>
      </c>
      <c r="AW766" s="13" t="s">
        <v>34</v>
      </c>
      <c r="AX766" s="13" t="s">
        <v>72</v>
      </c>
      <c r="AY766" s="242" t="s">
        <v>144</v>
      </c>
    </row>
    <row r="767" spans="1:51" s="14" customFormat="1" ht="12">
      <c r="A767" s="14"/>
      <c r="B767" s="243"/>
      <c r="C767" s="244"/>
      <c r="D767" s="228" t="s">
        <v>155</v>
      </c>
      <c r="E767" s="245" t="s">
        <v>19</v>
      </c>
      <c r="F767" s="246" t="s">
        <v>836</v>
      </c>
      <c r="G767" s="244"/>
      <c r="H767" s="247">
        <v>1.28</v>
      </c>
      <c r="I767" s="248"/>
      <c r="J767" s="244"/>
      <c r="K767" s="244"/>
      <c r="L767" s="249"/>
      <c r="M767" s="250"/>
      <c r="N767" s="251"/>
      <c r="O767" s="251"/>
      <c r="P767" s="251"/>
      <c r="Q767" s="251"/>
      <c r="R767" s="251"/>
      <c r="S767" s="251"/>
      <c r="T767" s="252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3" t="s">
        <v>155</v>
      </c>
      <c r="AU767" s="253" t="s">
        <v>81</v>
      </c>
      <c r="AV767" s="14" t="s">
        <v>81</v>
      </c>
      <c r="AW767" s="14" t="s">
        <v>34</v>
      </c>
      <c r="AX767" s="14" t="s">
        <v>72</v>
      </c>
      <c r="AY767" s="253" t="s">
        <v>144</v>
      </c>
    </row>
    <row r="768" spans="1:51" s="14" customFormat="1" ht="12">
      <c r="A768" s="14"/>
      <c r="B768" s="243"/>
      <c r="C768" s="244"/>
      <c r="D768" s="228" t="s">
        <v>155</v>
      </c>
      <c r="E768" s="245" t="s">
        <v>19</v>
      </c>
      <c r="F768" s="246" t="s">
        <v>837</v>
      </c>
      <c r="G768" s="244"/>
      <c r="H768" s="247">
        <v>5.61</v>
      </c>
      <c r="I768" s="248"/>
      <c r="J768" s="244"/>
      <c r="K768" s="244"/>
      <c r="L768" s="249"/>
      <c r="M768" s="250"/>
      <c r="N768" s="251"/>
      <c r="O768" s="251"/>
      <c r="P768" s="251"/>
      <c r="Q768" s="251"/>
      <c r="R768" s="251"/>
      <c r="S768" s="251"/>
      <c r="T768" s="25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3" t="s">
        <v>155</v>
      </c>
      <c r="AU768" s="253" t="s">
        <v>81</v>
      </c>
      <c r="AV768" s="14" t="s">
        <v>81</v>
      </c>
      <c r="AW768" s="14" t="s">
        <v>34</v>
      </c>
      <c r="AX768" s="14" t="s">
        <v>72</v>
      </c>
      <c r="AY768" s="253" t="s">
        <v>144</v>
      </c>
    </row>
    <row r="769" spans="1:51" s="14" customFormat="1" ht="12">
      <c r="A769" s="14"/>
      <c r="B769" s="243"/>
      <c r="C769" s="244"/>
      <c r="D769" s="228" t="s">
        <v>155</v>
      </c>
      <c r="E769" s="245" t="s">
        <v>19</v>
      </c>
      <c r="F769" s="246" t="s">
        <v>838</v>
      </c>
      <c r="G769" s="244"/>
      <c r="H769" s="247">
        <v>4.125</v>
      </c>
      <c r="I769" s="248"/>
      <c r="J769" s="244"/>
      <c r="K769" s="244"/>
      <c r="L769" s="249"/>
      <c r="M769" s="250"/>
      <c r="N769" s="251"/>
      <c r="O769" s="251"/>
      <c r="P769" s="251"/>
      <c r="Q769" s="251"/>
      <c r="R769" s="251"/>
      <c r="S769" s="251"/>
      <c r="T769" s="252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3" t="s">
        <v>155</v>
      </c>
      <c r="AU769" s="253" t="s">
        <v>81</v>
      </c>
      <c r="AV769" s="14" t="s">
        <v>81</v>
      </c>
      <c r="AW769" s="14" t="s">
        <v>34</v>
      </c>
      <c r="AX769" s="14" t="s">
        <v>72</v>
      </c>
      <c r="AY769" s="253" t="s">
        <v>144</v>
      </c>
    </row>
    <row r="770" spans="1:51" s="14" customFormat="1" ht="12">
      <c r="A770" s="14"/>
      <c r="B770" s="243"/>
      <c r="C770" s="244"/>
      <c r="D770" s="228" t="s">
        <v>155</v>
      </c>
      <c r="E770" s="245" t="s">
        <v>19</v>
      </c>
      <c r="F770" s="246" t="s">
        <v>839</v>
      </c>
      <c r="G770" s="244"/>
      <c r="H770" s="247">
        <v>3.878</v>
      </c>
      <c r="I770" s="248"/>
      <c r="J770" s="244"/>
      <c r="K770" s="244"/>
      <c r="L770" s="249"/>
      <c r="M770" s="250"/>
      <c r="N770" s="251"/>
      <c r="O770" s="251"/>
      <c r="P770" s="251"/>
      <c r="Q770" s="251"/>
      <c r="R770" s="251"/>
      <c r="S770" s="251"/>
      <c r="T770" s="252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3" t="s">
        <v>155</v>
      </c>
      <c r="AU770" s="253" t="s">
        <v>81</v>
      </c>
      <c r="AV770" s="14" t="s">
        <v>81</v>
      </c>
      <c r="AW770" s="14" t="s">
        <v>34</v>
      </c>
      <c r="AX770" s="14" t="s">
        <v>72</v>
      </c>
      <c r="AY770" s="253" t="s">
        <v>144</v>
      </c>
    </row>
    <row r="771" spans="1:51" s="16" customFormat="1" ht="12">
      <c r="A771" s="16"/>
      <c r="B771" s="265"/>
      <c r="C771" s="266"/>
      <c r="D771" s="228" t="s">
        <v>155</v>
      </c>
      <c r="E771" s="267" t="s">
        <v>19</v>
      </c>
      <c r="F771" s="268" t="s">
        <v>254</v>
      </c>
      <c r="G771" s="266"/>
      <c r="H771" s="269">
        <v>14.893</v>
      </c>
      <c r="I771" s="270"/>
      <c r="J771" s="266"/>
      <c r="K771" s="266"/>
      <c r="L771" s="271"/>
      <c r="M771" s="272"/>
      <c r="N771" s="273"/>
      <c r="O771" s="273"/>
      <c r="P771" s="273"/>
      <c r="Q771" s="273"/>
      <c r="R771" s="273"/>
      <c r="S771" s="273"/>
      <c r="T771" s="274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T771" s="275" t="s">
        <v>155</v>
      </c>
      <c r="AU771" s="275" t="s">
        <v>81</v>
      </c>
      <c r="AV771" s="16" t="s">
        <v>88</v>
      </c>
      <c r="AW771" s="16" t="s">
        <v>34</v>
      </c>
      <c r="AX771" s="16" t="s">
        <v>72</v>
      </c>
      <c r="AY771" s="275" t="s">
        <v>144</v>
      </c>
    </row>
    <row r="772" spans="1:51" s="15" customFormat="1" ht="12">
      <c r="A772" s="15"/>
      <c r="B772" s="254"/>
      <c r="C772" s="255"/>
      <c r="D772" s="228" t="s">
        <v>155</v>
      </c>
      <c r="E772" s="256" t="s">
        <v>19</v>
      </c>
      <c r="F772" s="257" t="s">
        <v>158</v>
      </c>
      <c r="G772" s="255"/>
      <c r="H772" s="258">
        <v>22.033</v>
      </c>
      <c r="I772" s="259"/>
      <c r="J772" s="255"/>
      <c r="K772" s="255"/>
      <c r="L772" s="260"/>
      <c r="M772" s="261"/>
      <c r="N772" s="262"/>
      <c r="O772" s="262"/>
      <c r="P772" s="262"/>
      <c r="Q772" s="262"/>
      <c r="R772" s="262"/>
      <c r="S772" s="262"/>
      <c r="T772" s="263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64" t="s">
        <v>155</v>
      </c>
      <c r="AU772" s="264" t="s">
        <v>81</v>
      </c>
      <c r="AV772" s="15" t="s">
        <v>151</v>
      </c>
      <c r="AW772" s="15" t="s">
        <v>34</v>
      </c>
      <c r="AX772" s="15" t="s">
        <v>79</v>
      </c>
      <c r="AY772" s="264" t="s">
        <v>144</v>
      </c>
    </row>
    <row r="773" spans="1:65" s="2" customFormat="1" ht="14.4" customHeight="1">
      <c r="A773" s="40"/>
      <c r="B773" s="41"/>
      <c r="C773" s="215" t="s">
        <v>840</v>
      </c>
      <c r="D773" s="215" t="s">
        <v>146</v>
      </c>
      <c r="E773" s="216" t="s">
        <v>841</v>
      </c>
      <c r="F773" s="217" t="s">
        <v>842</v>
      </c>
      <c r="G773" s="218" t="s">
        <v>236</v>
      </c>
      <c r="H773" s="219">
        <v>32.342</v>
      </c>
      <c r="I773" s="220"/>
      <c r="J773" s="221">
        <f>ROUND(I773*H773,2)</f>
        <v>0</v>
      </c>
      <c r="K773" s="217" t="s">
        <v>150</v>
      </c>
      <c r="L773" s="46"/>
      <c r="M773" s="222" t="s">
        <v>19</v>
      </c>
      <c r="N773" s="223" t="s">
        <v>43</v>
      </c>
      <c r="O773" s="86"/>
      <c r="P773" s="224">
        <f>O773*H773</f>
        <v>0</v>
      </c>
      <c r="Q773" s="224">
        <v>0</v>
      </c>
      <c r="R773" s="224">
        <f>Q773*H773</f>
        <v>0</v>
      </c>
      <c r="S773" s="224">
        <v>0</v>
      </c>
      <c r="T773" s="225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26" t="s">
        <v>151</v>
      </c>
      <c r="AT773" s="226" t="s">
        <v>146</v>
      </c>
      <c r="AU773" s="226" t="s">
        <v>81</v>
      </c>
      <c r="AY773" s="19" t="s">
        <v>144</v>
      </c>
      <c r="BE773" s="227">
        <f>IF(N773="základní",J773,0)</f>
        <v>0</v>
      </c>
      <c r="BF773" s="227">
        <f>IF(N773="snížená",J773,0)</f>
        <v>0</v>
      </c>
      <c r="BG773" s="227">
        <f>IF(N773="zákl. přenesená",J773,0)</f>
        <v>0</v>
      </c>
      <c r="BH773" s="227">
        <f>IF(N773="sníž. přenesená",J773,0)</f>
        <v>0</v>
      </c>
      <c r="BI773" s="227">
        <f>IF(N773="nulová",J773,0)</f>
        <v>0</v>
      </c>
      <c r="BJ773" s="19" t="s">
        <v>79</v>
      </c>
      <c r="BK773" s="227">
        <f>ROUND(I773*H773,2)</f>
        <v>0</v>
      </c>
      <c r="BL773" s="19" t="s">
        <v>151</v>
      </c>
      <c r="BM773" s="226" t="s">
        <v>843</v>
      </c>
    </row>
    <row r="774" spans="1:47" s="2" customFormat="1" ht="12">
      <c r="A774" s="40"/>
      <c r="B774" s="41"/>
      <c r="C774" s="42"/>
      <c r="D774" s="228" t="s">
        <v>153</v>
      </c>
      <c r="E774" s="42"/>
      <c r="F774" s="229" t="s">
        <v>844</v>
      </c>
      <c r="G774" s="42"/>
      <c r="H774" s="42"/>
      <c r="I774" s="230"/>
      <c r="J774" s="42"/>
      <c r="K774" s="42"/>
      <c r="L774" s="46"/>
      <c r="M774" s="231"/>
      <c r="N774" s="232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T774" s="19" t="s">
        <v>153</v>
      </c>
      <c r="AU774" s="19" t="s">
        <v>81</v>
      </c>
    </row>
    <row r="775" spans="1:51" s="13" customFormat="1" ht="12">
      <c r="A775" s="13"/>
      <c r="B775" s="233"/>
      <c r="C775" s="234"/>
      <c r="D775" s="228" t="s">
        <v>155</v>
      </c>
      <c r="E775" s="235" t="s">
        <v>19</v>
      </c>
      <c r="F775" s="236" t="s">
        <v>301</v>
      </c>
      <c r="G775" s="234"/>
      <c r="H775" s="235" t="s">
        <v>19</v>
      </c>
      <c r="I775" s="237"/>
      <c r="J775" s="234"/>
      <c r="K775" s="234"/>
      <c r="L775" s="238"/>
      <c r="M775" s="239"/>
      <c r="N775" s="240"/>
      <c r="O775" s="240"/>
      <c r="P775" s="240"/>
      <c r="Q775" s="240"/>
      <c r="R775" s="240"/>
      <c r="S775" s="240"/>
      <c r="T775" s="24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2" t="s">
        <v>155</v>
      </c>
      <c r="AU775" s="242" t="s">
        <v>81</v>
      </c>
      <c r="AV775" s="13" t="s">
        <v>79</v>
      </c>
      <c r="AW775" s="13" t="s">
        <v>34</v>
      </c>
      <c r="AX775" s="13" t="s">
        <v>72</v>
      </c>
      <c r="AY775" s="242" t="s">
        <v>144</v>
      </c>
    </row>
    <row r="776" spans="1:51" s="13" customFormat="1" ht="12">
      <c r="A776" s="13"/>
      <c r="B776" s="233"/>
      <c r="C776" s="234"/>
      <c r="D776" s="228" t="s">
        <v>155</v>
      </c>
      <c r="E776" s="235" t="s">
        <v>19</v>
      </c>
      <c r="F776" s="236" t="s">
        <v>845</v>
      </c>
      <c r="G776" s="234"/>
      <c r="H776" s="235" t="s">
        <v>19</v>
      </c>
      <c r="I776" s="237"/>
      <c r="J776" s="234"/>
      <c r="K776" s="234"/>
      <c r="L776" s="238"/>
      <c r="M776" s="239"/>
      <c r="N776" s="240"/>
      <c r="O776" s="240"/>
      <c r="P776" s="240"/>
      <c r="Q776" s="240"/>
      <c r="R776" s="240"/>
      <c r="S776" s="240"/>
      <c r="T776" s="241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2" t="s">
        <v>155</v>
      </c>
      <c r="AU776" s="242" t="s">
        <v>81</v>
      </c>
      <c r="AV776" s="13" t="s">
        <v>79</v>
      </c>
      <c r="AW776" s="13" t="s">
        <v>34</v>
      </c>
      <c r="AX776" s="13" t="s">
        <v>72</v>
      </c>
      <c r="AY776" s="242" t="s">
        <v>144</v>
      </c>
    </row>
    <row r="777" spans="1:51" s="14" customFormat="1" ht="12">
      <c r="A777" s="14"/>
      <c r="B777" s="243"/>
      <c r="C777" s="244"/>
      <c r="D777" s="228" t="s">
        <v>155</v>
      </c>
      <c r="E777" s="245" t="s">
        <v>19</v>
      </c>
      <c r="F777" s="246" t="s">
        <v>846</v>
      </c>
      <c r="G777" s="244"/>
      <c r="H777" s="247">
        <v>3</v>
      </c>
      <c r="I777" s="248"/>
      <c r="J777" s="244"/>
      <c r="K777" s="244"/>
      <c r="L777" s="249"/>
      <c r="M777" s="250"/>
      <c r="N777" s="251"/>
      <c r="O777" s="251"/>
      <c r="P777" s="251"/>
      <c r="Q777" s="251"/>
      <c r="R777" s="251"/>
      <c r="S777" s="251"/>
      <c r="T777" s="252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3" t="s">
        <v>155</v>
      </c>
      <c r="AU777" s="253" t="s">
        <v>81</v>
      </c>
      <c r="AV777" s="14" t="s">
        <v>81</v>
      </c>
      <c r="AW777" s="14" t="s">
        <v>34</v>
      </c>
      <c r="AX777" s="14" t="s">
        <v>72</v>
      </c>
      <c r="AY777" s="253" t="s">
        <v>144</v>
      </c>
    </row>
    <row r="778" spans="1:51" s="14" customFormat="1" ht="12">
      <c r="A778" s="14"/>
      <c r="B778" s="243"/>
      <c r="C778" s="244"/>
      <c r="D778" s="228" t="s">
        <v>155</v>
      </c>
      <c r="E778" s="245" t="s">
        <v>19</v>
      </c>
      <c r="F778" s="246" t="s">
        <v>847</v>
      </c>
      <c r="G778" s="244"/>
      <c r="H778" s="247">
        <v>16.548</v>
      </c>
      <c r="I778" s="248"/>
      <c r="J778" s="244"/>
      <c r="K778" s="244"/>
      <c r="L778" s="249"/>
      <c r="M778" s="250"/>
      <c r="N778" s="251"/>
      <c r="O778" s="251"/>
      <c r="P778" s="251"/>
      <c r="Q778" s="251"/>
      <c r="R778" s="251"/>
      <c r="S778" s="251"/>
      <c r="T778" s="25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3" t="s">
        <v>155</v>
      </c>
      <c r="AU778" s="253" t="s">
        <v>81</v>
      </c>
      <c r="AV778" s="14" t="s">
        <v>81</v>
      </c>
      <c r="AW778" s="14" t="s">
        <v>34</v>
      </c>
      <c r="AX778" s="14" t="s">
        <v>72</v>
      </c>
      <c r="AY778" s="253" t="s">
        <v>144</v>
      </c>
    </row>
    <row r="779" spans="1:51" s="14" customFormat="1" ht="12">
      <c r="A779" s="14"/>
      <c r="B779" s="243"/>
      <c r="C779" s="244"/>
      <c r="D779" s="228" t="s">
        <v>155</v>
      </c>
      <c r="E779" s="245" t="s">
        <v>19</v>
      </c>
      <c r="F779" s="246" t="s">
        <v>848</v>
      </c>
      <c r="G779" s="244"/>
      <c r="H779" s="247">
        <v>1.26</v>
      </c>
      <c r="I779" s="248"/>
      <c r="J779" s="244"/>
      <c r="K779" s="244"/>
      <c r="L779" s="249"/>
      <c r="M779" s="250"/>
      <c r="N779" s="251"/>
      <c r="O779" s="251"/>
      <c r="P779" s="251"/>
      <c r="Q779" s="251"/>
      <c r="R779" s="251"/>
      <c r="S779" s="251"/>
      <c r="T779" s="252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3" t="s">
        <v>155</v>
      </c>
      <c r="AU779" s="253" t="s">
        <v>81</v>
      </c>
      <c r="AV779" s="14" t="s">
        <v>81</v>
      </c>
      <c r="AW779" s="14" t="s">
        <v>34</v>
      </c>
      <c r="AX779" s="14" t="s">
        <v>72</v>
      </c>
      <c r="AY779" s="253" t="s">
        <v>144</v>
      </c>
    </row>
    <row r="780" spans="1:51" s="14" customFormat="1" ht="12">
      <c r="A780" s="14"/>
      <c r="B780" s="243"/>
      <c r="C780" s="244"/>
      <c r="D780" s="228" t="s">
        <v>155</v>
      </c>
      <c r="E780" s="245" t="s">
        <v>19</v>
      </c>
      <c r="F780" s="246" t="s">
        <v>849</v>
      </c>
      <c r="G780" s="244"/>
      <c r="H780" s="247">
        <v>9.828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3" t="s">
        <v>155</v>
      </c>
      <c r="AU780" s="253" t="s">
        <v>81</v>
      </c>
      <c r="AV780" s="14" t="s">
        <v>81</v>
      </c>
      <c r="AW780" s="14" t="s">
        <v>34</v>
      </c>
      <c r="AX780" s="14" t="s">
        <v>72</v>
      </c>
      <c r="AY780" s="253" t="s">
        <v>144</v>
      </c>
    </row>
    <row r="781" spans="1:51" s="14" customFormat="1" ht="12">
      <c r="A781" s="14"/>
      <c r="B781" s="243"/>
      <c r="C781" s="244"/>
      <c r="D781" s="228" t="s">
        <v>155</v>
      </c>
      <c r="E781" s="245" t="s">
        <v>19</v>
      </c>
      <c r="F781" s="246" t="s">
        <v>850</v>
      </c>
      <c r="G781" s="244"/>
      <c r="H781" s="247">
        <v>1.005</v>
      </c>
      <c r="I781" s="248"/>
      <c r="J781" s="244"/>
      <c r="K781" s="244"/>
      <c r="L781" s="249"/>
      <c r="M781" s="250"/>
      <c r="N781" s="251"/>
      <c r="O781" s="251"/>
      <c r="P781" s="251"/>
      <c r="Q781" s="251"/>
      <c r="R781" s="251"/>
      <c r="S781" s="251"/>
      <c r="T781" s="252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3" t="s">
        <v>155</v>
      </c>
      <c r="AU781" s="253" t="s">
        <v>81</v>
      </c>
      <c r="AV781" s="14" t="s">
        <v>81</v>
      </c>
      <c r="AW781" s="14" t="s">
        <v>34</v>
      </c>
      <c r="AX781" s="14" t="s">
        <v>72</v>
      </c>
      <c r="AY781" s="253" t="s">
        <v>144</v>
      </c>
    </row>
    <row r="782" spans="1:51" s="14" customFormat="1" ht="12">
      <c r="A782" s="14"/>
      <c r="B782" s="243"/>
      <c r="C782" s="244"/>
      <c r="D782" s="228" t="s">
        <v>155</v>
      </c>
      <c r="E782" s="245" t="s">
        <v>19</v>
      </c>
      <c r="F782" s="246" t="s">
        <v>851</v>
      </c>
      <c r="G782" s="244"/>
      <c r="H782" s="247">
        <v>0.701</v>
      </c>
      <c r="I782" s="248"/>
      <c r="J782" s="244"/>
      <c r="K782" s="244"/>
      <c r="L782" s="249"/>
      <c r="M782" s="250"/>
      <c r="N782" s="251"/>
      <c r="O782" s="251"/>
      <c r="P782" s="251"/>
      <c r="Q782" s="251"/>
      <c r="R782" s="251"/>
      <c r="S782" s="251"/>
      <c r="T782" s="25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3" t="s">
        <v>155</v>
      </c>
      <c r="AU782" s="253" t="s">
        <v>81</v>
      </c>
      <c r="AV782" s="14" t="s">
        <v>81</v>
      </c>
      <c r="AW782" s="14" t="s">
        <v>34</v>
      </c>
      <c r="AX782" s="14" t="s">
        <v>72</v>
      </c>
      <c r="AY782" s="253" t="s">
        <v>144</v>
      </c>
    </row>
    <row r="783" spans="1:51" s="15" customFormat="1" ht="12">
      <c r="A783" s="15"/>
      <c r="B783" s="254"/>
      <c r="C783" s="255"/>
      <c r="D783" s="228" t="s">
        <v>155</v>
      </c>
      <c r="E783" s="256" t="s">
        <v>19</v>
      </c>
      <c r="F783" s="257" t="s">
        <v>158</v>
      </c>
      <c r="G783" s="255"/>
      <c r="H783" s="258">
        <v>32.342</v>
      </c>
      <c r="I783" s="259"/>
      <c r="J783" s="255"/>
      <c r="K783" s="255"/>
      <c r="L783" s="260"/>
      <c r="M783" s="261"/>
      <c r="N783" s="262"/>
      <c r="O783" s="262"/>
      <c r="P783" s="262"/>
      <c r="Q783" s="262"/>
      <c r="R783" s="262"/>
      <c r="S783" s="262"/>
      <c r="T783" s="263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64" t="s">
        <v>155</v>
      </c>
      <c r="AU783" s="264" t="s">
        <v>81</v>
      </c>
      <c r="AV783" s="15" t="s">
        <v>151</v>
      </c>
      <c r="AW783" s="15" t="s">
        <v>34</v>
      </c>
      <c r="AX783" s="15" t="s">
        <v>79</v>
      </c>
      <c r="AY783" s="264" t="s">
        <v>144</v>
      </c>
    </row>
    <row r="784" spans="1:65" s="2" customFormat="1" ht="14.4" customHeight="1">
      <c r="A784" s="40"/>
      <c r="B784" s="41"/>
      <c r="C784" s="215" t="s">
        <v>852</v>
      </c>
      <c r="D784" s="215" t="s">
        <v>146</v>
      </c>
      <c r="E784" s="216" t="s">
        <v>853</v>
      </c>
      <c r="F784" s="217" t="s">
        <v>854</v>
      </c>
      <c r="G784" s="218" t="s">
        <v>236</v>
      </c>
      <c r="H784" s="219">
        <v>12.128</v>
      </c>
      <c r="I784" s="220"/>
      <c r="J784" s="221">
        <f>ROUND(I784*H784,2)</f>
        <v>0</v>
      </c>
      <c r="K784" s="217" t="s">
        <v>150</v>
      </c>
      <c r="L784" s="46"/>
      <c r="M784" s="222" t="s">
        <v>19</v>
      </c>
      <c r="N784" s="223" t="s">
        <v>43</v>
      </c>
      <c r="O784" s="86"/>
      <c r="P784" s="224">
        <f>O784*H784</f>
        <v>0</v>
      </c>
      <c r="Q784" s="224">
        <v>2.25</v>
      </c>
      <c r="R784" s="224">
        <f>Q784*H784</f>
        <v>27.288</v>
      </c>
      <c r="S784" s="224">
        <v>0</v>
      </c>
      <c r="T784" s="225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26" t="s">
        <v>151</v>
      </c>
      <c r="AT784" s="226" t="s">
        <v>146</v>
      </c>
      <c r="AU784" s="226" t="s">
        <v>81</v>
      </c>
      <c r="AY784" s="19" t="s">
        <v>144</v>
      </c>
      <c r="BE784" s="227">
        <f>IF(N784="základní",J784,0)</f>
        <v>0</v>
      </c>
      <c r="BF784" s="227">
        <f>IF(N784="snížená",J784,0)</f>
        <v>0</v>
      </c>
      <c r="BG784" s="227">
        <f>IF(N784="zákl. přenesená",J784,0)</f>
        <v>0</v>
      </c>
      <c r="BH784" s="227">
        <f>IF(N784="sníž. přenesená",J784,0)</f>
        <v>0</v>
      </c>
      <c r="BI784" s="227">
        <f>IF(N784="nulová",J784,0)</f>
        <v>0</v>
      </c>
      <c r="BJ784" s="19" t="s">
        <v>79</v>
      </c>
      <c r="BK784" s="227">
        <f>ROUND(I784*H784,2)</f>
        <v>0</v>
      </c>
      <c r="BL784" s="19" t="s">
        <v>151</v>
      </c>
      <c r="BM784" s="226" t="s">
        <v>855</v>
      </c>
    </row>
    <row r="785" spans="1:47" s="2" customFormat="1" ht="12">
      <c r="A785" s="40"/>
      <c r="B785" s="41"/>
      <c r="C785" s="42"/>
      <c r="D785" s="228" t="s">
        <v>153</v>
      </c>
      <c r="E785" s="42"/>
      <c r="F785" s="229" t="s">
        <v>856</v>
      </c>
      <c r="G785" s="42"/>
      <c r="H785" s="42"/>
      <c r="I785" s="230"/>
      <c r="J785" s="42"/>
      <c r="K785" s="42"/>
      <c r="L785" s="46"/>
      <c r="M785" s="231"/>
      <c r="N785" s="232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153</v>
      </c>
      <c r="AU785" s="19" t="s">
        <v>81</v>
      </c>
    </row>
    <row r="786" spans="1:51" s="13" customFormat="1" ht="12">
      <c r="A786" s="13"/>
      <c r="B786" s="233"/>
      <c r="C786" s="234"/>
      <c r="D786" s="228" t="s">
        <v>155</v>
      </c>
      <c r="E786" s="235" t="s">
        <v>19</v>
      </c>
      <c r="F786" s="236" t="s">
        <v>301</v>
      </c>
      <c r="G786" s="234"/>
      <c r="H786" s="235" t="s">
        <v>19</v>
      </c>
      <c r="I786" s="237"/>
      <c r="J786" s="234"/>
      <c r="K786" s="234"/>
      <c r="L786" s="238"/>
      <c r="M786" s="239"/>
      <c r="N786" s="240"/>
      <c r="O786" s="240"/>
      <c r="P786" s="240"/>
      <c r="Q786" s="240"/>
      <c r="R786" s="240"/>
      <c r="S786" s="240"/>
      <c r="T786" s="24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2" t="s">
        <v>155</v>
      </c>
      <c r="AU786" s="242" t="s">
        <v>81</v>
      </c>
      <c r="AV786" s="13" t="s">
        <v>79</v>
      </c>
      <c r="AW786" s="13" t="s">
        <v>34</v>
      </c>
      <c r="AX786" s="13" t="s">
        <v>72</v>
      </c>
      <c r="AY786" s="242" t="s">
        <v>144</v>
      </c>
    </row>
    <row r="787" spans="1:51" s="13" customFormat="1" ht="12">
      <c r="A787" s="13"/>
      <c r="B787" s="233"/>
      <c r="C787" s="234"/>
      <c r="D787" s="228" t="s">
        <v>155</v>
      </c>
      <c r="E787" s="235" t="s">
        <v>19</v>
      </c>
      <c r="F787" s="236" t="s">
        <v>857</v>
      </c>
      <c r="G787" s="234"/>
      <c r="H787" s="235" t="s">
        <v>19</v>
      </c>
      <c r="I787" s="237"/>
      <c r="J787" s="234"/>
      <c r="K787" s="234"/>
      <c r="L787" s="238"/>
      <c r="M787" s="239"/>
      <c r="N787" s="240"/>
      <c r="O787" s="240"/>
      <c r="P787" s="240"/>
      <c r="Q787" s="240"/>
      <c r="R787" s="240"/>
      <c r="S787" s="240"/>
      <c r="T787" s="241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2" t="s">
        <v>155</v>
      </c>
      <c r="AU787" s="242" t="s">
        <v>81</v>
      </c>
      <c r="AV787" s="13" t="s">
        <v>79</v>
      </c>
      <c r="AW787" s="13" t="s">
        <v>34</v>
      </c>
      <c r="AX787" s="13" t="s">
        <v>72</v>
      </c>
      <c r="AY787" s="242" t="s">
        <v>144</v>
      </c>
    </row>
    <row r="788" spans="1:51" s="14" customFormat="1" ht="12">
      <c r="A788" s="14"/>
      <c r="B788" s="243"/>
      <c r="C788" s="244"/>
      <c r="D788" s="228" t="s">
        <v>155</v>
      </c>
      <c r="E788" s="245" t="s">
        <v>19</v>
      </c>
      <c r="F788" s="246" t="s">
        <v>858</v>
      </c>
      <c r="G788" s="244"/>
      <c r="H788" s="247">
        <v>12.128</v>
      </c>
      <c r="I788" s="248"/>
      <c r="J788" s="244"/>
      <c r="K788" s="244"/>
      <c r="L788" s="249"/>
      <c r="M788" s="250"/>
      <c r="N788" s="251"/>
      <c r="O788" s="251"/>
      <c r="P788" s="251"/>
      <c r="Q788" s="251"/>
      <c r="R788" s="251"/>
      <c r="S788" s="251"/>
      <c r="T788" s="25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3" t="s">
        <v>155</v>
      </c>
      <c r="AU788" s="253" t="s">
        <v>81</v>
      </c>
      <c r="AV788" s="14" t="s">
        <v>81</v>
      </c>
      <c r="AW788" s="14" t="s">
        <v>34</v>
      </c>
      <c r="AX788" s="14" t="s">
        <v>72</v>
      </c>
      <c r="AY788" s="253" t="s">
        <v>144</v>
      </c>
    </row>
    <row r="789" spans="1:51" s="15" customFormat="1" ht="12">
      <c r="A789" s="15"/>
      <c r="B789" s="254"/>
      <c r="C789" s="255"/>
      <c r="D789" s="228" t="s">
        <v>155</v>
      </c>
      <c r="E789" s="256" t="s">
        <v>19</v>
      </c>
      <c r="F789" s="257" t="s">
        <v>158</v>
      </c>
      <c r="G789" s="255"/>
      <c r="H789" s="258">
        <v>12.128</v>
      </c>
      <c r="I789" s="259"/>
      <c r="J789" s="255"/>
      <c r="K789" s="255"/>
      <c r="L789" s="260"/>
      <c r="M789" s="261"/>
      <c r="N789" s="262"/>
      <c r="O789" s="262"/>
      <c r="P789" s="262"/>
      <c r="Q789" s="262"/>
      <c r="R789" s="262"/>
      <c r="S789" s="262"/>
      <c r="T789" s="263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64" t="s">
        <v>155</v>
      </c>
      <c r="AU789" s="264" t="s">
        <v>81</v>
      </c>
      <c r="AV789" s="15" t="s">
        <v>151</v>
      </c>
      <c r="AW789" s="15" t="s">
        <v>34</v>
      </c>
      <c r="AX789" s="15" t="s">
        <v>79</v>
      </c>
      <c r="AY789" s="264" t="s">
        <v>144</v>
      </c>
    </row>
    <row r="790" spans="1:65" s="2" customFormat="1" ht="14.4" customHeight="1">
      <c r="A790" s="40"/>
      <c r="B790" s="41"/>
      <c r="C790" s="215" t="s">
        <v>859</v>
      </c>
      <c r="D790" s="215" t="s">
        <v>146</v>
      </c>
      <c r="E790" s="216" t="s">
        <v>860</v>
      </c>
      <c r="F790" s="217" t="s">
        <v>861</v>
      </c>
      <c r="G790" s="218" t="s">
        <v>236</v>
      </c>
      <c r="H790" s="219">
        <v>481.484</v>
      </c>
      <c r="I790" s="220"/>
      <c r="J790" s="221">
        <f>ROUND(I790*H790,2)</f>
        <v>0</v>
      </c>
      <c r="K790" s="217" t="s">
        <v>150</v>
      </c>
      <c r="L790" s="46"/>
      <c r="M790" s="222" t="s">
        <v>19</v>
      </c>
      <c r="N790" s="223" t="s">
        <v>43</v>
      </c>
      <c r="O790" s="86"/>
      <c r="P790" s="224">
        <f>O790*H790</f>
        <v>0</v>
      </c>
      <c r="Q790" s="224">
        <v>2.0875</v>
      </c>
      <c r="R790" s="224">
        <f>Q790*H790</f>
        <v>1005.0978499999999</v>
      </c>
      <c r="S790" s="224">
        <v>0</v>
      </c>
      <c r="T790" s="225">
        <f>S790*H790</f>
        <v>0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6" t="s">
        <v>151</v>
      </c>
      <c r="AT790" s="226" t="s">
        <v>146</v>
      </c>
      <c r="AU790" s="226" t="s">
        <v>81</v>
      </c>
      <c r="AY790" s="19" t="s">
        <v>144</v>
      </c>
      <c r="BE790" s="227">
        <f>IF(N790="základní",J790,0)</f>
        <v>0</v>
      </c>
      <c r="BF790" s="227">
        <f>IF(N790="snížená",J790,0)</f>
        <v>0</v>
      </c>
      <c r="BG790" s="227">
        <f>IF(N790="zákl. přenesená",J790,0)</f>
        <v>0</v>
      </c>
      <c r="BH790" s="227">
        <f>IF(N790="sníž. přenesená",J790,0)</f>
        <v>0</v>
      </c>
      <c r="BI790" s="227">
        <f>IF(N790="nulová",J790,0)</f>
        <v>0</v>
      </c>
      <c r="BJ790" s="19" t="s">
        <v>79</v>
      </c>
      <c r="BK790" s="227">
        <f>ROUND(I790*H790,2)</f>
        <v>0</v>
      </c>
      <c r="BL790" s="19" t="s">
        <v>151</v>
      </c>
      <c r="BM790" s="226" t="s">
        <v>862</v>
      </c>
    </row>
    <row r="791" spans="1:47" s="2" customFormat="1" ht="12">
      <c r="A791" s="40"/>
      <c r="B791" s="41"/>
      <c r="C791" s="42"/>
      <c r="D791" s="228" t="s">
        <v>153</v>
      </c>
      <c r="E791" s="42"/>
      <c r="F791" s="229" t="s">
        <v>863</v>
      </c>
      <c r="G791" s="42"/>
      <c r="H791" s="42"/>
      <c r="I791" s="230"/>
      <c r="J791" s="42"/>
      <c r="K791" s="42"/>
      <c r="L791" s="46"/>
      <c r="M791" s="231"/>
      <c r="N791" s="232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153</v>
      </c>
      <c r="AU791" s="19" t="s">
        <v>81</v>
      </c>
    </row>
    <row r="792" spans="1:51" s="13" customFormat="1" ht="12">
      <c r="A792" s="13"/>
      <c r="B792" s="233"/>
      <c r="C792" s="234"/>
      <c r="D792" s="228" t="s">
        <v>155</v>
      </c>
      <c r="E792" s="235" t="s">
        <v>19</v>
      </c>
      <c r="F792" s="236" t="s">
        <v>228</v>
      </c>
      <c r="G792" s="234"/>
      <c r="H792" s="235" t="s">
        <v>19</v>
      </c>
      <c r="I792" s="237"/>
      <c r="J792" s="234"/>
      <c r="K792" s="234"/>
      <c r="L792" s="238"/>
      <c r="M792" s="239"/>
      <c r="N792" s="240"/>
      <c r="O792" s="240"/>
      <c r="P792" s="240"/>
      <c r="Q792" s="240"/>
      <c r="R792" s="240"/>
      <c r="S792" s="240"/>
      <c r="T792" s="24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2" t="s">
        <v>155</v>
      </c>
      <c r="AU792" s="242" t="s">
        <v>81</v>
      </c>
      <c r="AV792" s="13" t="s">
        <v>79</v>
      </c>
      <c r="AW792" s="13" t="s">
        <v>34</v>
      </c>
      <c r="AX792" s="13" t="s">
        <v>72</v>
      </c>
      <c r="AY792" s="242" t="s">
        <v>144</v>
      </c>
    </row>
    <row r="793" spans="1:51" s="13" customFormat="1" ht="12">
      <c r="A793" s="13"/>
      <c r="B793" s="233"/>
      <c r="C793" s="234"/>
      <c r="D793" s="228" t="s">
        <v>155</v>
      </c>
      <c r="E793" s="235" t="s">
        <v>19</v>
      </c>
      <c r="F793" s="236" t="s">
        <v>864</v>
      </c>
      <c r="G793" s="234"/>
      <c r="H793" s="235" t="s">
        <v>19</v>
      </c>
      <c r="I793" s="237"/>
      <c r="J793" s="234"/>
      <c r="K793" s="234"/>
      <c r="L793" s="238"/>
      <c r="M793" s="239"/>
      <c r="N793" s="240"/>
      <c r="O793" s="240"/>
      <c r="P793" s="240"/>
      <c r="Q793" s="240"/>
      <c r="R793" s="240"/>
      <c r="S793" s="240"/>
      <c r="T793" s="241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2" t="s">
        <v>155</v>
      </c>
      <c r="AU793" s="242" t="s">
        <v>81</v>
      </c>
      <c r="AV793" s="13" t="s">
        <v>79</v>
      </c>
      <c r="AW793" s="13" t="s">
        <v>34</v>
      </c>
      <c r="AX793" s="13" t="s">
        <v>72</v>
      </c>
      <c r="AY793" s="242" t="s">
        <v>144</v>
      </c>
    </row>
    <row r="794" spans="1:51" s="14" customFormat="1" ht="12">
      <c r="A794" s="14"/>
      <c r="B794" s="243"/>
      <c r="C794" s="244"/>
      <c r="D794" s="228" t="s">
        <v>155</v>
      </c>
      <c r="E794" s="245" t="s">
        <v>19</v>
      </c>
      <c r="F794" s="246" t="s">
        <v>572</v>
      </c>
      <c r="G794" s="244"/>
      <c r="H794" s="247">
        <v>50</v>
      </c>
      <c r="I794" s="248"/>
      <c r="J794" s="244"/>
      <c r="K794" s="244"/>
      <c r="L794" s="249"/>
      <c r="M794" s="250"/>
      <c r="N794" s="251"/>
      <c r="O794" s="251"/>
      <c r="P794" s="251"/>
      <c r="Q794" s="251"/>
      <c r="R794" s="251"/>
      <c r="S794" s="251"/>
      <c r="T794" s="252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3" t="s">
        <v>155</v>
      </c>
      <c r="AU794" s="253" t="s">
        <v>81</v>
      </c>
      <c r="AV794" s="14" t="s">
        <v>81</v>
      </c>
      <c r="AW794" s="14" t="s">
        <v>34</v>
      </c>
      <c r="AX794" s="14" t="s">
        <v>72</v>
      </c>
      <c r="AY794" s="253" t="s">
        <v>144</v>
      </c>
    </row>
    <row r="795" spans="1:51" s="13" customFormat="1" ht="12">
      <c r="A795" s="13"/>
      <c r="B795" s="233"/>
      <c r="C795" s="234"/>
      <c r="D795" s="228" t="s">
        <v>155</v>
      </c>
      <c r="E795" s="235" t="s">
        <v>19</v>
      </c>
      <c r="F795" s="236" t="s">
        <v>865</v>
      </c>
      <c r="G795" s="234"/>
      <c r="H795" s="235" t="s">
        <v>19</v>
      </c>
      <c r="I795" s="237"/>
      <c r="J795" s="234"/>
      <c r="K795" s="234"/>
      <c r="L795" s="238"/>
      <c r="M795" s="239"/>
      <c r="N795" s="240"/>
      <c r="O795" s="240"/>
      <c r="P795" s="240"/>
      <c r="Q795" s="240"/>
      <c r="R795" s="240"/>
      <c r="S795" s="240"/>
      <c r="T795" s="241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2" t="s">
        <v>155</v>
      </c>
      <c r="AU795" s="242" t="s">
        <v>81</v>
      </c>
      <c r="AV795" s="13" t="s">
        <v>79</v>
      </c>
      <c r="AW795" s="13" t="s">
        <v>34</v>
      </c>
      <c r="AX795" s="13" t="s">
        <v>72</v>
      </c>
      <c r="AY795" s="242" t="s">
        <v>144</v>
      </c>
    </row>
    <row r="796" spans="1:51" s="14" customFormat="1" ht="12">
      <c r="A796" s="14"/>
      <c r="B796" s="243"/>
      <c r="C796" s="244"/>
      <c r="D796" s="228" t="s">
        <v>155</v>
      </c>
      <c r="E796" s="245" t="s">
        <v>19</v>
      </c>
      <c r="F796" s="246" t="s">
        <v>866</v>
      </c>
      <c r="G796" s="244"/>
      <c r="H796" s="247">
        <v>415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3" t="s">
        <v>155</v>
      </c>
      <c r="AU796" s="253" t="s">
        <v>81</v>
      </c>
      <c r="AV796" s="14" t="s">
        <v>81</v>
      </c>
      <c r="AW796" s="14" t="s">
        <v>34</v>
      </c>
      <c r="AX796" s="14" t="s">
        <v>72</v>
      </c>
      <c r="AY796" s="253" t="s">
        <v>144</v>
      </c>
    </row>
    <row r="797" spans="1:51" s="13" customFormat="1" ht="12">
      <c r="A797" s="13"/>
      <c r="B797" s="233"/>
      <c r="C797" s="234"/>
      <c r="D797" s="228" t="s">
        <v>155</v>
      </c>
      <c r="E797" s="235" t="s">
        <v>19</v>
      </c>
      <c r="F797" s="236" t="s">
        <v>301</v>
      </c>
      <c r="G797" s="234"/>
      <c r="H797" s="235" t="s">
        <v>19</v>
      </c>
      <c r="I797" s="237"/>
      <c r="J797" s="234"/>
      <c r="K797" s="234"/>
      <c r="L797" s="238"/>
      <c r="M797" s="239"/>
      <c r="N797" s="240"/>
      <c r="O797" s="240"/>
      <c r="P797" s="240"/>
      <c r="Q797" s="240"/>
      <c r="R797" s="240"/>
      <c r="S797" s="240"/>
      <c r="T797" s="241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2" t="s">
        <v>155</v>
      </c>
      <c r="AU797" s="242" t="s">
        <v>81</v>
      </c>
      <c r="AV797" s="13" t="s">
        <v>79</v>
      </c>
      <c r="AW797" s="13" t="s">
        <v>34</v>
      </c>
      <c r="AX797" s="13" t="s">
        <v>72</v>
      </c>
      <c r="AY797" s="242" t="s">
        <v>144</v>
      </c>
    </row>
    <row r="798" spans="1:51" s="13" customFormat="1" ht="12">
      <c r="A798" s="13"/>
      <c r="B798" s="233"/>
      <c r="C798" s="234"/>
      <c r="D798" s="228" t="s">
        <v>155</v>
      </c>
      <c r="E798" s="235" t="s">
        <v>19</v>
      </c>
      <c r="F798" s="236" t="s">
        <v>255</v>
      </c>
      <c r="G798" s="234"/>
      <c r="H798" s="235" t="s">
        <v>19</v>
      </c>
      <c r="I798" s="237"/>
      <c r="J798" s="234"/>
      <c r="K798" s="234"/>
      <c r="L798" s="238"/>
      <c r="M798" s="239"/>
      <c r="N798" s="240"/>
      <c r="O798" s="240"/>
      <c r="P798" s="240"/>
      <c r="Q798" s="240"/>
      <c r="R798" s="240"/>
      <c r="S798" s="240"/>
      <c r="T798" s="24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2" t="s">
        <v>155</v>
      </c>
      <c r="AU798" s="242" t="s">
        <v>81</v>
      </c>
      <c r="AV798" s="13" t="s">
        <v>79</v>
      </c>
      <c r="AW798" s="13" t="s">
        <v>34</v>
      </c>
      <c r="AX798" s="13" t="s">
        <v>72</v>
      </c>
      <c r="AY798" s="242" t="s">
        <v>144</v>
      </c>
    </row>
    <row r="799" spans="1:51" s="13" customFormat="1" ht="12">
      <c r="A799" s="13"/>
      <c r="B799" s="233"/>
      <c r="C799" s="234"/>
      <c r="D799" s="228" t="s">
        <v>155</v>
      </c>
      <c r="E799" s="235" t="s">
        <v>19</v>
      </c>
      <c r="F799" s="236" t="s">
        <v>867</v>
      </c>
      <c r="G799" s="234"/>
      <c r="H799" s="235" t="s">
        <v>19</v>
      </c>
      <c r="I799" s="237"/>
      <c r="J799" s="234"/>
      <c r="K799" s="234"/>
      <c r="L799" s="238"/>
      <c r="M799" s="239"/>
      <c r="N799" s="240"/>
      <c r="O799" s="240"/>
      <c r="P799" s="240"/>
      <c r="Q799" s="240"/>
      <c r="R799" s="240"/>
      <c r="S799" s="240"/>
      <c r="T799" s="24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2" t="s">
        <v>155</v>
      </c>
      <c r="AU799" s="242" t="s">
        <v>81</v>
      </c>
      <c r="AV799" s="13" t="s">
        <v>79</v>
      </c>
      <c r="AW799" s="13" t="s">
        <v>34</v>
      </c>
      <c r="AX799" s="13" t="s">
        <v>72</v>
      </c>
      <c r="AY799" s="242" t="s">
        <v>144</v>
      </c>
    </row>
    <row r="800" spans="1:51" s="14" customFormat="1" ht="12">
      <c r="A800" s="14"/>
      <c r="B800" s="243"/>
      <c r="C800" s="244"/>
      <c r="D800" s="228" t="s">
        <v>155</v>
      </c>
      <c r="E800" s="245" t="s">
        <v>19</v>
      </c>
      <c r="F800" s="246" t="s">
        <v>868</v>
      </c>
      <c r="G800" s="244"/>
      <c r="H800" s="247">
        <v>7.557</v>
      </c>
      <c r="I800" s="248"/>
      <c r="J800" s="244"/>
      <c r="K800" s="244"/>
      <c r="L800" s="249"/>
      <c r="M800" s="250"/>
      <c r="N800" s="251"/>
      <c r="O800" s="251"/>
      <c r="P800" s="251"/>
      <c r="Q800" s="251"/>
      <c r="R800" s="251"/>
      <c r="S800" s="251"/>
      <c r="T800" s="25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3" t="s">
        <v>155</v>
      </c>
      <c r="AU800" s="253" t="s">
        <v>81</v>
      </c>
      <c r="AV800" s="14" t="s">
        <v>81</v>
      </c>
      <c r="AW800" s="14" t="s">
        <v>34</v>
      </c>
      <c r="AX800" s="14" t="s">
        <v>72</v>
      </c>
      <c r="AY800" s="253" t="s">
        <v>144</v>
      </c>
    </row>
    <row r="801" spans="1:51" s="14" customFormat="1" ht="12">
      <c r="A801" s="14"/>
      <c r="B801" s="243"/>
      <c r="C801" s="244"/>
      <c r="D801" s="228" t="s">
        <v>155</v>
      </c>
      <c r="E801" s="245" t="s">
        <v>19</v>
      </c>
      <c r="F801" s="246" t="s">
        <v>869</v>
      </c>
      <c r="G801" s="244"/>
      <c r="H801" s="247">
        <v>7.887</v>
      </c>
      <c r="I801" s="248"/>
      <c r="J801" s="244"/>
      <c r="K801" s="244"/>
      <c r="L801" s="249"/>
      <c r="M801" s="250"/>
      <c r="N801" s="251"/>
      <c r="O801" s="251"/>
      <c r="P801" s="251"/>
      <c r="Q801" s="251"/>
      <c r="R801" s="251"/>
      <c r="S801" s="251"/>
      <c r="T801" s="252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53" t="s">
        <v>155</v>
      </c>
      <c r="AU801" s="253" t="s">
        <v>81</v>
      </c>
      <c r="AV801" s="14" t="s">
        <v>81</v>
      </c>
      <c r="AW801" s="14" t="s">
        <v>34</v>
      </c>
      <c r="AX801" s="14" t="s">
        <v>72</v>
      </c>
      <c r="AY801" s="253" t="s">
        <v>144</v>
      </c>
    </row>
    <row r="802" spans="1:51" s="13" customFormat="1" ht="12">
      <c r="A802" s="13"/>
      <c r="B802" s="233"/>
      <c r="C802" s="234"/>
      <c r="D802" s="228" t="s">
        <v>155</v>
      </c>
      <c r="E802" s="235" t="s">
        <v>19</v>
      </c>
      <c r="F802" s="236" t="s">
        <v>870</v>
      </c>
      <c r="G802" s="234"/>
      <c r="H802" s="235" t="s">
        <v>19</v>
      </c>
      <c r="I802" s="237"/>
      <c r="J802" s="234"/>
      <c r="K802" s="234"/>
      <c r="L802" s="238"/>
      <c r="M802" s="239"/>
      <c r="N802" s="240"/>
      <c r="O802" s="240"/>
      <c r="P802" s="240"/>
      <c r="Q802" s="240"/>
      <c r="R802" s="240"/>
      <c r="S802" s="240"/>
      <c r="T802" s="24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2" t="s">
        <v>155</v>
      </c>
      <c r="AU802" s="242" t="s">
        <v>81</v>
      </c>
      <c r="AV802" s="13" t="s">
        <v>79</v>
      </c>
      <c r="AW802" s="13" t="s">
        <v>34</v>
      </c>
      <c r="AX802" s="13" t="s">
        <v>72</v>
      </c>
      <c r="AY802" s="242" t="s">
        <v>144</v>
      </c>
    </row>
    <row r="803" spans="1:51" s="14" customFormat="1" ht="12">
      <c r="A803" s="14"/>
      <c r="B803" s="243"/>
      <c r="C803" s="244"/>
      <c r="D803" s="228" t="s">
        <v>155</v>
      </c>
      <c r="E803" s="245" t="s">
        <v>19</v>
      </c>
      <c r="F803" s="246" t="s">
        <v>871</v>
      </c>
      <c r="G803" s="244"/>
      <c r="H803" s="247">
        <v>1.04</v>
      </c>
      <c r="I803" s="248"/>
      <c r="J803" s="244"/>
      <c r="K803" s="244"/>
      <c r="L803" s="249"/>
      <c r="M803" s="250"/>
      <c r="N803" s="251"/>
      <c r="O803" s="251"/>
      <c r="P803" s="251"/>
      <c r="Q803" s="251"/>
      <c r="R803" s="251"/>
      <c r="S803" s="251"/>
      <c r="T803" s="252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3" t="s">
        <v>155</v>
      </c>
      <c r="AU803" s="253" t="s">
        <v>81</v>
      </c>
      <c r="AV803" s="14" t="s">
        <v>81</v>
      </c>
      <c r="AW803" s="14" t="s">
        <v>34</v>
      </c>
      <c r="AX803" s="14" t="s">
        <v>72</v>
      </c>
      <c r="AY803" s="253" t="s">
        <v>144</v>
      </c>
    </row>
    <row r="804" spans="1:51" s="15" customFormat="1" ht="12">
      <c r="A804" s="15"/>
      <c r="B804" s="254"/>
      <c r="C804" s="255"/>
      <c r="D804" s="228" t="s">
        <v>155</v>
      </c>
      <c r="E804" s="256" t="s">
        <v>19</v>
      </c>
      <c r="F804" s="257" t="s">
        <v>158</v>
      </c>
      <c r="G804" s="255"/>
      <c r="H804" s="258">
        <v>481.484</v>
      </c>
      <c r="I804" s="259"/>
      <c r="J804" s="255"/>
      <c r="K804" s="255"/>
      <c r="L804" s="260"/>
      <c r="M804" s="261"/>
      <c r="N804" s="262"/>
      <c r="O804" s="262"/>
      <c r="P804" s="262"/>
      <c r="Q804" s="262"/>
      <c r="R804" s="262"/>
      <c r="S804" s="262"/>
      <c r="T804" s="263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T804" s="264" t="s">
        <v>155</v>
      </c>
      <c r="AU804" s="264" t="s">
        <v>81</v>
      </c>
      <c r="AV804" s="15" t="s">
        <v>151</v>
      </c>
      <c r="AW804" s="15" t="s">
        <v>34</v>
      </c>
      <c r="AX804" s="15" t="s">
        <v>79</v>
      </c>
      <c r="AY804" s="264" t="s">
        <v>144</v>
      </c>
    </row>
    <row r="805" spans="1:65" s="2" customFormat="1" ht="14.4" customHeight="1">
      <c r="A805" s="40"/>
      <c r="B805" s="41"/>
      <c r="C805" s="215" t="s">
        <v>872</v>
      </c>
      <c r="D805" s="215" t="s">
        <v>146</v>
      </c>
      <c r="E805" s="216" t="s">
        <v>873</v>
      </c>
      <c r="F805" s="217" t="s">
        <v>874</v>
      </c>
      <c r="G805" s="218" t="s">
        <v>236</v>
      </c>
      <c r="H805" s="219">
        <v>5.37</v>
      </c>
      <c r="I805" s="220"/>
      <c r="J805" s="221">
        <f>ROUND(I805*H805,2)</f>
        <v>0</v>
      </c>
      <c r="K805" s="217" t="s">
        <v>150</v>
      </c>
      <c r="L805" s="46"/>
      <c r="M805" s="222" t="s">
        <v>19</v>
      </c>
      <c r="N805" s="223" t="s">
        <v>43</v>
      </c>
      <c r="O805" s="86"/>
      <c r="P805" s="224">
        <f>O805*H805</f>
        <v>0</v>
      </c>
      <c r="Q805" s="224">
        <v>2.43279</v>
      </c>
      <c r="R805" s="224">
        <f>Q805*H805</f>
        <v>13.064082299999999</v>
      </c>
      <c r="S805" s="224">
        <v>0</v>
      </c>
      <c r="T805" s="225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26" t="s">
        <v>151</v>
      </c>
      <c r="AT805" s="226" t="s">
        <v>146</v>
      </c>
      <c r="AU805" s="226" t="s">
        <v>81</v>
      </c>
      <c r="AY805" s="19" t="s">
        <v>144</v>
      </c>
      <c r="BE805" s="227">
        <f>IF(N805="základní",J805,0)</f>
        <v>0</v>
      </c>
      <c r="BF805" s="227">
        <f>IF(N805="snížená",J805,0)</f>
        <v>0</v>
      </c>
      <c r="BG805" s="227">
        <f>IF(N805="zákl. přenesená",J805,0)</f>
        <v>0</v>
      </c>
      <c r="BH805" s="227">
        <f>IF(N805="sníž. přenesená",J805,0)</f>
        <v>0</v>
      </c>
      <c r="BI805" s="227">
        <f>IF(N805="nulová",J805,0)</f>
        <v>0</v>
      </c>
      <c r="BJ805" s="19" t="s">
        <v>79</v>
      </c>
      <c r="BK805" s="227">
        <f>ROUND(I805*H805,2)</f>
        <v>0</v>
      </c>
      <c r="BL805" s="19" t="s">
        <v>151</v>
      </c>
      <c r="BM805" s="226" t="s">
        <v>875</v>
      </c>
    </row>
    <row r="806" spans="1:47" s="2" customFormat="1" ht="12">
      <c r="A806" s="40"/>
      <c r="B806" s="41"/>
      <c r="C806" s="42"/>
      <c r="D806" s="228" t="s">
        <v>153</v>
      </c>
      <c r="E806" s="42"/>
      <c r="F806" s="229" t="s">
        <v>876</v>
      </c>
      <c r="G806" s="42"/>
      <c r="H806" s="42"/>
      <c r="I806" s="230"/>
      <c r="J806" s="42"/>
      <c r="K806" s="42"/>
      <c r="L806" s="46"/>
      <c r="M806" s="231"/>
      <c r="N806" s="232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9" t="s">
        <v>153</v>
      </c>
      <c r="AU806" s="19" t="s">
        <v>81</v>
      </c>
    </row>
    <row r="807" spans="1:51" s="13" customFormat="1" ht="12">
      <c r="A807" s="13"/>
      <c r="B807" s="233"/>
      <c r="C807" s="234"/>
      <c r="D807" s="228" t="s">
        <v>155</v>
      </c>
      <c r="E807" s="235" t="s">
        <v>19</v>
      </c>
      <c r="F807" s="236" t="s">
        <v>301</v>
      </c>
      <c r="G807" s="234"/>
      <c r="H807" s="235" t="s">
        <v>19</v>
      </c>
      <c r="I807" s="237"/>
      <c r="J807" s="234"/>
      <c r="K807" s="234"/>
      <c r="L807" s="238"/>
      <c r="M807" s="239"/>
      <c r="N807" s="240"/>
      <c r="O807" s="240"/>
      <c r="P807" s="240"/>
      <c r="Q807" s="240"/>
      <c r="R807" s="240"/>
      <c r="S807" s="240"/>
      <c r="T807" s="241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2" t="s">
        <v>155</v>
      </c>
      <c r="AU807" s="242" t="s">
        <v>81</v>
      </c>
      <c r="AV807" s="13" t="s">
        <v>79</v>
      </c>
      <c r="AW807" s="13" t="s">
        <v>34</v>
      </c>
      <c r="AX807" s="13" t="s">
        <v>72</v>
      </c>
      <c r="AY807" s="242" t="s">
        <v>144</v>
      </c>
    </row>
    <row r="808" spans="1:51" s="13" customFormat="1" ht="12">
      <c r="A808" s="13"/>
      <c r="B808" s="233"/>
      <c r="C808" s="234"/>
      <c r="D808" s="228" t="s">
        <v>155</v>
      </c>
      <c r="E808" s="235" t="s">
        <v>19</v>
      </c>
      <c r="F808" s="236" t="s">
        <v>877</v>
      </c>
      <c r="G808" s="234"/>
      <c r="H808" s="235" t="s">
        <v>19</v>
      </c>
      <c r="I808" s="237"/>
      <c r="J808" s="234"/>
      <c r="K808" s="234"/>
      <c r="L808" s="238"/>
      <c r="M808" s="239"/>
      <c r="N808" s="240"/>
      <c r="O808" s="240"/>
      <c r="P808" s="240"/>
      <c r="Q808" s="240"/>
      <c r="R808" s="240"/>
      <c r="S808" s="240"/>
      <c r="T808" s="24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2" t="s">
        <v>155</v>
      </c>
      <c r="AU808" s="242" t="s">
        <v>81</v>
      </c>
      <c r="AV808" s="13" t="s">
        <v>79</v>
      </c>
      <c r="AW808" s="13" t="s">
        <v>34</v>
      </c>
      <c r="AX808" s="13" t="s">
        <v>72</v>
      </c>
      <c r="AY808" s="242" t="s">
        <v>144</v>
      </c>
    </row>
    <row r="809" spans="1:51" s="13" customFormat="1" ht="12">
      <c r="A809" s="13"/>
      <c r="B809" s="233"/>
      <c r="C809" s="234"/>
      <c r="D809" s="228" t="s">
        <v>155</v>
      </c>
      <c r="E809" s="235" t="s">
        <v>19</v>
      </c>
      <c r="F809" s="236" t="s">
        <v>878</v>
      </c>
      <c r="G809" s="234"/>
      <c r="H809" s="235" t="s">
        <v>19</v>
      </c>
      <c r="I809" s="237"/>
      <c r="J809" s="234"/>
      <c r="K809" s="234"/>
      <c r="L809" s="238"/>
      <c r="M809" s="239"/>
      <c r="N809" s="240"/>
      <c r="O809" s="240"/>
      <c r="P809" s="240"/>
      <c r="Q809" s="240"/>
      <c r="R809" s="240"/>
      <c r="S809" s="240"/>
      <c r="T809" s="241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2" t="s">
        <v>155</v>
      </c>
      <c r="AU809" s="242" t="s">
        <v>81</v>
      </c>
      <c r="AV809" s="13" t="s">
        <v>79</v>
      </c>
      <c r="AW809" s="13" t="s">
        <v>34</v>
      </c>
      <c r="AX809" s="13" t="s">
        <v>72</v>
      </c>
      <c r="AY809" s="242" t="s">
        <v>144</v>
      </c>
    </row>
    <row r="810" spans="1:51" s="14" customFormat="1" ht="12">
      <c r="A810" s="14"/>
      <c r="B810" s="243"/>
      <c r="C810" s="244"/>
      <c r="D810" s="228" t="s">
        <v>155</v>
      </c>
      <c r="E810" s="245" t="s">
        <v>19</v>
      </c>
      <c r="F810" s="246" t="s">
        <v>879</v>
      </c>
      <c r="G810" s="244"/>
      <c r="H810" s="247">
        <v>1.489</v>
      </c>
      <c r="I810" s="248"/>
      <c r="J810" s="244"/>
      <c r="K810" s="244"/>
      <c r="L810" s="249"/>
      <c r="M810" s="250"/>
      <c r="N810" s="251"/>
      <c r="O810" s="251"/>
      <c r="P810" s="251"/>
      <c r="Q810" s="251"/>
      <c r="R810" s="251"/>
      <c r="S810" s="251"/>
      <c r="T810" s="252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3" t="s">
        <v>155</v>
      </c>
      <c r="AU810" s="253" t="s">
        <v>81</v>
      </c>
      <c r="AV810" s="14" t="s">
        <v>81</v>
      </c>
      <c r="AW810" s="14" t="s">
        <v>34</v>
      </c>
      <c r="AX810" s="14" t="s">
        <v>72</v>
      </c>
      <c r="AY810" s="253" t="s">
        <v>144</v>
      </c>
    </row>
    <row r="811" spans="1:51" s="13" customFormat="1" ht="12">
      <c r="A811" s="13"/>
      <c r="B811" s="233"/>
      <c r="C811" s="234"/>
      <c r="D811" s="228" t="s">
        <v>155</v>
      </c>
      <c r="E811" s="235" t="s">
        <v>19</v>
      </c>
      <c r="F811" s="236" t="s">
        <v>880</v>
      </c>
      <c r="G811" s="234"/>
      <c r="H811" s="235" t="s">
        <v>19</v>
      </c>
      <c r="I811" s="237"/>
      <c r="J811" s="234"/>
      <c r="K811" s="234"/>
      <c r="L811" s="238"/>
      <c r="M811" s="239"/>
      <c r="N811" s="240"/>
      <c r="O811" s="240"/>
      <c r="P811" s="240"/>
      <c r="Q811" s="240"/>
      <c r="R811" s="240"/>
      <c r="S811" s="240"/>
      <c r="T811" s="241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2" t="s">
        <v>155</v>
      </c>
      <c r="AU811" s="242" t="s">
        <v>81</v>
      </c>
      <c r="AV811" s="13" t="s">
        <v>79</v>
      </c>
      <c r="AW811" s="13" t="s">
        <v>34</v>
      </c>
      <c r="AX811" s="13" t="s">
        <v>72</v>
      </c>
      <c r="AY811" s="242" t="s">
        <v>144</v>
      </c>
    </row>
    <row r="812" spans="1:51" s="14" customFormat="1" ht="12">
      <c r="A812" s="14"/>
      <c r="B812" s="243"/>
      <c r="C812" s="244"/>
      <c r="D812" s="228" t="s">
        <v>155</v>
      </c>
      <c r="E812" s="245" t="s">
        <v>19</v>
      </c>
      <c r="F812" s="246" t="s">
        <v>881</v>
      </c>
      <c r="G812" s="244"/>
      <c r="H812" s="247">
        <v>3.881</v>
      </c>
      <c r="I812" s="248"/>
      <c r="J812" s="244"/>
      <c r="K812" s="244"/>
      <c r="L812" s="249"/>
      <c r="M812" s="250"/>
      <c r="N812" s="251"/>
      <c r="O812" s="251"/>
      <c r="P812" s="251"/>
      <c r="Q812" s="251"/>
      <c r="R812" s="251"/>
      <c r="S812" s="251"/>
      <c r="T812" s="252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3" t="s">
        <v>155</v>
      </c>
      <c r="AU812" s="253" t="s">
        <v>81</v>
      </c>
      <c r="AV812" s="14" t="s">
        <v>81</v>
      </c>
      <c r="AW812" s="14" t="s">
        <v>34</v>
      </c>
      <c r="AX812" s="14" t="s">
        <v>72</v>
      </c>
      <c r="AY812" s="253" t="s">
        <v>144</v>
      </c>
    </row>
    <row r="813" spans="1:51" s="15" customFormat="1" ht="12">
      <c r="A813" s="15"/>
      <c r="B813" s="254"/>
      <c r="C813" s="255"/>
      <c r="D813" s="228" t="s">
        <v>155</v>
      </c>
      <c r="E813" s="256" t="s">
        <v>19</v>
      </c>
      <c r="F813" s="257" t="s">
        <v>158</v>
      </c>
      <c r="G813" s="255"/>
      <c r="H813" s="258">
        <v>5.37</v>
      </c>
      <c r="I813" s="259"/>
      <c r="J813" s="255"/>
      <c r="K813" s="255"/>
      <c r="L813" s="260"/>
      <c r="M813" s="261"/>
      <c r="N813" s="262"/>
      <c r="O813" s="262"/>
      <c r="P813" s="262"/>
      <c r="Q813" s="262"/>
      <c r="R813" s="262"/>
      <c r="S813" s="262"/>
      <c r="T813" s="263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64" t="s">
        <v>155</v>
      </c>
      <c r="AU813" s="264" t="s">
        <v>81</v>
      </c>
      <c r="AV813" s="15" t="s">
        <v>151</v>
      </c>
      <c r="AW813" s="15" t="s">
        <v>34</v>
      </c>
      <c r="AX813" s="15" t="s">
        <v>79</v>
      </c>
      <c r="AY813" s="264" t="s">
        <v>144</v>
      </c>
    </row>
    <row r="814" spans="1:65" s="2" customFormat="1" ht="14.4" customHeight="1">
      <c r="A814" s="40"/>
      <c r="B814" s="41"/>
      <c r="C814" s="215" t="s">
        <v>882</v>
      </c>
      <c r="D814" s="215" t="s">
        <v>146</v>
      </c>
      <c r="E814" s="216" t="s">
        <v>883</v>
      </c>
      <c r="F814" s="217" t="s">
        <v>884</v>
      </c>
      <c r="G814" s="218" t="s">
        <v>236</v>
      </c>
      <c r="H814" s="219">
        <v>1.728</v>
      </c>
      <c r="I814" s="220"/>
      <c r="J814" s="221">
        <f>ROUND(I814*H814,2)</f>
        <v>0</v>
      </c>
      <c r="K814" s="217" t="s">
        <v>150</v>
      </c>
      <c r="L814" s="46"/>
      <c r="M814" s="222" t="s">
        <v>19</v>
      </c>
      <c r="N814" s="223" t="s">
        <v>43</v>
      </c>
      <c r="O814" s="86"/>
      <c r="P814" s="224">
        <f>O814*H814</f>
        <v>0</v>
      </c>
      <c r="Q814" s="224">
        <v>2.13408</v>
      </c>
      <c r="R814" s="224">
        <f>Q814*H814</f>
        <v>3.68769024</v>
      </c>
      <c r="S814" s="224">
        <v>0</v>
      </c>
      <c r="T814" s="225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26" t="s">
        <v>151</v>
      </c>
      <c r="AT814" s="226" t="s">
        <v>146</v>
      </c>
      <c r="AU814" s="226" t="s">
        <v>81</v>
      </c>
      <c r="AY814" s="19" t="s">
        <v>144</v>
      </c>
      <c r="BE814" s="227">
        <f>IF(N814="základní",J814,0)</f>
        <v>0</v>
      </c>
      <c r="BF814" s="227">
        <f>IF(N814="snížená",J814,0)</f>
        <v>0</v>
      </c>
      <c r="BG814" s="227">
        <f>IF(N814="zákl. přenesená",J814,0)</f>
        <v>0</v>
      </c>
      <c r="BH814" s="227">
        <f>IF(N814="sníž. přenesená",J814,0)</f>
        <v>0</v>
      </c>
      <c r="BI814" s="227">
        <f>IF(N814="nulová",J814,0)</f>
        <v>0</v>
      </c>
      <c r="BJ814" s="19" t="s">
        <v>79</v>
      </c>
      <c r="BK814" s="227">
        <f>ROUND(I814*H814,2)</f>
        <v>0</v>
      </c>
      <c r="BL814" s="19" t="s">
        <v>151</v>
      </c>
      <c r="BM814" s="226" t="s">
        <v>885</v>
      </c>
    </row>
    <row r="815" spans="1:47" s="2" customFormat="1" ht="12">
      <c r="A815" s="40"/>
      <c r="B815" s="41"/>
      <c r="C815" s="42"/>
      <c r="D815" s="228" t="s">
        <v>153</v>
      </c>
      <c r="E815" s="42"/>
      <c r="F815" s="229" t="s">
        <v>886</v>
      </c>
      <c r="G815" s="42"/>
      <c r="H815" s="42"/>
      <c r="I815" s="230"/>
      <c r="J815" s="42"/>
      <c r="K815" s="42"/>
      <c r="L815" s="46"/>
      <c r="M815" s="231"/>
      <c r="N815" s="232"/>
      <c r="O815" s="86"/>
      <c r="P815" s="86"/>
      <c r="Q815" s="86"/>
      <c r="R815" s="86"/>
      <c r="S815" s="86"/>
      <c r="T815" s="87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9" t="s">
        <v>153</v>
      </c>
      <c r="AU815" s="19" t="s">
        <v>81</v>
      </c>
    </row>
    <row r="816" spans="1:51" s="13" customFormat="1" ht="12">
      <c r="A816" s="13"/>
      <c r="B816" s="233"/>
      <c r="C816" s="234"/>
      <c r="D816" s="228" t="s">
        <v>155</v>
      </c>
      <c r="E816" s="235" t="s">
        <v>19</v>
      </c>
      <c r="F816" s="236" t="s">
        <v>194</v>
      </c>
      <c r="G816" s="234"/>
      <c r="H816" s="235" t="s">
        <v>19</v>
      </c>
      <c r="I816" s="237"/>
      <c r="J816" s="234"/>
      <c r="K816" s="234"/>
      <c r="L816" s="238"/>
      <c r="M816" s="239"/>
      <c r="N816" s="240"/>
      <c r="O816" s="240"/>
      <c r="P816" s="240"/>
      <c r="Q816" s="240"/>
      <c r="R816" s="240"/>
      <c r="S816" s="240"/>
      <c r="T816" s="241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2" t="s">
        <v>155</v>
      </c>
      <c r="AU816" s="242" t="s">
        <v>81</v>
      </c>
      <c r="AV816" s="13" t="s">
        <v>79</v>
      </c>
      <c r="AW816" s="13" t="s">
        <v>34</v>
      </c>
      <c r="AX816" s="13" t="s">
        <v>72</v>
      </c>
      <c r="AY816" s="242" t="s">
        <v>144</v>
      </c>
    </row>
    <row r="817" spans="1:51" s="13" customFormat="1" ht="12">
      <c r="A817" s="13"/>
      <c r="B817" s="233"/>
      <c r="C817" s="234"/>
      <c r="D817" s="228" t="s">
        <v>155</v>
      </c>
      <c r="E817" s="235" t="s">
        <v>19</v>
      </c>
      <c r="F817" s="236" t="s">
        <v>887</v>
      </c>
      <c r="G817" s="234"/>
      <c r="H817" s="235" t="s">
        <v>19</v>
      </c>
      <c r="I817" s="237"/>
      <c r="J817" s="234"/>
      <c r="K817" s="234"/>
      <c r="L817" s="238"/>
      <c r="M817" s="239"/>
      <c r="N817" s="240"/>
      <c r="O817" s="240"/>
      <c r="P817" s="240"/>
      <c r="Q817" s="240"/>
      <c r="R817" s="240"/>
      <c r="S817" s="240"/>
      <c r="T817" s="241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2" t="s">
        <v>155</v>
      </c>
      <c r="AU817" s="242" t="s">
        <v>81</v>
      </c>
      <c r="AV817" s="13" t="s">
        <v>79</v>
      </c>
      <c r="AW817" s="13" t="s">
        <v>34</v>
      </c>
      <c r="AX817" s="13" t="s">
        <v>72</v>
      </c>
      <c r="AY817" s="242" t="s">
        <v>144</v>
      </c>
    </row>
    <row r="818" spans="1:51" s="14" customFormat="1" ht="12">
      <c r="A818" s="14"/>
      <c r="B818" s="243"/>
      <c r="C818" s="244"/>
      <c r="D818" s="228" t="s">
        <v>155</v>
      </c>
      <c r="E818" s="245" t="s">
        <v>19</v>
      </c>
      <c r="F818" s="246" t="s">
        <v>888</v>
      </c>
      <c r="G818" s="244"/>
      <c r="H818" s="247">
        <v>1.728</v>
      </c>
      <c r="I818" s="248"/>
      <c r="J818" s="244"/>
      <c r="K818" s="244"/>
      <c r="L818" s="249"/>
      <c r="M818" s="250"/>
      <c r="N818" s="251"/>
      <c r="O818" s="251"/>
      <c r="P818" s="251"/>
      <c r="Q818" s="251"/>
      <c r="R818" s="251"/>
      <c r="S818" s="251"/>
      <c r="T818" s="252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3" t="s">
        <v>155</v>
      </c>
      <c r="AU818" s="253" t="s">
        <v>81</v>
      </c>
      <c r="AV818" s="14" t="s">
        <v>81</v>
      </c>
      <c r="AW818" s="14" t="s">
        <v>34</v>
      </c>
      <c r="AX818" s="14" t="s">
        <v>72</v>
      </c>
      <c r="AY818" s="253" t="s">
        <v>144</v>
      </c>
    </row>
    <row r="819" spans="1:51" s="15" customFormat="1" ht="12">
      <c r="A819" s="15"/>
      <c r="B819" s="254"/>
      <c r="C819" s="255"/>
      <c r="D819" s="228" t="s">
        <v>155</v>
      </c>
      <c r="E819" s="256" t="s">
        <v>19</v>
      </c>
      <c r="F819" s="257" t="s">
        <v>158</v>
      </c>
      <c r="G819" s="255"/>
      <c r="H819" s="258">
        <v>1.728</v>
      </c>
      <c r="I819" s="259"/>
      <c r="J819" s="255"/>
      <c r="K819" s="255"/>
      <c r="L819" s="260"/>
      <c r="M819" s="261"/>
      <c r="N819" s="262"/>
      <c r="O819" s="262"/>
      <c r="P819" s="262"/>
      <c r="Q819" s="262"/>
      <c r="R819" s="262"/>
      <c r="S819" s="262"/>
      <c r="T819" s="263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64" t="s">
        <v>155</v>
      </c>
      <c r="AU819" s="264" t="s">
        <v>81</v>
      </c>
      <c r="AV819" s="15" t="s">
        <v>151</v>
      </c>
      <c r="AW819" s="15" t="s">
        <v>34</v>
      </c>
      <c r="AX819" s="15" t="s">
        <v>79</v>
      </c>
      <c r="AY819" s="264" t="s">
        <v>144</v>
      </c>
    </row>
    <row r="820" spans="1:65" s="2" customFormat="1" ht="14.4" customHeight="1">
      <c r="A820" s="40"/>
      <c r="B820" s="41"/>
      <c r="C820" s="215" t="s">
        <v>889</v>
      </c>
      <c r="D820" s="215" t="s">
        <v>146</v>
      </c>
      <c r="E820" s="216" t="s">
        <v>890</v>
      </c>
      <c r="F820" s="217" t="s">
        <v>891</v>
      </c>
      <c r="G820" s="218" t="s">
        <v>236</v>
      </c>
      <c r="H820" s="219">
        <v>306.058</v>
      </c>
      <c r="I820" s="220"/>
      <c r="J820" s="221">
        <f>ROUND(I820*H820,2)</f>
        <v>0</v>
      </c>
      <c r="K820" s="217" t="s">
        <v>150</v>
      </c>
      <c r="L820" s="46"/>
      <c r="M820" s="222" t="s">
        <v>19</v>
      </c>
      <c r="N820" s="223" t="s">
        <v>43</v>
      </c>
      <c r="O820" s="86"/>
      <c r="P820" s="224">
        <f>O820*H820</f>
        <v>0</v>
      </c>
      <c r="Q820" s="224">
        <v>2.43408</v>
      </c>
      <c r="R820" s="224">
        <f>Q820*H820</f>
        <v>744.9696566399999</v>
      </c>
      <c r="S820" s="224">
        <v>0</v>
      </c>
      <c r="T820" s="225">
        <f>S820*H820</f>
        <v>0</v>
      </c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R820" s="226" t="s">
        <v>151</v>
      </c>
      <c r="AT820" s="226" t="s">
        <v>146</v>
      </c>
      <c r="AU820" s="226" t="s">
        <v>81</v>
      </c>
      <c r="AY820" s="19" t="s">
        <v>144</v>
      </c>
      <c r="BE820" s="227">
        <f>IF(N820="základní",J820,0)</f>
        <v>0</v>
      </c>
      <c r="BF820" s="227">
        <f>IF(N820="snížená",J820,0)</f>
        <v>0</v>
      </c>
      <c r="BG820" s="227">
        <f>IF(N820="zákl. přenesená",J820,0)</f>
        <v>0</v>
      </c>
      <c r="BH820" s="227">
        <f>IF(N820="sníž. přenesená",J820,0)</f>
        <v>0</v>
      </c>
      <c r="BI820" s="227">
        <f>IF(N820="nulová",J820,0)</f>
        <v>0</v>
      </c>
      <c r="BJ820" s="19" t="s">
        <v>79</v>
      </c>
      <c r="BK820" s="227">
        <f>ROUND(I820*H820,2)</f>
        <v>0</v>
      </c>
      <c r="BL820" s="19" t="s">
        <v>151</v>
      </c>
      <c r="BM820" s="226" t="s">
        <v>892</v>
      </c>
    </row>
    <row r="821" spans="1:47" s="2" customFormat="1" ht="12">
      <c r="A821" s="40"/>
      <c r="B821" s="41"/>
      <c r="C821" s="42"/>
      <c r="D821" s="228" t="s">
        <v>153</v>
      </c>
      <c r="E821" s="42"/>
      <c r="F821" s="229" t="s">
        <v>893</v>
      </c>
      <c r="G821" s="42"/>
      <c r="H821" s="42"/>
      <c r="I821" s="230"/>
      <c r="J821" s="42"/>
      <c r="K821" s="42"/>
      <c r="L821" s="46"/>
      <c r="M821" s="231"/>
      <c r="N821" s="232"/>
      <c r="O821" s="86"/>
      <c r="P821" s="86"/>
      <c r="Q821" s="86"/>
      <c r="R821" s="86"/>
      <c r="S821" s="86"/>
      <c r="T821" s="87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T821" s="19" t="s">
        <v>153</v>
      </c>
      <c r="AU821" s="19" t="s">
        <v>81</v>
      </c>
    </row>
    <row r="822" spans="1:51" s="13" customFormat="1" ht="12">
      <c r="A822" s="13"/>
      <c r="B822" s="233"/>
      <c r="C822" s="234"/>
      <c r="D822" s="228" t="s">
        <v>155</v>
      </c>
      <c r="E822" s="235" t="s">
        <v>19</v>
      </c>
      <c r="F822" s="236" t="s">
        <v>228</v>
      </c>
      <c r="G822" s="234"/>
      <c r="H822" s="235" t="s">
        <v>19</v>
      </c>
      <c r="I822" s="237"/>
      <c r="J822" s="234"/>
      <c r="K822" s="234"/>
      <c r="L822" s="238"/>
      <c r="M822" s="239"/>
      <c r="N822" s="240"/>
      <c r="O822" s="240"/>
      <c r="P822" s="240"/>
      <c r="Q822" s="240"/>
      <c r="R822" s="240"/>
      <c r="S822" s="240"/>
      <c r="T822" s="241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2" t="s">
        <v>155</v>
      </c>
      <c r="AU822" s="242" t="s">
        <v>81</v>
      </c>
      <c r="AV822" s="13" t="s">
        <v>79</v>
      </c>
      <c r="AW822" s="13" t="s">
        <v>34</v>
      </c>
      <c r="AX822" s="13" t="s">
        <v>72</v>
      </c>
      <c r="AY822" s="242" t="s">
        <v>144</v>
      </c>
    </row>
    <row r="823" spans="1:51" s="13" customFormat="1" ht="12">
      <c r="A823" s="13"/>
      <c r="B823" s="233"/>
      <c r="C823" s="234"/>
      <c r="D823" s="228" t="s">
        <v>155</v>
      </c>
      <c r="E823" s="235" t="s">
        <v>19</v>
      </c>
      <c r="F823" s="236" t="s">
        <v>894</v>
      </c>
      <c r="G823" s="234"/>
      <c r="H823" s="235" t="s">
        <v>19</v>
      </c>
      <c r="I823" s="237"/>
      <c r="J823" s="234"/>
      <c r="K823" s="234"/>
      <c r="L823" s="238"/>
      <c r="M823" s="239"/>
      <c r="N823" s="240"/>
      <c r="O823" s="240"/>
      <c r="P823" s="240"/>
      <c r="Q823" s="240"/>
      <c r="R823" s="240"/>
      <c r="S823" s="240"/>
      <c r="T823" s="241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2" t="s">
        <v>155</v>
      </c>
      <c r="AU823" s="242" t="s">
        <v>81</v>
      </c>
      <c r="AV823" s="13" t="s">
        <v>79</v>
      </c>
      <c r="AW823" s="13" t="s">
        <v>34</v>
      </c>
      <c r="AX823" s="13" t="s">
        <v>72</v>
      </c>
      <c r="AY823" s="242" t="s">
        <v>144</v>
      </c>
    </row>
    <row r="824" spans="1:51" s="14" customFormat="1" ht="12">
      <c r="A824" s="14"/>
      <c r="B824" s="243"/>
      <c r="C824" s="244"/>
      <c r="D824" s="228" t="s">
        <v>155</v>
      </c>
      <c r="E824" s="245" t="s">
        <v>19</v>
      </c>
      <c r="F824" s="246" t="s">
        <v>882</v>
      </c>
      <c r="G824" s="244"/>
      <c r="H824" s="247">
        <v>85</v>
      </c>
      <c r="I824" s="248"/>
      <c r="J824" s="244"/>
      <c r="K824" s="244"/>
      <c r="L824" s="249"/>
      <c r="M824" s="250"/>
      <c r="N824" s="251"/>
      <c r="O824" s="251"/>
      <c r="P824" s="251"/>
      <c r="Q824" s="251"/>
      <c r="R824" s="251"/>
      <c r="S824" s="251"/>
      <c r="T824" s="252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3" t="s">
        <v>155</v>
      </c>
      <c r="AU824" s="253" t="s">
        <v>81</v>
      </c>
      <c r="AV824" s="14" t="s">
        <v>81</v>
      </c>
      <c r="AW824" s="14" t="s">
        <v>34</v>
      </c>
      <c r="AX824" s="14" t="s">
        <v>72</v>
      </c>
      <c r="AY824" s="253" t="s">
        <v>144</v>
      </c>
    </row>
    <row r="825" spans="1:51" s="13" customFormat="1" ht="12">
      <c r="A825" s="13"/>
      <c r="B825" s="233"/>
      <c r="C825" s="234"/>
      <c r="D825" s="228" t="s">
        <v>155</v>
      </c>
      <c r="E825" s="235" t="s">
        <v>19</v>
      </c>
      <c r="F825" s="236" t="s">
        <v>895</v>
      </c>
      <c r="G825" s="234"/>
      <c r="H825" s="235" t="s">
        <v>19</v>
      </c>
      <c r="I825" s="237"/>
      <c r="J825" s="234"/>
      <c r="K825" s="234"/>
      <c r="L825" s="238"/>
      <c r="M825" s="239"/>
      <c r="N825" s="240"/>
      <c r="O825" s="240"/>
      <c r="P825" s="240"/>
      <c r="Q825" s="240"/>
      <c r="R825" s="240"/>
      <c r="S825" s="240"/>
      <c r="T825" s="241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2" t="s">
        <v>155</v>
      </c>
      <c r="AU825" s="242" t="s">
        <v>81</v>
      </c>
      <c r="AV825" s="13" t="s">
        <v>79</v>
      </c>
      <c r="AW825" s="13" t="s">
        <v>34</v>
      </c>
      <c r="AX825" s="13" t="s">
        <v>72</v>
      </c>
      <c r="AY825" s="242" t="s">
        <v>144</v>
      </c>
    </row>
    <row r="826" spans="1:51" s="14" customFormat="1" ht="12">
      <c r="A826" s="14"/>
      <c r="B826" s="243"/>
      <c r="C826" s="244"/>
      <c r="D826" s="228" t="s">
        <v>155</v>
      </c>
      <c r="E826" s="245" t="s">
        <v>19</v>
      </c>
      <c r="F826" s="246" t="s">
        <v>896</v>
      </c>
      <c r="G826" s="244"/>
      <c r="H826" s="247">
        <v>180</v>
      </c>
      <c r="I826" s="248"/>
      <c r="J826" s="244"/>
      <c r="K826" s="244"/>
      <c r="L826" s="249"/>
      <c r="M826" s="250"/>
      <c r="N826" s="251"/>
      <c r="O826" s="251"/>
      <c r="P826" s="251"/>
      <c r="Q826" s="251"/>
      <c r="R826" s="251"/>
      <c r="S826" s="251"/>
      <c r="T826" s="252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3" t="s">
        <v>155</v>
      </c>
      <c r="AU826" s="253" t="s">
        <v>81</v>
      </c>
      <c r="AV826" s="14" t="s">
        <v>81</v>
      </c>
      <c r="AW826" s="14" t="s">
        <v>34</v>
      </c>
      <c r="AX826" s="14" t="s">
        <v>72</v>
      </c>
      <c r="AY826" s="253" t="s">
        <v>144</v>
      </c>
    </row>
    <row r="827" spans="1:51" s="13" customFormat="1" ht="12">
      <c r="A827" s="13"/>
      <c r="B827" s="233"/>
      <c r="C827" s="234"/>
      <c r="D827" s="228" t="s">
        <v>155</v>
      </c>
      <c r="E827" s="235" t="s">
        <v>19</v>
      </c>
      <c r="F827" s="236" t="s">
        <v>301</v>
      </c>
      <c r="G827" s="234"/>
      <c r="H827" s="235" t="s">
        <v>19</v>
      </c>
      <c r="I827" s="237"/>
      <c r="J827" s="234"/>
      <c r="K827" s="234"/>
      <c r="L827" s="238"/>
      <c r="M827" s="239"/>
      <c r="N827" s="240"/>
      <c r="O827" s="240"/>
      <c r="P827" s="240"/>
      <c r="Q827" s="240"/>
      <c r="R827" s="240"/>
      <c r="S827" s="240"/>
      <c r="T827" s="241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2" t="s">
        <v>155</v>
      </c>
      <c r="AU827" s="242" t="s">
        <v>81</v>
      </c>
      <c r="AV827" s="13" t="s">
        <v>79</v>
      </c>
      <c r="AW827" s="13" t="s">
        <v>34</v>
      </c>
      <c r="AX827" s="13" t="s">
        <v>72</v>
      </c>
      <c r="AY827" s="242" t="s">
        <v>144</v>
      </c>
    </row>
    <row r="828" spans="1:51" s="13" customFormat="1" ht="12">
      <c r="A828" s="13"/>
      <c r="B828" s="233"/>
      <c r="C828" s="234"/>
      <c r="D828" s="228" t="s">
        <v>155</v>
      </c>
      <c r="E828" s="235" t="s">
        <v>19</v>
      </c>
      <c r="F828" s="236" t="s">
        <v>255</v>
      </c>
      <c r="G828" s="234"/>
      <c r="H828" s="235" t="s">
        <v>19</v>
      </c>
      <c r="I828" s="237"/>
      <c r="J828" s="234"/>
      <c r="K828" s="234"/>
      <c r="L828" s="238"/>
      <c r="M828" s="239"/>
      <c r="N828" s="240"/>
      <c r="O828" s="240"/>
      <c r="P828" s="240"/>
      <c r="Q828" s="240"/>
      <c r="R828" s="240"/>
      <c r="S828" s="240"/>
      <c r="T828" s="24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2" t="s">
        <v>155</v>
      </c>
      <c r="AU828" s="242" t="s">
        <v>81</v>
      </c>
      <c r="AV828" s="13" t="s">
        <v>79</v>
      </c>
      <c r="AW828" s="13" t="s">
        <v>34</v>
      </c>
      <c r="AX828" s="13" t="s">
        <v>72</v>
      </c>
      <c r="AY828" s="242" t="s">
        <v>144</v>
      </c>
    </row>
    <row r="829" spans="1:51" s="13" customFormat="1" ht="12">
      <c r="A829" s="13"/>
      <c r="B829" s="233"/>
      <c r="C829" s="234"/>
      <c r="D829" s="228" t="s">
        <v>155</v>
      </c>
      <c r="E829" s="235" t="s">
        <v>19</v>
      </c>
      <c r="F829" s="236" t="s">
        <v>897</v>
      </c>
      <c r="G829" s="234"/>
      <c r="H829" s="235" t="s">
        <v>19</v>
      </c>
      <c r="I829" s="237"/>
      <c r="J829" s="234"/>
      <c r="K829" s="234"/>
      <c r="L829" s="238"/>
      <c r="M829" s="239"/>
      <c r="N829" s="240"/>
      <c r="O829" s="240"/>
      <c r="P829" s="240"/>
      <c r="Q829" s="240"/>
      <c r="R829" s="240"/>
      <c r="S829" s="240"/>
      <c r="T829" s="24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2" t="s">
        <v>155</v>
      </c>
      <c r="AU829" s="242" t="s">
        <v>81</v>
      </c>
      <c r="AV829" s="13" t="s">
        <v>79</v>
      </c>
      <c r="AW829" s="13" t="s">
        <v>34</v>
      </c>
      <c r="AX829" s="13" t="s">
        <v>72</v>
      </c>
      <c r="AY829" s="242" t="s">
        <v>144</v>
      </c>
    </row>
    <row r="830" spans="1:51" s="14" customFormat="1" ht="12">
      <c r="A830" s="14"/>
      <c r="B830" s="243"/>
      <c r="C830" s="244"/>
      <c r="D830" s="228" t="s">
        <v>155</v>
      </c>
      <c r="E830" s="245" t="s">
        <v>19</v>
      </c>
      <c r="F830" s="246" t="s">
        <v>898</v>
      </c>
      <c r="G830" s="244"/>
      <c r="H830" s="247">
        <v>15.114</v>
      </c>
      <c r="I830" s="248"/>
      <c r="J830" s="244"/>
      <c r="K830" s="244"/>
      <c r="L830" s="249"/>
      <c r="M830" s="250"/>
      <c r="N830" s="251"/>
      <c r="O830" s="251"/>
      <c r="P830" s="251"/>
      <c r="Q830" s="251"/>
      <c r="R830" s="251"/>
      <c r="S830" s="251"/>
      <c r="T830" s="25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3" t="s">
        <v>155</v>
      </c>
      <c r="AU830" s="253" t="s">
        <v>81</v>
      </c>
      <c r="AV830" s="14" t="s">
        <v>81</v>
      </c>
      <c r="AW830" s="14" t="s">
        <v>34</v>
      </c>
      <c r="AX830" s="14" t="s">
        <v>72</v>
      </c>
      <c r="AY830" s="253" t="s">
        <v>144</v>
      </c>
    </row>
    <row r="831" spans="1:51" s="14" customFormat="1" ht="12">
      <c r="A831" s="14"/>
      <c r="B831" s="243"/>
      <c r="C831" s="244"/>
      <c r="D831" s="228" t="s">
        <v>155</v>
      </c>
      <c r="E831" s="245" t="s">
        <v>19</v>
      </c>
      <c r="F831" s="246" t="s">
        <v>899</v>
      </c>
      <c r="G831" s="244"/>
      <c r="H831" s="247">
        <v>15.774</v>
      </c>
      <c r="I831" s="248"/>
      <c r="J831" s="244"/>
      <c r="K831" s="244"/>
      <c r="L831" s="249"/>
      <c r="M831" s="250"/>
      <c r="N831" s="251"/>
      <c r="O831" s="251"/>
      <c r="P831" s="251"/>
      <c r="Q831" s="251"/>
      <c r="R831" s="251"/>
      <c r="S831" s="251"/>
      <c r="T831" s="25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3" t="s">
        <v>155</v>
      </c>
      <c r="AU831" s="253" t="s">
        <v>81</v>
      </c>
      <c r="AV831" s="14" t="s">
        <v>81</v>
      </c>
      <c r="AW831" s="14" t="s">
        <v>34</v>
      </c>
      <c r="AX831" s="14" t="s">
        <v>72</v>
      </c>
      <c r="AY831" s="253" t="s">
        <v>144</v>
      </c>
    </row>
    <row r="832" spans="1:51" s="13" customFormat="1" ht="12">
      <c r="A832" s="13"/>
      <c r="B832" s="233"/>
      <c r="C832" s="234"/>
      <c r="D832" s="228" t="s">
        <v>155</v>
      </c>
      <c r="E832" s="235" t="s">
        <v>19</v>
      </c>
      <c r="F832" s="236" t="s">
        <v>900</v>
      </c>
      <c r="G832" s="234"/>
      <c r="H832" s="235" t="s">
        <v>19</v>
      </c>
      <c r="I832" s="237"/>
      <c r="J832" s="234"/>
      <c r="K832" s="234"/>
      <c r="L832" s="238"/>
      <c r="M832" s="239"/>
      <c r="N832" s="240"/>
      <c r="O832" s="240"/>
      <c r="P832" s="240"/>
      <c r="Q832" s="240"/>
      <c r="R832" s="240"/>
      <c r="S832" s="240"/>
      <c r="T832" s="241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2" t="s">
        <v>155</v>
      </c>
      <c r="AU832" s="242" t="s">
        <v>81</v>
      </c>
      <c r="AV832" s="13" t="s">
        <v>79</v>
      </c>
      <c r="AW832" s="13" t="s">
        <v>34</v>
      </c>
      <c r="AX832" s="13" t="s">
        <v>72</v>
      </c>
      <c r="AY832" s="242" t="s">
        <v>144</v>
      </c>
    </row>
    <row r="833" spans="1:51" s="14" customFormat="1" ht="12">
      <c r="A833" s="14"/>
      <c r="B833" s="243"/>
      <c r="C833" s="244"/>
      <c r="D833" s="228" t="s">
        <v>155</v>
      </c>
      <c r="E833" s="245" t="s">
        <v>19</v>
      </c>
      <c r="F833" s="246" t="s">
        <v>901</v>
      </c>
      <c r="G833" s="244"/>
      <c r="H833" s="247">
        <v>7.05</v>
      </c>
      <c r="I833" s="248"/>
      <c r="J833" s="244"/>
      <c r="K833" s="244"/>
      <c r="L833" s="249"/>
      <c r="M833" s="250"/>
      <c r="N833" s="251"/>
      <c r="O833" s="251"/>
      <c r="P833" s="251"/>
      <c r="Q833" s="251"/>
      <c r="R833" s="251"/>
      <c r="S833" s="251"/>
      <c r="T833" s="252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3" t="s">
        <v>155</v>
      </c>
      <c r="AU833" s="253" t="s">
        <v>81</v>
      </c>
      <c r="AV833" s="14" t="s">
        <v>81</v>
      </c>
      <c r="AW833" s="14" t="s">
        <v>34</v>
      </c>
      <c r="AX833" s="14" t="s">
        <v>72</v>
      </c>
      <c r="AY833" s="253" t="s">
        <v>144</v>
      </c>
    </row>
    <row r="834" spans="1:51" s="13" customFormat="1" ht="12">
      <c r="A834" s="13"/>
      <c r="B834" s="233"/>
      <c r="C834" s="234"/>
      <c r="D834" s="228" t="s">
        <v>155</v>
      </c>
      <c r="E834" s="235" t="s">
        <v>19</v>
      </c>
      <c r="F834" s="236" t="s">
        <v>902</v>
      </c>
      <c r="G834" s="234"/>
      <c r="H834" s="235" t="s">
        <v>19</v>
      </c>
      <c r="I834" s="237"/>
      <c r="J834" s="234"/>
      <c r="K834" s="234"/>
      <c r="L834" s="238"/>
      <c r="M834" s="239"/>
      <c r="N834" s="240"/>
      <c r="O834" s="240"/>
      <c r="P834" s="240"/>
      <c r="Q834" s="240"/>
      <c r="R834" s="240"/>
      <c r="S834" s="240"/>
      <c r="T834" s="241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2" t="s">
        <v>155</v>
      </c>
      <c r="AU834" s="242" t="s">
        <v>81</v>
      </c>
      <c r="AV834" s="13" t="s">
        <v>79</v>
      </c>
      <c r="AW834" s="13" t="s">
        <v>34</v>
      </c>
      <c r="AX834" s="13" t="s">
        <v>72</v>
      </c>
      <c r="AY834" s="242" t="s">
        <v>144</v>
      </c>
    </row>
    <row r="835" spans="1:51" s="14" customFormat="1" ht="12">
      <c r="A835" s="14"/>
      <c r="B835" s="243"/>
      <c r="C835" s="244"/>
      <c r="D835" s="228" t="s">
        <v>155</v>
      </c>
      <c r="E835" s="245" t="s">
        <v>19</v>
      </c>
      <c r="F835" s="246" t="s">
        <v>903</v>
      </c>
      <c r="G835" s="244"/>
      <c r="H835" s="247">
        <v>3.12</v>
      </c>
      <c r="I835" s="248"/>
      <c r="J835" s="244"/>
      <c r="K835" s="244"/>
      <c r="L835" s="249"/>
      <c r="M835" s="250"/>
      <c r="N835" s="251"/>
      <c r="O835" s="251"/>
      <c r="P835" s="251"/>
      <c r="Q835" s="251"/>
      <c r="R835" s="251"/>
      <c r="S835" s="251"/>
      <c r="T835" s="252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3" t="s">
        <v>155</v>
      </c>
      <c r="AU835" s="253" t="s">
        <v>81</v>
      </c>
      <c r="AV835" s="14" t="s">
        <v>81</v>
      </c>
      <c r="AW835" s="14" t="s">
        <v>34</v>
      </c>
      <c r="AX835" s="14" t="s">
        <v>72</v>
      </c>
      <c r="AY835" s="253" t="s">
        <v>144</v>
      </c>
    </row>
    <row r="836" spans="1:51" s="15" customFormat="1" ht="12">
      <c r="A836" s="15"/>
      <c r="B836" s="254"/>
      <c r="C836" s="255"/>
      <c r="D836" s="228" t="s">
        <v>155</v>
      </c>
      <c r="E836" s="256" t="s">
        <v>19</v>
      </c>
      <c r="F836" s="257" t="s">
        <v>158</v>
      </c>
      <c r="G836" s="255"/>
      <c r="H836" s="258">
        <v>306.058</v>
      </c>
      <c r="I836" s="259"/>
      <c r="J836" s="255"/>
      <c r="K836" s="255"/>
      <c r="L836" s="260"/>
      <c r="M836" s="261"/>
      <c r="N836" s="262"/>
      <c r="O836" s="262"/>
      <c r="P836" s="262"/>
      <c r="Q836" s="262"/>
      <c r="R836" s="262"/>
      <c r="S836" s="262"/>
      <c r="T836" s="263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4" t="s">
        <v>155</v>
      </c>
      <c r="AU836" s="264" t="s">
        <v>81</v>
      </c>
      <c r="AV836" s="15" t="s">
        <v>151</v>
      </c>
      <c r="AW836" s="15" t="s">
        <v>34</v>
      </c>
      <c r="AX836" s="15" t="s">
        <v>79</v>
      </c>
      <c r="AY836" s="264" t="s">
        <v>144</v>
      </c>
    </row>
    <row r="837" spans="1:65" s="2" customFormat="1" ht="14.4" customHeight="1">
      <c r="A837" s="40"/>
      <c r="B837" s="41"/>
      <c r="C837" s="215" t="s">
        <v>904</v>
      </c>
      <c r="D837" s="215" t="s">
        <v>146</v>
      </c>
      <c r="E837" s="216" t="s">
        <v>905</v>
      </c>
      <c r="F837" s="217" t="s">
        <v>906</v>
      </c>
      <c r="G837" s="218" t="s">
        <v>236</v>
      </c>
      <c r="H837" s="219">
        <v>152</v>
      </c>
      <c r="I837" s="220"/>
      <c r="J837" s="221">
        <f>ROUND(I837*H837,2)</f>
        <v>0</v>
      </c>
      <c r="K837" s="217" t="s">
        <v>19</v>
      </c>
      <c r="L837" s="46"/>
      <c r="M837" s="222" t="s">
        <v>19</v>
      </c>
      <c r="N837" s="223" t="s">
        <v>43</v>
      </c>
      <c r="O837" s="86"/>
      <c r="P837" s="224">
        <f>O837*H837</f>
        <v>0</v>
      </c>
      <c r="Q837" s="224">
        <v>0</v>
      </c>
      <c r="R837" s="224">
        <f>Q837*H837</f>
        <v>0</v>
      </c>
      <c r="S837" s="224">
        <v>0</v>
      </c>
      <c r="T837" s="225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26" t="s">
        <v>151</v>
      </c>
      <c r="AT837" s="226" t="s">
        <v>146</v>
      </c>
      <c r="AU837" s="226" t="s">
        <v>81</v>
      </c>
      <c r="AY837" s="19" t="s">
        <v>144</v>
      </c>
      <c r="BE837" s="227">
        <f>IF(N837="základní",J837,0)</f>
        <v>0</v>
      </c>
      <c r="BF837" s="227">
        <f>IF(N837="snížená",J837,0)</f>
        <v>0</v>
      </c>
      <c r="BG837" s="227">
        <f>IF(N837="zákl. přenesená",J837,0)</f>
        <v>0</v>
      </c>
      <c r="BH837" s="227">
        <f>IF(N837="sníž. přenesená",J837,0)</f>
        <v>0</v>
      </c>
      <c r="BI837" s="227">
        <f>IF(N837="nulová",J837,0)</f>
        <v>0</v>
      </c>
      <c r="BJ837" s="19" t="s">
        <v>79</v>
      </c>
      <c r="BK837" s="227">
        <f>ROUND(I837*H837,2)</f>
        <v>0</v>
      </c>
      <c r="BL837" s="19" t="s">
        <v>151</v>
      </c>
      <c r="BM837" s="226" t="s">
        <v>907</v>
      </c>
    </row>
    <row r="838" spans="1:47" s="2" customFormat="1" ht="12">
      <c r="A838" s="40"/>
      <c r="B838" s="41"/>
      <c r="C838" s="42"/>
      <c r="D838" s="228" t="s">
        <v>153</v>
      </c>
      <c r="E838" s="42"/>
      <c r="F838" s="229" t="s">
        <v>906</v>
      </c>
      <c r="G838" s="42"/>
      <c r="H838" s="42"/>
      <c r="I838" s="230"/>
      <c r="J838" s="42"/>
      <c r="K838" s="42"/>
      <c r="L838" s="46"/>
      <c r="M838" s="231"/>
      <c r="N838" s="232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153</v>
      </c>
      <c r="AU838" s="19" t="s">
        <v>81</v>
      </c>
    </row>
    <row r="839" spans="1:47" s="2" customFormat="1" ht="12">
      <c r="A839" s="40"/>
      <c r="B839" s="41"/>
      <c r="C839" s="42"/>
      <c r="D839" s="228" t="s">
        <v>466</v>
      </c>
      <c r="E839" s="42"/>
      <c r="F839" s="276" t="s">
        <v>908</v>
      </c>
      <c r="G839" s="42"/>
      <c r="H839" s="42"/>
      <c r="I839" s="230"/>
      <c r="J839" s="42"/>
      <c r="K839" s="42"/>
      <c r="L839" s="46"/>
      <c r="M839" s="231"/>
      <c r="N839" s="232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9" t="s">
        <v>466</v>
      </c>
      <c r="AU839" s="19" t="s">
        <v>81</v>
      </c>
    </row>
    <row r="840" spans="1:51" s="13" customFormat="1" ht="12">
      <c r="A840" s="13"/>
      <c r="B840" s="233"/>
      <c r="C840" s="234"/>
      <c r="D840" s="228" t="s">
        <v>155</v>
      </c>
      <c r="E840" s="235" t="s">
        <v>19</v>
      </c>
      <c r="F840" s="236" t="s">
        <v>909</v>
      </c>
      <c r="G840" s="234"/>
      <c r="H840" s="235" t="s">
        <v>19</v>
      </c>
      <c r="I840" s="237"/>
      <c r="J840" s="234"/>
      <c r="K840" s="234"/>
      <c r="L840" s="238"/>
      <c r="M840" s="239"/>
      <c r="N840" s="240"/>
      <c r="O840" s="240"/>
      <c r="P840" s="240"/>
      <c r="Q840" s="240"/>
      <c r="R840" s="240"/>
      <c r="S840" s="240"/>
      <c r="T840" s="24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2" t="s">
        <v>155</v>
      </c>
      <c r="AU840" s="242" t="s">
        <v>81</v>
      </c>
      <c r="AV840" s="13" t="s">
        <v>79</v>
      </c>
      <c r="AW840" s="13" t="s">
        <v>34</v>
      </c>
      <c r="AX840" s="13" t="s">
        <v>72</v>
      </c>
      <c r="AY840" s="242" t="s">
        <v>144</v>
      </c>
    </row>
    <row r="841" spans="1:51" s="13" customFormat="1" ht="12">
      <c r="A841" s="13"/>
      <c r="B841" s="233"/>
      <c r="C841" s="234"/>
      <c r="D841" s="228" t="s">
        <v>155</v>
      </c>
      <c r="E841" s="235" t="s">
        <v>19</v>
      </c>
      <c r="F841" s="236" t="s">
        <v>910</v>
      </c>
      <c r="G841" s="234"/>
      <c r="H841" s="235" t="s">
        <v>19</v>
      </c>
      <c r="I841" s="237"/>
      <c r="J841" s="234"/>
      <c r="K841" s="234"/>
      <c r="L841" s="238"/>
      <c r="M841" s="239"/>
      <c r="N841" s="240"/>
      <c r="O841" s="240"/>
      <c r="P841" s="240"/>
      <c r="Q841" s="240"/>
      <c r="R841" s="240"/>
      <c r="S841" s="240"/>
      <c r="T841" s="241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42" t="s">
        <v>155</v>
      </c>
      <c r="AU841" s="242" t="s">
        <v>81</v>
      </c>
      <c r="AV841" s="13" t="s">
        <v>79</v>
      </c>
      <c r="AW841" s="13" t="s">
        <v>34</v>
      </c>
      <c r="AX841" s="13" t="s">
        <v>72</v>
      </c>
      <c r="AY841" s="242" t="s">
        <v>144</v>
      </c>
    </row>
    <row r="842" spans="1:51" s="14" customFormat="1" ht="12">
      <c r="A842" s="14"/>
      <c r="B842" s="243"/>
      <c r="C842" s="244"/>
      <c r="D842" s="228" t="s">
        <v>155</v>
      </c>
      <c r="E842" s="245" t="s">
        <v>19</v>
      </c>
      <c r="F842" s="246" t="s">
        <v>911</v>
      </c>
      <c r="G842" s="244"/>
      <c r="H842" s="247">
        <v>152</v>
      </c>
      <c r="I842" s="248"/>
      <c r="J842" s="244"/>
      <c r="K842" s="244"/>
      <c r="L842" s="249"/>
      <c r="M842" s="250"/>
      <c r="N842" s="251"/>
      <c r="O842" s="251"/>
      <c r="P842" s="251"/>
      <c r="Q842" s="251"/>
      <c r="R842" s="251"/>
      <c r="S842" s="251"/>
      <c r="T842" s="252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3" t="s">
        <v>155</v>
      </c>
      <c r="AU842" s="253" t="s">
        <v>81</v>
      </c>
      <c r="AV842" s="14" t="s">
        <v>81</v>
      </c>
      <c r="AW842" s="14" t="s">
        <v>34</v>
      </c>
      <c r="AX842" s="14" t="s">
        <v>72</v>
      </c>
      <c r="AY842" s="253" t="s">
        <v>144</v>
      </c>
    </row>
    <row r="843" spans="1:51" s="15" customFormat="1" ht="12">
      <c r="A843" s="15"/>
      <c r="B843" s="254"/>
      <c r="C843" s="255"/>
      <c r="D843" s="228" t="s">
        <v>155</v>
      </c>
      <c r="E843" s="256" t="s">
        <v>19</v>
      </c>
      <c r="F843" s="257" t="s">
        <v>158</v>
      </c>
      <c r="G843" s="255"/>
      <c r="H843" s="258">
        <v>152</v>
      </c>
      <c r="I843" s="259"/>
      <c r="J843" s="255"/>
      <c r="K843" s="255"/>
      <c r="L843" s="260"/>
      <c r="M843" s="261"/>
      <c r="N843" s="262"/>
      <c r="O843" s="262"/>
      <c r="P843" s="262"/>
      <c r="Q843" s="262"/>
      <c r="R843" s="262"/>
      <c r="S843" s="262"/>
      <c r="T843" s="263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64" t="s">
        <v>155</v>
      </c>
      <c r="AU843" s="264" t="s">
        <v>81</v>
      </c>
      <c r="AV843" s="15" t="s">
        <v>151</v>
      </c>
      <c r="AW843" s="15" t="s">
        <v>34</v>
      </c>
      <c r="AX843" s="15" t="s">
        <v>79</v>
      </c>
      <c r="AY843" s="264" t="s">
        <v>144</v>
      </c>
    </row>
    <row r="844" spans="1:65" s="2" customFormat="1" ht="14.4" customHeight="1">
      <c r="A844" s="40"/>
      <c r="B844" s="41"/>
      <c r="C844" s="215" t="s">
        <v>912</v>
      </c>
      <c r="D844" s="215" t="s">
        <v>146</v>
      </c>
      <c r="E844" s="216" t="s">
        <v>913</v>
      </c>
      <c r="F844" s="217" t="s">
        <v>914</v>
      </c>
      <c r="G844" s="218" t="s">
        <v>149</v>
      </c>
      <c r="H844" s="219">
        <v>215.4</v>
      </c>
      <c r="I844" s="220"/>
      <c r="J844" s="221">
        <f>ROUND(I844*H844,2)</f>
        <v>0</v>
      </c>
      <c r="K844" s="217" t="s">
        <v>150</v>
      </c>
      <c r="L844" s="46"/>
      <c r="M844" s="222" t="s">
        <v>19</v>
      </c>
      <c r="N844" s="223" t="s">
        <v>43</v>
      </c>
      <c r="O844" s="86"/>
      <c r="P844" s="224">
        <f>O844*H844</f>
        <v>0</v>
      </c>
      <c r="Q844" s="224">
        <v>0</v>
      </c>
      <c r="R844" s="224">
        <f>Q844*H844</f>
        <v>0</v>
      </c>
      <c r="S844" s="224">
        <v>0</v>
      </c>
      <c r="T844" s="225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26" t="s">
        <v>151</v>
      </c>
      <c r="AT844" s="226" t="s">
        <v>146</v>
      </c>
      <c r="AU844" s="226" t="s">
        <v>81</v>
      </c>
      <c r="AY844" s="19" t="s">
        <v>144</v>
      </c>
      <c r="BE844" s="227">
        <f>IF(N844="základní",J844,0)</f>
        <v>0</v>
      </c>
      <c r="BF844" s="227">
        <f>IF(N844="snížená",J844,0)</f>
        <v>0</v>
      </c>
      <c r="BG844" s="227">
        <f>IF(N844="zákl. přenesená",J844,0)</f>
        <v>0</v>
      </c>
      <c r="BH844" s="227">
        <f>IF(N844="sníž. přenesená",J844,0)</f>
        <v>0</v>
      </c>
      <c r="BI844" s="227">
        <f>IF(N844="nulová",J844,0)</f>
        <v>0</v>
      </c>
      <c r="BJ844" s="19" t="s">
        <v>79</v>
      </c>
      <c r="BK844" s="227">
        <f>ROUND(I844*H844,2)</f>
        <v>0</v>
      </c>
      <c r="BL844" s="19" t="s">
        <v>151</v>
      </c>
      <c r="BM844" s="226" t="s">
        <v>915</v>
      </c>
    </row>
    <row r="845" spans="1:47" s="2" customFormat="1" ht="12">
      <c r="A845" s="40"/>
      <c r="B845" s="41"/>
      <c r="C845" s="42"/>
      <c r="D845" s="228" t="s">
        <v>153</v>
      </c>
      <c r="E845" s="42"/>
      <c r="F845" s="229" t="s">
        <v>916</v>
      </c>
      <c r="G845" s="42"/>
      <c r="H845" s="42"/>
      <c r="I845" s="230"/>
      <c r="J845" s="42"/>
      <c r="K845" s="42"/>
      <c r="L845" s="46"/>
      <c r="M845" s="231"/>
      <c r="N845" s="232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153</v>
      </c>
      <c r="AU845" s="19" t="s">
        <v>81</v>
      </c>
    </row>
    <row r="846" spans="1:51" s="13" customFormat="1" ht="12">
      <c r="A846" s="13"/>
      <c r="B846" s="233"/>
      <c r="C846" s="234"/>
      <c r="D846" s="228" t="s">
        <v>155</v>
      </c>
      <c r="E846" s="235" t="s">
        <v>19</v>
      </c>
      <c r="F846" s="236" t="s">
        <v>228</v>
      </c>
      <c r="G846" s="234"/>
      <c r="H846" s="235" t="s">
        <v>19</v>
      </c>
      <c r="I846" s="237"/>
      <c r="J846" s="234"/>
      <c r="K846" s="234"/>
      <c r="L846" s="238"/>
      <c r="M846" s="239"/>
      <c r="N846" s="240"/>
      <c r="O846" s="240"/>
      <c r="P846" s="240"/>
      <c r="Q846" s="240"/>
      <c r="R846" s="240"/>
      <c r="S846" s="240"/>
      <c r="T846" s="24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2" t="s">
        <v>155</v>
      </c>
      <c r="AU846" s="242" t="s">
        <v>81</v>
      </c>
      <c r="AV846" s="13" t="s">
        <v>79</v>
      </c>
      <c r="AW846" s="13" t="s">
        <v>34</v>
      </c>
      <c r="AX846" s="13" t="s">
        <v>72</v>
      </c>
      <c r="AY846" s="242" t="s">
        <v>144</v>
      </c>
    </row>
    <row r="847" spans="1:51" s="14" customFormat="1" ht="12">
      <c r="A847" s="14"/>
      <c r="B847" s="243"/>
      <c r="C847" s="244"/>
      <c r="D847" s="228" t="s">
        <v>155</v>
      </c>
      <c r="E847" s="245" t="s">
        <v>19</v>
      </c>
      <c r="F847" s="246" t="s">
        <v>917</v>
      </c>
      <c r="G847" s="244"/>
      <c r="H847" s="247">
        <v>205</v>
      </c>
      <c r="I847" s="248"/>
      <c r="J847" s="244"/>
      <c r="K847" s="244"/>
      <c r="L847" s="249"/>
      <c r="M847" s="250"/>
      <c r="N847" s="251"/>
      <c r="O847" s="251"/>
      <c r="P847" s="251"/>
      <c r="Q847" s="251"/>
      <c r="R847" s="251"/>
      <c r="S847" s="251"/>
      <c r="T847" s="252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3" t="s">
        <v>155</v>
      </c>
      <c r="AU847" s="253" t="s">
        <v>81</v>
      </c>
      <c r="AV847" s="14" t="s">
        <v>81</v>
      </c>
      <c r="AW847" s="14" t="s">
        <v>34</v>
      </c>
      <c r="AX847" s="14" t="s">
        <v>72</v>
      </c>
      <c r="AY847" s="253" t="s">
        <v>144</v>
      </c>
    </row>
    <row r="848" spans="1:51" s="13" customFormat="1" ht="12">
      <c r="A848" s="13"/>
      <c r="B848" s="233"/>
      <c r="C848" s="234"/>
      <c r="D848" s="228" t="s">
        <v>155</v>
      </c>
      <c r="E848" s="235" t="s">
        <v>19</v>
      </c>
      <c r="F848" s="236" t="s">
        <v>918</v>
      </c>
      <c r="G848" s="234"/>
      <c r="H848" s="235" t="s">
        <v>19</v>
      </c>
      <c r="I848" s="237"/>
      <c r="J848" s="234"/>
      <c r="K848" s="234"/>
      <c r="L848" s="238"/>
      <c r="M848" s="239"/>
      <c r="N848" s="240"/>
      <c r="O848" s="240"/>
      <c r="P848" s="240"/>
      <c r="Q848" s="240"/>
      <c r="R848" s="240"/>
      <c r="S848" s="240"/>
      <c r="T848" s="241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42" t="s">
        <v>155</v>
      </c>
      <c r="AU848" s="242" t="s">
        <v>81</v>
      </c>
      <c r="AV848" s="13" t="s">
        <v>79</v>
      </c>
      <c r="AW848" s="13" t="s">
        <v>34</v>
      </c>
      <c r="AX848" s="13" t="s">
        <v>72</v>
      </c>
      <c r="AY848" s="242" t="s">
        <v>144</v>
      </c>
    </row>
    <row r="849" spans="1:51" s="14" customFormat="1" ht="12">
      <c r="A849" s="14"/>
      <c r="B849" s="243"/>
      <c r="C849" s="244"/>
      <c r="D849" s="228" t="s">
        <v>155</v>
      </c>
      <c r="E849" s="245" t="s">
        <v>19</v>
      </c>
      <c r="F849" s="246" t="s">
        <v>919</v>
      </c>
      <c r="G849" s="244"/>
      <c r="H849" s="247">
        <v>10.4</v>
      </c>
      <c r="I849" s="248"/>
      <c r="J849" s="244"/>
      <c r="K849" s="244"/>
      <c r="L849" s="249"/>
      <c r="M849" s="250"/>
      <c r="N849" s="251"/>
      <c r="O849" s="251"/>
      <c r="P849" s="251"/>
      <c r="Q849" s="251"/>
      <c r="R849" s="251"/>
      <c r="S849" s="251"/>
      <c r="T849" s="252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3" t="s">
        <v>155</v>
      </c>
      <c r="AU849" s="253" t="s">
        <v>81</v>
      </c>
      <c r="AV849" s="14" t="s">
        <v>81</v>
      </c>
      <c r="AW849" s="14" t="s">
        <v>34</v>
      </c>
      <c r="AX849" s="14" t="s">
        <v>72</v>
      </c>
      <c r="AY849" s="253" t="s">
        <v>144</v>
      </c>
    </row>
    <row r="850" spans="1:51" s="15" customFormat="1" ht="12">
      <c r="A850" s="15"/>
      <c r="B850" s="254"/>
      <c r="C850" s="255"/>
      <c r="D850" s="228" t="s">
        <v>155</v>
      </c>
      <c r="E850" s="256" t="s">
        <v>19</v>
      </c>
      <c r="F850" s="257" t="s">
        <v>158</v>
      </c>
      <c r="G850" s="255"/>
      <c r="H850" s="258">
        <v>215.4</v>
      </c>
      <c r="I850" s="259"/>
      <c r="J850" s="255"/>
      <c r="K850" s="255"/>
      <c r="L850" s="260"/>
      <c r="M850" s="261"/>
      <c r="N850" s="262"/>
      <c r="O850" s="262"/>
      <c r="P850" s="262"/>
      <c r="Q850" s="262"/>
      <c r="R850" s="262"/>
      <c r="S850" s="262"/>
      <c r="T850" s="263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64" t="s">
        <v>155</v>
      </c>
      <c r="AU850" s="264" t="s">
        <v>81</v>
      </c>
      <c r="AV850" s="15" t="s">
        <v>151</v>
      </c>
      <c r="AW850" s="15" t="s">
        <v>34</v>
      </c>
      <c r="AX850" s="15" t="s">
        <v>79</v>
      </c>
      <c r="AY850" s="264" t="s">
        <v>144</v>
      </c>
    </row>
    <row r="851" spans="1:65" s="2" customFormat="1" ht="14.4" customHeight="1">
      <c r="A851" s="40"/>
      <c r="B851" s="41"/>
      <c r="C851" s="215" t="s">
        <v>920</v>
      </c>
      <c r="D851" s="215" t="s">
        <v>146</v>
      </c>
      <c r="E851" s="216" t="s">
        <v>921</v>
      </c>
      <c r="F851" s="217" t="s">
        <v>922</v>
      </c>
      <c r="G851" s="218" t="s">
        <v>236</v>
      </c>
      <c r="H851" s="219">
        <v>130</v>
      </c>
      <c r="I851" s="220"/>
      <c r="J851" s="221">
        <f>ROUND(I851*H851,2)</f>
        <v>0</v>
      </c>
      <c r="K851" s="217" t="s">
        <v>150</v>
      </c>
      <c r="L851" s="46"/>
      <c r="M851" s="222" t="s">
        <v>19</v>
      </c>
      <c r="N851" s="223" t="s">
        <v>43</v>
      </c>
      <c r="O851" s="86"/>
      <c r="P851" s="224">
        <f>O851*H851</f>
        <v>0</v>
      </c>
      <c r="Q851" s="224">
        <v>1.9968</v>
      </c>
      <c r="R851" s="224">
        <f>Q851*H851</f>
        <v>259.584</v>
      </c>
      <c r="S851" s="224">
        <v>0</v>
      </c>
      <c r="T851" s="225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6" t="s">
        <v>151</v>
      </c>
      <c r="AT851" s="226" t="s">
        <v>146</v>
      </c>
      <c r="AU851" s="226" t="s">
        <v>81</v>
      </c>
      <c r="AY851" s="19" t="s">
        <v>144</v>
      </c>
      <c r="BE851" s="227">
        <f>IF(N851="základní",J851,0)</f>
        <v>0</v>
      </c>
      <c r="BF851" s="227">
        <f>IF(N851="snížená",J851,0)</f>
        <v>0</v>
      </c>
      <c r="BG851" s="227">
        <f>IF(N851="zákl. přenesená",J851,0)</f>
        <v>0</v>
      </c>
      <c r="BH851" s="227">
        <f>IF(N851="sníž. přenesená",J851,0)</f>
        <v>0</v>
      </c>
      <c r="BI851" s="227">
        <f>IF(N851="nulová",J851,0)</f>
        <v>0</v>
      </c>
      <c r="BJ851" s="19" t="s">
        <v>79</v>
      </c>
      <c r="BK851" s="227">
        <f>ROUND(I851*H851,2)</f>
        <v>0</v>
      </c>
      <c r="BL851" s="19" t="s">
        <v>151</v>
      </c>
      <c r="BM851" s="226" t="s">
        <v>923</v>
      </c>
    </row>
    <row r="852" spans="1:47" s="2" customFormat="1" ht="12">
      <c r="A852" s="40"/>
      <c r="B852" s="41"/>
      <c r="C852" s="42"/>
      <c r="D852" s="228" t="s">
        <v>153</v>
      </c>
      <c r="E852" s="42"/>
      <c r="F852" s="229" t="s">
        <v>924</v>
      </c>
      <c r="G852" s="42"/>
      <c r="H852" s="42"/>
      <c r="I852" s="230"/>
      <c r="J852" s="42"/>
      <c r="K852" s="42"/>
      <c r="L852" s="46"/>
      <c r="M852" s="231"/>
      <c r="N852" s="232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153</v>
      </c>
      <c r="AU852" s="19" t="s">
        <v>81</v>
      </c>
    </row>
    <row r="853" spans="1:51" s="13" customFormat="1" ht="12">
      <c r="A853" s="13"/>
      <c r="B853" s="233"/>
      <c r="C853" s="234"/>
      <c r="D853" s="228" t="s">
        <v>155</v>
      </c>
      <c r="E853" s="235" t="s">
        <v>19</v>
      </c>
      <c r="F853" s="236" t="s">
        <v>925</v>
      </c>
      <c r="G853" s="234"/>
      <c r="H853" s="235" t="s">
        <v>19</v>
      </c>
      <c r="I853" s="237"/>
      <c r="J853" s="234"/>
      <c r="K853" s="234"/>
      <c r="L853" s="238"/>
      <c r="M853" s="239"/>
      <c r="N853" s="240"/>
      <c r="O853" s="240"/>
      <c r="P853" s="240"/>
      <c r="Q853" s="240"/>
      <c r="R853" s="240"/>
      <c r="S853" s="240"/>
      <c r="T853" s="241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2" t="s">
        <v>155</v>
      </c>
      <c r="AU853" s="242" t="s">
        <v>81</v>
      </c>
      <c r="AV853" s="13" t="s">
        <v>79</v>
      </c>
      <c r="AW853" s="13" t="s">
        <v>34</v>
      </c>
      <c r="AX853" s="13" t="s">
        <v>72</v>
      </c>
      <c r="AY853" s="242" t="s">
        <v>144</v>
      </c>
    </row>
    <row r="854" spans="1:51" s="13" customFormat="1" ht="12">
      <c r="A854" s="13"/>
      <c r="B854" s="233"/>
      <c r="C854" s="234"/>
      <c r="D854" s="228" t="s">
        <v>155</v>
      </c>
      <c r="E854" s="235" t="s">
        <v>19</v>
      </c>
      <c r="F854" s="236" t="s">
        <v>926</v>
      </c>
      <c r="G854" s="234"/>
      <c r="H854" s="235" t="s">
        <v>19</v>
      </c>
      <c r="I854" s="237"/>
      <c r="J854" s="234"/>
      <c r="K854" s="234"/>
      <c r="L854" s="238"/>
      <c r="M854" s="239"/>
      <c r="N854" s="240"/>
      <c r="O854" s="240"/>
      <c r="P854" s="240"/>
      <c r="Q854" s="240"/>
      <c r="R854" s="240"/>
      <c r="S854" s="240"/>
      <c r="T854" s="24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2" t="s">
        <v>155</v>
      </c>
      <c r="AU854" s="242" t="s">
        <v>81</v>
      </c>
      <c r="AV854" s="13" t="s">
        <v>79</v>
      </c>
      <c r="AW854" s="13" t="s">
        <v>34</v>
      </c>
      <c r="AX854" s="13" t="s">
        <v>72</v>
      </c>
      <c r="AY854" s="242" t="s">
        <v>144</v>
      </c>
    </row>
    <row r="855" spans="1:51" s="14" customFormat="1" ht="12">
      <c r="A855" s="14"/>
      <c r="B855" s="243"/>
      <c r="C855" s="244"/>
      <c r="D855" s="228" t="s">
        <v>155</v>
      </c>
      <c r="E855" s="245" t="s">
        <v>19</v>
      </c>
      <c r="F855" s="246" t="s">
        <v>927</v>
      </c>
      <c r="G855" s="244"/>
      <c r="H855" s="247">
        <v>130</v>
      </c>
      <c r="I855" s="248"/>
      <c r="J855" s="244"/>
      <c r="K855" s="244"/>
      <c r="L855" s="249"/>
      <c r="M855" s="250"/>
      <c r="N855" s="251"/>
      <c r="O855" s="251"/>
      <c r="P855" s="251"/>
      <c r="Q855" s="251"/>
      <c r="R855" s="251"/>
      <c r="S855" s="251"/>
      <c r="T855" s="252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3" t="s">
        <v>155</v>
      </c>
      <c r="AU855" s="253" t="s">
        <v>81</v>
      </c>
      <c r="AV855" s="14" t="s">
        <v>81</v>
      </c>
      <c r="AW855" s="14" t="s">
        <v>34</v>
      </c>
      <c r="AX855" s="14" t="s">
        <v>72</v>
      </c>
      <c r="AY855" s="253" t="s">
        <v>144</v>
      </c>
    </row>
    <row r="856" spans="1:51" s="15" customFormat="1" ht="12">
      <c r="A856" s="15"/>
      <c r="B856" s="254"/>
      <c r="C856" s="255"/>
      <c r="D856" s="228" t="s">
        <v>155</v>
      </c>
      <c r="E856" s="256" t="s">
        <v>19</v>
      </c>
      <c r="F856" s="257" t="s">
        <v>158</v>
      </c>
      <c r="G856" s="255"/>
      <c r="H856" s="258">
        <v>130</v>
      </c>
      <c r="I856" s="259"/>
      <c r="J856" s="255"/>
      <c r="K856" s="255"/>
      <c r="L856" s="260"/>
      <c r="M856" s="261"/>
      <c r="N856" s="262"/>
      <c r="O856" s="262"/>
      <c r="P856" s="262"/>
      <c r="Q856" s="262"/>
      <c r="R856" s="262"/>
      <c r="S856" s="262"/>
      <c r="T856" s="263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64" t="s">
        <v>155</v>
      </c>
      <c r="AU856" s="264" t="s">
        <v>81</v>
      </c>
      <c r="AV856" s="15" t="s">
        <v>151</v>
      </c>
      <c r="AW856" s="15" t="s">
        <v>34</v>
      </c>
      <c r="AX856" s="15" t="s">
        <v>79</v>
      </c>
      <c r="AY856" s="264" t="s">
        <v>144</v>
      </c>
    </row>
    <row r="857" spans="1:65" s="2" customFormat="1" ht="14.4" customHeight="1">
      <c r="A857" s="40"/>
      <c r="B857" s="41"/>
      <c r="C857" s="215" t="s">
        <v>928</v>
      </c>
      <c r="D857" s="215" t="s">
        <v>146</v>
      </c>
      <c r="E857" s="216" t="s">
        <v>929</v>
      </c>
      <c r="F857" s="217" t="s">
        <v>930</v>
      </c>
      <c r="G857" s="218" t="s">
        <v>149</v>
      </c>
      <c r="H857" s="219">
        <v>433.333</v>
      </c>
      <c r="I857" s="220"/>
      <c r="J857" s="221">
        <f>ROUND(I857*H857,2)</f>
        <v>0</v>
      </c>
      <c r="K857" s="217" t="s">
        <v>150</v>
      </c>
      <c r="L857" s="46"/>
      <c r="M857" s="222" t="s">
        <v>19</v>
      </c>
      <c r="N857" s="223" t="s">
        <v>43</v>
      </c>
      <c r="O857" s="86"/>
      <c r="P857" s="224">
        <f>O857*H857</f>
        <v>0</v>
      </c>
      <c r="Q857" s="224">
        <v>0</v>
      </c>
      <c r="R857" s="224">
        <f>Q857*H857</f>
        <v>0</v>
      </c>
      <c r="S857" s="224">
        <v>0</v>
      </c>
      <c r="T857" s="225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26" t="s">
        <v>151</v>
      </c>
      <c r="AT857" s="226" t="s">
        <v>146</v>
      </c>
      <c r="AU857" s="226" t="s">
        <v>81</v>
      </c>
      <c r="AY857" s="19" t="s">
        <v>144</v>
      </c>
      <c r="BE857" s="227">
        <f>IF(N857="základní",J857,0)</f>
        <v>0</v>
      </c>
      <c r="BF857" s="227">
        <f>IF(N857="snížená",J857,0)</f>
        <v>0</v>
      </c>
      <c r="BG857" s="227">
        <f>IF(N857="zákl. přenesená",J857,0)</f>
        <v>0</v>
      </c>
      <c r="BH857" s="227">
        <f>IF(N857="sníž. přenesená",J857,0)</f>
        <v>0</v>
      </c>
      <c r="BI857" s="227">
        <f>IF(N857="nulová",J857,0)</f>
        <v>0</v>
      </c>
      <c r="BJ857" s="19" t="s">
        <v>79</v>
      </c>
      <c r="BK857" s="227">
        <f>ROUND(I857*H857,2)</f>
        <v>0</v>
      </c>
      <c r="BL857" s="19" t="s">
        <v>151</v>
      </c>
      <c r="BM857" s="226" t="s">
        <v>931</v>
      </c>
    </row>
    <row r="858" spans="1:47" s="2" customFormat="1" ht="12">
      <c r="A858" s="40"/>
      <c r="B858" s="41"/>
      <c r="C858" s="42"/>
      <c r="D858" s="228" t="s">
        <v>153</v>
      </c>
      <c r="E858" s="42"/>
      <c r="F858" s="229" t="s">
        <v>932</v>
      </c>
      <c r="G858" s="42"/>
      <c r="H858" s="42"/>
      <c r="I858" s="230"/>
      <c r="J858" s="42"/>
      <c r="K858" s="42"/>
      <c r="L858" s="46"/>
      <c r="M858" s="231"/>
      <c r="N858" s="232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153</v>
      </c>
      <c r="AU858" s="19" t="s">
        <v>81</v>
      </c>
    </row>
    <row r="859" spans="1:51" s="13" customFormat="1" ht="12">
      <c r="A859" s="13"/>
      <c r="B859" s="233"/>
      <c r="C859" s="234"/>
      <c r="D859" s="228" t="s">
        <v>155</v>
      </c>
      <c r="E859" s="235" t="s">
        <v>19</v>
      </c>
      <c r="F859" s="236" t="s">
        <v>925</v>
      </c>
      <c r="G859" s="234"/>
      <c r="H859" s="235" t="s">
        <v>19</v>
      </c>
      <c r="I859" s="237"/>
      <c r="J859" s="234"/>
      <c r="K859" s="234"/>
      <c r="L859" s="238"/>
      <c r="M859" s="239"/>
      <c r="N859" s="240"/>
      <c r="O859" s="240"/>
      <c r="P859" s="240"/>
      <c r="Q859" s="240"/>
      <c r="R859" s="240"/>
      <c r="S859" s="240"/>
      <c r="T859" s="241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2" t="s">
        <v>155</v>
      </c>
      <c r="AU859" s="242" t="s">
        <v>81</v>
      </c>
      <c r="AV859" s="13" t="s">
        <v>79</v>
      </c>
      <c r="AW859" s="13" t="s">
        <v>34</v>
      </c>
      <c r="AX859" s="13" t="s">
        <v>72</v>
      </c>
      <c r="AY859" s="242" t="s">
        <v>144</v>
      </c>
    </row>
    <row r="860" spans="1:51" s="13" customFormat="1" ht="12">
      <c r="A860" s="13"/>
      <c r="B860" s="233"/>
      <c r="C860" s="234"/>
      <c r="D860" s="228" t="s">
        <v>155</v>
      </c>
      <c r="E860" s="235" t="s">
        <v>19</v>
      </c>
      <c r="F860" s="236" t="s">
        <v>933</v>
      </c>
      <c r="G860" s="234"/>
      <c r="H860" s="235" t="s">
        <v>19</v>
      </c>
      <c r="I860" s="237"/>
      <c r="J860" s="234"/>
      <c r="K860" s="234"/>
      <c r="L860" s="238"/>
      <c r="M860" s="239"/>
      <c r="N860" s="240"/>
      <c r="O860" s="240"/>
      <c r="P860" s="240"/>
      <c r="Q860" s="240"/>
      <c r="R860" s="240"/>
      <c r="S860" s="240"/>
      <c r="T860" s="24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2" t="s">
        <v>155</v>
      </c>
      <c r="AU860" s="242" t="s">
        <v>81</v>
      </c>
      <c r="AV860" s="13" t="s">
        <v>79</v>
      </c>
      <c r="AW860" s="13" t="s">
        <v>34</v>
      </c>
      <c r="AX860" s="13" t="s">
        <v>72</v>
      </c>
      <c r="AY860" s="242" t="s">
        <v>144</v>
      </c>
    </row>
    <row r="861" spans="1:51" s="14" customFormat="1" ht="12">
      <c r="A861" s="14"/>
      <c r="B861" s="243"/>
      <c r="C861" s="244"/>
      <c r="D861" s="228" t="s">
        <v>155</v>
      </c>
      <c r="E861" s="245" t="s">
        <v>19</v>
      </c>
      <c r="F861" s="246" t="s">
        <v>934</v>
      </c>
      <c r="G861" s="244"/>
      <c r="H861" s="247">
        <v>433.333</v>
      </c>
      <c r="I861" s="248"/>
      <c r="J861" s="244"/>
      <c r="K861" s="244"/>
      <c r="L861" s="249"/>
      <c r="M861" s="250"/>
      <c r="N861" s="251"/>
      <c r="O861" s="251"/>
      <c r="P861" s="251"/>
      <c r="Q861" s="251"/>
      <c r="R861" s="251"/>
      <c r="S861" s="251"/>
      <c r="T861" s="252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3" t="s">
        <v>155</v>
      </c>
      <c r="AU861" s="253" t="s">
        <v>81</v>
      </c>
      <c r="AV861" s="14" t="s">
        <v>81</v>
      </c>
      <c r="AW861" s="14" t="s">
        <v>34</v>
      </c>
      <c r="AX861" s="14" t="s">
        <v>72</v>
      </c>
      <c r="AY861" s="253" t="s">
        <v>144</v>
      </c>
    </row>
    <row r="862" spans="1:51" s="15" customFormat="1" ht="12">
      <c r="A862" s="15"/>
      <c r="B862" s="254"/>
      <c r="C862" s="255"/>
      <c r="D862" s="228" t="s">
        <v>155</v>
      </c>
      <c r="E862" s="256" t="s">
        <v>19</v>
      </c>
      <c r="F862" s="257" t="s">
        <v>158</v>
      </c>
      <c r="G862" s="255"/>
      <c r="H862" s="258">
        <v>433.333</v>
      </c>
      <c r="I862" s="259"/>
      <c r="J862" s="255"/>
      <c r="K862" s="255"/>
      <c r="L862" s="260"/>
      <c r="M862" s="261"/>
      <c r="N862" s="262"/>
      <c r="O862" s="262"/>
      <c r="P862" s="262"/>
      <c r="Q862" s="262"/>
      <c r="R862" s="262"/>
      <c r="S862" s="262"/>
      <c r="T862" s="263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64" t="s">
        <v>155</v>
      </c>
      <c r="AU862" s="264" t="s">
        <v>81</v>
      </c>
      <c r="AV862" s="15" t="s">
        <v>151</v>
      </c>
      <c r="AW862" s="15" t="s">
        <v>34</v>
      </c>
      <c r="AX862" s="15" t="s">
        <v>79</v>
      </c>
      <c r="AY862" s="264" t="s">
        <v>144</v>
      </c>
    </row>
    <row r="863" spans="1:65" s="2" customFormat="1" ht="14.4" customHeight="1">
      <c r="A863" s="40"/>
      <c r="B863" s="41"/>
      <c r="C863" s="215" t="s">
        <v>935</v>
      </c>
      <c r="D863" s="215" t="s">
        <v>146</v>
      </c>
      <c r="E863" s="216" t="s">
        <v>936</v>
      </c>
      <c r="F863" s="217" t="s">
        <v>937</v>
      </c>
      <c r="G863" s="218" t="s">
        <v>236</v>
      </c>
      <c r="H863" s="219">
        <v>7.95</v>
      </c>
      <c r="I863" s="220"/>
      <c r="J863" s="221">
        <f>ROUND(I863*H863,2)</f>
        <v>0</v>
      </c>
      <c r="K863" s="217" t="s">
        <v>150</v>
      </c>
      <c r="L863" s="46"/>
      <c r="M863" s="222" t="s">
        <v>19</v>
      </c>
      <c r="N863" s="223" t="s">
        <v>43</v>
      </c>
      <c r="O863" s="86"/>
      <c r="P863" s="224">
        <f>O863*H863</f>
        <v>0</v>
      </c>
      <c r="Q863" s="224">
        <v>2.16</v>
      </c>
      <c r="R863" s="224">
        <f>Q863*H863</f>
        <v>17.172</v>
      </c>
      <c r="S863" s="224">
        <v>0</v>
      </c>
      <c r="T863" s="225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6" t="s">
        <v>151</v>
      </c>
      <c r="AT863" s="226" t="s">
        <v>146</v>
      </c>
      <c r="AU863" s="226" t="s">
        <v>81</v>
      </c>
      <c r="AY863" s="19" t="s">
        <v>144</v>
      </c>
      <c r="BE863" s="227">
        <f>IF(N863="základní",J863,0)</f>
        <v>0</v>
      </c>
      <c r="BF863" s="227">
        <f>IF(N863="snížená",J863,0)</f>
        <v>0</v>
      </c>
      <c r="BG863" s="227">
        <f>IF(N863="zákl. přenesená",J863,0)</f>
        <v>0</v>
      </c>
      <c r="BH863" s="227">
        <f>IF(N863="sníž. přenesená",J863,0)</f>
        <v>0</v>
      </c>
      <c r="BI863" s="227">
        <f>IF(N863="nulová",J863,0)</f>
        <v>0</v>
      </c>
      <c r="BJ863" s="19" t="s">
        <v>79</v>
      </c>
      <c r="BK863" s="227">
        <f>ROUND(I863*H863,2)</f>
        <v>0</v>
      </c>
      <c r="BL863" s="19" t="s">
        <v>151</v>
      </c>
      <c r="BM863" s="226" t="s">
        <v>938</v>
      </c>
    </row>
    <row r="864" spans="1:47" s="2" customFormat="1" ht="12">
      <c r="A864" s="40"/>
      <c r="B864" s="41"/>
      <c r="C864" s="42"/>
      <c r="D864" s="228" t="s">
        <v>153</v>
      </c>
      <c r="E864" s="42"/>
      <c r="F864" s="229" t="s">
        <v>939</v>
      </c>
      <c r="G864" s="42"/>
      <c r="H864" s="42"/>
      <c r="I864" s="230"/>
      <c r="J864" s="42"/>
      <c r="K864" s="42"/>
      <c r="L864" s="46"/>
      <c r="M864" s="231"/>
      <c r="N864" s="232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153</v>
      </c>
      <c r="AU864" s="19" t="s">
        <v>81</v>
      </c>
    </row>
    <row r="865" spans="1:51" s="13" customFormat="1" ht="12">
      <c r="A865" s="13"/>
      <c r="B865" s="233"/>
      <c r="C865" s="234"/>
      <c r="D865" s="228" t="s">
        <v>155</v>
      </c>
      <c r="E865" s="235" t="s">
        <v>19</v>
      </c>
      <c r="F865" s="236" t="s">
        <v>830</v>
      </c>
      <c r="G865" s="234"/>
      <c r="H865" s="235" t="s">
        <v>19</v>
      </c>
      <c r="I865" s="237"/>
      <c r="J865" s="234"/>
      <c r="K865" s="234"/>
      <c r="L865" s="238"/>
      <c r="M865" s="239"/>
      <c r="N865" s="240"/>
      <c r="O865" s="240"/>
      <c r="P865" s="240"/>
      <c r="Q865" s="240"/>
      <c r="R865" s="240"/>
      <c r="S865" s="240"/>
      <c r="T865" s="241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2" t="s">
        <v>155</v>
      </c>
      <c r="AU865" s="242" t="s">
        <v>81</v>
      </c>
      <c r="AV865" s="13" t="s">
        <v>79</v>
      </c>
      <c r="AW865" s="13" t="s">
        <v>34</v>
      </c>
      <c r="AX865" s="13" t="s">
        <v>72</v>
      </c>
      <c r="AY865" s="242" t="s">
        <v>144</v>
      </c>
    </row>
    <row r="866" spans="1:51" s="13" customFormat="1" ht="12">
      <c r="A866" s="13"/>
      <c r="B866" s="233"/>
      <c r="C866" s="234"/>
      <c r="D866" s="228" t="s">
        <v>155</v>
      </c>
      <c r="E866" s="235" t="s">
        <v>19</v>
      </c>
      <c r="F866" s="236" t="s">
        <v>940</v>
      </c>
      <c r="G866" s="234"/>
      <c r="H866" s="235" t="s">
        <v>19</v>
      </c>
      <c r="I866" s="237"/>
      <c r="J866" s="234"/>
      <c r="K866" s="234"/>
      <c r="L866" s="238"/>
      <c r="M866" s="239"/>
      <c r="N866" s="240"/>
      <c r="O866" s="240"/>
      <c r="P866" s="240"/>
      <c r="Q866" s="240"/>
      <c r="R866" s="240"/>
      <c r="S866" s="240"/>
      <c r="T866" s="241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2" t="s">
        <v>155</v>
      </c>
      <c r="AU866" s="242" t="s">
        <v>81</v>
      </c>
      <c r="AV866" s="13" t="s">
        <v>79</v>
      </c>
      <c r="AW866" s="13" t="s">
        <v>34</v>
      </c>
      <c r="AX866" s="13" t="s">
        <v>72</v>
      </c>
      <c r="AY866" s="242" t="s">
        <v>144</v>
      </c>
    </row>
    <row r="867" spans="1:51" s="14" customFormat="1" ht="12">
      <c r="A867" s="14"/>
      <c r="B867" s="243"/>
      <c r="C867" s="244"/>
      <c r="D867" s="228" t="s">
        <v>155</v>
      </c>
      <c r="E867" s="245" t="s">
        <v>19</v>
      </c>
      <c r="F867" s="246" t="s">
        <v>941</v>
      </c>
      <c r="G867" s="244"/>
      <c r="H867" s="247">
        <v>1.65</v>
      </c>
      <c r="I867" s="248"/>
      <c r="J867" s="244"/>
      <c r="K867" s="244"/>
      <c r="L867" s="249"/>
      <c r="M867" s="250"/>
      <c r="N867" s="251"/>
      <c r="O867" s="251"/>
      <c r="P867" s="251"/>
      <c r="Q867" s="251"/>
      <c r="R867" s="251"/>
      <c r="S867" s="251"/>
      <c r="T867" s="252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3" t="s">
        <v>155</v>
      </c>
      <c r="AU867" s="253" t="s">
        <v>81</v>
      </c>
      <c r="AV867" s="14" t="s">
        <v>81</v>
      </c>
      <c r="AW867" s="14" t="s">
        <v>34</v>
      </c>
      <c r="AX867" s="14" t="s">
        <v>72</v>
      </c>
      <c r="AY867" s="253" t="s">
        <v>144</v>
      </c>
    </row>
    <row r="868" spans="1:51" s="13" customFormat="1" ht="12">
      <c r="A868" s="13"/>
      <c r="B868" s="233"/>
      <c r="C868" s="234"/>
      <c r="D868" s="228" t="s">
        <v>155</v>
      </c>
      <c r="E868" s="235" t="s">
        <v>19</v>
      </c>
      <c r="F868" s="236" t="s">
        <v>942</v>
      </c>
      <c r="G868" s="234"/>
      <c r="H868" s="235" t="s">
        <v>19</v>
      </c>
      <c r="I868" s="237"/>
      <c r="J868" s="234"/>
      <c r="K868" s="234"/>
      <c r="L868" s="238"/>
      <c r="M868" s="239"/>
      <c r="N868" s="240"/>
      <c r="O868" s="240"/>
      <c r="P868" s="240"/>
      <c r="Q868" s="240"/>
      <c r="R868" s="240"/>
      <c r="S868" s="240"/>
      <c r="T868" s="241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2" t="s">
        <v>155</v>
      </c>
      <c r="AU868" s="242" t="s">
        <v>81</v>
      </c>
      <c r="AV868" s="13" t="s">
        <v>79</v>
      </c>
      <c r="AW868" s="13" t="s">
        <v>34</v>
      </c>
      <c r="AX868" s="13" t="s">
        <v>72</v>
      </c>
      <c r="AY868" s="242" t="s">
        <v>144</v>
      </c>
    </row>
    <row r="869" spans="1:51" s="14" customFormat="1" ht="12">
      <c r="A869" s="14"/>
      <c r="B869" s="243"/>
      <c r="C869" s="244"/>
      <c r="D869" s="228" t="s">
        <v>155</v>
      </c>
      <c r="E869" s="245" t="s">
        <v>19</v>
      </c>
      <c r="F869" s="246" t="s">
        <v>943</v>
      </c>
      <c r="G869" s="244"/>
      <c r="H869" s="247">
        <v>6.3</v>
      </c>
      <c r="I869" s="248"/>
      <c r="J869" s="244"/>
      <c r="K869" s="244"/>
      <c r="L869" s="249"/>
      <c r="M869" s="250"/>
      <c r="N869" s="251"/>
      <c r="O869" s="251"/>
      <c r="P869" s="251"/>
      <c r="Q869" s="251"/>
      <c r="R869" s="251"/>
      <c r="S869" s="251"/>
      <c r="T869" s="25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3" t="s">
        <v>155</v>
      </c>
      <c r="AU869" s="253" t="s">
        <v>81</v>
      </c>
      <c r="AV869" s="14" t="s">
        <v>81</v>
      </c>
      <c r="AW869" s="14" t="s">
        <v>34</v>
      </c>
      <c r="AX869" s="14" t="s">
        <v>72</v>
      </c>
      <c r="AY869" s="253" t="s">
        <v>144</v>
      </c>
    </row>
    <row r="870" spans="1:51" s="15" customFormat="1" ht="12">
      <c r="A870" s="15"/>
      <c r="B870" s="254"/>
      <c r="C870" s="255"/>
      <c r="D870" s="228" t="s">
        <v>155</v>
      </c>
      <c r="E870" s="256" t="s">
        <v>19</v>
      </c>
      <c r="F870" s="257" t="s">
        <v>158</v>
      </c>
      <c r="G870" s="255"/>
      <c r="H870" s="258">
        <v>7.95</v>
      </c>
      <c r="I870" s="259"/>
      <c r="J870" s="255"/>
      <c r="K870" s="255"/>
      <c r="L870" s="260"/>
      <c r="M870" s="261"/>
      <c r="N870" s="262"/>
      <c r="O870" s="262"/>
      <c r="P870" s="262"/>
      <c r="Q870" s="262"/>
      <c r="R870" s="262"/>
      <c r="S870" s="262"/>
      <c r="T870" s="263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64" t="s">
        <v>155</v>
      </c>
      <c r="AU870" s="264" t="s">
        <v>81</v>
      </c>
      <c r="AV870" s="15" t="s">
        <v>151</v>
      </c>
      <c r="AW870" s="15" t="s">
        <v>34</v>
      </c>
      <c r="AX870" s="15" t="s">
        <v>79</v>
      </c>
      <c r="AY870" s="264" t="s">
        <v>144</v>
      </c>
    </row>
    <row r="871" spans="1:65" s="2" customFormat="1" ht="14.4" customHeight="1">
      <c r="A871" s="40"/>
      <c r="B871" s="41"/>
      <c r="C871" s="215" t="s">
        <v>944</v>
      </c>
      <c r="D871" s="215" t="s">
        <v>146</v>
      </c>
      <c r="E871" s="216" t="s">
        <v>945</v>
      </c>
      <c r="F871" s="217" t="s">
        <v>946</v>
      </c>
      <c r="G871" s="218" t="s">
        <v>149</v>
      </c>
      <c r="H871" s="219">
        <v>25.216</v>
      </c>
      <c r="I871" s="220"/>
      <c r="J871" s="221">
        <f>ROUND(I871*H871,2)</f>
        <v>0</v>
      </c>
      <c r="K871" s="217" t="s">
        <v>150</v>
      </c>
      <c r="L871" s="46"/>
      <c r="M871" s="222" t="s">
        <v>19</v>
      </c>
      <c r="N871" s="223" t="s">
        <v>43</v>
      </c>
      <c r="O871" s="86"/>
      <c r="P871" s="224">
        <f>O871*H871</f>
        <v>0</v>
      </c>
      <c r="Q871" s="224">
        <v>1.0248</v>
      </c>
      <c r="R871" s="224">
        <f>Q871*H871</f>
        <v>25.8413568</v>
      </c>
      <c r="S871" s="224">
        <v>0</v>
      </c>
      <c r="T871" s="225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6" t="s">
        <v>151</v>
      </c>
      <c r="AT871" s="226" t="s">
        <v>146</v>
      </c>
      <c r="AU871" s="226" t="s">
        <v>81</v>
      </c>
      <c r="AY871" s="19" t="s">
        <v>144</v>
      </c>
      <c r="BE871" s="227">
        <f>IF(N871="základní",J871,0)</f>
        <v>0</v>
      </c>
      <c r="BF871" s="227">
        <f>IF(N871="snížená",J871,0)</f>
        <v>0</v>
      </c>
      <c r="BG871" s="227">
        <f>IF(N871="zákl. přenesená",J871,0)</f>
        <v>0</v>
      </c>
      <c r="BH871" s="227">
        <f>IF(N871="sníž. přenesená",J871,0)</f>
        <v>0</v>
      </c>
      <c r="BI871" s="227">
        <f>IF(N871="nulová",J871,0)</f>
        <v>0</v>
      </c>
      <c r="BJ871" s="19" t="s">
        <v>79</v>
      </c>
      <c r="BK871" s="227">
        <f>ROUND(I871*H871,2)</f>
        <v>0</v>
      </c>
      <c r="BL871" s="19" t="s">
        <v>151</v>
      </c>
      <c r="BM871" s="226" t="s">
        <v>947</v>
      </c>
    </row>
    <row r="872" spans="1:47" s="2" customFormat="1" ht="12">
      <c r="A872" s="40"/>
      <c r="B872" s="41"/>
      <c r="C872" s="42"/>
      <c r="D872" s="228" t="s">
        <v>153</v>
      </c>
      <c r="E872" s="42"/>
      <c r="F872" s="229" t="s">
        <v>948</v>
      </c>
      <c r="G872" s="42"/>
      <c r="H872" s="42"/>
      <c r="I872" s="230"/>
      <c r="J872" s="42"/>
      <c r="K872" s="42"/>
      <c r="L872" s="46"/>
      <c r="M872" s="231"/>
      <c r="N872" s="232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153</v>
      </c>
      <c r="AU872" s="19" t="s">
        <v>81</v>
      </c>
    </row>
    <row r="873" spans="1:51" s="13" customFormat="1" ht="12">
      <c r="A873" s="13"/>
      <c r="B873" s="233"/>
      <c r="C873" s="234"/>
      <c r="D873" s="228" t="s">
        <v>155</v>
      </c>
      <c r="E873" s="235" t="s">
        <v>19</v>
      </c>
      <c r="F873" s="236" t="s">
        <v>203</v>
      </c>
      <c r="G873" s="234"/>
      <c r="H873" s="235" t="s">
        <v>19</v>
      </c>
      <c r="I873" s="237"/>
      <c r="J873" s="234"/>
      <c r="K873" s="234"/>
      <c r="L873" s="238"/>
      <c r="M873" s="239"/>
      <c r="N873" s="240"/>
      <c r="O873" s="240"/>
      <c r="P873" s="240"/>
      <c r="Q873" s="240"/>
      <c r="R873" s="240"/>
      <c r="S873" s="240"/>
      <c r="T873" s="24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2" t="s">
        <v>155</v>
      </c>
      <c r="AU873" s="242" t="s">
        <v>81</v>
      </c>
      <c r="AV873" s="13" t="s">
        <v>79</v>
      </c>
      <c r="AW873" s="13" t="s">
        <v>34</v>
      </c>
      <c r="AX873" s="13" t="s">
        <v>72</v>
      </c>
      <c r="AY873" s="242" t="s">
        <v>144</v>
      </c>
    </row>
    <row r="874" spans="1:51" s="13" customFormat="1" ht="12">
      <c r="A874" s="13"/>
      <c r="B874" s="233"/>
      <c r="C874" s="234"/>
      <c r="D874" s="228" t="s">
        <v>155</v>
      </c>
      <c r="E874" s="235" t="s">
        <v>19</v>
      </c>
      <c r="F874" s="236" t="s">
        <v>949</v>
      </c>
      <c r="G874" s="234"/>
      <c r="H874" s="235" t="s">
        <v>19</v>
      </c>
      <c r="I874" s="237"/>
      <c r="J874" s="234"/>
      <c r="K874" s="234"/>
      <c r="L874" s="238"/>
      <c r="M874" s="239"/>
      <c r="N874" s="240"/>
      <c r="O874" s="240"/>
      <c r="P874" s="240"/>
      <c r="Q874" s="240"/>
      <c r="R874" s="240"/>
      <c r="S874" s="240"/>
      <c r="T874" s="24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2" t="s">
        <v>155</v>
      </c>
      <c r="AU874" s="242" t="s">
        <v>81</v>
      </c>
      <c r="AV874" s="13" t="s">
        <v>79</v>
      </c>
      <c r="AW874" s="13" t="s">
        <v>34</v>
      </c>
      <c r="AX874" s="13" t="s">
        <v>72</v>
      </c>
      <c r="AY874" s="242" t="s">
        <v>144</v>
      </c>
    </row>
    <row r="875" spans="1:51" s="14" customFormat="1" ht="12">
      <c r="A875" s="14"/>
      <c r="B875" s="243"/>
      <c r="C875" s="244"/>
      <c r="D875" s="228" t="s">
        <v>155</v>
      </c>
      <c r="E875" s="245" t="s">
        <v>19</v>
      </c>
      <c r="F875" s="246" t="s">
        <v>950</v>
      </c>
      <c r="G875" s="244"/>
      <c r="H875" s="247">
        <v>25.216</v>
      </c>
      <c r="I875" s="248"/>
      <c r="J875" s="244"/>
      <c r="K875" s="244"/>
      <c r="L875" s="249"/>
      <c r="M875" s="250"/>
      <c r="N875" s="251"/>
      <c r="O875" s="251"/>
      <c r="P875" s="251"/>
      <c r="Q875" s="251"/>
      <c r="R875" s="251"/>
      <c r="S875" s="251"/>
      <c r="T875" s="252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3" t="s">
        <v>155</v>
      </c>
      <c r="AU875" s="253" t="s">
        <v>81</v>
      </c>
      <c r="AV875" s="14" t="s">
        <v>81</v>
      </c>
      <c r="AW875" s="14" t="s">
        <v>34</v>
      </c>
      <c r="AX875" s="14" t="s">
        <v>72</v>
      </c>
      <c r="AY875" s="253" t="s">
        <v>144</v>
      </c>
    </row>
    <row r="876" spans="1:51" s="15" customFormat="1" ht="12">
      <c r="A876" s="15"/>
      <c r="B876" s="254"/>
      <c r="C876" s="255"/>
      <c r="D876" s="228" t="s">
        <v>155</v>
      </c>
      <c r="E876" s="256" t="s">
        <v>19</v>
      </c>
      <c r="F876" s="257" t="s">
        <v>158</v>
      </c>
      <c r="G876" s="255"/>
      <c r="H876" s="258">
        <v>25.216</v>
      </c>
      <c r="I876" s="259"/>
      <c r="J876" s="255"/>
      <c r="K876" s="255"/>
      <c r="L876" s="260"/>
      <c r="M876" s="261"/>
      <c r="N876" s="262"/>
      <c r="O876" s="262"/>
      <c r="P876" s="262"/>
      <c r="Q876" s="262"/>
      <c r="R876" s="262"/>
      <c r="S876" s="262"/>
      <c r="T876" s="263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64" t="s">
        <v>155</v>
      </c>
      <c r="AU876" s="264" t="s">
        <v>81</v>
      </c>
      <c r="AV876" s="15" t="s">
        <v>151</v>
      </c>
      <c r="AW876" s="15" t="s">
        <v>34</v>
      </c>
      <c r="AX876" s="15" t="s">
        <v>79</v>
      </c>
      <c r="AY876" s="264" t="s">
        <v>144</v>
      </c>
    </row>
    <row r="877" spans="1:65" s="2" customFormat="1" ht="14.4" customHeight="1">
      <c r="A877" s="40"/>
      <c r="B877" s="41"/>
      <c r="C877" s="215" t="s">
        <v>951</v>
      </c>
      <c r="D877" s="215" t="s">
        <v>146</v>
      </c>
      <c r="E877" s="216" t="s">
        <v>952</v>
      </c>
      <c r="F877" s="217" t="s">
        <v>953</v>
      </c>
      <c r="G877" s="218" t="s">
        <v>149</v>
      </c>
      <c r="H877" s="219">
        <v>20.79</v>
      </c>
      <c r="I877" s="220"/>
      <c r="J877" s="221">
        <f>ROUND(I877*H877,2)</f>
        <v>0</v>
      </c>
      <c r="K877" s="217" t="s">
        <v>150</v>
      </c>
      <c r="L877" s="46"/>
      <c r="M877" s="222" t="s">
        <v>19</v>
      </c>
      <c r="N877" s="223" t="s">
        <v>43</v>
      </c>
      <c r="O877" s="86"/>
      <c r="P877" s="224">
        <f>O877*H877</f>
        <v>0</v>
      </c>
      <c r="Q877" s="224">
        <v>0.60876</v>
      </c>
      <c r="R877" s="224">
        <f>Q877*H877</f>
        <v>12.656120399999999</v>
      </c>
      <c r="S877" s="224">
        <v>0</v>
      </c>
      <c r="T877" s="225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26" t="s">
        <v>151</v>
      </c>
      <c r="AT877" s="226" t="s">
        <v>146</v>
      </c>
      <c r="AU877" s="226" t="s">
        <v>81</v>
      </c>
      <c r="AY877" s="19" t="s">
        <v>144</v>
      </c>
      <c r="BE877" s="227">
        <f>IF(N877="základní",J877,0)</f>
        <v>0</v>
      </c>
      <c r="BF877" s="227">
        <f>IF(N877="snížená",J877,0)</f>
        <v>0</v>
      </c>
      <c r="BG877" s="227">
        <f>IF(N877="zákl. přenesená",J877,0)</f>
        <v>0</v>
      </c>
      <c r="BH877" s="227">
        <f>IF(N877="sníž. přenesená",J877,0)</f>
        <v>0</v>
      </c>
      <c r="BI877" s="227">
        <f>IF(N877="nulová",J877,0)</f>
        <v>0</v>
      </c>
      <c r="BJ877" s="19" t="s">
        <v>79</v>
      </c>
      <c r="BK877" s="227">
        <f>ROUND(I877*H877,2)</f>
        <v>0</v>
      </c>
      <c r="BL877" s="19" t="s">
        <v>151</v>
      </c>
      <c r="BM877" s="226" t="s">
        <v>954</v>
      </c>
    </row>
    <row r="878" spans="1:47" s="2" customFormat="1" ht="12">
      <c r="A878" s="40"/>
      <c r="B878" s="41"/>
      <c r="C878" s="42"/>
      <c r="D878" s="228" t="s">
        <v>153</v>
      </c>
      <c r="E878" s="42"/>
      <c r="F878" s="229" t="s">
        <v>955</v>
      </c>
      <c r="G878" s="42"/>
      <c r="H878" s="42"/>
      <c r="I878" s="230"/>
      <c r="J878" s="42"/>
      <c r="K878" s="42"/>
      <c r="L878" s="46"/>
      <c r="M878" s="231"/>
      <c r="N878" s="232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153</v>
      </c>
      <c r="AU878" s="19" t="s">
        <v>81</v>
      </c>
    </row>
    <row r="879" spans="1:51" s="13" customFormat="1" ht="12">
      <c r="A879" s="13"/>
      <c r="B879" s="233"/>
      <c r="C879" s="234"/>
      <c r="D879" s="228" t="s">
        <v>155</v>
      </c>
      <c r="E879" s="235" t="s">
        <v>19</v>
      </c>
      <c r="F879" s="236" t="s">
        <v>203</v>
      </c>
      <c r="G879" s="234"/>
      <c r="H879" s="235" t="s">
        <v>19</v>
      </c>
      <c r="I879" s="237"/>
      <c r="J879" s="234"/>
      <c r="K879" s="234"/>
      <c r="L879" s="238"/>
      <c r="M879" s="239"/>
      <c r="N879" s="240"/>
      <c r="O879" s="240"/>
      <c r="P879" s="240"/>
      <c r="Q879" s="240"/>
      <c r="R879" s="240"/>
      <c r="S879" s="240"/>
      <c r="T879" s="24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2" t="s">
        <v>155</v>
      </c>
      <c r="AU879" s="242" t="s">
        <v>81</v>
      </c>
      <c r="AV879" s="13" t="s">
        <v>79</v>
      </c>
      <c r="AW879" s="13" t="s">
        <v>34</v>
      </c>
      <c r="AX879" s="13" t="s">
        <v>72</v>
      </c>
      <c r="AY879" s="242" t="s">
        <v>144</v>
      </c>
    </row>
    <row r="880" spans="1:51" s="13" customFormat="1" ht="12">
      <c r="A880" s="13"/>
      <c r="B880" s="233"/>
      <c r="C880" s="234"/>
      <c r="D880" s="228" t="s">
        <v>155</v>
      </c>
      <c r="E880" s="235" t="s">
        <v>19</v>
      </c>
      <c r="F880" s="236" t="s">
        <v>816</v>
      </c>
      <c r="G880" s="234"/>
      <c r="H880" s="235" t="s">
        <v>19</v>
      </c>
      <c r="I880" s="237"/>
      <c r="J880" s="234"/>
      <c r="K880" s="234"/>
      <c r="L880" s="238"/>
      <c r="M880" s="239"/>
      <c r="N880" s="240"/>
      <c r="O880" s="240"/>
      <c r="P880" s="240"/>
      <c r="Q880" s="240"/>
      <c r="R880" s="240"/>
      <c r="S880" s="240"/>
      <c r="T880" s="241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2" t="s">
        <v>155</v>
      </c>
      <c r="AU880" s="242" t="s">
        <v>81</v>
      </c>
      <c r="AV880" s="13" t="s">
        <v>79</v>
      </c>
      <c r="AW880" s="13" t="s">
        <v>34</v>
      </c>
      <c r="AX880" s="13" t="s">
        <v>72</v>
      </c>
      <c r="AY880" s="242" t="s">
        <v>144</v>
      </c>
    </row>
    <row r="881" spans="1:51" s="14" customFormat="1" ht="12">
      <c r="A881" s="14"/>
      <c r="B881" s="243"/>
      <c r="C881" s="244"/>
      <c r="D881" s="228" t="s">
        <v>155</v>
      </c>
      <c r="E881" s="245" t="s">
        <v>19</v>
      </c>
      <c r="F881" s="246" t="s">
        <v>817</v>
      </c>
      <c r="G881" s="244"/>
      <c r="H881" s="247">
        <v>20.79</v>
      </c>
      <c r="I881" s="248"/>
      <c r="J881" s="244"/>
      <c r="K881" s="244"/>
      <c r="L881" s="249"/>
      <c r="M881" s="250"/>
      <c r="N881" s="251"/>
      <c r="O881" s="251"/>
      <c r="P881" s="251"/>
      <c r="Q881" s="251"/>
      <c r="R881" s="251"/>
      <c r="S881" s="251"/>
      <c r="T881" s="252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3" t="s">
        <v>155</v>
      </c>
      <c r="AU881" s="253" t="s">
        <v>81</v>
      </c>
      <c r="AV881" s="14" t="s">
        <v>81</v>
      </c>
      <c r="AW881" s="14" t="s">
        <v>34</v>
      </c>
      <c r="AX881" s="14" t="s">
        <v>72</v>
      </c>
      <c r="AY881" s="253" t="s">
        <v>144</v>
      </c>
    </row>
    <row r="882" spans="1:51" s="15" customFormat="1" ht="12">
      <c r="A882" s="15"/>
      <c r="B882" s="254"/>
      <c r="C882" s="255"/>
      <c r="D882" s="228" t="s">
        <v>155</v>
      </c>
      <c r="E882" s="256" t="s">
        <v>19</v>
      </c>
      <c r="F882" s="257" t="s">
        <v>158</v>
      </c>
      <c r="G882" s="255"/>
      <c r="H882" s="258">
        <v>20.79</v>
      </c>
      <c r="I882" s="259"/>
      <c r="J882" s="255"/>
      <c r="K882" s="255"/>
      <c r="L882" s="260"/>
      <c r="M882" s="261"/>
      <c r="N882" s="262"/>
      <c r="O882" s="262"/>
      <c r="P882" s="262"/>
      <c r="Q882" s="262"/>
      <c r="R882" s="262"/>
      <c r="S882" s="262"/>
      <c r="T882" s="263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64" t="s">
        <v>155</v>
      </c>
      <c r="AU882" s="264" t="s">
        <v>81</v>
      </c>
      <c r="AV882" s="15" t="s">
        <v>151</v>
      </c>
      <c r="AW882" s="15" t="s">
        <v>34</v>
      </c>
      <c r="AX882" s="15" t="s">
        <v>79</v>
      </c>
      <c r="AY882" s="264" t="s">
        <v>144</v>
      </c>
    </row>
    <row r="883" spans="1:65" s="2" customFormat="1" ht="14.4" customHeight="1">
      <c r="A883" s="40"/>
      <c r="B883" s="41"/>
      <c r="C883" s="215" t="s">
        <v>956</v>
      </c>
      <c r="D883" s="215" t="s">
        <v>146</v>
      </c>
      <c r="E883" s="216" t="s">
        <v>957</v>
      </c>
      <c r="F883" s="217" t="s">
        <v>958</v>
      </c>
      <c r="G883" s="218" t="s">
        <v>236</v>
      </c>
      <c r="H883" s="219">
        <v>38.808</v>
      </c>
      <c r="I883" s="220"/>
      <c r="J883" s="221">
        <f>ROUND(I883*H883,2)</f>
        <v>0</v>
      </c>
      <c r="K883" s="217" t="s">
        <v>150</v>
      </c>
      <c r="L883" s="46"/>
      <c r="M883" s="222" t="s">
        <v>19</v>
      </c>
      <c r="N883" s="223" t="s">
        <v>43</v>
      </c>
      <c r="O883" s="86"/>
      <c r="P883" s="224">
        <f>O883*H883</f>
        <v>0</v>
      </c>
      <c r="Q883" s="224">
        <v>2.32</v>
      </c>
      <c r="R883" s="224">
        <f>Q883*H883</f>
        <v>90.03456</v>
      </c>
      <c r="S883" s="224">
        <v>0</v>
      </c>
      <c r="T883" s="225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6" t="s">
        <v>151</v>
      </c>
      <c r="AT883" s="226" t="s">
        <v>146</v>
      </c>
      <c r="AU883" s="226" t="s">
        <v>81</v>
      </c>
      <c r="AY883" s="19" t="s">
        <v>144</v>
      </c>
      <c r="BE883" s="227">
        <f>IF(N883="základní",J883,0)</f>
        <v>0</v>
      </c>
      <c r="BF883" s="227">
        <f>IF(N883="snížená",J883,0)</f>
        <v>0</v>
      </c>
      <c r="BG883" s="227">
        <f>IF(N883="zákl. přenesená",J883,0)</f>
        <v>0</v>
      </c>
      <c r="BH883" s="227">
        <f>IF(N883="sníž. přenesená",J883,0)</f>
        <v>0</v>
      </c>
      <c r="BI883" s="227">
        <f>IF(N883="nulová",J883,0)</f>
        <v>0</v>
      </c>
      <c r="BJ883" s="19" t="s">
        <v>79</v>
      </c>
      <c r="BK883" s="227">
        <f>ROUND(I883*H883,2)</f>
        <v>0</v>
      </c>
      <c r="BL883" s="19" t="s">
        <v>151</v>
      </c>
      <c r="BM883" s="226" t="s">
        <v>959</v>
      </c>
    </row>
    <row r="884" spans="1:47" s="2" customFormat="1" ht="12">
      <c r="A884" s="40"/>
      <c r="B884" s="41"/>
      <c r="C884" s="42"/>
      <c r="D884" s="228" t="s">
        <v>153</v>
      </c>
      <c r="E884" s="42"/>
      <c r="F884" s="229" t="s">
        <v>960</v>
      </c>
      <c r="G884" s="42"/>
      <c r="H884" s="42"/>
      <c r="I884" s="230"/>
      <c r="J884" s="42"/>
      <c r="K884" s="42"/>
      <c r="L884" s="46"/>
      <c r="M884" s="231"/>
      <c r="N884" s="232"/>
      <c r="O884" s="86"/>
      <c r="P884" s="86"/>
      <c r="Q884" s="86"/>
      <c r="R884" s="86"/>
      <c r="S884" s="86"/>
      <c r="T884" s="87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9" t="s">
        <v>153</v>
      </c>
      <c r="AU884" s="19" t="s">
        <v>81</v>
      </c>
    </row>
    <row r="885" spans="1:51" s="13" customFormat="1" ht="12">
      <c r="A885" s="13"/>
      <c r="B885" s="233"/>
      <c r="C885" s="234"/>
      <c r="D885" s="228" t="s">
        <v>155</v>
      </c>
      <c r="E885" s="235" t="s">
        <v>19</v>
      </c>
      <c r="F885" s="236" t="s">
        <v>301</v>
      </c>
      <c r="G885" s="234"/>
      <c r="H885" s="235" t="s">
        <v>19</v>
      </c>
      <c r="I885" s="237"/>
      <c r="J885" s="234"/>
      <c r="K885" s="234"/>
      <c r="L885" s="238"/>
      <c r="M885" s="239"/>
      <c r="N885" s="240"/>
      <c r="O885" s="240"/>
      <c r="P885" s="240"/>
      <c r="Q885" s="240"/>
      <c r="R885" s="240"/>
      <c r="S885" s="240"/>
      <c r="T885" s="241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2" t="s">
        <v>155</v>
      </c>
      <c r="AU885" s="242" t="s">
        <v>81</v>
      </c>
      <c r="AV885" s="13" t="s">
        <v>79</v>
      </c>
      <c r="AW885" s="13" t="s">
        <v>34</v>
      </c>
      <c r="AX885" s="13" t="s">
        <v>72</v>
      </c>
      <c r="AY885" s="242" t="s">
        <v>144</v>
      </c>
    </row>
    <row r="886" spans="1:51" s="13" customFormat="1" ht="12">
      <c r="A886" s="13"/>
      <c r="B886" s="233"/>
      <c r="C886" s="234"/>
      <c r="D886" s="228" t="s">
        <v>155</v>
      </c>
      <c r="E886" s="235" t="s">
        <v>19</v>
      </c>
      <c r="F886" s="236" t="s">
        <v>961</v>
      </c>
      <c r="G886" s="234"/>
      <c r="H886" s="235" t="s">
        <v>19</v>
      </c>
      <c r="I886" s="237"/>
      <c r="J886" s="234"/>
      <c r="K886" s="234"/>
      <c r="L886" s="238"/>
      <c r="M886" s="239"/>
      <c r="N886" s="240"/>
      <c r="O886" s="240"/>
      <c r="P886" s="240"/>
      <c r="Q886" s="240"/>
      <c r="R886" s="240"/>
      <c r="S886" s="240"/>
      <c r="T886" s="24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2" t="s">
        <v>155</v>
      </c>
      <c r="AU886" s="242" t="s">
        <v>81</v>
      </c>
      <c r="AV886" s="13" t="s">
        <v>79</v>
      </c>
      <c r="AW886" s="13" t="s">
        <v>34</v>
      </c>
      <c r="AX886" s="13" t="s">
        <v>72</v>
      </c>
      <c r="AY886" s="242" t="s">
        <v>144</v>
      </c>
    </row>
    <row r="887" spans="1:51" s="14" customFormat="1" ht="12">
      <c r="A887" s="14"/>
      <c r="B887" s="243"/>
      <c r="C887" s="244"/>
      <c r="D887" s="228" t="s">
        <v>155</v>
      </c>
      <c r="E887" s="245" t="s">
        <v>19</v>
      </c>
      <c r="F887" s="246" t="s">
        <v>962</v>
      </c>
      <c r="G887" s="244"/>
      <c r="H887" s="247">
        <v>38.808</v>
      </c>
      <c r="I887" s="248"/>
      <c r="J887" s="244"/>
      <c r="K887" s="244"/>
      <c r="L887" s="249"/>
      <c r="M887" s="250"/>
      <c r="N887" s="251"/>
      <c r="O887" s="251"/>
      <c r="P887" s="251"/>
      <c r="Q887" s="251"/>
      <c r="R887" s="251"/>
      <c r="S887" s="251"/>
      <c r="T887" s="252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3" t="s">
        <v>155</v>
      </c>
      <c r="AU887" s="253" t="s">
        <v>81</v>
      </c>
      <c r="AV887" s="14" t="s">
        <v>81</v>
      </c>
      <c r="AW887" s="14" t="s">
        <v>34</v>
      </c>
      <c r="AX887" s="14" t="s">
        <v>72</v>
      </c>
      <c r="AY887" s="253" t="s">
        <v>144</v>
      </c>
    </row>
    <row r="888" spans="1:51" s="15" customFormat="1" ht="12">
      <c r="A888" s="15"/>
      <c r="B888" s="254"/>
      <c r="C888" s="255"/>
      <c r="D888" s="228" t="s">
        <v>155</v>
      </c>
      <c r="E888" s="256" t="s">
        <v>19</v>
      </c>
      <c r="F888" s="257" t="s">
        <v>158</v>
      </c>
      <c r="G888" s="255"/>
      <c r="H888" s="258">
        <v>38.808</v>
      </c>
      <c r="I888" s="259"/>
      <c r="J888" s="255"/>
      <c r="K888" s="255"/>
      <c r="L888" s="260"/>
      <c r="M888" s="261"/>
      <c r="N888" s="262"/>
      <c r="O888" s="262"/>
      <c r="P888" s="262"/>
      <c r="Q888" s="262"/>
      <c r="R888" s="262"/>
      <c r="S888" s="262"/>
      <c r="T888" s="263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T888" s="264" t="s">
        <v>155</v>
      </c>
      <c r="AU888" s="264" t="s">
        <v>81</v>
      </c>
      <c r="AV888" s="15" t="s">
        <v>151</v>
      </c>
      <c r="AW888" s="15" t="s">
        <v>34</v>
      </c>
      <c r="AX888" s="15" t="s">
        <v>79</v>
      </c>
      <c r="AY888" s="264" t="s">
        <v>144</v>
      </c>
    </row>
    <row r="889" spans="1:63" s="12" customFormat="1" ht="22.8" customHeight="1">
      <c r="A889" s="12"/>
      <c r="B889" s="199"/>
      <c r="C889" s="200"/>
      <c r="D889" s="201" t="s">
        <v>71</v>
      </c>
      <c r="E889" s="213" t="s">
        <v>175</v>
      </c>
      <c r="F889" s="213" t="s">
        <v>963</v>
      </c>
      <c r="G889" s="200"/>
      <c r="H889" s="200"/>
      <c r="I889" s="203"/>
      <c r="J889" s="214">
        <f>BK889</f>
        <v>0</v>
      </c>
      <c r="K889" s="200"/>
      <c r="L889" s="205"/>
      <c r="M889" s="206"/>
      <c r="N889" s="207"/>
      <c r="O889" s="207"/>
      <c r="P889" s="208">
        <f>SUM(P890:P915)</f>
        <v>0</v>
      </c>
      <c r="Q889" s="207"/>
      <c r="R889" s="208">
        <f>SUM(R890:R915)</f>
        <v>170.61</v>
      </c>
      <c r="S889" s="207"/>
      <c r="T889" s="209">
        <f>SUM(T890:T915)</f>
        <v>0</v>
      </c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R889" s="210" t="s">
        <v>79</v>
      </c>
      <c r="AT889" s="211" t="s">
        <v>71</v>
      </c>
      <c r="AU889" s="211" t="s">
        <v>79</v>
      </c>
      <c r="AY889" s="210" t="s">
        <v>144</v>
      </c>
      <c r="BK889" s="212">
        <f>SUM(BK890:BK915)</f>
        <v>0</v>
      </c>
    </row>
    <row r="890" spans="1:65" s="2" customFormat="1" ht="14.4" customHeight="1">
      <c r="A890" s="40"/>
      <c r="B890" s="41"/>
      <c r="C890" s="215" t="s">
        <v>964</v>
      </c>
      <c r="D890" s="215" t="s">
        <v>146</v>
      </c>
      <c r="E890" s="216" t="s">
        <v>965</v>
      </c>
      <c r="F890" s="217" t="s">
        <v>966</v>
      </c>
      <c r="G890" s="218" t="s">
        <v>149</v>
      </c>
      <c r="H890" s="219">
        <v>3306.666</v>
      </c>
      <c r="I890" s="220"/>
      <c r="J890" s="221">
        <f>ROUND(I890*H890,2)</f>
        <v>0</v>
      </c>
      <c r="K890" s="217" t="s">
        <v>150</v>
      </c>
      <c r="L890" s="46"/>
      <c r="M890" s="222" t="s">
        <v>19</v>
      </c>
      <c r="N890" s="223" t="s">
        <v>43</v>
      </c>
      <c r="O890" s="86"/>
      <c r="P890" s="224">
        <f>O890*H890</f>
        <v>0</v>
      </c>
      <c r="Q890" s="224">
        <v>0</v>
      </c>
      <c r="R890" s="224">
        <f>Q890*H890</f>
        <v>0</v>
      </c>
      <c r="S890" s="224">
        <v>0</v>
      </c>
      <c r="T890" s="225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26" t="s">
        <v>151</v>
      </c>
      <c r="AT890" s="226" t="s">
        <v>146</v>
      </c>
      <c r="AU890" s="226" t="s">
        <v>81</v>
      </c>
      <c r="AY890" s="19" t="s">
        <v>144</v>
      </c>
      <c r="BE890" s="227">
        <f>IF(N890="základní",J890,0)</f>
        <v>0</v>
      </c>
      <c r="BF890" s="227">
        <f>IF(N890="snížená",J890,0)</f>
        <v>0</v>
      </c>
      <c r="BG890" s="227">
        <f>IF(N890="zákl. přenesená",J890,0)</f>
        <v>0</v>
      </c>
      <c r="BH890" s="227">
        <f>IF(N890="sníž. přenesená",J890,0)</f>
        <v>0</v>
      </c>
      <c r="BI890" s="227">
        <f>IF(N890="nulová",J890,0)</f>
        <v>0</v>
      </c>
      <c r="BJ890" s="19" t="s">
        <v>79</v>
      </c>
      <c r="BK890" s="227">
        <f>ROUND(I890*H890,2)</f>
        <v>0</v>
      </c>
      <c r="BL890" s="19" t="s">
        <v>151</v>
      </c>
      <c r="BM890" s="226" t="s">
        <v>967</v>
      </c>
    </row>
    <row r="891" spans="1:47" s="2" customFormat="1" ht="12">
      <c r="A891" s="40"/>
      <c r="B891" s="41"/>
      <c r="C891" s="42"/>
      <c r="D891" s="228" t="s">
        <v>153</v>
      </c>
      <c r="E891" s="42"/>
      <c r="F891" s="229" t="s">
        <v>968</v>
      </c>
      <c r="G891" s="42"/>
      <c r="H891" s="42"/>
      <c r="I891" s="230"/>
      <c r="J891" s="42"/>
      <c r="K891" s="42"/>
      <c r="L891" s="46"/>
      <c r="M891" s="231"/>
      <c r="N891" s="232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153</v>
      </c>
      <c r="AU891" s="19" t="s">
        <v>81</v>
      </c>
    </row>
    <row r="892" spans="1:51" s="13" customFormat="1" ht="12">
      <c r="A892" s="13"/>
      <c r="B892" s="233"/>
      <c r="C892" s="234"/>
      <c r="D892" s="228" t="s">
        <v>155</v>
      </c>
      <c r="E892" s="235" t="s">
        <v>19</v>
      </c>
      <c r="F892" s="236" t="s">
        <v>228</v>
      </c>
      <c r="G892" s="234"/>
      <c r="H892" s="235" t="s">
        <v>19</v>
      </c>
      <c r="I892" s="237"/>
      <c r="J892" s="234"/>
      <c r="K892" s="234"/>
      <c r="L892" s="238"/>
      <c r="M892" s="239"/>
      <c r="N892" s="240"/>
      <c r="O892" s="240"/>
      <c r="P892" s="240"/>
      <c r="Q892" s="240"/>
      <c r="R892" s="240"/>
      <c r="S892" s="240"/>
      <c r="T892" s="241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2" t="s">
        <v>155</v>
      </c>
      <c r="AU892" s="242" t="s">
        <v>81</v>
      </c>
      <c r="AV892" s="13" t="s">
        <v>79</v>
      </c>
      <c r="AW892" s="13" t="s">
        <v>34</v>
      </c>
      <c r="AX892" s="13" t="s">
        <v>72</v>
      </c>
      <c r="AY892" s="242" t="s">
        <v>144</v>
      </c>
    </row>
    <row r="893" spans="1:51" s="13" customFormat="1" ht="12">
      <c r="A893" s="13"/>
      <c r="B893" s="233"/>
      <c r="C893" s="234"/>
      <c r="D893" s="228" t="s">
        <v>155</v>
      </c>
      <c r="E893" s="235" t="s">
        <v>19</v>
      </c>
      <c r="F893" s="236" t="s">
        <v>969</v>
      </c>
      <c r="G893" s="234"/>
      <c r="H893" s="235" t="s">
        <v>19</v>
      </c>
      <c r="I893" s="237"/>
      <c r="J893" s="234"/>
      <c r="K893" s="234"/>
      <c r="L893" s="238"/>
      <c r="M893" s="239"/>
      <c r="N893" s="240"/>
      <c r="O893" s="240"/>
      <c r="P893" s="240"/>
      <c r="Q893" s="240"/>
      <c r="R893" s="240"/>
      <c r="S893" s="240"/>
      <c r="T893" s="24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2" t="s">
        <v>155</v>
      </c>
      <c r="AU893" s="242" t="s">
        <v>81</v>
      </c>
      <c r="AV893" s="13" t="s">
        <v>79</v>
      </c>
      <c r="AW893" s="13" t="s">
        <v>34</v>
      </c>
      <c r="AX893" s="13" t="s">
        <v>72</v>
      </c>
      <c r="AY893" s="242" t="s">
        <v>144</v>
      </c>
    </row>
    <row r="894" spans="1:51" s="14" customFormat="1" ht="12">
      <c r="A894" s="14"/>
      <c r="B894" s="243"/>
      <c r="C894" s="244"/>
      <c r="D894" s="228" t="s">
        <v>155</v>
      </c>
      <c r="E894" s="245" t="s">
        <v>19</v>
      </c>
      <c r="F894" s="246" t="s">
        <v>970</v>
      </c>
      <c r="G894" s="244"/>
      <c r="H894" s="247">
        <v>1593.333</v>
      </c>
      <c r="I894" s="248"/>
      <c r="J894" s="244"/>
      <c r="K894" s="244"/>
      <c r="L894" s="249"/>
      <c r="M894" s="250"/>
      <c r="N894" s="251"/>
      <c r="O894" s="251"/>
      <c r="P894" s="251"/>
      <c r="Q894" s="251"/>
      <c r="R894" s="251"/>
      <c r="S894" s="251"/>
      <c r="T894" s="252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3" t="s">
        <v>155</v>
      </c>
      <c r="AU894" s="253" t="s">
        <v>81</v>
      </c>
      <c r="AV894" s="14" t="s">
        <v>81</v>
      </c>
      <c r="AW894" s="14" t="s">
        <v>34</v>
      </c>
      <c r="AX894" s="14" t="s">
        <v>72</v>
      </c>
      <c r="AY894" s="253" t="s">
        <v>144</v>
      </c>
    </row>
    <row r="895" spans="1:51" s="13" customFormat="1" ht="12">
      <c r="A895" s="13"/>
      <c r="B895" s="233"/>
      <c r="C895" s="234"/>
      <c r="D895" s="228" t="s">
        <v>155</v>
      </c>
      <c r="E895" s="235" t="s">
        <v>19</v>
      </c>
      <c r="F895" s="236" t="s">
        <v>971</v>
      </c>
      <c r="G895" s="234"/>
      <c r="H895" s="235" t="s">
        <v>19</v>
      </c>
      <c r="I895" s="237"/>
      <c r="J895" s="234"/>
      <c r="K895" s="234"/>
      <c r="L895" s="238"/>
      <c r="M895" s="239"/>
      <c r="N895" s="240"/>
      <c r="O895" s="240"/>
      <c r="P895" s="240"/>
      <c r="Q895" s="240"/>
      <c r="R895" s="240"/>
      <c r="S895" s="240"/>
      <c r="T895" s="241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2" t="s">
        <v>155</v>
      </c>
      <c r="AU895" s="242" t="s">
        <v>81</v>
      </c>
      <c r="AV895" s="13" t="s">
        <v>79</v>
      </c>
      <c r="AW895" s="13" t="s">
        <v>34</v>
      </c>
      <c r="AX895" s="13" t="s">
        <v>72</v>
      </c>
      <c r="AY895" s="242" t="s">
        <v>144</v>
      </c>
    </row>
    <row r="896" spans="1:51" s="14" customFormat="1" ht="12">
      <c r="A896" s="14"/>
      <c r="B896" s="243"/>
      <c r="C896" s="244"/>
      <c r="D896" s="228" t="s">
        <v>155</v>
      </c>
      <c r="E896" s="245" t="s">
        <v>19</v>
      </c>
      <c r="F896" s="246" t="s">
        <v>972</v>
      </c>
      <c r="G896" s="244"/>
      <c r="H896" s="247">
        <v>1213.333</v>
      </c>
      <c r="I896" s="248"/>
      <c r="J896" s="244"/>
      <c r="K896" s="244"/>
      <c r="L896" s="249"/>
      <c r="M896" s="250"/>
      <c r="N896" s="251"/>
      <c r="O896" s="251"/>
      <c r="P896" s="251"/>
      <c r="Q896" s="251"/>
      <c r="R896" s="251"/>
      <c r="S896" s="251"/>
      <c r="T896" s="252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3" t="s">
        <v>155</v>
      </c>
      <c r="AU896" s="253" t="s">
        <v>81</v>
      </c>
      <c r="AV896" s="14" t="s">
        <v>81</v>
      </c>
      <c r="AW896" s="14" t="s">
        <v>34</v>
      </c>
      <c r="AX896" s="14" t="s">
        <v>72</v>
      </c>
      <c r="AY896" s="253" t="s">
        <v>144</v>
      </c>
    </row>
    <row r="897" spans="1:51" s="13" customFormat="1" ht="12">
      <c r="A897" s="13"/>
      <c r="B897" s="233"/>
      <c r="C897" s="234"/>
      <c r="D897" s="228" t="s">
        <v>155</v>
      </c>
      <c r="E897" s="235" t="s">
        <v>19</v>
      </c>
      <c r="F897" s="236" t="s">
        <v>194</v>
      </c>
      <c r="G897" s="234"/>
      <c r="H897" s="235" t="s">
        <v>19</v>
      </c>
      <c r="I897" s="237"/>
      <c r="J897" s="234"/>
      <c r="K897" s="234"/>
      <c r="L897" s="238"/>
      <c r="M897" s="239"/>
      <c r="N897" s="240"/>
      <c r="O897" s="240"/>
      <c r="P897" s="240"/>
      <c r="Q897" s="240"/>
      <c r="R897" s="240"/>
      <c r="S897" s="240"/>
      <c r="T897" s="24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2" t="s">
        <v>155</v>
      </c>
      <c r="AU897" s="242" t="s">
        <v>81</v>
      </c>
      <c r="AV897" s="13" t="s">
        <v>79</v>
      </c>
      <c r="AW897" s="13" t="s">
        <v>34</v>
      </c>
      <c r="AX897" s="13" t="s">
        <v>72</v>
      </c>
      <c r="AY897" s="242" t="s">
        <v>144</v>
      </c>
    </row>
    <row r="898" spans="1:51" s="14" customFormat="1" ht="12">
      <c r="A898" s="14"/>
      <c r="B898" s="243"/>
      <c r="C898" s="244"/>
      <c r="D898" s="228" t="s">
        <v>155</v>
      </c>
      <c r="E898" s="245" t="s">
        <v>19</v>
      </c>
      <c r="F898" s="246" t="s">
        <v>973</v>
      </c>
      <c r="G898" s="244"/>
      <c r="H898" s="247">
        <v>200</v>
      </c>
      <c r="I898" s="248"/>
      <c r="J898" s="244"/>
      <c r="K898" s="244"/>
      <c r="L898" s="249"/>
      <c r="M898" s="250"/>
      <c r="N898" s="251"/>
      <c r="O898" s="251"/>
      <c r="P898" s="251"/>
      <c r="Q898" s="251"/>
      <c r="R898" s="251"/>
      <c r="S898" s="251"/>
      <c r="T898" s="25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3" t="s">
        <v>155</v>
      </c>
      <c r="AU898" s="253" t="s">
        <v>81</v>
      </c>
      <c r="AV898" s="14" t="s">
        <v>81</v>
      </c>
      <c r="AW898" s="14" t="s">
        <v>34</v>
      </c>
      <c r="AX898" s="14" t="s">
        <v>72</v>
      </c>
      <c r="AY898" s="253" t="s">
        <v>144</v>
      </c>
    </row>
    <row r="899" spans="1:51" s="14" customFormat="1" ht="12">
      <c r="A899" s="14"/>
      <c r="B899" s="243"/>
      <c r="C899" s="244"/>
      <c r="D899" s="228" t="s">
        <v>155</v>
      </c>
      <c r="E899" s="245" t="s">
        <v>19</v>
      </c>
      <c r="F899" s="246" t="s">
        <v>188</v>
      </c>
      <c r="G899" s="244"/>
      <c r="H899" s="247">
        <v>300</v>
      </c>
      <c r="I899" s="248"/>
      <c r="J899" s="244"/>
      <c r="K899" s="244"/>
      <c r="L899" s="249"/>
      <c r="M899" s="250"/>
      <c r="N899" s="251"/>
      <c r="O899" s="251"/>
      <c r="P899" s="251"/>
      <c r="Q899" s="251"/>
      <c r="R899" s="251"/>
      <c r="S899" s="251"/>
      <c r="T899" s="252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3" t="s">
        <v>155</v>
      </c>
      <c r="AU899" s="253" t="s">
        <v>81</v>
      </c>
      <c r="AV899" s="14" t="s">
        <v>81</v>
      </c>
      <c r="AW899" s="14" t="s">
        <v>34</v>
      </c>
      <c r="AX899" s="14" t="s">
        <v>72</v>
      </c>
      <c r="AY899" s="253" t="s">
        <v>144</v>
      </c>
    </row>
    <row r="900" spans="1:51" s="15" customFormat="1" ht="12">
      <c r="A900" s="15"/>
      <c r="B900" s="254"/>
      <c r="C900" s="255"/>
      <c r="D900" s="228" t="s">
        <v>155</v>
      </c>
      <c r="E900" s="256" t="s">
        <v>19</v>
      </c>
      <c r="F900" s="257" t="s">
        <v>158</v>
      </c>
      <c r="G900" s="255"/>
      <c r="H900" s="258">
        <v>3306.666</v>
      </c>
      <c r="I900" s="259"/>
      <c r="J900" s="255"/>
      <c r="K900" s="255"/>
      <c r="L900" s="260"/>
      <c r="M900" s="261"/>
      <c r="N900" s="262"/>
      <c r="O900" s="262"/>
      <c r="P900" s="262"/>
      <c r="Q900" s="262"/>
      <c r="R900" s="262"/>
      <c r="S900" s="262"/>
      <c r="T900" s="263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64" t="s">
        <v>155</v>
      </c>
      <c r="AU900" s="264" t="s">
        <v>81</v>
      </c>
      <c r="AV900" s="15" t="s">
        <v>151</v>
      </c>
      <c r="AW900" s="15" t="s">
        <v>34</v>
      </c>
      <c r="AX900" s="15" t="s">
        <v>79</v>
      </c>
      <c r="AY900" s="264" t="s">
        <v>144</v>
      </c>
    </row>
    <row r="901" spans="1:65" s="2" customFormat="1" ht="14.4" customHeight="1">
      <c r="A901" s="40"/>
      <c r="B901" s="41"/>
      <c r="C901" s="215" t="s">
        <v>974</v>
      </c>
      <c r="D901" s="215" t="s">
        <v>146</v>
      </c>
      <c r="E901" s="216" t="s">
        <v>975</v>
      </c>
      <c r="F901" s="217" t="s">
        <v>976</v>
      </c>
      <c r="G901" s="218" t="s">
        <v>149</v>
      </c>
      <c r="H901" s="219">
        <v>500</v>
      </c>
      <c r="I901" s="220"/>
      <c r="J901" s="221">
        <f>ROUND(I901*H901,2)</f>
        <v>0</v>
      </c>
      <c r="K901" s="217" t="s">
        <v>150</v>
      </c>
      <c r="L901" s="46"/>
      <c r="M901" s="222" t="s">
        <v>19</v>
      </c>
      <c r="N901" s="223" t="s">
        <v>43</v>
      </c>
      <c r="O901" s="86"/>
      <c r="P901" s="224">
        <f>O901*H901</f>
        <v>0</v>
      </c>
      <c r="Q901" s="224">
        <v>0.0835</v>
      </c>
      <c r="R901" s="224">
        <f>Q901*H901</f>
        <v>41.75</v>
      </c>
      <c r="S901" s="224">
        <v>0</v>
      </c>
      <c r="T901" s="225">
        <f>S901*H901</f>
        <v>0</v>
      </c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R901" s="226" t="s">
        <v>151</v>
      </c>
      <c r="AT901" s="226" t="s">
        <v>146</v>
      </c>
      <c r="AU901" s="226" t="s">
        <v>81</v>
      </c>
      <c r="AY901" s="19" t="s">
        <v>144</v>
      </c>
      <c r="BE901" s="227">
        <f>IF(N901="základní",J901,0)</f>
        <v>0</v>
      </c>
      <c r="BF901" s="227">
        <f>IF(N901="snížená",J901,0)</f>
        <v>0</v>
      </c>
      <c r="BG901" s="227">
        <f>IF(N901="zákl. přenesená",J901,0)</f>
        <v>0</v>
      </c>
      <c r="BH901" s="227">
        <f>IF(N901="sníž. přenesená",J901,0)</f>
        <v>0</v>
      </c>
      <c r="BI901" s="227">
        <f>IF(N901="nulová",J901,0)</f>
        <v>0</v>
      </c>
      <c r="BJ901" s="19" t="s">
        <v>79</v>
      </c>
      <c r="BK901" s="227">
        <f>ROUND(I901*H901,2)</f>
        <v>0</v>
      </c>
      <c r="BL901" s="19" t="s">
        <v>151</v>
      </c>
      <c r="BM901" s="226" t="s">
        <v>977</v>
      </c>
    </row>
    <row r="902" spans="1:47" s="2" customFormat="1" ht="12">
      <c r="A902" s="40"/>
      <c r="B902" s="41"/>
      <c r="C902" s="42"/>
      <c r="D902" s="228" t="s">
        <v>153</v>
      </c>
      <c r="E902" s="42"/>
      <c r="F902" s="229" t="s">
        <v>978</v>
      </c>
      <c r="G902" s="42"/>
      <c r="H902" s="42"/>
      <c r="I902" s="230"/>
      <c r="J902" s="42"/>
      <c r="K902" s="42"/>
      <c r="L902" s="46"/>
      <c r="M902" s="231"/>
      <c r="N902" s="232"/>
      <c r="O902" s="86"/>
      <c r="P902" s="86"/>
      <c r="Q902" s="86"/>
      <c r="R902" s="86"/>
      <c r="S902" s="86"/>
      <c r="T902" s="87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T902" s="19" t="s">
        <v>153</v>
      </c>
      <c r="AU902" s="19" t="s">
        <v>81</v>
      </c>
    </row>
    <row r="903" spans="1:51" s="13" customFormat="1" ht="12">
      <c r="A903" s="13"/>
      <c r="B903" s="233"/>
      <c r="C903" s="234"/>
      <c r="D903" s="228" t="s">
        <v>155</v>
      </c>
      <c r="E903" s="235" t="s">
        <v>19</v>
      </c>
      <c r="F903" s="236" t="s">
        <v>474</v>
      </c>
      <c r="G903" s="234"/>
      <c r="H903" s="235" t="s">
        <v>19</v>
      </c>
      <c r="I903" s="237"/>
      <c r="J903" s="234"/>
      <c r="K903" s="234"/>
      <c r="L903" s="238"/>
      <c r="M903" s="239"/>
      <c r="N903" s="240"/>
      <c r="O903" s="240"/>
      <c r="P903" s="240"/>
      <c r="Q903" s="240"/>
      <c r="R903" s="240"/>
      <c r="S903" s="240"/>
      <c r="T903" s="24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2" t="s">
        <v>155</v>
      </c>
      <c r="AU903" s="242" t="s">
        <v>81</v>
      </c>
      <c r="AV903" s="13" t="s">
        <v>79</v>
      </c>
      <c r="AW903" s="13" t="s">
        <v>34</v>
      </c>
      <c r="AX903" s="13" t="s">
        <v>72</v>
      </c>
      <c r="AY903" s="242" t="s">
        <v>144</v>
      </c>
    </row>
    <row r="904" spans="1:51" s="13" customFormat="1" ht="12">
      <c r="A904" s="13"/>
      <c r="B904" s="233"/>
      <c r="C904" s="234"/>
      <c r="D904" s="228" t="s">
        <v>155</v>
      </c>
      <c r="E904" s="235" t="s">
        <v>19</v>
      </c>
      <c r="F904" s="236" t="s">
        <v>979</v>
      </c>
      <c r="G904" s="234"/>
      <c r="H904" s="235" t="s">
        <v>19</v>
      </c>
      <c r="I904" s="237"/>
      <c r="J904" s="234"/>
      <c r="K904" s="234"/>
      <c r="L904" s="238"/>
      <c r="M904" s="239"/>
      <c r="N904" s="240"/>
      <c r="O904" s="240"/>
      <c r="P904" s="240"/>
      <c r="Q904" s="240"/>
      <c r="R904" s="240"/>
      <c r="S904" s="240"/>
      <c r="T904" s="241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2" t="s">
        <v>155</v>
      </c>
      <c r="AU904" s="242" t="s">
        <v>81</v>
      </c>
      <c r="AV904" s="13" t="s">
        <v>79</v>
      </c>
      <c r="AW904" s="13" t="s">
        <v>34</v>
      </c>
      <c r="AX904" s="13" t="s">
        <v>72</v>
      </c>
      <c r="AY904" s="242" t="s">
        <v>144</v>
      </c>
    </row>
    <row r="905" spans="1:51" s="14" customFormat="1" ht="12">
      <c r="A905" s="14"/>
      <c r="B905" s="243"/>
      <c r="C905" s="244"/>
      <c r="D905" s="228" t="s">
        <v>155</v>
      </c>
      <c r="E905" s="245" t="s">
        <v>19</v>
      </c>
      <c r="F905" s="246" t="s">
        <v>515</v>
      </c>
      <c r="G905" s="244"/>
      <c r="H905" s="247">
        <v>200</v>
      </c>
      <c r="I905" s="248"/>
      <c r="J905" s="244"/>
      <c r="K905" s="244"/>
      <c r="L905" s="249"/>
      <c r="M905" s="250"/>
      <c r="N905" s="251"/>
      <c r="O905" s="251"/>
      <c r="P905" s="251"/>
      <c r="Q905" s="251"/>
      <c r="R905" s="251"/>
      <c r="S905" s="251"/>
      <c r="T905" s="252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3" t="s">
        <v>155</v>
      </c>
      <c r="AU905" s="253" t="s">
        <v>81</v>
      </c>
      <c r="AV905" s="14" t="s">
        <v>81</v>
      </c>
      <c r="AW905" s="14" t="s">
        <v>34</v>
      </c>
      <c r="AX905" s="14" t="s">
        <v>72</v>
      </c>
      <c r="AY905" s="253" t="s">
        <v>144</v>
      </c>
    </row>
    <row r="906" spans="1:51" s="13" customFormat="1" ht="12">
      <c r="A906" s="13"/>
      <c r="B906" s="233"/>
      <c r="C906" s="234"/>
      <c r="D906" s="228" t="s">
        <v>155</v>
      </c>
      <c r="E906" s="235" t="s">
        <v>19</v>
      </c>
      <c r="F906" s="236" t="s">
        <v>980</v>
      </c>
      <c r="G906" s="234"/>
      <c r="H906" s="235" t="s">
        <v>19</v>
      </c>
      <c r="I906" s="237"/>
      <c r="J906" s="234"/>
      <c r="K906" s="234"/>
      <c r="L906" s="238"/>
      <c r="M906" s="239"/>
      <c r="N906" s="240"/>
      <c r="O906" s="240"/>
      <c r="P906" s="240"/>
      <c r="Q906" s="240"/>
      <c r="R906" s="240"/>
      <c r="S906" s="240"/>
      <c r="T906" s="241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2" t="s">
        <v>155</v>
      </c>
      <c r="AU906" s="242" t="s">
        <v>81</v>
      </c>
      <c r="AV906" s="13" t="s">
        <v>79</v>
      </c>
      <c r="AW906" s="13" t="s">
        <v>34</v>
      </c>
      <c r="AX906" s="13" t="s">
        <v>72</v>
      </c>
      <c r="AY906" s="242" t="s">
        <v>144</v>
      </c>
    </row>
    <row r="907" spans="1:51" s="14" customFormat="1" ht="12">
      <c r="A907" s="14"/>
      <c r="B907" s="243"/>
      <c r="C907" s="244"/>
      <c r="D907" s="228" t="s">
        <v>155</v>
      </c>
      <c r="E907" s="245" t="s">
        <v>19</v>
      </c>
      <c r="F907" s="246" t="s">
        <v>981</v>
      </c>
      <c r="G907" s="244"/>
      <c r="H907" s="247">
        <v>300</v>
      </c>
      <c r="I907" s="248"/>
      <c r="J907" s="244"/>
      <c r="K907" s="244"/>
      <c r="L907" s="249"/>
      <c r="M907" s="250"/>
      <c r="N907" s="251"/>
      <c r="O907" s="251"/>
      <c r="P907" s="251"/>
      <c r="Q907" s="251"/>
      <c r="R907" s="251"/>
      <c r="S907" s="251"/>
      <c r="T907" s="252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3" t="s">
        <v>155</v>
      </c>
      <c r="AU907" s="253" t="s">
        <v>81</v>
      </c>
      <c r="AV907" s="14" t="s">
        <v>81</v>
      </c>
      <c r="AW907" s="14" t="s">
        <v>34</v>
      </c>
      <c r="AX907" s="14" t="s">
        <v>72</v>
      </c>
      <c r="AY907" s="253" t="s">
        <v>144</v>
      </c>
    </row>
    <row r="908" spans="1:51" s="15" customFormat="1" ht="12">
      <c r="A908" s="15"/>
      <c r="B908" s="254"/>
      <c r="C908" s="255"/>
      <c r="D908" s="228" t="s">
        <v>155</v>
      </c>
      <c r="E908" s="256" t="s">
        <v>19</v>
      </c>
      <c r="F908" s="257" t="s">
        <v>158</v>
      </c>
      <c r="G908" s="255"/>
      <c r="H908" s="258">
        <v>500</v>
      </c>
      <c r="I908" s="259"/>
      <c r="J908" s="255"/>
      <c r="K908" s="255"/>
      <c r="L908" s="260"/>
      <c r="M908" s="261"/>
      <c r="N908" s="262"/>
      <c r="O908" s="262"/>
      <c r="P908" s="262"/>
      <c r="Q908" s="262"/>
      <c r="R908" s="262"/>
      <c r="S908" s="262"/>
      <c r="T908" s="263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64" t="s">
        <v>155</v>
      </c>
      <c r="AU908" s="264" t="s">
        <v>81</v>
      </c>
      <c r="AV908" s="15" t="s">
        <v>151</v>
      </c>
      <c r="AW908" s="15" t="s">
        <v>34</v>
      </c>
      <c r="AX908" s="15" t="s">
        <v>79</v>
      </c>
      <c r="AY908" s="264" t="s">
        <v>144</v>
      </c>
    </row>
    <row r="909" spans="1:65" s="2" customFormat="1" ht="14.4" customHeight="1">
      <c r="A909" s="40"/>
      <c r="B909" s="41"/>
      <c r="C909" s="277" t="s">
        <v>982</v>
      </c>
      <c r="D909" s="277" t="s">
        <v>492</v>
      </c>
      <c r="E909" s="278" t="s">
        <v>983</v>
      </c>
      <c r="F909" s="279" t="s">
        <v>984</v>
      </c>
      <c r="G909" s="280" t="s">
        <v>161</v>
      </c>
      <c r="H909" s="281">
        <v>85</v>
      </c>
      <c r="I909" s="282"/>
      <c r="J909" s="283">
        <f>ROUND(I909*H909,2)</f>
        <v>0</v>
      </c>
      <c r="K909" s="279" t="s">
        <v>150</v>
      </c>
      <c r="L909" s="284"/>
      <c r="M909" s="285" t="s">
        <v>19</v>
      </c>
      <c r="N909" s="286" t="s">
        <v>43</v>
      </c>
      <c r="O909" s="86"/>
      <c r="P909" s="224">
        <f>O909*H909</f>
        <v>0</v>
      </c>
      <c r="Q909" s="224">
        <v>1.516</v>
      </c>
      <c r="R909" s="224">
        <f>Q909*H909</f>
        <v>128.86</v>
      </c>
      <c r="S909" s="224">
        <v>0</v>
      </c>
      <c r="T909" s="225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26" t="s">
        <v>197</v>
      </c>
      <c r="AT909" s="226" t="s">
        <v>492</v>
      </c>
      <c r="AU909" s="226" t="s">
        <v>81</v>
      </c>
      <c r="AY909" s="19" t="s">
        <v>144</v>
      </c>
      <c r="BE909" s="227">
        <f>IF(N909="základní",J909,0)</f>
        <v>0</v>
      </c>
      <c r="BF909" s="227">
        <f>IF(N909="snížená",J909,0)</f>
        <v>0</v>
      </c>
      <c r="BG909" s="227">
        <f>IF(N909="zákl. přenesená",J909,0)</f>
        <v>0</v>
      </c>
      <c r="BH909" s="227">
        <f>IF(N909="sníž. přenesená",J909,0)</f>
        <v>0</v>
      </c>
      <c r="BI909" s="227">
        <f>IF(N909="nulová",J909,0)</f>
        <v>0</v>
      </c>
      <c r="BJ909" s="19" t="s">
        <v>79</v>
      </c>
      <c r="BK909" s="227">
        <f>ROUND(I909*H909,2)</f>
        <v>0</v>
      </c>
      <c r="BL909" s="19" t="s">
        <v>151</v>
      </c>
      <c r="BM909" s="226" t="s">
        <v>985</v>
      </c>
    </row>
    <row r="910" spans="1:47" s="2" customFormat="1" ht="12">
      <c r="A910" s="40"/>
      <c r="B910" s="41"/>
      <c r="C910" s="42"/>
      <c r="D910" s="228" t="s">
        <v>153</v>
      </c>
      <c r="E910" s="42"/>
      <c r="F910" s="229" t="s">
        <v>984</v>
      </c>
      <c r="G910" s="42"/>
      <c r="H910" s="42"/>
      <c r="I910" s="230"/>
      <c r="J910" s="42"/>
      <c r="K910" s="42"/>
      <c r="L910" s="46"/>
      <c r="M910" s="231"/>
      <c r="N910" s="232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153</v>
      </c>
      <c r="AU910" s="19" t="s">
        <v>81</v>
      </c>
    </row>
    <row r="911" spans="1:51" s="13" customFormat="1" ht="12">
      <c r="A911" s="13"/>
      <c r="B911" s="233"/>
      <c r="C911" s="234"/>
      <c r="D911" s="228" t="s">
        <v>155</v>
      </c>
      <c r="E911" s="235" t="s">
        <v>19</v>
      </c>
      <c r="F911" s="236" t="s">
        <v>986</v>
      </c>
      <c r="G911" s="234"/>
      <c r="H911" s="235" t="s">
        <v>19</v>
      </c>
      <c r="I911" s="237"/>
      <c r="J911" s="234"/>
      <c r="K911" s="234"/>
      <c r="L911" s="238"/>
      <c r="M911" s="239"/>
      <c r="N911" s="240"/>
      <c r="O911" s="240"/>
      <c r="P911" s="240"/>
      <c r="Q911" s="240"/>
      <c r="R911" s="240"/>
      <c r="S911" s="240"/>
      <c r="T911" s="241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2" t="s">
        <v>155</v>
      </c>
      <c r="AU911" s="242" t="s">
        <v>81</v>
      </c>
      <c r="AV911" s="13" t="s">
        <v>79</v>
      </c>
      <c r="AW911" s="13" t="s">
        <v>34</v>
      </c>
      <c r="AX911" s="13" t="s">
        <v>72</v>
      </c>
      <c r="AY911" s="242" t="s">
        <v>144</v>
      </c>
    </row>
    <row r="912" spans="1:51" s="13" customFormat="1" ht="12">
      <c r="A912" s="13"/>
      <c r="B912" s="233"/>
      <c r="C912" s="234"/>
      <c r="D912" s="228" t="s">
        <v>155</v>
      </c>
      <c r="E912" s="235" t="s">
        <v>19</v>
      </c>
      <c r="F912" s="236" t="s">
        <v>987</v>
      </c>
      <c r="G912" s="234"/>
      <c r="H912" s="235" t="s">
        <v>19</v>
      </c>
      <c r="I912" s="237"/>
      <c r="J912" s="234"/>
      <c r="K912" s="234"/>
      <c r="L912" s="238"/>
      <c r="M912" s="239"/>
      <c r="N912" s="240"/>
      <c r="O912" s="240"/>
      <c r="P912" s="240"/>
      <c r="Q912" s="240"/>
      <c r="R912" s="240"/>
      <c r="S912" s="240"/>
      <c r="T912" s="24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2" t="s">
        <v>155</v>
      </c>
      <c r="AU912" s="242" t="s">
        <v>81</v>
      </c>
      <c r="AV912" s="13" t="s">
        <v>79</v>
      </c>
      <c r="AW912" s="13" t="s">
        <v>34</v>
      </c>
      <c r="AX912" s="13" t="s">
        <v>72</v>
      </c>
      <c r="AY912" s="242" t="s">
        <v>144</v>
      </c>
    </row>
    <row r="913" spans="1:51" s="14" customFormat="1" ht="12">
      <c r="A913" s="14"/>
      <c r="B913" s="243"/>
      <c r="C913" s="244"/>
      <c r="D913" s="228" t="s">
        <v>155</v>
      </c>
      <c r="E913" s="245" t="s">
        <v>19</v>
      </c>
      <c r="F913" s="246" t="s">
        <v>988</v>
      </c>
      <c r="G913" s="244"/>
      <c r="H913" s="247">
        <v>35</v>
      </c>
      <c r="I913" s="248"/>
      <c r="J913" s="244"/>
      <c r="K913" s="244"/>
      <c r="L913" s="249"/>
      <c r="M913" s="250"/>
      <c r="N913" s="251"/>
      <c r="O913" s="251"/>
      <c r="P913" s="251"/>
      <c r="Q913" s="251"/>
      <c r="R913" s="251"/>
      <c r="S913" s="251"/>
      <c r="T913" s="25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3" t="s">
        <v>155</v>
      </c>
      <c r="AU913" s="253" t="s">
        <v>81</v>
      </c>
      <c r="AV913" s="14" t="s">
        <v>81</v>
      </c>
      <c r="AW913" s="14" t="s">
        <v>34</v>
      </c>
      <c r="AX913" s="14" t="s">
        <v>72</v>
      </c>
      <c r="AY913" s="253" t="s">
        <v>144</v>
      </c>
    </row>
    <row r="914" spans="1:51" s="14" customFormat="1" ht="12">
      <c r="A914" s="14"/>
      <c r="B914" s="243"/>
      <c r="C914" s="244"/>
      <c r="D914" s="228" t="s">
        <v>155</v>
      </c>
      <c r="E914" s="245" t="s">
        <v>19</v>
      </c>
      <c r="F914" s="246" t="s">
        <v>989</v>
      </c>
      <c r="G914" s="244"/>
      <c r="H914" s="247">
        <v>50</v>
      </c>
      <c r="I914" s="248"/>
      <c r="J914" s="244"/>
      <c r="K914" s="244"/>
      <c r="L914" s="249"/>
      <c r="M914" s="250"/>
      <c r="N914" s="251"/>
      <c r="O914" s="251"/>
      <c r="P914" s="251"/>
      <c r="Q914" s="251"/>
      <c r="R914" s="251"/>
      <c r="S914" s="251"/>
      <c r="T914" s="252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3" t="s">
        <v>155</v>
      </c>
      <c r="AU914" s="253" t="s">
        <v>81</v>
      </c>
      <c r="AV914" s="14" t="s">
        <v>81</v>
      </c>
      <c r="AW914" s="14" t="s">
        <v>34</v>
      </c>
      <c r="AX914" s="14" t="s">
        <v>72</v>
      </c>
      <c r="AY914" s="253" t="s">
        <v>144</v>
      </c>
    </row>
    <row r="915" spans="1:51" s="15" customFormat="1" ht="12">
      <c r="A915" s="15"/>
      <c r="B915" s="254"/>
      <c r="C915" s="255"/>
      <c r="D915" s="228" t="s">
        <v>155</v>
      </c>
      <c r="E915" s="256" t="s">
        <v>19</v>
      </c>
      <c r="F915" s="257" t="s">
        <v>158</v>
      </c>
      <c r="G915" s="255"/>
      <c r="H915" s="258">
        <v>85</v>
      </c>
      <c r="I915" s="259"/>
      <c r="J915" s="255"/>
      <c r="K915" s="255"/>
      <c r="L915" s="260"/>
      <c r="M915" s="261"/>
      <c r="N915" s="262"/>
      <c r="O915" s="262"/>
      <c r="P915" s="262"/>
      <c r="Q915" s="262"/>
      <c r="R915" s="262"/>
      <c r="S915" s="262"/>
      <c r="T915" s="263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T915" s="264" t="s">
        <v>155</v>
      </c>
      <c r="AU915" s="264" t="s">
        <v>81</v>
      </c>
      <c r="AV915" s="15" t="s">
        <v>151</v>
      </c>
      <c r="AW915" s="15" t="s">
        <v>34</v>
      </c>
      <c r="AX915" s="15" t="s">
        <v>79</v>
      </c>
      <c r="AY915" s="264" t="s">
        <v>144</v>
      </c>
    </row>
    <row r="916" spans="1:63" s="12" customFormat="1" ht="22.8" customHeight="1">
      <c r="A916" s="12"/>
      <c r="B916" s="199"/>
      <c r="C916" s="200"/>
      <c r="D916" s="201" t="s">
        <v>71</v>
      </c>
      <c r="E916" s="213" t="s">
        <v>180</v>
      </c>
      <c r="F916" s="213" t="s">
        <v>990</v>
      </c>
      <c r="G916" s="200"/>
      <c r="H916" s="200"/>
      <c r="I916" s="203"/>
      <c r="J916" s="214">
        <f>BK916</f>
        <v>0</v>
      </c>
      <c r="K916" s="200"/>
      <c r="L916" s="205"/>
      <c r="M916" s="206"/>
      <c r="N916" s="207"/>
      <c r="O916" s="207"/>
      <c r="P916" s="208">
        <f>SUM(P917:P926)</f>
        <v>0</v>
      </c>
      <c r="Q916" s="207"/>
      <c r="R916" s="208">
        <f>SUM(R917:R926)</f>
        <v>0.11971799999999999</v>
      </c>
      <c r="S916" s="207"/>
      <c r="T916" s="209">
        <f>SUM(T917:T926)</f>
        <v>0</v>
      </c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R916" s="210" t="s">
        <v>79</v>
      </c>
      <c r="AT916" s="211" t="s">
        <v>71</v>
      </c>
      <c r="AU916" s="211" t="s">
        <v>79</v>
      </c>
      <c r="AY916" s="210" t="s">
        <v>144</v>
      </c>
      <c r="BK916" s="212">
        <f>SUM(BK917:BK926)</f>
        <v>0</v>
      </c>
    </row>
    <row r="917" spans="1:65" s="2" customFormat="1" ht="14.4" customHeight="1">
      <c r="A917" s="40"/>
      <c r="B917" s="41"/>
      <c r="C917" s="215" t="s">
        <v>991</v>
      </c>
      <c r="D917" s="215" t="s">
        <v>146</v>
      </c>
      <c r="E917" s="216" t="s">
        <v>992</v>
      </c>
      <c r="F917" s="217" t="s">
        <v>993</v>
      </c>
      <c r="G917" s="218" t="s">
        <v>149</v>
      </c>
      <c r="H917" s="219">
        <v>399.06</v>
      </c>
      <c r="I917" s="220"/>
      <c r="J917" s="221">
        <f>ROUND(I917*H917,2)</f>
        <v>0</v>
      </c>
      <c r="K917" s="217" t="s">
        <v>150</v>
      </c>
      <c r="L917" s="46"/>
      <c r="M917" s="222" t="s">
        <v>19</v>
      </c>
      <c r="N917" s="223" t="s">
        <v>43</v>
      </c>
      <c r="O917" s="86"/>
      <c r="P917" s="224">
        <f>O917*H917</f>
        <v>0</v>
      </c>
      <c r="Q917" s="224">
        <v>0.0003</v>
      </c>
      <c r="R917" s="224">
        <f>Q917*H917</f>
        <v>0.11971799999999999</v>
      </c>
      <c r="S917" s="224">
        <v>0</v>
      </c>
      <c r="T917" s="225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26" t="s">
        <v>151</v>
      </c>
      <c r="AT917" s="226" t="s">
        <v>146</v>
      </c>
      <c r="AU917" s="226" t="s">
        <v>81</v>
      </c>
      <c r="AY917" s="19" t="s">
        <v>144</v>
      </c>
      <c r="BE917" s="227">
        <f>IF(N917="základní",J917,0)</f>
        <v>0</v>
      </c>
      <c r="BF917" s="227">
        <f>IF(N917="snížená",J917,0)</f>
        <v>0</v>
      </c>
      <c r="BG917" s="227">
        <f>IF(N917="zákl. přenesená",J917,0)</f>
        <v>0</v>
      </c>
      <c r="BH917" s="227">
        <f>IF(N917="sníž. přenesená",J917,0)</f>
        <v>0</v>
      </c>
      <c r="BI917" s="227">
        <f>IF(N917="nulová",J917,0)</f>
        <v>0</v>
      </c>
      <c r="BJ917" s="19" t="s">
        <v>79</v>
      </c>
      <c r="BK917" s="227">
        <f>ROUND(I917*H917,2)</f>
        <v>0</v>
      </c>
      <c r="BL917" s="19" t="s">
        <v>151</v>
      </c>
      <c r="BM917" s="226" t="s">
        <v>994</v>
      </c>
    </row>
    <row r="918" spans="1:47" s="2" customFormat="1" ht="12">
      <c r="A918" s="40"/>
      <c r="B918" s="41"/>
      <c r="C918" s="42"/>
      <c r="D918" s="228" t="s">
        <v>153</v>
      </c>
      <c r="E918" s="42"/>
      <c r="F918" s="229" t="s">
        <v>995</v>
      </c>
      <c r="G918" s="42"/>
      <c r="H918" s="42"/>
      <c r="I918" s="230"/>
      <c r="J918" s="42"/>
      <c r="K918" s="42"/>
      <c r="L918" s="46"/>
      <c r="M918" s="231"/>
      <c r="N918" s="232"/>
      <c r="O918" s="86"/>
      <c r="P918" s="86"/>
      <c r="Q918" s="86"/>
      <c r="R918" s="86"/>
      <c r="S918" s="86"/>
      <c r="T918" s="87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153</v>
      </c>
      <c r="AU918" s="19" t="s">
        <v>81</v>
      </c>
    </row>
    <row r="919" spans="1:51" s="13" customFormat="1" ht="12">
      <c r="A919" s="13"/>
      <c r="B919" s="233"/>
      <c r="C919" s="234"/>
      <c r="D919" s="228" t="s">
        <v>155</v>
      </c>
      <c r="E919" s="235" t="s">
        <v>19</v>
      </c>
      <c r="F919" s="236" t="s">
        <v>996</v>
      </c>
      <c r="G919" s="234"/>
      <c r="H919" s="235" t="s">
        <v>19</v>
      </c>
      <c r="I919" s="237"/>
      <c r="J919" s="234"/>
      <c r="K919" s="234"/>
      <c r="L919" s="238"/>
      <c r="M919" s="239"/>
      <c r="N919" s="240"/>
      <c r="O919" s="240"/>
      <c r="P919" s="240"/>
      <c r="Q919" s="240"/>
      <c r="R919" s="240"/>
      <c r="S919" s="240"/>
      <c r="T919" s="241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2" t="s">
        <v>155</v>
      </c>
      <c r="AU919" s="242" t="s">
        <v>81</v>
      </c>
      <c r="AV919" s="13" t="s">
        <v>79</v>
      </c>
      <c r="AW919" s="13" t="s">
        <v>34</v>
      </c>
      <c r="AX919" s="13" t="s">
        <v>72</v>
      </c>
      <c r="AY919" s="242" t="s">
        <v>144</v>
      </c>
    </row>
    <row r="920" spans="1:51" s="13" customFormat="1" ht="12">
      <c r="A920" s="13"/>
      <c r="B920" s="233"/>
      <c r="C920" s="234"/>
      <c r="D920" s="228" t="s">
        <v>155</v>
      </c>
      <c r="E920" s="235" t="s">
        <v>19</v>
      </c>
      <c r="F920" s="236" t="s">
        <v>997</v>
      </c>
      <c r="G920" s="234"/>
      <c r="H920" s="235" t="s">
        <v>19</v>
      </c>
      <c r="I920" s="237"/>
      <c r="J920" s="234"/>
      <c r="K920" s="234"/>
      <c r="L920" s="238"/>
      <c r="M920" s="239"/>
      <c r="N920" s="240"/>
      <c r="O920" s="240"/>
      <c r="P920" s="240"/>
      <c r="Q920" s="240"/>
      <c r="R920" s="240"/>
      <c r="S920" s="240"/>
      <c r="T920" s="241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2" t="s">
        <v>155</v>
      </c>
      <c r="AU920" s="242" t="s">
        <v>81</v>
      </c>
      <c r="AV920" s="13" t="s">
        <v>79</v>
      </c>
      <c r="AW920" s="13" t="s">
        <v>34</v>
      </c>
      <c r="AX920" s="13" t="s">
        <v>72</v>
      </c>
      <c r="AY920" s="242" t="s">
        <v>144</v>
      </c>
    </row>
    <row r="921" spans="1:51" s="14" customFormat="1" ht="12">
      <c r="A921" s="14"/>
      <c r="B921" s="243"/>
      <c r="C921" s="244"/>
      <c r="D921" s="228" t="s">
        <v>155</v>
      </c>
      <c r="E921" s="245" t="s">
        <v>19</v>
      </c>
      <c r="F921" s="246" t="s">
        <v>998</v>
      </c>
      <c r="G921" s="244"/>
      <c r="H921" s="247">
        <v>217.35</v>
      </c>
      <c r="I921" s="248"/>
      <c r="J921" s="244"/>
      <c r="K921" s="244"/>
      <c r="L921" s="249"/>
      <c r="M921" s="250"/>
      <c r="N921" s="251"/>
      <c r="O921" s="251"/>
      <c r="P921" s="251"/>
      <c r="Q921" s="251"/>
      <c r="R921" s="251"/>
      <c r="S921" s="251"/>
      <c r="T921" s="252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3" t="s">
        <v>155</v>
      </c>
      <c r="AU921" s="253" t="s">
        <v>81</v>
      </c>
      <c r="AV921" s="14" t="s">
        <v>81</v>
      </c>
      <c r="AW921" s="14" t="s">
        <v>34</v>
      </c>
      <c r="AX921" s="14" t="s">
        <v>72</v>
      </c>
      <c r="AY921" s="253" t="s">
        <v>144</v>
      </c>
    </row>
    <row r="922" spans="1:51" s="14" customFormat="1" ht="12">
      <c r="A922" s="14"/>
      <c r="B922" s="243"/>
      <c r="C922" s="244"/>
      <c r="D922" s="228" t="s">
        <v>155</v>
      </c>
      <c r="E922" s="245" t="s">
        <v>19</v>
      </c>
      <c r="F922" s="246" t="s">
        <v>999</v>
      </c>
      <c r="G922" s="244"/>
      <c r="H922" s="247">
        <v>15.36</v>
      </c>
      <c r="I922" s="248"/>
      <c r="J922" s="244"/>
      <c r="K922" s="244"/>
      <c r="L922" s="249"/>
      <c r="M922" s="250"/>
      <c r="N922" s="251"/>
      <c r="O922" s="251"/>
      <c r="P922" s="251"/>
      <c r="Q922" s="251"/>
      <c r="R922" s="251"/>
      <c r="S922" s="251"/>
      <c r="T922" s="252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3" t="s">
        <v>155</v>
      </c>
      <c r="AU922" s="253" t="s">
        <v>81</v>
      </c>
      <c r="AV922" s="14" t="s">
        <v>81</v>
      </c>
      <c r="AW922" s="14" t="s">
        <v>34</v>
      </c>
      <c r="AX922" s="14" t="s">
        <v>72</v>
      </c>
      <c r="AY922" s="253" t="s">
        <v>144</v>
      </c>
    </row>
    <row r="923" spans="1:51" s="14" customFormat="1" ht="12">
      <c r="A923" s="14"/>
      <c r="B923" s="243"/>
      <c r="C923" s="244"/>
      <c r="D923" s="228" t="s">
        <v>155</v>
      </c>
      <c r="E923" s="245" t="s">
        <v>19</v>
      </c>
      <c r="F923" s="246" t="s">
        <v>1000</v>
      </c>
      <c r="G923" s="244"/>
      <c r="H923" s="247">
        <v>17.15</v>
      </c>
      <c r="I923" s="248"/>
      <c r="J923" s="244"/>
      <c r="K923" s="244"/>
      <c r="L923" s="249"/>
      <c r="M923" s="250"/>
      <c r="N923" s="251"/>
      <c r="O923" s="251"/>
      <c r="P923" s="251"/>
      <c r="Q923" s="251"/>
      <c r="R923" s="251"/>
      <c r="S923" s="251"/>
      <c r="T923" s="25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3" t="s">
        <v>155</v>
      </c>
      <c r="AU923" s="253" t="s">
        <v>81</v>
      </c>
      <c r="AV923" s="14" t="s">
        <v>81</v>
      </c>
      <c r="AW923" s="14" t="s">
        <v>34</v>
      </c>
      <c r="AX923" s="14" t="s">
        <v>72</v>
      </c>
      <c r="AY923" s="253" t="s">
        <v>144</v>
      </c>
    </row>
    <row r="924" spans="1:51" s="14" customFormat="1" ht="12">
      <c r="A924" s="14"/>
      <c r="B924" s="243"/>
      <c r="C924" s="244"/>
      <c r="D924" s="228" t="s">
        <v>155</v>
      </c>
      <c r="E924" s="245" t="s">
        <v>19</v>
      </c>
      <c r="F924" s="246" t="s">
        <v>1001</v>
      </c>
      <c r="G924" s="244"/>
      <c r="H924" s="247">
        <v>131.2</v>
      </c>
      <c r="I924" s="248"/>
      <c r="J924" s="244"/>
      <c r="K924" s="244"/>
      <c r="L924" s="249"/>
      <c r="M924" s="250"/>
      <c r="N924" s="251"/>
      <c r="O924" s="251"/>
      <c r="P924" s="251"/>
      <c r="Q924" s="251"/>
      <c r="R924" s="251"/>
      <c r="S924" s="251"/>
      <c r="T924" s="252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53" t="s">
        <v>155</v>
      </c>
      <c r="AU924" s="253" t="s">
        <v>81</v>
      </c>
      <c r="AV924" s="14" t="s">
        <v>81</v>
      </c>
      <c r="AW924" s="14" t="s">
        <v>34</v>
      </c>
      <c r="AX924" s="14" t="s">
        <v>72</v>
      </c>
      <c r="AY924" s="253" t="s">
        <v>144</v>
      </c>
    </row>
    <row r="925" spans="1:51" s="14" customFormat="1" ht="12">
      <c r="A925" s="14"/>
      <c r="B925" s="243"/>
      <c r="C925" s="244"/>
      <c r="D925" s="228" t="s">
        <v>155</v>
      </c>
      <c r="E925" s="245" t="s">
        <v>19</v>
      </c>
      <c r="F925" s="246" t="s">
        <v>1002</v>
      </c>
      <c r="G925" s="244"/>
      <c r="H925" s="247">
        <v>18</v>
      </c>
      <c r="I925" s="248"/>
      <c r="J925" s="244"/>
      <c r="K925" s="244"/>
      <c r="L925" s="249"/>
      <c r="M925" s="250"/>
      <c r="N925" s="251"/>
      <c r="O925" s="251"/>
      <c r="P925" s="251"/>
      <c r="Q925" s="251"/>
      <c r="R925" s="251"/>
      <c r="S925" s="251"/>
      <c r="T925" s="252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3" t="s">
        <v>155</v>
      </c>
      <c r="AU925" s="253" t="s">
        <v>81</v>
      </c>
      <c r="AV925" s="14" t="s">
        <v>81</v>
      </c>
      <c r="AW925" s="14" t="s">
        <v>34</v>
      </c>
      <c r="AX925" s="14" t="s">
        <v>72</v>
      </c>
      <c r="AY925" s="253" t="s">
        <v>144</v>
      </c>
    </row>
    <row r="926" spans="1:51" s="15" customFormat="1" ht="12">
      <c r="A926" s="15"/>
      <c r="B926" s="254"/>
      <c r="C926" s="255"/>
      <c r="D926" s="228" t="s">
        <v>155</v>
      </c>
      <c r="E926" s="256" t="s">
        <v>19</v>
      </c>
      <c r="F926" s="257" t="s">
        <v>158</v>
      </c>
      <c r="G926" s="255"/>
      <c r="H926" s="258">
        <v>399.06</v>
      </c>
      <c r="I926" s="259"/>
      <c r="J926" s="255"/>
      <c r="K926" s="255"/>
      <c r="L926" s="260"/>
      <c r="M926" s="261"/>
      <c r="N926" s="262"/>
      <c r="O926" s="262"/>
      <c r="P926" s="262"/>
      <c r="Q926" s="262"/>
      <c r="R926" s="262"/>
      <c r="S926" s="262"/>
      <c r="T926" s="263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64" t="s">
        <v>155</v>
      </c>
      <c r="AU926" s="264" t="s">
        <v>81</v>
      </c>
      <c r="AV926" s="15" t="s">
        <v>151</v>
      </c>
      <c r="AW926" s="15" t="s">
        <v>34</v>
      </c>
      <c r="AX926" s="15" t="s">
        <v>79</v>
      </c>
      <c r="AY926" s="264" t="s">
        <v>144</v>
      </c>
    </row>
    <row r="927" spans="1:63" s="12" customFormat="1" ht="22.8" customHeight="1">
      <c r="A927" s="12"/>
      <c r="B927" s="199"/>
      <c r="C927" s="200"/>
      <c r="D927" s="201" t="s">
        <v>71</v>
      </c>
      <c r="E927" s="213" t="s">
        <v>197</v>
      </c>
      <c r="F927" s="213" t="s">
        <v>1003</v>
      </c>
      <c r="G927" s="200"/>
      <c r="H927" s="200"/>
      <c r="I927" s="203"/>
      <c r="J927" s="214">
        <f>BK927</f>
        <v>0</v>
      </c>
      <c r="K927" s="200"/>
      <c r="L927" s="205"/>
      <c r="M927" s="206"/>
      <c r="N927" s="207"/>
      <c r="O927" s="207"/>
      <c r="P927" s="208">
        <f>SUM(P928:P956)</f>
        <v>0</v>
      </c>
      <c r="Q927" s="207"/>
      <c r="R927" s="208">
        <f>SUM(R928:R956)</f>
        <v>0.077617</v>
      </c>
      <c r="S927" s="207"/>
      <c r="T927" s="209">
        <f>SUM(T928:T956)</f>
        <v>58.12368</v>
      </c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R927" s="210" t="s">
        <v>79</v>
      </c>
      <c r="AT927" s="211" t="s">
        <v>71</v>
      </c>
      <c r="AU927" s="211" t="s">
        <v>79</v>
      </c>
      <c r="AY927" s="210" t="s">
        <v>144</v>
      </c>
      <c r="BK927" s="212">
        <f>SUM(BK928:BK956)</f>
        <v>0</v>
      </c>
    </row>
    <row r="928" spans="1:65" s="2" customFormat="1" ht="14.4" customHeight="1">
      <c r="A928" s="40"/>
      <c r="B928" s="41"/>
      <c r="C928" s="215" t="s">
        <v>1004</v>
      </c>
      <c r="D928" s="215" t="s">
        <v>146</v>
      </c>
      <c r="E928" s="216" t="s">
        <v>1005</v>
      </c>
      <c r="F928" s="217" t="s">
        <v>1006</v>
      </c>
      <c r="G928" s="218" t="s">
        <v>200</v>
      </c>
      <c r="H928" s="219">
        <v>33.5</v>
      </c>
      <c r="I928" s="220"/>
      <c r="J928" s="221">
        <f>ROUND(I928*H928,2)</f>
        <v>0</v>
      </c>
      <c r="K928" s="217" t="s">
        <v>150</v>
      </c>
      <c r="L928" s="46"/>
      <c r="M928" s="222" t="s">
        <v>19</v>
      </c>
      <c r="N928" s="223" t="s">
        <v>43</v>
      </c>
      <c r="O928" s="86"/>
      <c r="P928" s="224">
        <f>O928*H928</f>
        <v>0</v>
      </c>
      <c r="Q928" s="224">
        <v>0</v>
      </c>
      <c r="R928" s="224">
        <f>Q928*H928</f>
        <v>0</v>
      </c>
      <c r="S928" s="224">
        <v>1.65</v>
      </c>
      <c r="T928" s="225">
        <f>S928*H928</f>
        <v>55.275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26" t="s">
        <v>151</v>
      </c>
      <c r="AT928" s="226" t="s">
        <v>146</v>
      </c>
      <c r="AU928" s="226" t="s">
        <v>81</v>
      </c>
      <c r="AY928" s="19" t="s">
        <v>144</v>
      </c>
      <c r="BE928" s="227">
        <f>IF(N928="základní",J928,0)</f>
        <v>0</v>
      </c>
      <c r="BF928" s="227">
        <f>IF(N928="snížená",J928,0)</f>
        <v>0</v>
      </c>
      <c r="BG928" s="227">
        <f>IF(N928="zákl. přenesená",J928,0)</f>
        <v>0</v>
      </c>
      <c r="BH928" s="227">
        <f>IF(N928="sníž. přenesená",J928,0)</f>
        <v>0</v>
      </c>
      <c r="BI928" s="227">
        <f>IF(N928="nulová",J928,0)</f>
        <v>0</v>
      </c>
      <c r="BJ928" s="19" t="s">
        <v>79</v>
      </c>
      <c r="BK928" s="227">
        <f>ROUND(I928*H928,2)</f>
        <v>0</v>
      </c>
      <c r="BL928" s="19" t="s">
        <v>151</v>
      </c>
      <c r="BM928" s="226" t="s">
        <v>1007</v>
      </c>
    </row>
    <row r="929" spans="1:47" s="2" customFormat="1" ht="12">
      <c r="A929" s="40"/>
      <c r="B929" s="41"/>
      <c r="C929" s="42"/>
      <c r="D929" s="228" t="s">
        <v>153</v>
      </c>
      <c r="E929" s="42"/>
      <c r="F929" s="229" t="s">
        <v>1008</v>
      </c>
      <c r="G929" s="42"/>
      <c r="H929" s="42"/>
      <c r="I929" s="230"/>
      <c r="J929" s="42"/>
      <c r="K929" s="42"/>
      <c r="L929" s="46"/>
      <c r="M929" s="231"/>
      <c r="N929" s="232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153</v>
      </c>
      <c r="AU929" s="19" t="s">
        <v>81</v>
      </c>
    </row>
    <row r="930" spans="1:51" s="13" customFormat="1" ht="12">
      <c r="A930" s="13"/>
      <c r="B930" s="233"/>
      <c r="C930" s="234"/>
      <c r="D930" s="228" t="s">
        <v>155</v>
      </c>
      <c r="E930" s="235" t="s">
        <v>19</v>
      </c>
      <c r="F930" s="236" t="s">
        <v>1009</v>
      </c>
      <c r="G930" s="234"/>
      <c r="H930" s="235" t="s">
        <v>19</v>
      </c>
      <c r="I930" s="237"/>
      <c r="J930" s="234"/>
      <c r="K930" s="234"/>
      <c r="L930" s="238"/>
      <c r="M930" s="239"/>
      <c r="N930" s="240"/>
      <c r="O930" s="240"/>
      <c r="P930" s="240"/>
      <c r="Q930" s="240"/>
      <c r="R930" s="240"/>
      <c r="S930" s="240"/>
      <c r="T930" s="241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2" t="s">
        <v>155</v>
      </c>
      <c r="AU930" s="242" t="s">
        <v>81</v>
      </c>
      <c r="AV930" s="13" t="s">
        <v>79</v>
      </c>
      <c r="AW930" s="13" t="s">
        <v>34</v>
      </c>
      <c r="AX930" s="13" t="s">
        <v>72</v>
      </c>
      <c r="AY930" s="242" t="s">
        <v>144</v>
      </c>
    </row>
    <row r="931" spans="1:51" s="13" customFormat="1" ht="12">
      <c r="A931" s="13"/>
      <c r="B931" s="233"/>
      <c r="C931" s="234"/>
      <c r="D931" s="228" t="s">
        <v>155</v>
      </c>
      <c r="E931" s="235" t="s">
        <v>19</v>
      </c>
      <c r="F931" s="236" t="s">
        <v>1010</v>
      </c>
      <c r="G931" s="234"/>
      <c r="H931" s="235" t="s">
        <v>19</v>
      </c>
      <c r="I931" s="237"/>
      <c r="J931" s="234"/>
      <c r="K931" s="234"/>
      <c r="L931" s="238"/>
      <c r="M931" s="239"/>
      <c r="N931" s="240"/>
      <c r="O931" s="240"/>
      <c r="P931" s="240"/>
      <c r="Q931" s="240"/>
      <c r="R931" s="240"/>
      <c r="S931" s="240"/>
      <c r="T931" s="241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2" t="s">
        <v>155</v>
      </c>
      <c r="AU931" s="242" t="s">
        <v>81</v>
      </c>
      <c r="AV931" s="13" t="s">
        <v>79</v>
      </c>
      <c r="AW931" s="13" t="s">
        <v>34</v>
      </c>
      <c r="AX931" s="13" t="s">
        <v>72</v>
      </c>
      <c r="AY931" s="242" t="s">
        <v>144</v>
      </c>
    </row>
    <row r="932" spans="1:51" s="14" customFormat="1" ht="12">
      <c r="A932" s="14"/>
      <c r="B932" s="243"/>
      <c r="C932" s="244"/>
      <c r="D932" s="228" t="s">
        <v>155</v>
      </c>
      <c r="E932" s="245" t="s">
        <v>19</v>
      </c>
      <c r="F932" s="246" t="s">
        <v>1011</v>
      </c>
      <c r="G932" s="244"/>
      <c r="H932" s="247">
        <v>33.5</v>
      </c>
      <c r="I932" s="248"/>
      <c r="J932" s="244"/>
      <c r="K932" s="244"/>
      <c r="L932" s="249"/>
      <c r="M932" s="250"/>
      <c r="N932" s="251"/>
      <c r="O932" s="251"/>
      <c r="P932" s="251"/>
      <c r="Q932" s="251"/>
      <c r="R932" s="251"/>
      <c r="S932" s="251"/>
      <c r="T932" s="252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3" t="s">
        <v>155</v>
      </c>
      <c r="AU932" s="253" t="s">
        <v>81</v>
      </c>
      <c r="AV932" s="14" t="s">
        <v>81</v>
      </c>
      <c r="AW932" s="14" t="s">
        <v>34</v>
      </c>
      <c r="AX932" s="14" t="s">
        <v>72</v>
      </c>
      <c r="AY932" s="253" t="s">
        <v>144</v>
      </c>
    </row>
    <row r="933" spans="1:51" s="15" customFormat="1" ht="12">
      <c r="A933" s="15"/>
      <c r="B933" s="254"/>
      <c r="C933" s="255"/>
      <c r="D933" s="228" t="s">
        <v>155</v>
      </c>
      <c r="E933" s="256" t="s">
        <v>19</v>
      </c>
      <c r="F933" s="257" t="s">
        <v>158</v>
      </c>
      <c r="G933" s="255"/>
      <c r="H933" s="258">
        <v>33.5</v>
      </c>
      <c r="I933" s="259"/>
      <c r="J933" s="255"/>
      <c r="K933" s="255"/>
      <c r="L933" s="260"/>
      <c r="M933" s="261"/>
      <c r="N933" s="262"/>
      <c r="O933" s="262"/>
      <c r="P933" s="262"/>
      <c r="Q933" s="262"/>
      <c r="R933" s="262"/>
      <c r="S933" s="262"/>
      <c r="T933" s="263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64" t="s">
        <v>155</v>
      </c>
      <c r="AU933" s="264" t="s">
        <v>81</v>
      </c>
      <c r="AV933" s="15" t="s">
        <v>151</v>
      </c>
      <c r="AW933" s="15" t="s">
        <v>34</v>
      </c>
      <c r="AX933" s="15" t="s">
        <v>79</v>
      </c>
      <c r="AY933" s="264" t="s">
        <v>144</v>
      </c>
    </row>
    <row r="934" spans="1:65" s="2" customFormat="1" ht="14.4" customHeight="1">
      <c r="A934" s="40"/>
      <c r="B934" s="41"/>
      <c r="C934" s="215" t="s">
        <v>507</v>
      </c>
      <c r="D934" s="215" t="s">
        <v>146</v>
      </c>
      <c r="E934" s="216" t="s">
        <v>1012</v>
      </c>
      <c r="F934" s="217" t="s">
        <v>1013</v>
      </c>
      <c r="G934" s="218" t="s">
        <v>200</v>
      </c>
      <c r="H934" s="219">
        <v>1.35</v>
      </c>
      <c r="I934" s="220"/>
      <c r="J934" s="221">
        <f>ROUND(I934*H934,2)</f>
        <v>0</v>
      </c>
      <c r="K934" s="217" t="s">
        <v>150</v>
      </c>
      <c r="L934" s="46"/>
      <c r="M934" s="222" t="s">
        <v>19</v>
      </c>
      <c r="N934" s="223" t="s">
        <v>43</v>
      </c>
      <c r="O934" s="86"/>
      <c r="P934" s="224">
        <f>O934*H934</f>
        <v>0</v>
      </c>
      <c r="Q934" s="224">
        <v>0.01642</v>
      </c>
      <c r="R934" s="224">
        <f>Q934*H934</f>
        <v>0.022167000000000003</v>
      </c>
      <c r="S934" s="224">
        <v>0</v>
      </c>
      <c r="T934" s="225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6" t="s">
        <v>151</v>
      </c>
      <c r="AT934" s="226" t="s">
        <v>146</v>
      </c>
      <c r="AU934" s="226" t="s">
        <v>81</v>
      </c>
      <c r="AY934" s="19" t="s">
        <v>144</v>
      </c>
      <c r="BE934" s="227">
        <f>IF(N934="základní",J934,0)</f>
        <v>0</v>
      </c>
      <c r="BF934" s="227">
        <f>IF(N934="snížená",J934,0)</f>
        <v>0</v>
      </c>
      <c r="BG934" s="227">
        <f>IF(N934="zákl. přenesená",J934,0)</f>
        <v>0</v>
      </c>
      <c r="BH934" s="227">
        <f>IF(N934="sníž. přenesená",J934,0)</f>
        <v>0</v>
      </c>
      <c r="BI934" s="227">
        <f>IF(N934="nulová",J934,0)</f>
        <v>0</v>
      </c>
      <c r="BJ934" s="19" t="s">
        <v>79</v>
      </c>
      <c r="BK934" s="227">
        <f>ROUND(I934*H934,2)</f>
        <v>0</v>
      </c>
      <c r="BL934" s="19" t="s">
        <v>151</v>
      </c>
      <c r="BM934" s="226" t="s">
        <v>1014</v>
      </c>
    </row>
    <row r="935" spans="1:47" s="2" customFormat="1" ht="12">
      <c r="A935" s="40"/>
      <c r="B935" s="41"/>
      <c r="C935" s="42"/>
      <c r="D935" s="228" t="s">
        <v>153</v>
      </c>
      <c r="E935" s="42"/>
      <c r="F935" s="229" t="s">
        <v>1015</v>
      </c>
      <c r="G935" s="42"/>
      <c r="H935" s="42"/>
      <c r="I935" s="230"/>
      <c r="J935" s="42"/>
      <c r="K935" s="42"/>
      <c r="L935" s="46"/>
      <c r="M935" s="231"/>
      <c r="N935" s="232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153</v>
      </c>
      <c r="AU935" s="19" t="s">
        <v>81</v>
      </c>
    </row>
    <row r="936" spans="1:51" s="13" customFormat="1" ht="12">
      <c r="A936" s="13"/>
      <c r="B936" s="233"/>
      <c r="C936" s="234"/>
      <c r="D936" s="228" t="s">
        <v>155</v>
      </c>
      <c r="E936" s="235" t="s">
        <v>19</v>
      </c>
      <c r="F936" s="236" t="s">
        <v>1016</v>
      </c>
      <c r="G936" s="234"/>
      <c r="H936" s="235" t="s">
        <v>19</v>
      </c>
      <c r="I936" s="237"/>
      <c r="J936" s="234"/>
      <c r="K936" s="234"/>
      <c r="L936" s="238"/>
      <c r="M936" s="239"/>
      <c r="N936" s="240"/>
      <c r="O936" s="240"/>
      <c r="P936" s="240"/>
      <c r="Q936" s="240"/>
      <c r="R936" s="240"/>
      <c r="S936" s="240"/>
      <c r="T936" s="241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2" t="s">
        <v>155</v>
      </c>
      <c r="AU936" s="242" t="s">
        <v>81</v>
      </c>
      <c r="AV936" s="13" t="s">
        <v>79</v>
      </c>
      <c r="AW936" s="13" t="s">
        <v>34</v>
      </c>
      <c r="AX936" s="13" t="s">
        <v>72</v>
      </c>
      <c r="AY936" s="242" t="s">
        <v>144</v>
      </c>
    </row>
    <row r="937" spans="1:51" s="13" customFormat="1" ht="12">
      <c r="A937" s="13"/>
      <c r="B937" s="233"/>
      <c r="C937" s="234"/>
      <c r="D937" s="228" t="s">
        <v>155</v>
      </c>
      <c r="E937" s="235" t="s">
        <v>19</v>
      </c>
      <c r="F937" s="236" t="s">
        <v>1017</v>
      </c>
      <c r="G937" s="234"/>
      <c r="H937" s="235" t="s">
        <v>19</v>
      </c>
      <c r="I937" s="237"/>
      <c r="J937" s="234"/>
      <c r="K937" s="234"/>
      <c r="L937" s="238"/>
      <c r="M937" s="239"/>
      <c r="N937" s="240"/>
      <c r="O937" s="240"/>
      <c r="P937" s="240"/>
      <c r="Q937" s="240"/>
      <c r="R937" s="240"/>
      <c r="S937" s="240"/>
      <c r="T937" s="24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2" t="s">
        <v>155</v>
      </c>
      <c r="AU937" s="242" t="s">
        <v>81</v>
      </c>
      <c r="AV937" s="13" t="s">
        <v>79</v>
      </c>
      <c r="AW937" s="13" t="s">
        <v>34</v>
      </c>
      <c r="AX937" s="13" t="s">
        <v>72</v>
      </c>
      <c r="AY937" s="242" t="s">
        <v>144</v>
      </c>
    </row>
    <row r="938" spans="1:51" s="14" customFormat="1" ht="12">
      <c r="A938" s="14"/>
      <c r="B938" s="243"/>
      <c r="C938" s="244"/>
      <c r="D938" s="228" t="s">
        <v>155</v>
      </c>
      <c r="E938" s="245" t="s">
        <v>19</v>
      </c>
      <c r="F938" s="246" t="s">
        <v>1018</v>
      </c>
      <c r="G938" s="244"/>
      <c r="H938" s="247">
        <v>1.35</v>
      </c>
      <c r="I938" s="248"/>
      <c r="J938" s="244"/>
      <c r="K938" s="244"/>
      <c r="L938" s="249"/>
      <c r="M938" s="250"/>
      <c r="N938" s="251"/>
      <c r="O938" s="251"/>
      <c r="P938" s="251"/>
      <c r="Q938" s="251"/>
      <c r="R938" s="251"/>
      <c r="S938" s="251"/>
      <c r="T938" s="252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3" t="s">
        <v>155</v>
      </c>
      <c r="AU938" s="253" t="s">
        <v>81</v>
      </c>
      <c r="AV938" s="14" t="s">
        <v>81</v>
      </c>
      <c r="AW938" s="14" t="s">
        <v>34</v>
      </c>
      <c r="AX938" s="14" t="s">
        <v>72</v>
      </c>
      <c r="AY938" s="253" t="s">
        <v>144</v>
      </c>
    </row>
    <row r="939" spans="1:51" s="15" customFormat="1" ht="12">
      <c r="A939" s="15"/>
      <c r="B939" s="254"/>
      <c r="C939" s="255"/>
      <c r="D939" s="228" t="s">
        <v>155</v>
      </c>
      <c r="E939" s="256" t="s">
        <v>19</v>
      </c>
      <c r="F939" s="257" t="s">
        <v>158</v>
      </c>
      <c r="G939" s="255"/>
      <c r="H939" s="258">
        <v>1.35</v>
      </c>
      <c r="I939" s="259"/>
      <c r="J939" s="255"/>
      <c r="K939" s="255"/>
      <c r="L939" s="260"/>
      <c r="M939" s="261"/>
      <c r="N939" s="262"/>
      <c r="O939" s="262"/>
      <c r="P939" s="262"/>
      <c r="Q939" s="262"/>
      <c r="R939" s="262"/>
      <c r="S939" s="262"/>
      <c r="T939" s="263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64" t="s">
        <v>155</v>
      </c>
      <c r="AU939" s="264" t="s">
        <v>81</v>
      </c>
      <c r="AV939" s="15" t="s">
        <v>151</v>
      </c>
      <c r="AW939" s="15" t="s">
        <v>34</v>
      </c>
      <c r="AX939" s="15" t="s">
        <v>79</v>
      </c>
      <c r="AY939" s="264" t="s">
        <v>144</v>
      </c>
    </row>
    <row r="940" spans="1:65" s="2" customFormat="1" ht="14.4" customHeight="1">
      <c r="A940" s="40"/>
      <c r="B940" s="41"/>
      <c r="C940" s="215" t="s">
        <v>1019</v>
      </c>
      <c r="D940" s="215" t="s">
        <v>146</v>
      </c>
      <c r="E940" s="216" t="s">
        <v>1020</v>
      </c>
      <c r="F940" s="217" t="s">
        <v>1021</v>
      </c>
      <c r="G940" s="218" t="s">
        <v>236</v>
      </c>
      <c r="H940" s="219">
        <v>7.913</v>
      </c>
      <c r="I940" s="220"/>
      <c r="J940" s="221">
        <f>ROUND(I940*H940,2)</f>
        <v>0</v>
      </c>
      <c r="K940" s="217" t="s">
        <v>150</v>
      </c>
      <c r="L940" s="46"/>
      <c r="M940" s="222" t="s">
        <v>19</v>
      </c>
      <c r="N940" s="223" t="s">
        <v>43</v>
      </c>
      <c r="O940" s="86"/>
      <c r="P940" s="224">
        <f>O940*H940</f>
        <v>0</v>
      </c>
      <c r="Q940" s="224">
        <v>0</v>
      </c>
      <c r="R940" s="224">
        <f>Q940*H940</f>
        <v>0</v>
      </c>
      <c r="S940" s="224">
        <v>0.36</v>
      </c>
      <c r="T940" s="225">
        <f>S940*H940</f>
        <v>2.84868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26" t="s">
        <v>151</v>
      </c>
      <c r="AT940" s="226" t="s">
        <v>146</v>
      </c>
      <c r="AU940" s="226" t="s">
        <v>81</v>
      </c>
      <c r="AY940" s="19" t="s">
        <v>144</v>
      </c>
      <c r="BE940" s="227">
        <f>IF(N940="základní",J940,0)</f>
        <v>0</v>
      </c>
      <c r="BF940" s="227">
        <f>IF(N940="snížená",J940,0)</f>
        <v>0</v>
      </c>
      <c r="BG940" s="227">
        <f>IF(N940="zákl. přenesená",J940,0)</f>
        <v>0</v>
      </c>
      <c r="BH940" s="227">
        <f>IF(N940="sníž. přenesená",J940,0)</f>
        <v>0</v>
      </c>
      <c r="BI940" s="227">
        <f>IF(N940="nulová",J940,0)</f>
        <v>0</v>
      </c>
      <c r="BJ940" s="19" t="s">
        <v>79</v>
      </c>
      <c r="BK940" s="227">
        <f>ROUND(I940*H940,2)</f>
        <v>0</v>
      </c>
      <c r="BL940" s="19" t="s">
        <v>151</v>
      </c>
      <c r="BM940" s="226" t="s">
        <v>1022</v>
      </c>
    </row>
    <row r="941" spans="1:47" s="2" customFormat="1" ht="12">
      <c r="A941" s="40"/>
      <c r="B941" s="41"/>
      <c r="C941" s="42"/>
      <c r="D941" s="228" t="s">
        <v>153</v>
      </c>
      <c r="E941" s="42"/>
      <c r="F941" s="229" t="s">
        <v>1023</v>
      </c>
      <c r="G941" s="42"/>
      <c r="H941" s="42"/>
      <c r="I941" s="230"/>
      <c r="J941" s="42"/>
      <c r="K941" s="42"/>
      <c r="L941" s="46"/>
      <c r="M941" s="231"/>
      <c r="N941" s="232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153</v>
      </c>
      <c r="AU941" s="19" t="s">
        <v>81</v>
      </c>
    </row>
    <row r="942" spans="1:51" s="13" customFormat="1" ht="12">
      <c r="A942" s="13"/>
      <c r="B942" s="233"/>
      <c r="C942" s="234"/>
      <c r="D942" s="228" t="s">
        <v>155</v>
      </c>
      <c r="E942" s="235" t="s">
        <v>19</v>
      </c>
      <c r="F942" s="236" t="s">
        <v>1024</v>
      </c>
      <c r="G942" s="234"/>
      <c r="H942" s="235" t="s">
        <v>19</v>
      </c>
      <c r="I942" s="237"/>
      <c r="J942" s="234"/>
      <c r="K942" s="234"/>
      <c r="L942" s="238"/>
      <c r="M942" s="239"/>
      <c r="N942" s="240"/>
      <c r="O942" s="240"/>
      <c r="P942" s="240"/>
      <c r="Q942" s="240"/>
      <c r="R942" s="240"/>
      <c r="S942" s="240"/>
      <c r="T942" s="241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42" t="s">
        <v>155</v>
      </c>
      <c r="AU942" s="242" t="s">
        <v>81</v>
      </c>
      <c r="AV942" s="13" t="s">
        <v>79</v>
      </c>
      <c r="AW942" s="13" t="s">
        <v>34</v>
      </c>
      <c r="AX942" s="13" t="s">
        <v>72</v>
      </c>
      <c r="AY942" s="242" t="s">
        <v>144</v>
      </c>
    </row>
    <row r="943" spans="1:51" s="13" customFormat="1" ht="12">
      <c r="A943" s="13"/>
      <c r="B943" s="233"/>
      <c r="C943" s="234"/>
      <c r="D943" s="228" t="s">
        <v>155</v>
      </c>
      <c r="E943" s="235" t="s">
        <v>19</v>
      </c>
      <c r="F943" s="236" t="s">
        <v>1025</v>
      </c>
      <c r="G943" s="234"/>
      <c r="H943" s="235" t="s">
        <v>19</v>
      </c>
      <c r="I943" s="237"/>
      <c r="J943" s="234"/>
      <c r="K943" s="234"/>
      <c r="L943" s="238"/>
      <c r="M943" s="239"/>
      <c r="N943" s="240"/>
      <c r="O943" s="240"/>
      <c r="P943" s="240"/>
      <c r="Q943" s="240"/>
      <c r="R943" s="240"/>
      <c r="S943" s="240"/>
      <c r="T943" s="24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2" t="s">
        <v>155</v>
      </c>
      <c r="AU943" s="242" t="s">
        <v>81</v>
      </c>
      <c r="AV943" s="13" t="s">
        <v>79</v>
      </c>
      <c r="AW943" s="13" t="s">
        <v>34</v>
      </c>
      <c r="AX943" s="13" t="s">
        <v>72</v>
      </c>
      <c r="AY943" s="242" t="s">
        <v>144</v>
      </c>
    </row>
    <row r="944" spans="1:51" s="14" customFormat="1" ht="12">
      <c r="A944" s="14"/>
      <c r="B944" s="243"/>
      <c r="C944" s="244"/>
      <c r="D944" s="228" t="s">
        <v>155</v>
      </c>
      <c r="E944" s="245" t="s">
        <v>19</v>
      </c>
      <c r="F944" s="246" t="s">
        <v>1026</v>
      </c>
      <c r="G944" s="244"/>
      <c r="H944" s="247">
        <v>7.913</v>
      </c>
      <c r="I944" s="248"/>
      <c r="J944" s="244"/>
      <c r="K944" s="244"/>
      <c r="L944" s="249"/>
      <c r="M944" s="250"/>
      <c r="N944" s="251"/>
      <c r="O944" s="251"/>
      <c r="P944" s="251"/>
      <c r="Q944" s="251"/>
      <c r="R944" s="251"/>
      <c r="S944" s="251"/>
      <c r="T944" s="252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3" t="s">
        <v>155</v>
      </c>
      <c r="AU944" s="253" t="s">
        <v>81</v>
      </c>
      <c r="AV944" s="14" t="s">
        <v>81</v>
      </c>
      <c r="AW944" s="14" t="s">
        <v>34</v>
      </c>
      <c r="AX944" s="14" t="s">
        <v>72</v>
      </c>
      <c r="AY944" s="253" t="s">
        <v>144</v>
      </c>
    </row>
    <row r="945" spans="1:51" s="15" customFormat="1" ht="12">
      <c r="A945" s="15"/>
      <c r="B945" s="254"/>
      <c r="C945" s="255"/>
      <c r="D945" s="228" t="s">
        <v>155</v>
      </c>
      <c r="E945" s="256" t="s">
        <v>19</v>
      </c>
      <c r="F945" s="257" t="s">
        <v>158</v>
      </c>
      <c r="G945" s="255"/>
      <c r="H945" s="258">
        <v>7.913</v>
      </c>
      <c r="I945" s="259"/>
      <c r="J945" s="255"/>
      <c r="K945" s="255"/>
      <c r="L945" s="260"/>
      <c r="M945" s="261"/>
      <c r="N945" s="262"/>
      <c r="O945" s="262"/>
      <c r="P945" s="262"/>
      <c r="Q945" s="262"/>
      <c r="R945" s="262"/>
      <c r="S945" s="262"/>
      <c r="T945" s="263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T945" s="264" t="s">
        <v>155</v>
      </c>
      <c r="AU945" s="264" t="s">
        <v>81</v>
      </c>
      <c r="AV945" s="15" t="s">
        <v>151</v>
      </c>
      <c r="AW945" s="15" t="s">
        <v>34</v>
      </c>
      <c r="AX945" s="15" t="s">
        <v>79</v>
      </c>
      <c r="AY945" s="264" t="s">
        <v>144</v>
      </c>
    </row>
    <row r="946" spans="1:65" s="2" customFormat="1" ht="14.4" customHeight="1">
      <c r="A946" s="40"/>
      <c r="B946" s="41"/>
      <c r="C946" s="215" t="s">
        <v>1027</v>
      </c>
      <c r="D946" s="215" t="s">
        <v>146</v>
      </c>
      <c r="E946" s="216" t="s">
        <v>1028</v>
      </c>
      <c r="F946" s="217" t="s">
        <v>1029</v>
      </c>
      <c r="G946" s="218" t="s">
        <v>161</v>
      </c>
      <c r="H946" s="219">
        <v>1</v>
      </c>
      <c r="I946" s="220"/>
      <c r="J946" s="221">
        <f>ROUND(I946*H946,2)</f>
        <v>0</v>
      </c>
      <c r="K946" s="217" t="s">
        <v>150</v>
      </c>
      <c r="L946" s="46"/>
      <c r="M946" s="222" t="s">
        <v>19</v>
      </c>
      <c r="N946" s="223" t="s">
        <v>43</v>
      </c>
      <c r="O946" s="86"/>
      <c r="P946" s="224">
        <f>O946*H946</f>
        <v>0</v>
      </c>
      <c r="Q946" s="224">
        <v>0.00545</v>
      </c>
      <c r="R946" s="224">
        <f>Q946*H946</f>
        <v>0.00545</v>
      </c>
      <c r="S946" s="224">
        <v>0</v>
      </c>
      <c r="T946" s="225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26" t="s">
        <v>151</v>
      </c>
      <c r="AT946" s="226" t="s">
        <v>146</v>
      </c>
      <c r="AU946" s="226" t="s">
        <v>81</v>
      </c>
      <c r="AY946" s="19" t="s">
        <v>144</v>
      </c>
      <c r="BE946" s="227">
        <f>IF(N946="základní",J946,0)</f>
        <v>0</v>
      </c>
      <c r="BF946" s="227">
        <f>IF(N946="snížená",J946,0)</f>
        <v>0</v>
      </c>
      <c r="BG946" s="227">
        <f>IF(N946="zákl. přenesená",J946,0)</f>
        <v>0</v>
      </c>
      <c r="BH946" s="227">
        <f>IF(N946="sníž. přenesená",J946,0)</f>
        <v>0</v>
      </c>
      <c r="BI946" s="227">
        <f>IF(N946="nulová",J946,0)</f>
        <v>0</v>
      </c>
      <c r="BJ946" s="19" t="s">
        <v>79</v>
      </c>
      <c r="BK946" s="227">
        <f>ROUND(I946*H946,2)</f>
        <v>0</v>
      </c>
      <c r="BL946" s="19" t="s">
        <v>151</v>
      </c>
      <c r="BM946" s="226" t="s">
        <v>1030</v>
      </c>
    </row>
    <row r="947" spans="1:47" s="2" customFormat="1" ht="12">
      <c r="A947" s="40"/>
      <c r="B947" s="41"/>
      <c r="C947" s="42"/>
      <c r="D947" s="228" t="s">
        <v>153</v>
      </c>
      <c r="E947" s="42"/>
      <c r="F947" s="229" t="s">
        <v>1031</v>
      </c>
      <c r="G947" s="42"/>
      <c r="H947" s="42"/>
      <c r="I947" s="230"/>
      <c r="J947" s="42"/>
      <c r="K947" s="42"/>
      <c r="L947" s="46"/>
      <c r="M947" s="231"/>
      <c r="N947" s="232"/>
      <c r="O947" s="86"/>
      <c r="P947" s="86"/>
      <c r="Q947" s="86"/>
      <c r="R947" s="86"/>
      <c r="S947" s="86"/>
      <c r="T947" s="87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9" t="s">
        <v>153</v>
      </c>
      <c r="AU947" s="19" t="s">
        <v>81</v>
      </c>
    </row>
    <row r="948" spans="1:51" s="13" customFormat="1" ht="12">
      <c r="A948" s="13"/>
      <c r="B948" s="233"/>
      <c r="C948" s="234"/>
      <c r="D948" s="228" t="s">
        <v>155</v>
      </c>
      <c r="E948" s="235" t="s">
        <v>19</v>
      </c>
      <c r="F948" s="236" t="s">
        <v>203</v>
      </c>
      <c r="G948" s="234"/>
      <c r="H948" s="235" t="s">
        <v>19</v>
      </c>
      <c r="I948" s="237"/>
      <c r="J948" s="234"/>
      <c r="K948" s="234"/>
      <c r="L948" s="238"/>
      <c r="M948" s="239"/>
      <c r="N948" s="240"/>
      <c r="O948" s="240"/>
      <c r="P948" s="240"/>
      <c r="Q948" s="240"/>
      <c r="R948" s="240"/>
      <c r="S948" s="240"/>
      <c r="T948" s="241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42" t="s">
        <v>155</v>
      </c>
      <c r="AU948" s="242" t="s">
        <v>81</v>
      </c>
      <c r="AV948" s="13" t="s">
        <v>79</v>
      </c>
      <c r="AW948" s="13" t="s">
        <v>34</v>
      </c>
      <c r="AX948" s="13" t="s">
        <v>72</v>
      </c>
      <c r="AY948" s="242" t="s">
        <v>144</v>
      </c>
    </row>
    <row r="949" spans="1:51" s="13" customFormat="1" ht="12">
      <c r="A949" s="13"/>
      <c r="B949" s="233"/>
      <c r="C949" s="234"/>
      <c r="D949" s="228" t="s">
        <v>155</v>
      </c>
      <c r="E949" s="235" t="s">
        <v>19</v>
      </c>
      <c r="F949" s="236" t="s">
        <v>1032</v>
      </c>
      <c r="G949" s="234"/>
      <c r="H949" s="235" t="s">
        <v>19</v>
      </c>
      <c r="I949" s="237"/>
      <c r="J949" s="234"/>
      <c r="K949" s="234"/>
      <c r="L949" s="238"/>
      <c r="M949" s="239"/>
      <c r="N949" s="240"/>
      <c r="O949" s="240"/>
      <c r="P949" s="240"/>
      <c r="Q949" s="240"/>
      <c r="R949" s="240"/>
      <c r="S949" s="240"/>
      <c r="T949" s="241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2" t="s">
        <v>155</v>
      </c>
      <c r="AU949" s="242" t="s">
        <v>81</v>
      </c>
      <c r="AV949" s="13" t="s">
        <v>79</v>
      </c>
      <c r="AW949" s="13" t="s">
        <v>34</v>
      </c>
      <c r="AX949" s="13" t="s">
        <v>72</v>
      </c>
      <c r="AY949" s="242" t="s">
        <v>144</v>
      </c>
    </row>
    <row r="950" spans="1:51" s="14" customFormat="1" ht="12">
      <c r="A950" s="14"/>
      <c r="B950" s="243"/>
      <c r="C950" s="244"/>
      <c r="D950" s="228" t="s">
        <v>155</v>
      </c>
      <c r="E950" s="245" t="s">
        <v>19</v>
      </c>
      <c r="F950" s="246" t="s">
        <v>79</v>
      </c>
      <c r="G950" s="244"/>
      <c r="H950" s="247">
        <v>1</v>
      </c>
      <c r="I950" s="248"/>
      <c r="J950" s="244"/>
      <c r="K950" s="244"/>
      <c r="L950" s="249"/>
      <c r="M950" s="250"/>
      <c r="N950" s="251"/>
      <c r="O950" s="251"/>
      <c r="P950" s="251"/>
      <c r="Q950" s="251"/>
      <c r="R950" s="251"/>
      <c r="S950" s="251"/>
      <c r="T950" s="252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3" t="s">
        <v>155</v>
      </c>
      <c r="AU950" s="253" t="s">
        <v>81</v>
      </c>
      <c r="AV950" s="14" t="s">
        <v>81</v>
      </c>
      <c r="AW950" s="14" t="s">
        <v>34</v>
      </c>
      <c r="AX950" s="14" t="s">
        <v>72</v>
      </c>
      <c r="AY950" s="253" t="s">
        <v>144</v>
      </c>
    </row>
    <row r="951" spans="1:51" s="15" customFormat="1" ht="12">
      <c r="A951" s="15"/>
      <c r="B951" s="254"/>
      <c r="C951" s="255"/>
      <c r="D951" s="228" t="s">
        <v>155</v>
      </c>
      <c r="E951" s="256" t="s">
        <v>19</v>
      </c>
      <c r="F951" s="257" t="s">
        <v>158</v>
      </c>
      <c r="G951" s="255"/>
      <c r="H951" s="258">
        <v>1</v>
      </c>
      <c r="I951" s="259"/>
      <c r="J951" s="255"/>
      <c r="K951" s="255"/>
      <c r="L951" s="260"/>
      <c r="M951" s="261"/>
      <c r="N951" s="262"/>
      <c r="O951" s="262"/>
      <c r="P951" s="262"/>
      <c r="Q951" s="262"/>
      <c r="R951" s="262"/>
      <c r="S951" s="262"/>
      <c r="T951" s="263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4" t="s">
        <v>155</v>
      </c>
      <c r="AU951" s="264" t="s">
        <v>81</v>
      </c>
      <c r="AV951" s="15" t="s">
        <v>151</v>
      </c>
      <c r="AW951" s="15" t="s">
        <v>34</v>
      </c>
      <c r="AX951" s="15" t="s">
        <v>79</v>
      </c>
      <c r="AY951" s="264" t="s">
        <v>144</v>
      </c>
    </row>
    <row r="952" spans="1:65" s="2" customFormat="1" ht="14.4" customHeight="1">
      <c r="A952" s="40"/>
      <c r="B952" s="41"/>
      <c r="C952" s="277" t="s">
        <v>1033</v>
      </c>
      <c r="D952" s="277" t="s">
        <v>492</v>
      </c>
      <c r="E952" s="278" t="s">
        <v>1034</v>
      </c>
      <c r="F952" s="279" t="s">
        <v>1035</v>
      </c>
      <c r="G952" s="280" t="s">
        <v>161</v>
      </c>
      <c r="H952" s="281">
        <v>1</v>
      </c>
      <c r="I952" s="282"/>
      <c r="J952" s="283">
        <f>ROUND(I952*H952,2)</f>
        <v>0</v>
      </c>
      <c r="K952" s="279" t="s">
        <v>19</v>
      </c>
      <c r="L952" s="284"/>
      <c r="M952" s="285" t="s">
        <v>19</v>
      </c>
      <c r="N952" s="286" t="s">
        <v>43</v>
      </c>
      <c r="O952" s="86"/>
      <c r="P952" s="224">
        <f>O952*H952</f>
        <v>0</v>
      </c>
      <c r="Q952" s="224">
        <v>0.05</v>
      </c>
      <c r="R952" s="224">
        <f>Q952*H952</f>
        <v>0.05</v>
      </c>
      <c r="S952" s="224">
        <v>0</v>
      </c>
      <c r="T952" s="225">
        <f>S952*H952</f>
        <v>0</v>
      </c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R952" s="226" t="s">
        <v>197</v>
      </c>
      <c r="AT952" s="226" t="s">
        <v>492</v>
      </c>
      <c r="AU952" s="226" t="s">
        <v>81</v>
      </c>
      <c r="AY952" s="19" t="s">
        <v>144</v>
      </c>
      <c r="BE952" s="227">
        <f>IF(N952="základní",J952,0)</f>
        <v>0</v>
      </c>
      <c r="BF952" s="227">
        <f>IF(N952="snížená",J952,0)</f>
        <v>0</v>
      </c>
      <c r="BG952" s="227">
        <f>IF(N952="zákl. přenesená",J952,0)</f>
        <v>0</v>
      </c>
      <c r="BH952" s="227">
        <f>IF(N952="sníž. přenesená",J952,0)</f>
        <v>0</v>
      </c>
      <c r="BI952" s="227">
        <f>IF(N952="nulová",J952,0)</f>
        <v>0</v>
      </c>
      <c r="BJ952" s="19" t="s">
        <v>79</v>
      </c>
      <c r="BK952" s="227">
        <f>ROUND(I952*H952,2)</f>
        <v>0</v>
      </c>
      <c r="BL952" s="19" t="s">
        <v>151</v>
      </c>
      <c r="BM952" s="226" t="s">
        <v>1036</v>
      </c>
    </row>
    <row r="953" spans="1:47" s="2" customFormat="1" ht="12">
      <c r="A953" s="40"/>
      <c r="B953" s="41"/>
      <c r="C953" s="42"/>
      <c r="D953" s="228" t="s">
        <v>153</v>
      </c>
      <c r="E953" s="42"/>
      <c r="F953" s="229" t="s">
        <v>1035</v>
      </c>
      <c r="G953" s="42"/>
      <c r="H953" s="42"/>
      <c r="I953" s="230"/>
      <c r="J953" s="42"/>
      <c r="K953" s="42"/>
      <c r="L953" s="46"/>
      <c r="M953" s="231"/>
      <c r="N953" s="232"/>
      <c r="O953" s="86"/>
      <c r="P953" s="86"/>
      <c r="Q953" s="86"/>
      <c r="R953" s="86"/>
      <c r="S953" s="86"/>
      <c r="T953" s="87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9" t="s">
        <v>153</v>
      </c>
      <c r="AU953" s="19" t="s">
        <v>81</v>
      </c>
    </row>
    <row r="954" spans="1:51" s="13" customFormat="1" ht="12">
      <c r="A954" s="13"/>
      <c r="B954" s="233"/>
      <c r="C954" s="234"/>
      <c r="D954" s="228" t="s">
        <v>155</v>
      </c>
      <c r="E954" s="235" t="s">
        <v>19</v>
      </c>
      <c r="F954" s="236" t="s">
        <v>1037</v>
      </c>
      <c r="G954" s="234"/>
      <c r="H954" s="235" t="s">
        <v>19</v>
      </c>
      <c r="I954" s="237"/>
      <c r="J954" s="234"/>
      <c r="K954" s="234"/>
      <c r="L954" s="238"/>
      <c r="M954" s="239"/>
      <c r="N954" s="240"/>
      <c r="O954" s="240"/>
      <c r="P954" s="240"/>
      <c r="Q954" s="240"/>
      <c r="R954" s="240"/>
      <c r="S954" s="240"/>
      <c r="T954" s="241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2" t="s">
        <v>155</v>
      </c>
      <c r="AU954" s="242" t="s">
        <v>81</v>
      </c>
      <c r="AV954" s="13" t="s">
        <v>79</v>
      </c>
      <c r="AW954" s="13" t="s">
        <v>34</v>
      </c>
      <c r="AX954" s="13" t="s">
        <v>72</v>
      </c>
      <c r="AY954" s="242" t="s">
        <v>144</v>
      </c>
    </row>
    <row r="955" spans="1:51" s="14" customFormat="1" ht="12">
      <c r="A955" s="14"/>
      <c r="B955" s="243"/>
      <c r="C955" s="244"/>
      <c r="D955" s="228" t="s">
        <v>155</v>
      </c>
      <c r="E955" s="245" t="s">
        <v>19</v>
      </c>
      <c r="F955" s="246" t="s">
        <v>79</v>
      </c>
      <c r="G955" s="244"/>
      <c r="H955" s="247">
        <v>1</v>
      </c>
      <c r="I955" s="248"/>
      <c r="J955" s="244"/>
      <c r="K955" s="244"/>
      <c r="L955" s="249"/>
      <c r="M955" s="250"/>
      <c r="N955" s="251"/>
      <c r="O955" s="251"/>
      <c r="P955" s="251"/>
      <c r="Q955" s="251"/>
      <c r="R955" s="251"/>
      <c r="S955" s="251"/>
      <c r="T955" s="252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3" t="s">
        <v>155</v>
      </c>
      <c r="AU955" s="253" t="s">
        <v>81</v>
      </c>
      <c r="AV955" s="14" t="s">
        <v>81</v>
      </c>
      <c r="AW955" s="14" t="s">
        <v>34</v>
      </c>
      <c r="AX955" s="14" t="s">
        <v>72</v>
      </c>
      <c r="AY955" s="253" t="s">
        <v>144</v>
      </c>
    </row>
    <row r="956" spans="1:51" s="15" customFormat="1" ht="12">
      <c r="A956" s="15"/>
      <c r="B956" s="254"/>
      <c r="C956" s="255"/>
      <c r="D956" s="228" t="s">
        <v>155</v>
      </c>
      <c r="E956" s="256" t="s">
        <v>19</v>
      </c>
      <c r="F956" s="257" t="s">
        <v>158</v>
      </c>
      <c r="G956" s="255"/>
      <c r="H956" s="258">
        <v>1</v>
      </c>
      <c r="I956" s="259"/>
      <c r="J956" s="255"/>
      <c r="K956" s="255"/>
      <c r="L956" s="260"/>
      <c r="M956" s="261"/>
      <c r="N956" s="262"/>
      <c r="O956" s="262"/>
      <c r="P956" s="262"/>
      <c r="Q956" s="262"/>
      <c r="R956" s="262"/>
      <c r="S956" s="262"/>
      <c r="T956" s="263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T956" s="264" t="s">
        <v>155</v>
      </c>
      <c r="AU956" s="264" t="s">
        <v>81</v>
      </c>
      <c r="AV956" s="15" t="s">
        <v>151</v>
      </c>
      <c r="AW956" s="15" t="s">
        <v>34</v>
      </c>
      <c r="AX956" s="15" t="s">
        <v>79</v>
      </c>
      <c r="AY956" s="264" t="s">
        <v>144</v>
      </c>
    </row>
    <row r="957" spans="1:63" s="12" customFormat="1" ht="22.8" customHeight="1">
      <c r="A957" s="12"/>
      <c r="B957" s="199"/>
      <c r="C957" s="200"/>
      <c r="D957" s="201" t="s">
        <v>71</v>
      </c>
      <c r="E957" s="213" t="s">
        <v>206</v>
      </c>
      <c r="F957" s="213" t="s">
        <v>1038</v>
      </c>
      <c r="G957" s="200"/>
      <c r="H957" s="200"/>
      <c r="I957" s="203"/>
      <c r="J957" s="214">
        <f>BK957</f>
        <v>0</v>
      </c>
      <c r="K957" s="200"/>
      <c r="L957" s="205"/>
      <c r="M957" s="206"/>
      <c r="N957" s="207"/>
      <c r="O957" s="207"/>
      <c r="P957" s="208">
        <f>P958+SUM(P959:P1071)</f>
        <v>0</v>
      </c>
      <c r="Q957" s="207"/>
      <c r="R957" s="208">
        <f>R958+SUM(R959:R1071)</f>
        <v>5.9124370000000015</v>
      </c>
      <c r="S957" s="207"/>
      <c r="T957" s="209">
        <f>T958+SUM(T959:T1071)</f>
        <v>72.81750000000001</v>
      </c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R957" s="210" t="s">
        <v>79</v>
      </c>
      <c r="AT957" s="211" t="s">
        <v>71</v>
      </c>
      <c r="AU957" s="211" t="s">
        <v>79</v>
      </c>
      <c r="AY957" s="210" t="s">
        <v>144</v>
      </c>
      <c r="BK957" s="212">
        <f>BK958+SUM(BK959:BK1071)</f>
        <v>0</v>
      </c>
    </row>
    <row r="958" spans="1:65" s="2" customFormat="1" ht="14.4" customHeight="1">
      <c r="A958" s="40"/>
      <c r="B958" s="41"/>
      <c r="C958" s="215" t="s">
        <v>1039</v>
      </c>
      <c r="D958" s="215" t="s">
        <v>146</v>
      </c>
      <c r="E958" s="216" t="s">
        <v>1040</v>
      </c>
      <c r="F958" s="217" t="s">
        <v>1041</v>
      </c>
      <c r="G958" s="218" t="s">
        <v>200</v>
      </c>
      <c r="H958" s="219">
        <v>15.6</v>
      </c>
      <c r="I958" s="220"/>
      <c r="J958" s="221">
        <f>ROUND(I958*H958,2)</f>
        <v>0</v>
      </c>
      <c r="K958" s="217" t="s">
        <v>150</v>
      </c>
      <c r="L958" s="46"/>
      <c r="M958" s="222" t="s">
        <v>19</v>
      </c>
      <c r="N958" s="223" t="s">
        <v>43</v>
      </c>
      <c r="O958" s="86"/>
      <c r="P958" s="224">
        <f>O958*H958</f>
        <v>0</v>
      </c>
      <c r="Q958" s="224">
        <v>0.00074</v>
      </c>
      <c r="R958" s="224">
        <f>Q958*H958</f>
        <v>0.011543999999999999</v>
      </c>
      <c r="S958" s="224">
        <v>0</v>
      </c>
      <c r="T958" s="225">
        <f>S958*H958</f>
        <v>0</v>
      </c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R958" s="226" t="s">
        <v>151</v>
      </c>
      <c r="AT958" s="226" t="s">
        <v>146</v>
      </c>
      <c r="AU958" s="226" t="s">
        <v>81</v>
      </c>
      <c r="AY958" s="19" t="s">
        <v>144</v>
      </c>
      <c r="BE958" s="227">
        <f>IF(N958="základní",J958,0)</f>
        <v>0</v>
      </c>
      <c r="BF958" s="227">
        <f>IF(N958="snížená",J958,0)</f>
        <v>0</v>
      </c>
      <c r="BG958" s="227">
        <f>IF(N958="zákl. přenesená",J958,0)</f>
        <v>0</v>
      </c>
      <c r="BH958" s="227">
        <f>IF(N958="sníž. přenesená",J958,0)</f>
        <v>0</v>
      </c>
      <c r="BI958" s="227">
        <f>IF(N958="nulová",J958,0)</f>
        <v>0</v>
      </c>
      <c r="BJ958" s="19" t="s">
        <v>79</v>
      </c>
      <c r="BK958" s="227">
        <f>ROUND(I958*H958,2)</f>
        <v>0</v>
      </c>
      <c r="BL958" s="19" t="s">
        <v>151</v>
      </c>
      <c r="BM958" s="226" t="s">
        <v>1042</v>
      </c>
    </row>
    <row r="959" spans="1:47" s="2" customFormat="1" ht="12">
      <c r="A959" s="40"/>
      <c r="B959" s="41"/>
      <c r="C959" s="42"/>
      <c r="D959" s="228" t="s">
        <v>153</v>
      </c>
      <c r="E959" s="42"/>
      <c r="F959" s="229" t="s">
        <v>1041</v>
      </c>
      <c r="G959" s="42"/>
      <c r="H959" s="42"/>
      <c r="I959" s="230"/>
      <c r="J959" s="42"/>
      <c r="K959" s="42"/>
      <c r="L959" s="46"/>
      <c r="M959" s="231"/>
      <c r="N959" s="232"/>
      <c r="O959" s="86"/>
      <c r="P959" s="86"/>
      <c r="Q959" s="86"/>
      <c r="R959" s="86"/>
      <c r="S959" s="86"/>
      <c r="T959" s="87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T959" s="19" t="s">
        <v>153</v>
      </c>
      <c r="AU959" s="19" t="s">
        <v>81</v>
      </c>
    </row>
    <row r="960" spans="1:51" s="13" customFormat="1" ht="12">
      <c r="A960" s="13"/>
      <c r="B960" s="233"/>
      <c r="C960" s="234"/>
      <c r="D960" s="228" t="s">
        <v>155</v>
      </c>
      <c r="E960" s="235" t="s">
        <v>19</v>
      </c>
      <c r="F960" s="236" t="s">
        <v>1043</v>
      </c>
      <c r="G960" s="234"/>
      <c r="H960" s="235" t="s">
        <v>19</v>
      </c>
      <c r="I960" s="237"/>
      <c r="J960" s="234"/>
      <c r="K960" s="234"/>
      <c r="L960" s="238"/>
      <c r="M960" s="239"/>
      <c r="N960" s="240"/>
      <c r="O960" s="240"/>
      <c r="P960" s="240"/>
      <c r="Q960" s="240"/>
      <c r="R960" s="240"/>
      <c r="S960" s="240"/>
      <c r="T960" s="24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2" t="s">
        <v>155</v>
      </c>
      <c r="AU960" s="242" t="s">
        <v>81</v>
      </c>
      <c r="AV960" s="13" t="s">
        <v>79</v>
      </c>
      <c r="AW960" s="13" t="s">
        <v>34</v>
      </c>
      <c r="AX960" s="13" t="s">
        <v>72</v>
      </c>
      <c r="AY960" s="242" t="s">
        <v>144</v>
      </c>
    </row>
    <row r="961" spans="1:51" s="13" customFormat="1" ht="12">
      <c r="A961" s="13"/>
      <c r="B961" s="233"/>
      <c r="C961" s="234"/>
      <c r="D961" s="228" t="s">
        <v>155</v>
      </c>
      <c r="E961" s="235" t="s">
        <v>19</v>
      </c>
      <c r="F961" s="236" t="s">
        <v>1044</v>
      </c>
      <c r="G961" s="234"/>
      <c r="H961" s="235" t="s">
        <v>19</v>
      </c>
      <c r="I961" s="237"/>
      <c r="J961" s="234"/>
      <c r="K961" s="234"/>
      <c r="L961" s="238"/>
      <c r="M961" s="239"/>
      <c r="N961" s="240"/>
      <c r="O961" s="240"/>
      <c r="P961" s="240"/>
      <c r="Q961" s="240"/>
      <c r="R961" s="240"/>
      <c r="S961" s="240"/>
      <c r="T961" s="241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2" t="s">
        <v>155</v>
      </c>
      <c r="AU961" s="242" t="s">
        <v>81</v>
      </c>
      <c r="AV961" s="13" t="s">
        <v>79</v>
      </c>
      <c r="AW961" s="13" t="s">
        <v>34</v>
      </c>
      <c r="AX961" s="13" t="s">
        <v>72</v>
      </c>
      <c r="AY961" s="242" t="s">
        <v>144</v>
      </c>
    </row>
    <row r="962" spans="1:51" s="14" customFormat="1" ht="12">
      <c r="A962" s="14"/>
      <c r="B962" s="243"/>
      <c r="C962" s="244"/>
      <c r="D962" s="228" t="s">
        <v>155</v>
      </c>
      <c r="E962" s="245" t="s">
        <v>19</v>
      </c>
      <c r="F962" s="246" t="s">
        <v>1045</v>
      </c>
      <c r="G962" s="244"/>
      <c r="H962" s="247">
        <v>15.6</v>
      </c>
      <c r="I962" s="248"/>
      <c r="J962" s="244"/>
      <c r="K962" s="244"/>
      <c r="L962" s="249"/>
      <c r="M962" s="250"/>
      <c r="N962" s="251"/>
      <c r="O962" s="251"/>
      <c r="P962" s="251"/>
      <c r="Q962" s="251"/>
      <c r="R962" s="251"/>
      <c r="S962" s="251"/>
      <c r="T962" s="252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3" t="s">
        <v>155</v>
      </c>
      <c r="AU962" s="253" t="s">
        <v>81</v>
      </c>
      <c r="AV962" s="14" t="s">
        <v>81</v>
      </c>
      <c r="AW962" s="14" t="s">
        <v>34</v>
      </c>
      <c r="AX962" s="14" t="s">
        <v>72</v>
      </c>
      <c r="AY962" s="253" t="s">
        <v>144</v>
      </c>
    </row>
    <row r="963" spans="1:51" s="15" customFormat="1" ht="12">
      <c r="A963" s="15"/>
      <c r="B963" s="254"/>
      <c r="C963" s="255"/>
      <c r="D963" s="228" t="s">
        <v>155</v>
      </c>
      <c r="E963" s="256" t="s">
        <v>19</v>
      </c>
      <c r="F963" s="257" t="s">
        <v>158</v>
      </c>
      <c r="G963" s="255"/>
      <c r="H963" s="258">
        <v>15.6</v>
      </c>
      <c r="I963" s="259"/>
      <c r="J963" s="255"/>
      <c r="K963" s="255"/>
      <c r="L963" s="260"/>
      <c r="M963" s="261"/>
      <c r="N963" s="262"/>
      <c r="O963" s="262"/>
      <c r="P963" s="262"/>
      <c r="Q963" s="262"/>
      <c r="R963" s="262"/>
      <c r="S963" s="262"/>
      <c r="T963" s="263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64" t="s">
        <v>155</v>
      </c>
      <c r="AU963" s="264" t="s">
        <v>81</v>
      </c>
      <c r="AV963" s="15" t="s">
        <v>151</v>
      </c>
      <c r="AW963" s="15" t="s">
        <v>34</v>
      </c>
      <c r="AX963" s="15" t="s">
        <v>79</v>
      </c>
      <c r="AY963" s="264" t="s">
        <v>144</v>
      </c>
    </row>
    <row r="964" spans="1:65" s="2" customFormat="1" ht="14.4" customHeight="1">
      <c r="A964" s="40"/>
      <c r="B964" s="41"/>
      <c r="C964" s="277" t="s">
        <v>1046</v>
      </c>
      <c r="D964" s="277" t="s">
        <v>492</v>
      </c>
      <c r="E964" s="278" t="s">
        <v>1047</v>
      </c>
      <c r="F964" s="279" t="s">
        <v>1048</v>
      </c>
      <c r="G964" s="280" t="s">
        <v>200</v>
      </c>
      <c r="H964" s="281">
        <v>15.6</v>
      </c>
      <c r="I964" s="282"/>
      <c r="J964" s="283">
        <f>ROUND(I964*H964,2)</f>
        <v>0</v>
      </c>
      <c r="K964" s="279" t="s">
        <v>19</v>
      </c>
      <c r="L964" s="284"/>
      <c r="M964" s="285" t="s">
        <v>19</v>
      </c>
      <c r="N964" s="286" t="s">
        <v>43</v>
      </c>
      <c r="O964" s="86"/>
      <c r="P964" s="224">
        <f>O964*H964</f>
        <v>0</v>
      </c>
      <c r="Q964" s="224">
        <v>0.01893</v>
      </c>
      <c r="R964" s="224">
        <f>Q964*H964</f>
        <v>0.29530799999999996</v>
      </c>
      <c r="S964" s="224">
        <v>0</v>
      </c>
      <c r="T964" s="225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26" t="s">
        <v>197</v>
      </c>
      <c r="AT964" s="226" t="s">
        <v>492</v>
      </c>
      <c r="AU964" s="226" t="s">
        <v>81</v>
      </c>
      <c r="AY964" s="19" t="s">
        <v>144</v>
      </c>
      <c r="BE964" s="227">
        <f>IF(N964="základní",J964,0)</f>
        <v>0</v>
      </c>
      <c r="BF964" s="227">
        <f>IF(N964="snížená",J964,0)</f>
        <v>0</v>
      </c>
      <c r="BG964" s="227">
        <f>IF(N964="zákl. přenesená",J964,0)</f>
        <v>0</v>
      </c>
      <c r="BH964" s="227">
        <f>IF(N964="sníž. přenesená",J964,0)</f>
        <v>0</v>
      </c>
      <c r="BI964" s="227">
        <f>IF(N964="nulová",J964,0)</f>
        <v>0</v>
      </c>
      <c r="BJ964" s="19" t="s">
        <v>79</v>
      </c>
      <c r="BK964" s="227">
        <f>ROUND(I964*H964,2)</f>
        <v>0</v>
      </c>
      <c r="BL964" s="19" t="s">
        <v>151</v>
      </c>
      <c r="BM964" s="226" t="s">
        <v>1049</v>
      </c>
    </row>
    <row r="965" spans="1:47" s="2" customFormat="1" ht="12">
      <c r="A965" s="40"/>
      <c r="B965" s="41"/>
      <c r="C965" s="42"/>
      <c r="D965" s="228" t="s">
        <v>153</v>
      </c>
      <c r="E965" s="42"/>
      <c r="F965" s="229" t="s">
        <v>1048</v>
      </c>
      <c r="G965" s="42"/>
      <c r="H965" s="42"/>
      <c r="I965" s="230"/>
      <c r="J965" s="42"/>
      <c r="K965" s="42"/>
      <c r="L965" s="46"/>
      <c r="M965" s="231"/>
      <c r="N965" s="232"/>
      <c r="O965" s="86"/>
      <c r="P965" s="86"/>
      <c r="Q965" s="86"/>
      <c r="R965" s="86"/>
      <c r="S965" s="86"/>
      <c r="T965" s="87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T965" s="19" t="s">
        <v>153</v>
      </c>
      <c r="AU965" s="19" t="s">
        <v>81</v>
      </c>
    </row>
    <row r="966" spans="1:51" s="13" customFormat="1" ht="12">
      <c r="A966" s="13"/>
      <c r="B966" s="233"/>
      <c r="C966" s="234"/>
      <c r="D966" s="228" t="s">
        <v>155</v>
      </c>
      <c r="E966" s="235" t="s">
        <v>19</v>
      </c>
      <c r="F966" s="236" t="s">
        <v>1050</v>
      </c>
      <c r="G966" s="234"/>
      <c r="H966" s="235" t="s">
        <v>19</v>
      </c>
      <c r="I966" s="237"/>
      <c r="J966" s="234"/>
      <c r="K966" s="234"/>
      <c r="L966" s="238"/>
      <c r="M966" s="239"/>
      <c r="N966" s="240"/>
      <c r="O966" s="240"/>
      <c r="P966" s="240"/>
      <c r="Q966" s="240"/>
      <c r="R966" s="240"/>
      <c r="S966" s="240"/>
      <c r="T966" s="241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2" t="s">
        <v>155</v>
      </c>
      <c r="AU966" s="242" t="s">
        <v>81</v>
      </c>
      <c r="AV966" s="13" t="s">
        <v>79</v>
      </c>
      <c r="AW966" s="13" t="s">
        <v>34</v>
      </c>
      <c r="AX966" s="13" t="s">
        <v>72</v>
      </c>
      <c r="AY966" s="242" t="s">
        <v>144</v>
      </c>
    </row>
    <row r="967" spans="1:51" s="14" customFormat="1" ht="12">
      <c r="A967" s="14"/>
      <c r="B967" s="243"/>
      <c r="C967" s="244"/>
      <c r="D967" s="228" t="s">
        <v>155</v>
      </c>
      <c r="E967" s="245" t="s">
        <v>19</v>
      </c>
      <c r="F967" s="246" t="s">
        <v>1051</v>
      </c>
      <c r="G967" s="244"/>
      <c r="H967" s="247">
        <v>15.6</v>
      </c>
      <c r="I967" s="248"/>
      <c r="J967" s="244"/>
      <c r="K967" s="244"/>
      <c r="L967" s="249"/>
      <c r="M967" s="250"/>
      <c r="N967" s="251"/>
      <c r="O967" s="251"/>
      <c r="P967" s="251"/>
      <c r="Q967" s="251"/>
      <c r="R967" s="251"/>
      <c r="S967" s="251"/>
      <c r="T967" s="252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53" t="s">
        <v>155</v>
      </c>
      <c r="AU967" s="253" t="s">
        <v>81</v>
      </c>
      <c r="AV967" s="14" t="s">
        <v>81</v>
      </c>
      <c r="AW967" s="14" t="s">
        <v>34</v>
      </c>
      <c r="AX967" s="14" t="s">
        <v>72</v>
      </c>
      <c r="AY967" s="253" t="s">
        <v>144</v>
      </c>
    </row>
    <row r="968" spans="1:51" s="15" customFormat="1" ht="12">
      <c r="A968" s="15"/>
      <c r="B968" s="254"/>
      <c r="C968" s="255"/>
      <c r="D968" s="228" t="s">
        <v>155</v>
      </c>
      <c r="E968" s="256" t="s">
        <v>19</v>
      </c>
      <c r="F968" s="257" t="s">
        <v>158</v>
      </c>
      <c r="G968" s="255"/>
      <c r="H968" s="258">
        <v>15.6</v>
      </c>
      <c r="I968" s="259"/>
      <c r="J968" s="255"/>
      <c r="K968" s="255"/>
      <c r="L968" s="260"/>
      <c r="M968" s="261"/>
      <c r="N968" s="262"/>
      <c r="O968" s="262"/>
      <c r="P968" s="262"/>
      <c r="Q968" s="262"/>
      <c r="R968" s="262"/>
      <c r="S968" s="262"/>
      <c r="T968" s="263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264" t="s">
        <v>155</v>
      </c>
      <c r="AU968" s="264" t="s">
        <v>81</v>
      </c>
      <c r="AV968" s="15" t="s">
        <v>151</v>
      </c>
      <c r="AW968" s="15" t="s">
        <v>34</v>
      </c>
      <c r="AX968" s="15" t="s">
        <v>79</v>
      </c>
      <c r="AY968" s="264" t="s">
        <v>144</v>
      </c>
    </row>
    <row r="969" spans="1:65" s="2" customFormat="1" ht="14.4" customHeight="1">
      <c r="A969" s="40"/>
      <c r="B969" s="41"/>
      <c r="C969" s="277" t="s">
        <v>1052</v>
      </c>
      <c r="D969" s="277" t="s">
        <v>492</v>
      </c>
      <c r="E969" s="278" t="s">
        <v>1053</v>
      </c>
      <c r="F969" s="279" t="s">
        <v>1054</v>
      </c>
      <c r="G969" s="280" t="s">
        <v>1055</v>
      </c>
      <c r="H969" s="281">
        <v>1</v>
      </c>
      <c r="I969" s="282"/>
      <c r="J969" s="283">
        <f>ROUND(I969*H969,2)</f>
        <v>0</v>
      </c>
      <c r="K969" s="279" t="s">
        <v>19</v>
      </c>
      <c r="L969" s="284"/>
      <c r="M969" s="285" t="s">
        <v>19</v>
      </c>
      <c r="N969" s="286" t="s">
        <v>43</v>
      </c>
      <c r="O969" s="86"/>
      <c r="P969" s="224">
        <f>O969*H969</f>
        <v>0</v>
      </c>
      <c r="Q969" s="224">
        <v>0</v>
      </c>
      <c r="R969" s="224">
        <f>Q969*H969</f>
        <v>0</v>
      </c>
      <c r="S969" s="224">
        <v>0</v>
      </c>
      <c r="T969" s="225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26" t="s">
        <v>197</v>
      </c>
      <c r="AT969" s="226" t="s">
        <v>492</v>
      </c>
      <c r="AU969" s="226" t="s">
        <v>81</v>
      </c>
      <c r="AY969" s="19" t="s">
        <v>144</v>
      </c>
      <c r="BE969" s="227">
        <f>IF(N969="základní",J969,0)</f>
        <v>0</v>
      </c>
      <c r="BF969" s="227">
        <f>IF(N969="snížená",J969,0)</f>
        <v>0</v>
      </c>
      <c r="BG969" s="227">
        <f>IF(N969="zákl. přenesená",J969,0)</f>
        <v>0</v>
      </c>
      <c r="BH969" s="227">
        <f>IF(N969="sníž. přenesená",J969,0)</f>
        <v>0</v>
      </c>
      <c r="BI969" s="227">
        <f>IF(N969="nulová",J969,0)</f>
        <v>0</v>
      </c>
      <c r="BJ969" s="19" t="s">
        <v>79</v>
      </c>
      <c r="BK969" s="227">
        <f>ROUND(I969*H969,2)</f>
        <v>0</v>
      </c>
      <c r="BL969" s="19" t="s">
        <v>151</v>
      </c>
      <c r="BM969" s="226" t="s">
        <v>1056</v>
      </c>
    </row>
    <row r="970" spans="1:47" s="2" customFormat="1" ht="12">
      <c r="A970" s="40"/>
      <c r="B970" s="41"/>
      <c r="C970" s="42"/>
      <c r="D970" s="228" t="s">
        <v>153</v>
      </c>
      <c r="E970" s="42"/>
      <c r="F970" s="229" t="s">
        <v>1054</v>
      </c>
      <c r="G970" s="42"/>
      <c r="H970" s="42"/>
      <c r="I970" s="230"/>
      <c r="J970" s="42"/>
      <c r="K970" s="42"/>
      <c r="L970" s="46"/>
      <c r="M970" s="231"/>
      <c r="N970" s="232"/>
      <c r="O970" s="86"/>
      <c r="P970" s="86"/>
      <c r="Q970" s="86"/>
      <c r="R970" s="86"/>
      <c r="S970" s="86"/>
      <c r="T970" s="87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T970" s="19" t="s">
        <v>153</v>
      </c>
      <c r="AU970" s="19" t="s">
        <v>81</v>
      </c>
    </row>
    <row r="971" spans="1:47" s="2" customFormat="1" ht="12">
      <c r="A971" s="40"/>
      <c r="B971" s="41"/>
      <c r="C971" s="42"/>
      <c r="D971" s="228" t="s">
        <v>466</v>
      </c>
      <c r="E971" s="42"/>
      <c r="F971" s="276" t="s">
        <v>1057</v>
      </c>
      <c r="G971" s="42"/>
      <c r="H971" s="42"/>
      <c r="I971" s="230"/>
      <c r="J971" s="42"/>
      <c r="K971" s="42"/>
      <c r="L971" s="46"/>
      <c r="M971" s="231"/>
      <c r="N971" s="232"/>
      <c r="O971" s="86"/>
      <c r="P971" s="86"/>
      <c r="Q971" s="86"/>
      <c r="R971" s="86"/>
      <c r="S971" s="86"/>
      <c r="T971" s="87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T971" s="19" t="s">
        <v>466</v>
      </c>
      <c r="AU971" s="19" t="s">
        <v>81</v>
      </c>
    </row>
    <row r="972" spans="1:51" s="13" customFormat="1" ht="12">
      <c r="A972" s="13"/>
      <c r="B972" s="233"/>
      <c r="C972" s="234"/>
      <c r="D972" s="228" t="s">
        <v>155</v>
      </c>
      <c r="E972" s="235" t="s">
        <v>19</v>
      </c>
      <c r="F972" s="236" t="s">
        <v>1050</v>
      </c>
      <c r="G972" s="234"/>
      <c r="H972" s="235" t="s">
        <v>19</v>
      </c>
      <c r="I972" s="237"/>
      <c r="J972" s="234"/>
      <c r="K972" s="234"/>
      <c r="L972" s="238"/>
      <c r="M972" s="239"/>
      <c r="N972" s="240"/>
      <c r="O972" s="240"/>
      <c r="P972" s="240"/>
      <c r="Q972" s="240"/>
      <c r="R972" s="240"/>
      <c r="S972" s="240"/>
      <c r="T972" s="24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2" t="s">
        <v>155</v>
      </c>
      <c r="AU972" s="242" t="s">
        <v>81</v>
      </c>
      <c r="AV972" s="13" t="s">
        <v>79</v>
      </c>
      <c r="AW972" s="13" t="s">
        <v>34</v>
      </c>
      <c r="AX972" s="13" t="s">
        <v>72</v>
      </c>
      <c r="AY972" s="242" t="s">
        <v>144</v>
      </c>
    </row>
    <row r="973" spans="1:51" s="13" customFormat="1" ht="12">
      <c r="A973" s="13"/>
      <c r="B973" s="233"/>
      <c r="C973" s="234"/>
      <c r="D973" s="228" t="s">
        <v>155</v>
      </c>
      <c r="E973" s="235" t="s">
        <v>19</v>
      </c>
      <c r="F973" s="236" t="s">
        <v>1058</v>
      </c>
      <c r="G973" s="234"/>
      <c r="H973" s="235" t="s">
        <v>19</v>
      </c>
      <c r="I973" s="237"/>
      <c r="J973" s="234"/>
      <c r="K973" s="234"/>
      <c r="L973" s="238"/>
      <c r="M973" s="239"/>
      <c r="N973" s="240"/>
      <c r="O973" s="240"/>
      <c r="P973" s="240"/>
      <c r="Q973" s="240"/>
      <c r="R973" s="240"/>
      <c r="S973" s="240"/>
      <c r="T973" s="241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2" t="s">
        <v>155</v>
      </c>
      <c r="AU973" s="242" t="s">
        <v>81</v>
      </c>
      <c r="AV973" s="13" t="s">
        <v>79</v>
      </c>
      <c r="AW973" s="13" t="s">
        <v>34</v>
      </c>
      <c r="AX973" s="13" t="s">
        <v>72</v>
      </c>
      <c r="AY973" s="242" t="s">
        <v>144</v>
      </c>
    </row>
    <row r="974" spans="1:51" s="13" customFormat="1" ht="12">
      <c r="A974" s="13"/>
      <c r="B974" s="233"/>
      <c r="C974" s="234"/>
      <c r="D974" s="228" t="s">
        <v>155</v>
      </c>
      <c r="E974" s="235" t="s">
        <v>19</v>
      </c>
      <c r="F974" s="236" t="s">
        <v>1059</v>
      </c>
      <c r="G974" s="234"/>
      <c r="H974" s="235" t="s">
        <v>19</v>
      </c>
      <c r="I974" s="237"/>
      <c r="J974" s="234"/>
      <c r="K974" s="234"/>
      <c r="L974" s="238"/>
      <c r="M974" s="239"/>
      <c r="N974" s="240"/>
      <c r="O974" s="240"/>
      <c r="P974" s="240"/>
      <c r="Q974" s="240"/>
      <c r="R974" s="240"/>
      <c r="S974" s="240"/>
      <c r="T974" s="241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2" t="s">
        <v>155</v>
      </c>
      <c r="AU974" s="242" t="s">
        <v>81</v>
      </c>
      <c r="AV974" s="13" t="s">
        <v>79</v>
      </c>
      <c r="AW974" s="13" t="s">
        <v>34</v>
      </c>
      <c r="AX974" s="13" t="s">
        <v>72</v>
      </c>
      <c r="AY974" s="242" t="s">
        <v>144</v>
      </c>
    </row>
    <row r="975" spans="1:51" s="13" customFormat="1" ht="12">
      <c r="A975" s="13"/>
      <c r="B975" s="233"/>
      <c r="C975" s="234"/>
      <c r="D975" s="228" t="s">
        <v>155</v>
      </c>
      <c r="E975" s="235" t="s">
        <v>19</v>
      </c>
      <c r="F975" s="236" t="s">
        <v>1060</v>
      </c>
      <c r="G975" s="234"/>
      <c r="H975" s="235" t="s">
        <v>19</v>
      </c>
      <c r="I975" s="237"/>
      <c r="J975" s="234"/>
      <c r="K975" s="234"/>
      <c r="L975" s="238"/>
      <c r="M975" s="239"/>
      <c r="N975" s="240"/>
      <c r="O975" s="240"/>
      <c r="P975" s="240"/>
      <c r="Q975" s="240"/>
      <c r="R975" s="240"/>
      <c r="S975" s="240"/>
      <c r="T975" s="24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2" t="s">
        <v>155</v>
      </c>
      <c r="AU975" s="242" t="s">
        <v>81</v>
      </c>
      <c r="AV975" s="13" t="s">
        <v>79</v>
      </c>
      <c r="AW975" s="13" t="s">
        <v>34</v>
      </c>
      <c r="AX975" s="13" t="s">
        <v>72</v>
      </c>
      <c r="AY975" s="242" t="s">
        <v>144</v>
      </c>
    </row>
    <row r="976" spans="1:51" s="13" customFormat="1" ht="12">
      <c r="A976" s="13"/>
      <c r="B976" s="233"/>
      <c r="C976" s="234"/>
      <c r="D976" s="228" t="s">
        <v>155</v>
      </c>
      <c r="E976" s="235" t="s">
        <v>19</v>
      </c>
      <c r="F976" s="236" t="s">
        <v>1061</v>
      </c>
      <c r="G976" s="234"/>
      <c r="H976" s="235" t="s">
        <v>19</v>
      </c>
      <c r="I976" s="237"/>
      <c r="J976" s="234"/>
      <c r="K976" s="234"/>
      <c r="L976" s="238"/>
      <c r="M976" s="239"/>
      <c r="N976" s="240"/>
      <c r="O976" s="240"/>
      <c r="P976" s="240"/>
      <c r="Q976" s="240"/>
      <c r="R976" s="240"/>
      <c r="S976" s="240"/>
      <c r="T976" s="24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2" t="s">
        <v>155</v>
      </c>
      <c r="AU976" s="242" t="s">
        <v>81</v>
      </c>
      <c r="AV976" s="13" t="s">
        <v>79</v>
      </c>
      <c r="AW976" s="13" t="s">
        <v>34</v>
      </c>
      <c r="AX976" s="13" t="s">
        <v>72</v>
      </c>
      <c r="AY976" s="242" t="s">
        <v>144</v>
      </c>
    </row>
    <row r="977" spans="1:51" s="14" customFormat="1" ht="12">
      <c r="A977" s="14"/>
      <c r="B977" s="243"/>
      <c r="C977" s="244"/>
      <c r="D977" s="228" t="s">
        <v>155</v>
      </c>
      <c r="E977" s="245" t="s">
        <v>19</v>
      </c>
      <c r="F977" s="246" t="s">
        <v>79</v>
      </c>
      <c r="G977" s="244"/>
      <c r="H977" s="247">
        <v>1</v>
      </c>
      <c r="I977" s="248"/>
      <c r="J977" s="244"/>
      <c r="K977" s="244"/>
      <c r="L977" s="249"/>
      <c r="M977" s="250"/>
      <c r="N977" s="251"/>
      <c r="O977" s="251"/>
      <c r="P977" s="251"/>
      <c r="Q977" s="251"/>
      <c r="R977" s="251"/>
      <c r="S977" s="251"/>
      <c r="T977" s="252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3" t="s">
        <v>155</v>
      </c>
      <c r="AU977" s="253" t="s">
        <v>81</v>
      </c>
      <c r="AV977" s="14" t="s">
        <v>81</v>
      </c>
      <c r="AW977" s="14" t="s">
        <v>34</v>
      </c>
      <c r="AX977" s="14" t="s">
        <v>72</v>
      </c>
      <c r="AY977" s="253" t="s">
        <v>144</v>
      </c>
    </row>
    <row r="978" spans="1:51" s="15" customFormat="1" ht="12">
      <c r="A978" s="15"/>
      <c r="B978" s="254"/>
      <c r="C978" s="255"/>
      <c r="D978" s="228" t="s">
        <v>155</v>
      </c>
      <c r="E978" s="256" t="s">
        <v>19</v>
      </c>
      <c r="F978" s="257" t="s">
        <v>158</v>
      </c>
      <c r="G978" s="255"/>
      <c r="H978" s="258">
        <v>1</v>
      </c>
      <c r="I978" s="259"/>
      <c r="J978" s="255"/>
      <c r="K978" s="255"/>
      <c r="L978" s="260"/>
      <c r="M978" s="261"/>
      <c r="N978" s="262"/>
      <c r="O978" s="262"/>
      <c r="P978" s="262"/>
      <c r="Q978" s="262"/>
      <c r="R978" s="262"/>
      <c r="S978" s="262"/>
      <c r="T978" s="263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64" t="s">
        <v>155</v>
      </c>
      <c r="AU978" s="264" t="s">
        <v>81</v>
      </c>
      <c r="AV978" s="15" t="s">
        <v>151</v>
      </c>
      <c r="AW978" s="15" t="s">
        <v>34</v>
      </c>
      <c r="AX978" s="15" t="s">
        <v>79</v>
      </c>
      <c r="AY978" s="264" t="s">
        <v>144</v>
      </c>
    </row>
    <row r="979" spans="1:65" s="2" customFormat="1" ht="14.4" customHeight="1">
      <c r="A979" s="40"/>
      <c r="B979" s="41"/>
      <c r="C979" s="215" t="s">
        <v>1062</v>
      </c>
      <c r="D979" s="215" t="s">
        <v>146</v>
      </c>
      <c r="E979" s="216" t="s">
        <v>1063</v>
      </c>
      <c r="F979" s="217" t="s">
        <v>1064</v>
      </c>
      <c r="G979" s="218" t="s">
        <v>161</v>
      </c>
      <c r="H979" s="219">
        <v>11</v>
      </c>
      <c r="I979" s="220"/>
      <c r="J979" s="221">
        <f>ROUND(I979*H979,2)</f>
        <v>0</v>
      </c>
      <c r="K979" s="217" t="s">
        <v>150</v>
      </c>
      <c r="L979" s="46"/>
      <c r="M979" s="222" t="s">
        <v>19</v>
      </c>
      <c r="N979" s="223" t="s">
        <v>43</v>
      </c>
      <c r="O979" s="86"/>
      <c r="P979" s="224">
        <f>O979*H979</f>
        <v>0</v>
      </c>
      <c r="Q979" s="224">
        <v>0.27738</v>
      </c>
      <c r="R979" s="224">
        <f>Q979*H979</f>
        <v>3.05118</v>
      </c>
      <c r="S979" s="224">
        <v>0</v>
      </c>
      <c r="T979" s="225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6" t="s">
        <v>151</v>
      </c>
      <c r="AT979" s="226" t="s">
        <v>146</v>
      </c>
      <c r="AU979" s="226" t="s">
        <v>81</v>
      </c>
      <c r="AY979" s="19" t="s">
        <v>144</v>
      </c>
      <c r="BE979" s="227">
        <f>IF(N979="základní",J979,0)</f>
        <v>0</v>
      </c>
      <c r="BF979" s="227">
        <f>IF(N979="snížená",J979,0)</f>
        <v>0</v>
      </c>
      <c r="BG979" s="227">
        <f>IF(N979="zákl. přenesená",J979,0)</f>
        <v>0</v>
      </c>
      <c r="BH979" s="227">
        <f>IF(N979="sníž. přenesená",J979,0)</f>
        <v>0</v>
      </c>
      <c r="BI979" s="227">
        <f>IF(N979="nulová",J979,0)</f>
        <v>0</v>
      </c>
      <c r="BJ979" s="19" t="s">
        <v>79</v>
      </c>
      <c r="BK979" s="227">
        <f>ROUND(I979*H979,2)</f>
        <v>0</v>
      </c>
      <c r="BL979" s="19" t="s">
        <v>151</v>
      </c>
      <c r="BM979" s="226" t="s">
        <v>1065</v>
      </c>
    </row>
    <row r="980" spans="1:47" s="2" customFormat="1" ht="12">
      <c r="A980" s="40"/>
      <c r="B980" s="41"/>
      <c r="C980" s="42"/>
      <c r="D980" s="228" t="s">
        <v>153</v>
      </c>
      <c r="E980" s="42"/>
      <c r="F980" s="229" t="s">
        <v>1064</v>
      </c>
      <c r="G980" s="42"/>
      <c r="H980" s="42"/>
      <c r="I980" s="230"/>
      <c r="J980" s="42"/>
      <c r="K980" s="42"/>
      <c r="L980" s="46"/>
      <c r="M980" s="231"/>
      <c r="N980" s="232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153</v>
      </c>
      <c r="AU980" s="19" t="s">
        <v>81</v>
      </c>
    </row>
    <row r="981" spans="1:51" s="13" customFormat="1" ht="12">
      <c r="A981" s="13"/>
      <c r="B981" s="233"/>
      <c r="C981" s="234"/>
      <c r="D981" s="228" t="s">
        <v>155</v>
      </c>
      <c r="E981" s="235" t="s">
        <v>19</v>
      </c>
      <c r="F981" s="236" t="s">
        <v>212</v>
      </c>
      <c r="G981" s="234"/>
      <c r="H981" s="235" t="s">
        <v>19</v>
      </c>
      <c r="I981" s="237"/>
      <c r="J981" s="234"/>
      <c r="K981" s="234"/>
      <c r="L981" s="238"/>
      <c r="M981" s="239"/>
      <c r="N981" s="240"/>
      <c r="O981" s="240"/>
      <c r="P981" s="240"/>
      <c r="Q981" s="240"/>
      <c r="R981" s="240"/>
      <c r="S981" s="240"/>
      <c r="T981" s="24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2" t="s">
        <v>155</v>
      </c>
      <c r="AU981" s="242" t="s">
        <v>81</v>
      </c>
      <c r="AV981" s="13" t="s">
        <v>79</v>
      </c>
      <c r="AW981" s="13" t="s">
        <v>34</v>
      </c>
      <c r="AX981" s="13" t="s">
        <v>72</v>
      </c>
      <c r="AY981" s="242" t="s">
        <v>144</v>
      </c>
    </row>
    <row r="982" spans="1:51" s="14" customFormat="1" ht="12">
      <c r="A982" s="14"/>
      <c r="B982" s="243"/>
      <c r="C982" s="244"/>
      <c r="D982" s="228" t="s">
        <v>155</v>
      </c>
      <c r="E982" s="245" t="s">
        <v>19</v>
      </c>
      <c r="F982" s="246" t="s">
        <v>223</v>
      </c>
      <c r="G982" s="244"/>
      <c r="H982" s="247">
        <v>11</v>
      </c>
      <c r="I982" s="248"/>
      <c r="J982" s="244"/>
      <c r="K982" s="244"/>
      <c r="L982" s="249"/>
      <c r="M982" s="250"/>
      <c r="N982" s="251"/>
      <c r="O982" s="251"/>
      <c r="P982" s="251"/>
      <c r="Q982" s="251"/>
      <c r="R982" s="251"/>
      <c r="S982" s="251"/>
      <c r="T982" s="25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3" t="s">
        <v>155</v>
      </c>
      <c r="AU982" s="253" t="s">
        <v>81</v>
      </c>
      <c r="AV982" s="14" t="s">
        <v>81</v>
      </c>
      <c r="AW982" s="14" t="s">
        <v>34</v>
      </c>
      <c r="AX982" s="14" t="s">
        <v>72</v>
      </c>
      <c r="AY982" s="253" t="s">
        <v>144</v>
      </c>
    </row>
    <row r="983" spans="1:51" s="15" customFormat="1" ht="12">
      <c r="A983" s="15"/>
      <c r="B983" s="254"/>
      <c r="C983" s="255"/>
      <c r="D983" s="228" t="s">
        <v>155</v>
      </c>
      <c r="E983" s="256" t="s">
        <v>19</v>
      </c>
      <c r="F983" s="257" t="s">
        <v>158</v>
      </c>
      <c r="G983" s="255"/>
      <c r="H983" s="258">
        <v>11</v>
      </c>
      <c r="I983" s="259"/>
      <c r="J983" s="255"/>
      <c r="K983" s="255"/>
      <c r="L983" s="260"/>
      <c r="M983" s="261"/>
      <c r="N983" s="262"/>
      <c r="O983" s="262"/>
      <c r="P983" s="262"/>
      <c r="Q983" s="262"/>
      <c r="R983" s="262"/>
      <c r="S983" s="262"/>
      <c r="T983" s="263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64" t="s">
        <v>155</v>
      </c>
      <c r="AU983" s="264" t="s">
        <v>81</v>
      </c>
      <c r="AV983" s="15" t="s">
        <v>151</v>
      </c>
      <c r="AW983" s="15" t="s">
        <v>34</v>
      </c>
      <c r="AX983" s="15" t="s">
        <v>79</v>
      </c>
      <c r="AY983" s="264" t="s">
        <v>144</v>
      </c>
    </row>
    <row r="984" spans="1:65" s="2" customFormat="1" ht="14.4" customHeight="1">
      <c r="A984" s="40"/>
      <c r="B984" s="41"/>
      <c r="C984" s="215" t="s">
        <v>1066</v>
      </c>
      <c r="D984" s="215" t="s">
        <v>146</v>
      </c>
      <c r="E984" s="216" t="s">
        <v>1067</v>
      </c>
      <c r="F984" s="217" t="s">
        <v>1068</v>
      </c>
      <c r="G984" s="218" t="s">
        <v>161</v>
      </c>
      <c r="H984" s="219">
        <v>3</v>
      </c>
      <c r="I984" s="220"/>
      <c r="J984" s="221">
        <f>ROUND(I984*H984,2)</f>
        <v>0</v>
      </c>
      <c r="K984" s="217" t="s">
        <v>150</v>
      </c>
      <c r="L984" s="46"/>
      <c r="M984" s="222" t="s">
        <v>19</v>
      </c>
      <c r="N984" s="223" t="s">
        <v>43</v>
      </c>
      <c r="O984" s="86"/>
      <c r="P984" s="224">
        <f>O984*H984</f>
        <v>0</v>
      </c>
      <c r="Q984" s="224">
        <v>0.31738</v>
      </c>
      <c r="R984" s="224">
        <f>Q984*H984</f>
        <v>0.95214</v>
      </c>
      <c r="S984" s="224">
        <v>0</v>
      </c>
      <c r="T984" s="225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26" t="s">
        <v>151</v>
      </c>
      <c r="AT984" s="226" t="s">
        <v>146</v>
      </c>
      <c r="AU984" s="226" t="s">
        <v>81</v>
      </c>
      <c r="AY984" s="19" t="s">
        <v>144</v>
      </c>
      <c r="BE984" s="227">
        <f>IF(N984="základní",J984,0)</f>
        <v>0</v>
      </c>
      <c r="BF984" s="227">
        <f>IF(N984="snížená",J984,0)</f>
        <v>0</v>
      </c>
      <c r="BG984" s="227">
        <f>IF(N984="zákl. přenesená",J984,0)</f>
        <v>0</v>
      </c>
      <c r="BH984" s="227">
        <f>IF(N984="sníž. přenesená",J984,0)</f>
        <v>0</v>
      </c>
      <c r="BI984" s="227">
        <f>IF(N984="nulová",J984,0)</f>
        <v>0</v>
      </c>
      <c r="BJ984" s="19" t="s">
        <v>79</v>
      </c>
      <c r="BK984" s="227">
        <f>ROUND(I984*H984,2)</f>
        <v>0</v>
      </c>
      <c r="BL984" s="19" t="s">
        <v>151</v>
      </c>
      <c r="BM984" s="226" t="s">
        <v>1069</v>
      </c>
    </row>
    <row r="985" spans="1:47" s="2" customFormat="1" ht="12">
      <c r="A985" s="40"/>
      <c r="B985" s="41"/>
      <c r="C985" s="42"/>
      <c r="D985" s="228" t="s">
        <v>153</v>
      </c>
      <c r="E985" s="42"/>
      <c r="F985" s="229" t="s">
        <v>1070</v>
      </c>
      <c r="G985" s="42"/>
      <c r="H985" s="42"/>
      <c r="I985" s="230"/>
      <c r="J985" s="42"/>
      <c r="K985" s="42"/>
      <c r="L985" s="46"/>
      <c r="M985" s="231"/>
      <c r="N985" s="232"/>
      <c r="O985" s="86"/>
      <c r="P985" s="86"/>
      <c r="Q985" s="86"/>
      <c r="R985" s="86"/>
      <c r="S985" s="86"/>
      <c r="T985" s="87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T985" s="19" t="s">
        <v>153</v>
      </c>
      <c r="AU985" s="19" t="s">
        <v>81</v>
      </c>
    </row>
    <row r="986" spans="1:51" s="13" customFormat="1" ht="12">
      <c r="A986" s="13"/>
      <c r="B986" s="233"/>
      <c r="C986" s="234"/>
      <c r="D986" s="228" t="s">
        <v>155</v>
      </c>
      <c r="E986" s="235" t="s">
        <v>19</v>
      </c>
      <c r="F986" s="236" t="s">
        <v>212</v>
      </c>
      <c r="G986" s="234"/>
      <c r="H986" s="235" t="s">
        <v>19</v>
      </c>
      <c r="I986" s="237"/>
      <c r="J986" s="234"/>
      <c r="K986" s="234"/>
      <c r="L986" s="238"/>
      <c r="M986" s="239"/>
      <c r="N986" s="240"/>
      <c r="O986" s="240"/>
      <c r="P986" s="240"/>
      <c r="Q986" s="240"/>
      <c r="R986" s="240"/>
      <c r="S986" s="240"/>
      <c r="T986" s="241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2" t="s">
        <v>155</v>
      </c>
      <c r="AU986" s="242" t="s">
        <v>81</v>
      </c>
      <c r="AV986" s="13" t="s">
        <v>79</v>
      </c>
      <c r="AW986" s="13" t="s">
        <v>34</v>
      </c>
      <c r="AX986" s="13" t="s">
        <v>72</v>
      </c>
      <c r="AY986" s="242" t="s">
        <v>144</v>
      </c>
    </row>
    <row r="987" spans="1:51" s="13" customFormat="1" ht="12">
      <c r="A987" s="13"/>
      <c r="B987" s="233"/>
      <c r="C987" s="234"/>
      <c r="D987" s="228" t="s">
        <v>155</v>
      </c>
      <c r="E987" s="235" t="s">
        <v>19</v>
      </c>
      <c r="F987" s="236" t="s">
        <v>1071</v>
      </c>
      <c r="G987" s="234"/>
      <c r="H987" s="235" t="s">
        <v>19</v>
      </c>
      <c r="I987" s="237"/>
      <c r="J987" s="234"/>
      <c r="K987" s="234"/>
      <c r="L987" s="238"/>
      <c r="M987" s="239"/>
      <c r="N987" s="240"/>
      <c r="O987" s="240"/>
      <c r="P987" s="240"/>
      <c r="Q987" s="240"/>
      <c r="R987" s="240"/>
      <c r="S987" s="240"/>
      <c r="T987" s="24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2" t="s">
        <v>155</v>
      </c>
      <c r="AU987" s="242" t="s">
        <v>81</v>
      </c>
      <c r="AV987" s="13" t="s">
        <v>79</v>
      </c>
      <c r="AW987" s="13" t="s">
        <v>34</v>
      </c>
      <c r="AX987" s="13" t="s">
        <v>72</v>
      </c>
      <c r="AY987" s="242" t="s">
        <v>144</v>
      </c>
    </row>
    <row r="988" spans="1:51" s="14" customFormat="1" ht="12">
      <c r="A988" s="14"/>
      <c r="B988" s="243"/>
      <c r="C988" s="244"/>
      <c r="D988" s="228" t="s">
        <v>155</v>
      </c>
      <c r="E988" s="245" t="s">
        <v>19</v>
      </c>
      <c r="F988" s="246" t="s">
        <v>88</v>
      </c>
      <c r="G988" s="244"/>
      <c r="H988" s="247">
        <v>3</v>
      </c>
      <c r="I988" s="248"/>
      <c r="J988" s="244"/>
      <c r="K988" s="244"/>
      <c r="L988" s="249"/>
      <c r="M988" s="250"/>
      <c r="N988" s="251"/>
      <c r="O988" s="251"/>
      <c r="P988" s="251"/>
      <c r="Q988" s="251"/>
      <c r="R988" s="251"/>
      <c r="S988" s="251"/>
      <c r="T988" s="252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3" t="s">
        <v>155</v>
      </c>
      <c r="AU988" s="253" t="s">
        <v>81</v>
      </c>
      <c r="AV988" s="14" t="s">
        <v>81</v>
      </c>
      <c r="AW988" s="14" t="s">
        <v>34</v>
      </c>
      <c r="AX988" s="14" t="s">
        <v>72</v>
      </c>
      <c r="AY988" s="253" t="s">
        <v>144</v>
      </c>
    </row>
    <row r="989" spans="1:51" s="15" customFormat="1" ht="12">
      <c r="A989" s="15"/>
      <c r="B989" s="254"/>
      <c r="C989" s="255"/>
      <c r="D989" s="228" t="s">
        <v>155</v>
      </c>
      <c r="E989" s="256" t="s">
        <v>19</v>
      </c>
      <c r="F989" s="257" t="s">
        <v>158</v>
      </c>
      <c r="G989" s="255"/>
      <c r="H989" s="258">
        <v>3</v>
      </c>
      <c r="I989" s="259"/>
      <c r="J989" s="255"/>
      <c r="K989" s="255"/>
      <c r="L989" s="260"/>
      <c r="M989" s="261"/>
      <c r="N989" s="262"/>
      <c r="O989" s="262"/>
      <c r="P989" s="262"/>
      <c r="Q989" s="262"/>
      <c r="R989" s="262"/>
      <c r="S989" s="262"/>
      <c r="T989" s="263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64" t="s">
        <v>155</v>
      </c>
      <c r="AU989" s="264" t="s">
        <v>81</v>
      </c>
      <c r="AV989" s="15" t="s">
        <v>151</v>
      </c>
      <c r="AW989" s="15" t="s">
        <v>34</v>
      </c>
      <c r="AX989" s="15" t="s">
        <v>79</v>
      </c>
      <c r="AY989" s="264" t="s">
        <v>144</v>
      </c>
    </row>
    <row r="990" spans="1:65" s="2" customFormat="1" ht="14.4" customHeight="1">
      <c r="A990" s="40"/>
      <c r="B990" s="41"/>
      <c r="C990" s="215" t="s">
        <v>1072</v>
      </c>
      <c r="D990" s="215" t="s">
        <v>146</v>
      </c>
      <c r="E990" s="216" t="s">
        <v>1073</v>
      </c>
      <c r="F990" s="217" t="s">
        <v>1074</v>
      </c>
      <c r="G990" s="218" t="s">
        <v>149</v>
      </c>
      <c r="H990" s="219">
        <v>4</v>
      </c>
      <c r="I990" s="220"/>
      <c r="J990" s="221">
        <f>ROUND(I990*H990,2)</f>
        <v>0</v>
      </c>
      <c r="K990" s="217" t="s">
        <v>150</v>
      </c>
      <c r="L990" s="46"/>
      <c r="M990" s="222" t="s">
        <v>19</v>
      </c>
      <c r="N990" s="223" t="s">
        <v>43</v>
      </c>
      <c r="O990" s="86"/>
      <c r="P990" s="224">
        <f>O990*H990</f>
        <v>0</v>
      </c>
      <c r="Q990" s="224">
        <v>0.0394</v>
      </c>
      <c r="R990" s="224">
        <f>Q990*H990</f>
        <v>0.1576</v>
      </c>
      <c r="S990" s="224">
        <v>0</v>
      </c>
      <c r="T990" s="225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26" t="s">
        <v>151</v>
      </c>
      <c r="AT990" s="226" t="s">
        <v>146</v>
      </c>
      <c r="AU990" s="226" t="s">
        <v>81</v>
      </c>
      <c r="AY990" s="19" t="s">
        <v>144</v>
      </c>
      <c r="BE990" s="227">
        <f>IF(N990="základní",J990,0)</f>
        <v>0</v>
      </c>
      <c r="BF990" s="227">
        <f>IF(N990="snížená",J990,0)</f>
        <v>0</v>
      </c>
      <c r="BG990" s="227">
        <f>IF(N990="zákl. přenesená",J990,0)</f>
        <v>0</v>
      </c>
      <c r="BH990" s="227">
        <f>IF(N990="sníž. přenesená",J990,0)</f>
        <v>0</v>
      </c>
      <c r="BI990" s="227">
        <f>IF(N990="nulová",J990,0)</f>
        <v>0</v>
      </c>
      <c r="BJ990" s="19" t="s">
        <v>79</v>
      </c>
      <c r="BK990" s="227">
        <f>ROUND(I990*H990,2)</f>
        <v>0</v>
      </c>
      <c r="BL990" s="19" t="s">
        <v>151</v>
      </c>
      <c r="BM990" s="226" t="s">
        <v>1075</v>
      </c>
    </row>
    <row r="991" spans="1:47" s="2" customFormat="1" ht="12">
      <c r="A991" s="40"/>
      <c r="B991" s="41"/>
      <c r="C991" s="42"/>
      <c r="D991" s="228" t="s">
        <v>153</v>
      </c>
      <c r="E991" s="42"/>
      <c r="F991" s="229" t="s">
        <v>1076</v>
      </c>
      <c r="G991" s="42"/>
      <c r="H991" s="42"/>
      <c r="I991" s="230"/>
      <c r="J991" s="42"/>
      <c r="K991" s="42"/>
      <c r="L991" s="46"/>
      <c r="M991" s="231"/>
      <c r="N991" s="232"/>
      <c r="O991" s="86"/>
      <c r="P991" s="86"/>
      <c r="Q991" s="86"/>
      <c r="R991" s="86"/>
      <c r="S991" s="86"/>
      <c r="T991" s="87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T991" s="19" t="s">
        <v>153</v>
      </c>
      <c r="AU991" s="19" t="s">
        <v>81</v>
      </c>
    </row>
    <row r="992" spans="1:51" s="13" customFormat="1" ht="12">
      <c r="A992" s="13"/>
      <c r="B992" s="233"/>
      <c r="C992" s="234"/>
      <c r="D992" s="228" t="s">
        <v>155</v>
      </c>
      <c r="E992" s="235" t="s">
        <v>19</v>
      </c>
      <c r="F992" s="236" t="s">
        <v>1077</v>
      </c>
      <c r="G992" s="234"/>
      <c r="H992" s="235" t="s">
        <v>19</v>
      </c>
      <c r="I992" s="237"/>
      <c r="J992" s="234"/>
      <c r="K992" s="234"/>
      <c r="L992" s="238"/>
      <c r="M992" s="239"/>
      <c r="N992" s="240"/>
      <c r="O992" s="240"/>
      <c r="P992" s="240"/>
      <c r="Q992" s="240"/>
      <c r="R992" s="240"/>
      <c r="S992" s="240"/>
      <c r="T992" s="241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2" t="s">
        <v>155</v>
      </c>
      <c r="AU992" s="242" t="s">
        <v>81</v>
      </c>
      <c r="AV992" s="13" t="s">
        <v>79</v>
      </c>
      <c r="AW992" s="13" t="s">
        <v>34</v>
      </c>
      <c r="AX992" s="13" t="s">
        <v>72</v>
      </c>
      <c r="AY992" s="242" t="s">
        <v>144</v>
      </c>
    </row>
    <row r="993" spans="1:51" s="14" customFormat="1" ht="12">
      <c r="A993" s="14"/>
      <c r="B993" s="243"/>
      <c r="C993" s="244"/>
      <c r="D993" s="228" t="s">
        <v>155</v>
      </c>
      <c r="E993" s="245" t="s">
        <v>19</v>
      </c>
      <c r="F993" s="246" t="s">
        <v>1078</v>
      </c>
      <c r="G993" s="244"/>
      <c r="H993" s="247">
        <v>4</v>
      </c>
      <c r="I993" s="248"/>
      <c r="J993" s="244"/>
      <c r="K993" s="244"/>
      <c r="L993" s="249"/>
      <c r="M993" s="250"/>
      <c r="N993" s="251"/>
      <c r="O993" s="251"/>
      <c r="P993" s="251"/>
      <c r="Q993" s="251"/>
      <c r="R993" s="251"/>
      <c r="S993" s="251"/>
      <c r="T993" s="252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3" t="s">
        <v>155</v>
      </c>
      <c r="AU993" s="253" t="s">
        <v>81</v>
      </c>
      <c r="AV993" s="14" t="s">
        <v>81</v>
      </c>
      <c r="AW993" s="14" t="s">
        <v>34</v>
      </c>
      <c r="AX993" s="14" t="s">
        <v>72</v>
      </c>
      <c r="AY993" s="253" t="s">
        <v>144</v>
      </c>
    </row>
    <row r="994" spans="1:51" s="15" customFormat="1" ht="12">
      <c r="A994" s="15"/>
      <c r="B994" s="254"/>
      <c r="C994" s="255"/>
      <c r="D994" s="228" t="s">
        <v>155</v>
      </c>
      <c r="E994" s="256" t="s">
        <v>19</v>
      </c>
      <c r="F994" s="257" t="s">
        <v>158</v>
      </c>
      <c r="G994" s="255"/>
      <c r="H994" s="258">
        <v>4</v>
      </c>
      <c r="I994" s="259"/>
      <c r="J994" s="255"/>
      <c r="K994" s="255"/>
      <c r="L994" s="260"/>
      <c r="M994" s="261"/>
      <c r="N994" s="262"/>
      <c r="O994" s="262"/>
      <c r="P994" s="262"/>
      <c r="Q994" s="262"/>
      <c r="R994" s="262"/>
      <c r="S994" s="262"/>
      <c r="T994" s="263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T994" s="264" t="s">
        <v>155</v>
      </c>
      <c r="AU994" s="264" t="s">
        <v>81</v>
      </c>
      <c r="AV994" s="15" t="s">
        <v>151</v>
      </c>
      <c r="AW994" s="15" t="s">
        <v>34</v>
      </c>
      <c r="AX994" s="15" t="s">
        <v>79</v>
      </c>
      <c r="AY994" s="264" t="s">
        <v>144</v>
      </c>
    </row>
    <row r="995" spans="1:65" s="2" customFormat="1" ht="14.4" customHeight="1">
      <c r="A995" s="40"/>
      <c r="B995" s="41"/>
      <c r="C995" s="215" t="s">
        <v>1079</v>
      </c>
      <c r="D995" s="215" t="s">
        <v>146</v>
      </c>
      <c r="E995" s="216" t="s">
        <v>1080</v>
      </c>
      <c r="F995" s="217" t="s">
        <v>1081</v>
      </c>
      <c r="G995" s="218" t="s">
        <v>200</v>
      </c>
      <c r="H995" s="219">
        <v>17.9</v>
      </c>
      <c r="I995" s="220"/>
      <c r="J995" s="221">
        <f>ROUND(I995*H995,2)</f>
        <v>0</v>
      </c>
      <c r="K995" s="217" t="s">
        <v>150</v>
      </c>
      <c r="L995" s="46"/>
      <c r="M995" s="222" t="s">
        <v>19</v>
      </c>
      <c r="N995" s="223" t="s">
        <v>43</v>
      </c>
      <c r="O995" s="86"/>
      <c r="P995" s="224">
        <f>O995*H995</f>
        <v>0</v>
      </c>
      <c r="Q995" s="224">
        <v>0.06925</v>
      </c>
      <c r="R995" s="224">
        <f>Q995*H995</f>
        <v>1.239575</v>
      </c>
      <c r="S995" s="224">
        <v>0</v>
      </c>
      <c r="T995" s="225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26" t="s">
        <v>151</v>
      </c>
      <c r="AT995" s="226" t="s">
        <v>146</v>
      </c>
      <c r="AU995" s="226" t="s">
        <v>81</v>
      </c>
      <c r="AY995" s="19" t="s">
        <v>144</v>
      </c>
      <c r="BE995" s="227">
        <f>IF(N995="základní",J995,0)</f>
        <v>0</v>
      </c>
      <c r="BF995" s="227">
        <f>IF(N995="snížená",J995,0)</f>
        <v>0</v>
      </c>
      <c r="BG995" s="227">
        <f>IF(N995="zákl. přenesená",J995,0)</f>
        <v>0</v>
      </c>
      <c r="BH995" s="227">
        <f>IF(N995="sníž. přenesená",J995,0)</f>
        <v>0</v>
      </c>
      <c r="BI995" s="227">
        <f>IF(N995="nulová",J995,0)</f>
        <v>0</v>
      </c>
      <c r="BJ995" s="19" t="s">
        <v>79</v>
      </c>
      <c r="BK995" s="227">
        <f>ROUND(I995*H995,2)</f>
        <v>0</v>
      </c>
      <c r="BL995" s="19" t="s">
        <v>151</v>
      </c>
      <c r="BM995" s="226" t="s">
        <v>1082</v>
      </c>
    </row>
    <row r="996" spans="1:47" s="2" customFormat="1" ht="12">
      <c r="A996" s="40"/>
      <c r="B996" s="41"/>
      <c r="C996" s="42"/>
      <c r="D996" s="228" t="s">
        <v>153</v>
      </c>
      <c r="E996" s="42"/>
      <c r="F996" s="229" t="s">
        <v>1083</v>
      </c>
      <c r="G996" s="42"/>
      <c r="H996" s="42"/>
      <c r="I996" s="230"/>
      <c r="J996" s="42"/>
      <c r="K996" s="42"/>
      <c r="L996" s="46"/>
      <c r="M996" s="231"/>
      <c r="N996" s="232"/>
      <c r="O996" s="86"/>
      <c r="P996" s="86"/>
      <c r="Q996" s="86"/>
      <c r="R996" s="86"/>
      <c r="S996" s="86"/>
      <c r="T996" s="87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T996" s="19" t="s">
        <v>153</v>
      </c>
      <c r="AU996" s="19" t="s">
        <v>81</v>
      </c>
    </row>
    <row r="997" spans="1:51" s="13" customFormat="1" ht="12">
      <c r="A997" s="13"/>
      <c r="B997" s="233"/>
      <c r="C997" s="234"/>
      <c r="D997" s="228" t="s">
        <v>155</v>
      </c>
      <c r="E997" s="235" t="s">
        <v>19</v>
      </c>
      <c r="F997" s="236" t="s">
        <v>1016</v>
      </c>
      <c r="G997" s="234"/>
      <c r="H997" s="235" t="s">
        <v>19</v>
      </c>
      <c r="I997" s="237"/>
      <c r="J997" s="234"/>
      <c r="K997" s="234"/>
      <c r="L997" s="238"/>
      <c r="M997" s="239"/>
      <c r="N997" s="240"/>
      <c r="O997" s="240"/>
      <c r="P997" s="240"/>
      <c r="Q997" s="240"/>
      <c r="R997" s="240"/>
      <c r="S997" s="240"/>
      <c r="T997" s="241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42" t="s">
        <v>155</v>
      </c>
      <c r="AU997" s="242" t="s">
        <v>81</v>
      </c>
      <c r="AV997" s="13" t="s">
        <v>79</v>
      </c>
      <c r="AW997" s="13" t="s">
        <v>34</v>
      </c>
      <c r="AX997" s="13" t="s">
        <v>72</v>
      </c>
      <c r="AY997" s="242" t="s">
        <v>144</v>
      </c>
    </row>
    <row r="998" spans="1:51" s="13" customFormat="1" ht="12">
      <c r="A998" s="13"/>
      <c r="B998" s="233"/>
      <c r="C998" s="234"/>
      <c r="D998" s="228" t="s">
        <v>155</v>
      </c>
      <c r="E998" s="235" t="s">
        <v>19</v>
      </c>
      <c r="F998" s="236" t="s">
        <v>255</v>
      </c>
      <c r="G998" s="234"/>
      <c r="H998" s="235" t="s">
        <v>19</v>
      </c>
      <c r="I998" s="237"/>
      <c r="J998" s="234"/>
      <c r="K998" s="234"/>
      <c r="L998" s="238"/>
      <c r="M998" s="239"/>
      <c r="N998" s="240"/>
      <c r="O998" s="240"/>
      <c r="P998" s="240"/>
      <c r="Q998" s="240"/>
      <c r="R998" s="240"/>
      <c r="S998" s="240"/>
      <c r="T998" s="241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2" t="s">
        <v>155</v>
      </c>
      <c r="AU998" s="242" t="s">
        <v>81</v>
      </c>
      <c r="AV998" s="13" t="s">
        <v>79</v>
      </c>
      <c r="AW998" s="13" t="s">
        <v>34</v>
      </c>
      <c r="AX998" s="13" t="s">
        <v>72</v>
      </c>
      <c r="AY998" s="242" t="s">
        <v>144</v>
      </c>
    </row>
    <row r="999" spans="1:51" s="14" customFormat="1" ht="12">
      <c r="A999" s="14"/>
      <c r="B999" s="243"/>
      <c r="C999" s="244"/>
      <c r="D999" s="228" t="s">
        <v>155</v>
      </c>
      <c r="E999" s="245" t="s">
        <v>19</v>
      </c>
      <c r="F999" s="246" t="s">
        <v>1084</v>
      </c>
      <c r="G999" s="244"/>
      <c r="H999" s="247">
        <v>17.9</v>
      </c>
      <c r="I999" s="248"/>
      <c r="J999" s="244"/>
      <c r="K999" s="244"/>
      <c r="L999" s="249"/>
      <c r="M999" s="250"/>
      <c r="N999" s="251"/>
      <c r="O999" s="251"/>
      <c r="P999" s="251"/>
      <c r="Q999" s="251"/>
      <c r="R999" s="251"/>
      <c r="S999" s="251"/>
      <c r="T999" s="252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3" t="s">
        <v>155</v>
      </c>
      <c r="AU999" s="253" t="s">
        <v>81</v>
      </c>
      <c r="AV999" s="14" t="s">
        <v>81</v>
      </c>
      <c r="AW999" s="14" t="s">
        <v>34</v>
      </c>
      <c r="AX999" s="14" t="s">
        <v>72</v>
      </c>
      <c r="AY999" s="253" t="s">
        <v>144</v>
      </c>
    </row>
    <row r="1000" spans="1:51" s="15" customFormat="1" ht="12">
      <c r="A1000" s="15"/>
      <c r="B1000" s="254"/>
      <c r="C1000" s="255"/>
      <c r="D1000" s="228" t="s">
        <v>155</v>
      </c>
      <c r="E1000" s="256" t="s">
        <v>19</v>
      </c>
      <c r="F1000" s="257" t="s">
        <v>158</v>
      </c>
      <c r="G1000" s="255"/>
      <c r="H1000" s="258">
        <v>17.9</v>
      </c>
      <c r="I1000" s="259"/>
      <c r="J1000" s="255"/>
      <c r="K1000" s="255"/>
      <c r="L1000" s="260"/>
      <c r="M1000" s="261"/>
      <c r="N1000" s="262"/>
      <c r="O1000" s="262"/>
      <c r="P1000" s="262"/>
      <c r="Q1000" s="262"/>
      <c r="R1000" s="262"/>
      <c r="S1000" s="262"/>
      <c r="T1000" s="263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T1000" s="264" t="s">
        <v>155</v>
      </c>
      <c r="AU1000" s="264" t="s">
        <v>81</v>
      </c>
      <c r="AV1000" s="15" t="s">
        <v>151</v>
      </c>
      <c r="AW1000" s="15" t="s">
        <v>34</v>
      </c>
      <c r="AX1000" s="15" t="s">
        <v>79</v>
      </c>
      <c r="AY1000" s="264" t="s">
        <v>144</v>
      </c>
    </row>
    <row r="1001" spans="1:65" s="2" customFormat="1" ht="14.4" customHeight="1">
      <c r="A1001" s="40"/>
      <c r="B1001" s="41"/>
      <c r="C1001" s="215" t="s">
        <v>1085</v>
      </c>
      <c r="D1001" s="215" t="s">
        <v>146</v>
      </c>
      <c r="E1001" s="216" t="s">
        <v>1086</v>
      </c>
      <c r="F1001" s="217" t="s">
        <v>1087</v>
      </c>
      <c r="G1001" s="218" t="s">
        <v>236</v>
      </c>
      <c r="H1001" s="219">
        <v>127.8</v>
      </c>
      <c r="I1001" s="220"/>
      <c r="J1001" s="221">
        <f>ROUND(I1001*H1001,2)</f>
        <v>0</v>
      </c>
      <c r="K1001" s="217" t="s">
        <v>150</v>
      </c>
      <c r="L1001" s="46"/>
      <c r="M1001" s="222" t="s">
        <v>19</v>
      </c>
      <c r="N1001" s="223" t="s">
        <v>43</v>
      </c>
      <c r="O1001" s="86"/>
      <c r="P1001" s="224">
        <f>O1001*H1001</f>
        <v>0</v>
      </c>
      <c r="Q1001" s="224">
        <v>0</v>
      </c>
      <c r="R1001" s="224">
        <f>Q1001*H1001</f>
        <v>0</v>
      </c>
      <c r="S1001" s="224">
        <v>0</v>
      </c>
      <c r="T1001" s="225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26" t="s">
        <v>151</v>
      </c>
      <c r="AT1001" s="226" t="s">
        <v>146</v>
      </c>
      <c r="AU1001" s="226" t="s">
        <v>81</v>
      </c>
      <c r="AY1001" s="19" t="s">
        <v>144</v>
      </c>
      <c r="BE1001" s="227">
        <f>IF(N1001="základní",J1001,0)</f>
        <v>0</v>
      </c>
      <c r="BF1001" s="227">
        <f>IF(N1001="snížená",J1001,0)</f>
        <v>0</v>
      </c>
      <c r="BG1001" s="227">
        <f>IF(N1001="zákl. přenesená",J1001,0)</f>
        <v>0</v>
      </c>
      <c r="BH1001" s="227">
        <f>IF(N1001="sníž. přenesená",J1001,0)</f>
        <v>0</v>
      </c>
      <c r="BI1001" s="227">
        <f>IF(N1001="nulová",J1001,0)</f>
        <v>0</v>
      </c>
      <c r="BJ1001" s="19" t="s">
        <v>79</v>
      </c>
      <c r="BK1001" s="227">
        <f>ROUND(I1001*H1001,2)</f>
        <v>0</v>
      </c>
      <c r="BL1001" s="19" t="s">
        <v>151</v>
      </c>
      <c r="BM1001" s="226" t="s">
        <v>1088</v>
      </c>
    </row>
    <row r="1002" spans="1:47" s="2" customFormat="1" ht="12">
      <c r="A1002" s="40"/>
      <c r="B1002" s="41"/>
      <c r="C1002" s="42"/>
      <c r="D1002" s="228" t="s">
        <v>153</v>
      </c>
      <c r="E1002" s="42"/>
      <c r="F1002" s="229" t="s">
        <v>1089</v>
      </c>
      <c r="G1002" s="42"/>
      <c r="H1002" s="42"/>
      <c r="I1002" s="230"/>
      <c r="J1002" s="42"/>
      <c r="K1002" s="42"/>
      <c r="L1002" s="46"/>
      <c r="M1002" s="231"/>
      <c r="N1002" s="232"/>
      <c r="O1002" s="86"/>
      <c r="P1002" s="86"/>
      <c r="Q1002" s="86"/>
      <c r="R1002" s="86"/>
      <c r="S1002" s="86"/>
      <c r="T1002" s="87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T1002" s="19" t="s">
        <v>153</v>
      </c>
      <c r="AU1002" s="19" t="s">
        <v>81</v>
      </c>
    </row>
    <row r="1003" spans="1:51" s="13" customFormat="1" ht="12">
      <c r="A1003" s="13"/>
      <c r="B1003" s="233"/>
      <c r="C1003" s="234"/>
      <c r="D1003" s="228" t="s">
        <v>155</v>
      </c>
      <c r="E1003" s="235" t="s">
        <v>19</v>
      </c>
      <c r="F1003" s="236" t="s">
        <v>1090</v>
      </c>
      <c r="G1003" s="234"/>
      <c r="H1003" s="235" t="s">
        <v>19</v>
      </c>
      <c r="I1003" s="237"/>
      <c r="J1003" s="234"/>
      <c r="K1003" s="234"/>
      <c r="L1003" s="238"/>
      <c r="M1003" s="239"/>
      <c r="N1003" s="240"/>
      <c r="O1003" s="240"/>
      <c r="P1003" s="240"/>
      <c r="Q1003" s="240"/>
      <c r="R1003" s="240"/>
      <c r="S1003" s="240"/>
      <c r="T1003" s="24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2" t="s">
        <v>155</v>
      </c>
      <c r="AU1003" s="242" t="s">
        <v>81</v>
      </c>
      <c r="AV1003" s="13" t="s">
        <v>79</v>
      </c>
      <c r="AW1003" s="13" t="s">
        <v>34</v>
      </c>
      <c r="AX1003" s="13" t="s">
        <v>72</v>
      </c>
      <c r="AY1003" s="242" t="s">
        <v>144</v>
      </c>
    </row>
    <row r="1004" spans="1:51" s="13" customFormat="1" ht="12">
      <c r="A1004" s="13"/>
      <c r="B1004" s="233"/>
      <c r="C1004" s="234"/>
      <c r="D1004" s="228" t="s">
        <v>155</v>
      </c>
      <c r="E1004" s="235" t="s">
        <v>19</v>
      </c>
      <c r="F1004" s="236" t="s">
        <v>255</v>
      </c>
      <c r="G1004" s="234"/>
      <c r="H1004" s="235" t="s">
        <v>19</v>
      </c>
      <c r="I1004" s="237"/>
      <c r="J1004" s="234"/>
      <c r="K1004" s="234"/>
      <c r="L1004" s="238"/>
      <c r="M1004" s="239"/>
      <c r="N1004" s="240"/>
      <c r="O1004" s="240"/>
      <c r="P1004" s="240"/>
      <c r="Q1004" s="240"/>
      <c r="R1004" s="240"/>
      <c r="S1004" s="240"/>
      <c r="T1004" s="241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2" t="s">
        <v>155</v>
      </c>
      <c r="AU1004" s="242" t="s">
        <v>81</v>
      </c>
      <c r="AV1004" s="13" t="s">
        <v>79</v>
      </c>
      <c r="AW1004" s="13" t="s">
        <v>34</v>
      </c>
      <c r="AX1004" s="13" t="s">
        <v>72</v>
      </c>
      <c r="AY1004" s="242" t="s">
        <v>144</v>
      </c>
    </row>
    <row r="1005" spans="1:51" s="14" customFormat="1" ht="12">
      <c r="A1005" s="14"/>
      <c r="B1005" s="243"/>
      <c r="C1005" s="244"/>
      <c r="D1005" s="228" t="s">
        <v>155</v>
      </c>
      <c r="E1005" s="245" t="s">
        <v>19</v>
      </c>
      <c r="F1005" s="246" t="s">
        <v>1091</v>
      </c>
      <c r="G1005" s="244"/>
      <c r="H1005" s="247">
        <v>109.752</v>
      </c>
      <c r="I1005" s="248"/>
      <c r="J1005" s="244"/>
      <c r="K1005" s="244"/>
      <c r="L1005" s="249"/>
      <c r="M1005" s="250"/>
      <c r="N1005" s="251"/>
      <c r="O1005" s="251"/>
      <c r="P1005" s="251"/>
      <c r="Q1005" s="251"/>
      <c r="R1005" s="251"/>
      <c r="S1005" s="251"/>
      <c r="T1005" s="252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3" t="s">
        <v>155</v>
      </c>
      <c r="AU1005" s="253" t="s">
        <v>81</v>
      </c>
      <c r="AV1005" s="14" t="s">
        <v>81</v>
      </c>
      <c r="AW1005" s="14" t="s">
        <v>34</v>
      </c>
      <c r="AX1005" s="14" t="s">
        <v>72</v>
      </c>
      <c r="AY1005" s="253" t="s">
        <v>144</v>
      </c>
    </row>
    <row r="1006" spans="1:51" s="14" customFormat="1" ht="12">
      <c r="A1006" s="14"/>
      <c r="B1006" s="243"/>
      <c r="C1006" s="244"/>
      <c r="D1006" s="228" t="s">
        <v>155</v>
      </c>
      <c r="E1006" s="245" t="s">
        <v>19</v>
      </c>
      <c r="F1006" s="246" t="s">
        <v>1092</v>
      </c>
      <c r="G1006" s="244"/>
      <c r="H1006" s="247">
        <v>18.048</v>
      </c>
      <c r="I1006" s="248"/>
      <c r="J1006" s="244"/>
      <c r="K1006" s="244"/>
      <c r="L1006" s="249"/>
      <c r="M1006" s="250"/>
      <c r="N1006" s="251"/>
      <c r="O1006" s="251"/>
      <c r="P1006" s="251"/>
      <c r="Q1006" s="251"/>
      <c r="R1006" s="251"/>
      <c r="S1006" s="251"/>
      <c r="T1006" s="252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3" t="s">
        <v>155</v>
      </c>
      <c r="AU1006" s="253" t="s">
        <v>81</v>
      </c>
      <c r="AV1006" s="14" t="s">
        <v>81</v>
      </c>
      <c r="AW1006" s="14" t="s">
        <v>34</v>
      </c>
      <c r="AX1006" s="14" t="s">
        <v>72</v>
      </c>
      <c r="AY1006" s="253" t="s">
        <v>144</v>
      </c>
    </row>
    <row r="1007" spans="1:51" s="15" customFormat="1" ht="12">
      <c r="A1007" s="15"/>
      <c r="B1007" s="254"/>
      <c r="C1007" s="255"/>
      <c r="D1007" s="228" t="s">
        <v>155</v>
      </c>
      <c r="E1007" s="256" t="s">
        <v>19</v>
      </c>
      <c r="F1007" s="257" t="s">
        <v>158</v>
      </c>
      <c r="G1007" s="255"/>
      <c r="H1007" s="258">
        <v>127.8</v>
      </c>
      <c r="I1007" s="259"/>
      <c r="J1007" s="255"/>
      <c r="K1007" s="255"/>
      <c r="L1007" s="260"/>
      <c r="M1007" s="261"/>
      <c r="N1007" s="262"/>
      <c r="O1007" s="262"/>
      <c r="P1007" s="262"/>
      <c r="Q1007" s="262"/>
      <c r="R1007" s="262"/>
      <c r="S1007" s="262"/>
      <c r="T1007" s="263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64" t="s">
        <v>155</v>
      </c>
      <c r="AU1007" s="264" t="s">
        <v>81</v>
      </c>
      <c r="AV1007" s="15" t="s">
        <v>151</v>
      </c>
      <c r="AW1007" s="15" t="s">
        <v>34</v>
      </c>
      <c r="AX1007" s="15" t="s">
        <v>79</v>
      </c>
      <c r="AY1007" s="264" t="s">
        <v>144</v>
      </c>
    </row>
    <row r="1008" spans="1:65" s="2" customFormat="1" ht="19.8" customHeight="1">
      <c r="A1008" s="40"/>
      <c r="B1008" s="41"/>
      <c r="C1008" s="215" t="s">
        <v>1093</v>
      </c>
      <c r="D1008" s="215" t="s">
        <v>146</v>
      </c>
      <c r="E1008" s="216" t="s">
        <v>1094</v>
      </c>
      <c r="F1008" s="217" t="s">
        <v>1095</v>
      </c>
      <c r="G1008" s="218" t="s">
        <v>236</v>
      </c>
      <c r="H1008" s="219">
        <v>11502</v>
      </c>
      <c r="I1008" s="220"/>
      <c r="J1008" s="221">
        <f>ROUND(I1008*H1008,2)</f>
        <v>0</v>
      </c>
      <c r="K1008" s="217" t="s">
        <v>150</v>
      </c>
      <c r="L1008" s="46"/>
      <c r="M1008" s="222" t="s">
        <v>19</v>
      </c>
      <c r="N1008" s="223" t="s">
        <v>43</v>
      </c>
      <c r="O1008" s="86"/>
      <c r="P1008" s="224">
        <f>O1008*H1008</f>
        <v>0</v>
      </c>
      <c r="Q1008" s="224">
        <v>0</v>
      </c>
      <c r="R1008" s="224">
        <f>Q1008*H1008</f>
        <v>0</v>
      </c>
      <c r="S1008" s="224">
        <v>0</v>
      </c>
      <c r="T1008" s="225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6" t="s">
        <v>151</v>
      </c>
      <c r="AT1008" s="226" t="s">
        <v>146</v>
      </c>
      <c r="AU1008" s="226" t="s">
        <v>81</v>
      </c>
      <c r="AY1008" s="19" t="s">
        <v>144</v>
      </c>
      <c r="BE1008" s="227">
        <f>IF(N1008="základní",J1008,0)</f>
        <v>0</v>
      </c>
      <c r="BF1008" s="227">
        <f>IF(N1008="snížená",J1008,0)</f>
        <v>0</v>
      </c>
      <c r="BG1008" s="227">
        <f>IF(N1008="zákl. přenesená",J1008,0)</f>
        <v>0</v>
      </c>
      <c r="BH1008" s="227">
        <f>IF(N1008="sníž. přenesená",J1008,0)</f>
        <v>0</v>
      </c>
      <c r="BI1008" s="227">
        <f>IF(N1008="nulová",J1008,0)</f>
        <v>0</v>
      </c>
      <c r="BJ1008" s="19" t="s">
        <v>79</v>
      </c>
      <c r="BK1008" s="227">
        <f>ROUND(I1008*H1008,2)</f>
        <v>0</v>
      </c>
      <c r="BL1008" s="19" t="s">
        <v>151</v>
      </c>
      <c r="BM1008" s="226" t="s">
        <v>1096</v>
      </c>
    </row>
    <row r="1009" spans="1:47" s="2" customFormat="1" ht="12">
      <c r="A1009" s="40"/>
      <c r="B1009" s="41"/>
      <c r="C1009" s="42"/>
      <c r="D1009" s="228" t="s">
        <v>153</v>
      </c>
      <c r="E1009" s="42"/>
      <c r="F1009" s="229" t="s">
        <v>1097</v>
      </c>
      <c r="G1009" s="42"/>
      <c r="H1009" s="42"/>
      <c r="I1009" s="230"/>
      <c r="J1009" s="42"/>
      <c r="K1009" s="42"/>
      <c r="L1009" s="46"/>
      <c r="M1009" s="231"/>
      <c r="N1009" s="232"/>
      <c r="O1009" s="86"/>
      <c r="P1009" s="86"/>
      <c r="Q1009" s="86"/>
      <c r="R1009" s="86"/>
      <c r="S1009" s="86"/>
      <c r="T1009" s="87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T1009" s="19" t="s">
        <v>153</v>
      </c>
      <c r="AU1009" s="19" t="s">
        <v>81</v>
      </c>
    </row>
    <row r="1010" spans="1:51" s="13" customFormat="1" ht="12">
      <c r="A1010" s="13"/>
      <c r="B1010" s="233"/>
      <c r="C1010" s="234"/>
      <c r="D1010" s="228" t="s">
        <v>155</v>
      </c>
      <c r="E1010" s="235" t="s">
        <v>19</v>
      </c>
      <c r="F1010" s="236" t="s">
        <v>1090</v>
      </c>
      <c r="G1010" s="234"/>
      <c r="H1010" s="235" t="s">
        <v>19</v>
      </c>
      <c r="I1010" s="237"/>
      <c r="J1010" s="234"/>
      <c r="K1010" s="234"/>
      <c r="L1010" s="238"/>
      <c r="M1010" s="239"/>
      <c r="N1010" s="240"/>
      <c r="O1010" s="240"/>
      <c r="P1010" s="240"/>
      <c r="Q1010" s="240"/>
      <c r="R1010" s="240"/>
      <c r="S1010" s="240"/>
      <c r="T1010" s="241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2" t="s">
        <v>155</v>
      </c>
      <c r="AU1010" s="242" t="s">
        <v>81</v>
      </c>
      <c r="AV1010" s="13" t="s">
        <v>79</v>
      </c>
      <c r="AW1010" s="13" t="s">
        <v>34</v>
      </c>
      <c r="AX1010" s="13" t="s">
        <v>72</v>
      </c>
      <c r="AY1010" s="242" t="s">
        <v>144</v>
      </c>
    </row>
    <row r="1011" spans="1:51" s="13" customFormat="1" ht="12">
      <c r="A1011" s="13"/>
      <c r="B1011" s="233"/>
      <c r="C1011" s="234"/>
      <c r="D1011" s="228" t="s">
        <v>155</v>
      </c>
      <c r="E1011" s="235" t="s">
        <v>19</v>
      </c>
      <c r="F1011" s="236" t="s">
        <v>1098</v>
      </c>
      <c r="G1011" s="234"/>
      <c r="H1011" s="235" t="s">
        <v>19</v>
      </c>
      <c r="I1011" s="237"/>
      <c r="J1011" s="234"/>
      <c r="K1011" s="234"/>
      <c r="L1011" s="238"/>
      <c r="M1011" s="239"/>
      <c r="N1011" s="240"/>
      <c r="O1011" s="240"/>
      <c r="P1011" s="240"/>
      <c r="Q1011" s="240"/>
      <c r="R1011" s="240"/>
      <c r="S1011" s="240"/>
      <c r="T1011" s="241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2" t="s">
        <v>155</v>
      </c>
      <c r="AU1011" s="242" t="s">
        <v>81</v>
      </c>
      <c r="AV1011" s="13" t="s">
        <v>79</v>
      </c>
      <c r="AW1011" s="13" t="s">
        <v>34</v>
      </c>
      <c r="AX1011" s="13" t="s">
        <v>72</v>
      </c>
      <c r="AY1011" s="242" t="s">
        <v>144</v>
      </c>
    </row>
    <row r="1012" spans="1:51" s="14" customFormat="1" ht="12">
      <c r="A1012" s="14"/>
      <c r="B1012" s="243"/>
      <c r="C1012" s="244"/>
      <c r="D1012" s="228" t="s">
        <v>155</v>
      </c>
      <c r="E1012" s="245" t="s">
        <v>19</v>
      </c>
      <c r="F1012" s="246" t="s">
        <v>1099</v>
      </c>
      <c r="G1012" s="244"/>
      <c r="H1012" s="247">
        <v>11502</v>
      </c>
      <c r="I1012" s="248"/>
      <c r="J1012" s="244"/>
      <c r="K1012" s="244"/>
      <c r="L1012" s="249"/>
      <c r="M1012" s="250"/>
      <c r="N1012" s="251"/>
      <c r="O1012" s="251"/>
      <c r="P1012" s="251"/>
      <c r="Q1012" s="251"/>
      <c r="R1012" s="251"/>
      <c r="S1012" s="251"/>
      <c r="T1012" s="252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3" t="s">
        <v>155</v>
      </c>
      <c r="AU1012" s="253" t="s">
        <v>81</v>
      </c>
      <c r="AV1012" s="14" t="s">
        <v>81</v>
      </c>
      <c r="AW1012" s="14" t="s">
        <v>34</v>
      </c>
      <c r="AX1012" s="14" t="s">
        <v>72</v>
      </c>
      <c r="AY1012" s="253" t="s">
        <v>144</v>
      </c>
    </row>
    <row r="1013" spans="1:51" s="15" customFormat="1" ht="12">
      <c r="A1013" s="15"/>
      <c r="B1013" s="254"/>
      <c r="C1013" s="255"/>
      <c r="D1013" s="228" t="s">
        <v>155</v>
      </c>
      <c r="E1013" s="256" t="s">
        <v>19</v>
      </c>
      <c r="F1013" s="257" t="s">
        <v>158</v>
      </c>
      <c r="G1013" s="255"/>
      <c r="H1013" s="258">
        <v>11502</v>
      </c>
      <c r="I1013" s="259"/>
      <c r="J1013" s="255"/>
      <c r="K1013" s="255"/>
      <c r="L1013" s="260"/>
      <c r="M1013" s="261"/>
      <c r="N1013" s="262"/>
      <c r="O1013" s="262"/>
      <c r="P1013" s="262"/>
      <c r="Q1013" s="262"/>
      <c r="R1013" s="262"/>
      <c r="S1013" s="262"/>
      <c r="T1013" s="263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4" t="s">
        <v>155</v>
      </c>
      <c r="AU1013" s="264" t="s">
        <v>81</v>
      </c>
      <c r="AV1013" s="15" t="s">
        <v>151</v>
      </c>
      <c r="AW1013" s="15" t="s">
        <v>34</v>
      </c>
      <c r="AX1013" s="15" t="s">
        <v>79</v>
      </c>
      <c r="AY1013" s="264" t="s">
        <v>144</v>
      </c>
    </row>
    <row r="1014" spans="1:65" s="2" customFormat="1" ht="14.4" customHeight="1">
      <c r="A1014" s="40"/>
      <c r="B1014" s="41"/>
      <c r="C1014" s="215" t="s">
        <v>1100</v>
      </c>
      <c r="D1014" s="215" t="s">
        <v>146</v>
      </c>
      <c r="E1014" s="216" t="s">
        <v>1101</v>
      </c>
      <c r="F1014" s="217" t="s">
        <v>1102</v>
      </c>
      <c r="G1014" s="218" t="s">
        <v>236</v>
      </c>
      <c r="H1014" s="219">
        <v>127.8</v>
      </c>
      <c r="I1014" s="220"/>
      <c r="J1014" s="221">
        <f>ROUND(I1014*H1014,2)</f>
        <v>0</v>
      </c>
      <c r="K1014" s="217" t="s">
        <v>150</v>
      </c>
      <c r="L1014" s="46"/>
      <c r="M1014" s="222" t="s">
        <v>19</v>
      </c>
      <c r="N1014" s="223" t="s">
        <v>43</v>
      </c>
      <c r="O1014" s="86"/>
      <c r="P1014" s="224">
        <f>O1014*H1014</f>
        <v>0</v>
      </c>
      <c r="Q1014" s="224">
        <v>0</v>
      </c>
      <c r="R1014" s="224">
        <f>Q1014*H1014</f>
        <v>0</v>
      </c>
      <c r="S1014" s="224">
        <v>0</v>
      </c>
      <c r="T1014" s="225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6" t="s">
        <v>151</v>
      </c>
      <c r="AT1014" s="226" t="s">
        <v>146</v>
      </c>
      <c r="AU1014" s="226" t="s">
        <v>81</v>
      </c>
      <c r="AY1014" s="19" t="s">
        <v>144</v>
      </c>
      <c r="BE1014" s="227">
        <f>IF(N1014="základní",J1014,0)</f>
        <v>0</v>
      </c>
      <c r="BF1014" s="227">
        <f>IF(N1014="snížená",J1014,0)</f>
        <v>0</v>
      </c>
      <c r="BG1014" s="227">
        <f>IF(N1014="zákl. přenesená",J1014,0)</f>
        <v>0</v>
      </c>
      <c r="BH1014" s="227">
        <f>IF(N1014="sníž. přenesená",J1014,0)</f>
        <v>0</v>
      </c>
      <c r="BI1014" s="227">
        <f>IF(N1014="nulová",J1014,0)</f>
        <v>0</v>
      </c>
      <c r="BJ1014" s="19" t="s">
        <v>79</v>
      </c>
      <c r="BK1014" s="227">
        <f>ROUND(I1014*H1014,2)</f>
        <v>0</v>
      </c>
      <c r="BL1014" s="19" t="s">
        <v>151</v>
      </c>
      <c r="BM1014" s="226" t="s">
        <v>1103</v>
      </c>
    </row>
    <row r="1015" spans="1:47" s="2" customFormat="1" ht="12">
      <c r="A1015" s="40"/>
      <c r="B1015" s="41"/>
      <c r="C1015" s="42"/>
      <c r="D1015" s="228" t="s">
        <v>153</v>
      </c>
      <c r="E1015" s="42"/>
      <c r="F1015" s="229" t="s">
        <v>1104</v>
      </c>
      <c r="G1015" s="42"/>
      <c r="H1015" s="42"/>
      <c r="I1015" s="230"/>
      <c r="J1015" s="42"/>
      <c r="K1015" s="42"/>
      <c r="L1015" s="46"/>
      <c r="M1015" s="231"/>
      <c r="N1015" s="232"/>
      <c r="O1015" s="86"/>
      <c r="P1015" s="86"/>
      <c r="Q1015" s="86"/>
      <c r="R1015" s="86"/>
      <c r="S1015" s="86"/>
      <c r="T1015" s="87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T1015" s="19" t="s">
        <v>153</v>
      </c>
      <c r="AU1015" s="19" t="s">
        <v>81</v>
      </c>
    </row>
    <row r="1016" spans="1:51" s="13" customFormat="1" ht="12">
      <c r="A1016" s="13"/>
      <c r="B1016" s="233"/>
      <c r="C1016" s="234"/>
      <c r="D1016" s="228" t="s">
        <v>155</v>
      </c>
      <c r="E1016" s="235" t="s">
        <v>19</v>
      </c>
      <c r="F1016" s="236" t="s">
        <v>1090</v>
      </c>
      <c r="G1016" s="234"/>
      <c r="H1016" s="235" t="s">
        <v>19</v>
      </c>
      <c r="I1016" s="237"/>
      <c r="J1016" s="234"/>
      <c r="K1016" s="234"/>
      <c r="L1016" s="238"/>
      <c r="M1016" s="239"/>
      <c r="N1016" s="240"/>
      <c r="O1016" s="240"/>
      <c r="P1016" s="240"/>
      <c r="Q1016" s="240"/>
      <c r="R1016" s="240"/>
      <c r="S1016" s="240"/>
      <c r="T1016" s="24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2" t="s">
        <v>155</v>
      </c>
      <c r="AU1016" s="242" t="s">
        <v>81</v>
      </c>
      <c r="AV1016" s="13" t="s">
        <v>79</v>
      </c>
      <c r="AW1016" s="13" t="s">
        <v>34</v>
      </c>
      <c r="AX1016" s="13" t="s">
        <v>72</v>
      </c>
      <c r="AY1016" s="242" t="s">
        <v>144</v>
      </c>
    </row>
    <row r="1017" spans="1:51" s="13" customFormat="1" ht="12">
      <c r="A1017" s="13"/>
      <c r="B1017" s="233"/>
      <c r="C1017" s="234"/>
      <c r="D1017" s="228" t="s">
        <v>155</v>
      </c>
      <c r="E1017" s="235" t="s">
        <v>19</v>
      </c>
      <c r="F1017" s="236" t="s">
        <v>255</v>
      </c>
      <c r="G1017" s="234"/>
      <c r="H1017" s="235" t="s">
        <v>19</v>
      </c>
      <c r="I1017" s="237"/>
      <c r="J1017" s="234"/>
      <c r="K1017" s="234"/>
      <c r="L1017" s="238"/>
      <c r="M1017" s="239"/>
      <c r="N1017" s="240"/>
      <c r="O1017" s="240"/>
      <c r="P1017" s="240"/>
      <c r="Q1017" s="240"/>
      <c r="R1017" s="240"/>
      <c r="S1017" s="240"/>
      <c r="T1017" s="241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42" t="s">
        <v>155</v>
      </c>
      <c r="AU1017" s="242" t="s">
        <v>81</v>
      </c>
      <c r="AV1017" s="13" t="s">
        <v>79</v>
      </c>
      <c r="AW1017" s="13" t="s">
        <v>34</v>
      </c>
      <c r="AX1017" s="13" t="s">
        <v>72</v>
      </c>
      <c r="AY1017" s="242" t="s">
        <v>144</v>
      </c>
    </row>
    <row r="1018" spans="1:51" s="14" customFormat="1" ht="12">
      <c r="A1018" s="14"/>
      <c r="B1018" s="243"/>
      <c r="C1018" s="244"/>
      <c r="D1018" s="228" t="s">
        <v>155</v>
      </c>
      <c r="E1018" s="245" t="s">
        <v>19</v>
      </c>
      <c r="F1018" s="246" t="s">
        <v>1105</v>
      </c>
      <c r="G1018" s="244"/>
      <c r="H1018" s="247">
        <v>127.8</v>
      </c>
      <c r="I1018" s="248"/>
      <c r="J1018" s="244"/>
      <c r="K1018" s="244"/>
      <c r="L1018" s="249"/>
      <c r="M1018" s="250"/>
      <c r="N1018" s="251"/>
      <c r="O1018" s="251"/>
      <c r="P1018" s="251"/>
      <c r="Q1018" s="251"/>
      <c r="R1018" s="251"/>
      <c r="S1018" s="251"/>
      <c r="T1018" s="252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3" t="s">
        <v>155</v>
      </c>
      <c r="AU1018" s="253" t="s">
        <v>81</v>
      </c>
      <c r="AV1018" s="14" t="s">
        <v>81</v>
      </c>
      <c r="AW1018" s="14" t="s">
        <v>34</v>
      </c>
      <c r="AX1018" s="14" t="s">
        <v>72</v>
      </c>
      <c r="AY1018" s="253" t="s">
        <v>144</v>
      </c>
    </row>
    <row r="1019" spans="1:51" s="15" customFormat="1" ht="12">
      <c r="A1019" s="15"/>
      <c r="B1019" s="254"/>
      <c r="C1019" s="255"/>
      <c r="D1019" s="228" t="s">
        <v>155</v>
      </c>
      <c r="E1019" s="256" t="s">
        <v>19</v>
      </c>
      <c r="F1019" s="257" t="s">
        <v>158</v>
      </c>
      <c r="G1019" s="255"/>
      <c r="H1019" s="258">
        <v>127.8</v>
      </c>
      <c r="I1019" s="259"/>
      <c r="J1019" s="255"/>
      <c r="K1019" s="255"/>
      <c r="L1019" s="260"/>
      <c r="M1019" s="261"/>
      <c r="N1019" s="262"/>
      <c r="O1019" s="262"/>
      <c r="P1019" s="262"/>
      <c r="Q1019" s="262"/>
      <c r="R1019" s="262"/>
      <c r="S1019" s="262"/>
      <c r="T1019" s="263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T1019" s="264" t="s">
        <v>155</v>
      </c>
      <c r="AU1019" s="264" t="s">
        <v>81</v>
      </c>
      <c r="AV1019" s="15" t="s">
        <v>151</v>
      </c>
      <c r="AW1019" s="15" t="s">
        <v>34</v>
      </c>
      <c r="AX1019" s="15" t="s">
        <v>79</v>
      </c>
      <c r="AY1019" s="264" t="s">
        <v>144</v>
      </c>
    </row>
    <row r="1020" spans="1:65" s="2" customFormat="1" ht="14.4" customHeight="1">
      <c r="A1020" s="40"/>
      <c r="B1020" s="41"/>
      <c r="C1020" s="215" t="s">
        <v>1106</v>
      </c>
      <c r="D1020" s="215" t="s">
        <v>146</v>
      </c>
      <c r="E1020" s="216" t="s">
        <v>1107</v>
      </c>
      <c r="F1020" s="217" t="s">
        <v>1108</v>
      </c>
      <c r="G1020" s="218" t="s">
        <v>200</v>
      </c>
      <c r="H1020" s="219">
        <v>23</v>
      </c>
      <c r="I1020" s="220"/>
      <c r="J1020" s="221">
        <f>ROUND(I1020*H1020,2)</f>
        <v>0</v>
      </c>
      <c r="K1020" s="217" t="s">
        <v>150</v>
      </c>
      <c r="L1020" s="46"/>
      <c r="M1020" s="222" t="s">
        <v>19</v>
      </c>
      <c r="N1020" s="223" t="s">
        <v>43</v>
      </c>
      <c r="O1020" s="86"/>
      <c r="P1020" s="224">
        <f>O1020*H1020</f>
        <v>0</v>
      </c>
      <c r="Q1020" s="224">
        <v>0.00539</v>
      </c>
      <c r="R1020" s="224">
        <f>Q1020*H1020</f>
        <v>0.12397</v>
      </c>
      <c r="S1020" s="224">
        <v>0</v>
      </c>
      <c r="T1020" s="225">
        <f>S1020*H1020</f>
        <v>0</v>
      </c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R1020" s="226" t="s">
        <v>151</v>
      </c>
      <c r="AT1020" s="226" t="s">
        <v>146</v>
      </c>
      <c r="AU1020" s="226" t="s">
        <v>81</v>
      </c>
      <c r="AY1020" s="19" t="s">
        <v>144</v>
      </c>
      <c r="BE1020" s="227">
        <f>IF(N1020="základní",J1020,0)</f>
        <v>0</v>
      </c>
      <c r="BF1020" s="227">
        <f>IF(N1020="snížená",J1020,0)</f>
        <v>0</v>
      </c>
      <c r="BG1020" s="227">
        <f>IF(N1020="zákl. přenesená",J1020,0)</f>
        <v>0</v>
      </c>
      <c r="BH1020" s="227">
        <f>IF(N1020="sníž. přenesená",J1020,0)</f>
        <v>0</v>
      </c>
      <c r="BI1020" s="227">
        <f>IF(N1020="nulová",J1020,0)</f>
        <v>0</v>
      </c>
      <c r="BJ1020" s="19" t="s">
        <v>79</v>
      </c>
      <c r="BK1020" s="227">
        <f>ROUND(I1020*H1020,2)</f>
        <v>0</v>
      </c>
      <c r="BL1020" s="19" t="s">
        <v>151</v>
      </c>
      <c r="BM1020" s="226" t="s">
        <v>1109</v>
      </c>
    </row>
    <row r="1021" spans="1:47" s="2" customFormat="1" ht="12">
      <c r="A1021" s="40"/>
      <c r="B1021" s="41"/>
      <c r="C1021" s="42"/>
      <c r="D1021" s="228" t="s">
        <v>153</v>
      </c>
      <c r="E1021" s="42"/>
      <c r="F1021" s="229" t="s">
        <v>1110</v>
      </c>
      <c r="G1021" s="42"/>
      <c r="H1021" s="42"/>
      <c r="I1021" s="230"/>
      <c r="J1021" s="42"/>
      <c r="K1021" s="42"/>
      <c r="L1021" s="46"/>
      <c r="M1021" s="231"/>
      <c r="N1021" s="232"/>
      <c r="O1021" s="86"/>
      <c r="P1021" s="86"/>
      <c r="Q1021" s="86"/>
      <c r="R1021" s="86"/>
      <c r="S1021" s="86"/>
      <c r="T1021" s="87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T1021" s="19" t="s">
        <v>153</v>
      </c>
      <c r="AU1021" s="19" t="s">
        <v>81</v>
      </c>
    </row>
    <row r="1022" spans="1:51" s="13" customFormat="1" ht="12">
      <c r="A1022" s="13"/>
      <c r="B1022" s="233"/>
      <c r="C1022" s="234"/>
      <c r="D1022" s="228" t="s">
        <v>155</v>
      </c>
      <c r="E1022" s="235" t="s">
        <v>19</v>
      </c>
      <c r="F1022" s="236" t="s">
        <v>301</v>
      </c>
      <c r="G1022" s="234"/>
      <c r="H1022" s="235" t="s">
        <v>19</v>
      </c>
      <c r="I1022" s="237"/>
      <c r="J1022" s="234"/>
      <c r="K1022" s="234"/>
      <c r="L1022" s="238"/>
      <c r="M1022" s="239"/>
      <c r="N1022" s="240"/>
      <c r="O1022" s="240"/>
      <c r="P1022" s="240"/>
      <c r="Q1022" s="240"/>
      <c r="R1022" s="240"/>
      <c r="S1022" s="240"/>
      <c r="T1022" s="241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42" t="s">
        <v>155</v>
      </c>
      <c r="AU1022" s="242" t="s">
        <v>81</v>
      </c>
      <c r="AV1022" s="13" t="s">
        <v>79</v>
      </c>
      <c r="AW1022" s="13" t="s">
        <v>34</v>
      </c>
      <c r="AX1022" s="13" t="s">
        <v>72</v>
      </c>
      <c r="AY1022" s="242" t="s">
        <v>144</v>
      </c>
    </row>
    <row r="1023" spans="1:51" s="13" customFormat="1" ht="12">
      <c r="A1023" s="13"/>
      <c r="B1023" s="233"/>
      <c r="C1023" s="234"/>
      <c r="D1023" s="228" t="s">
        <v>155</v>
      </c>
      <c r="E1023" s="235" t="s">
        <v>19</v>
      </c>
      <c r="F1023" s="236" t="s">
        <v>1111</v>
      </c>
      <c r="G1023" s="234"/>
      <c r="H1023" s="235" t="s">
        <v>19</v>
      </c>
      <c r="I1023" s="237"/>
      <c r="J1023" s="234"/>
      <c r="K1023" s="234"/>
      <c r="L1023" s="238"/>
      <c r="M1023" s="239"/>
      <c r="N1023" s="240"/>
      <c r="O1023" s="240"/>
      <c r="P1023" s="240"/>
      <c r="Q1023" s="240"/>
      <c r="R1023" s="240"/>
      <c r="S1023" s="240"/>
      <c r="T1023" s="24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2" t="s">
        <v>155</v>
      </c>
      <c r="AU1023" s="242" t="s">
        <v>81</v>
      </c>
      <c r="AV1023" s="13" t="s">
        <v>79</v>
      </c>
      <c r="AW1023" s="13" t="s">
        <v>34</v>
      </c>
      <c r="AX1023" s="13" t="s">
        <v>72</v>
      </c>
      <c r="AY1023" s="242" t="s">
        <v>144</v>
      </c>
    </row>
    <row r="1024" spans="1:51" s="14" customFormat="1" ht="12">
      <c r="A1024" s="14"/>
      <c r="B1024" s="243"/>
      <c r="C1024" s="244"/>
      <c r="D1024" s="228" t="s">
        <v>155</v>
      </c>
      <c r="E1024" s="245" t="s">
        <v>19</v>
      </c>
      <c r="F1024" s="246" t="s">
        <v>1112</v>
      </c>
      <c r="G1024" s="244"/>
      <c r="H1024" s="247">
        <v>23</v>
      </c>
      <c r="I1024" s="248"/>
      <c r="J1024" s="244"/>
      <c r="K1024" s="244"/>
      <c r="L1024" s="249"/>
      <c r="M1024" s="250"/>
      <c r="N1024" s="251"/>
      <c r="O1024" s="251"/>
      <c r="P1024" s="251"/>
      <c r="Q1024" s="251"/>
      <c r="R1024" s="251"/>
      <c r="S1024" s="251"/>
      <c r="T1024" s="252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3" t="s">
        <v>155</v>
      </c>
      <c r="AU1024" s="253" t="s">
        <v>81</v>
      </c>
      <c r="AV1024" s="14" t="s">
        <v>81</v>
      </c>
      <c r="AW1024" s="14" t="s">
        <v>34</v>
      </c>
      <c r="AX1024" s="14" t="s">
        <v>72</v>
      </c>
      <c r="AY1024" s="253" t="s">
        <v>144</v>
      </c>
    </row>
    <row r="1025" spans="1:51" s="15" customFormat="1" ht="12">
      <c r="A1025" s="15"/>
      <c r="B1025" s="254"/>
      <c r="C1025" s="255"/>
      <c r="D1025" s="228" t="s">
        <v>155</v>
      </c>
      <c r="E1025" s="256" t="s">
        <v>19</v>
      </c>
      <c r="F1025" s="257" t="s">
        <v>158</v>
      </c>
      <c r="G1025" s="255"/>
      <c r="H1025" s="258">
        <v>23</v>
      </c>
      <c r="I1025" s="259"/>
      <c r="J1025" s="255"/>
      <c r="K1025" s="255"/>
      <c r="L1025" s="260"/>
      <c r="M1025" s="261"/>
      <c r="N1025" s="262"/>
      <c r="O1025" s="262"/>
      <c r="P1025" s="262"/>
      <c r="Q1025" s="262"/>
      <c r="R1025" s="262"/>
      <c r="S1025" s="262"/>
      <c r="T1025" s="263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64" t="s">
        <v>155</v>
      </c>
      <c r="AU1025" s="264" t="s">
        <v>81</v>
      </c>
      <c r="AV1025" s="15" t="s">
        <v>151</v>
      </c>
      <c r="AW1025" s="15" t="s">
        <v>34</v>
      </c>
      <c r="AX1025" s="15" t="s">
        <v>79</v>
      </c>
      <c r="AY1025" s="264" t="s">
        <v>144</v>
      </c>
    </row>
    <row r="1026" spans="1:65" s="2" customFormat="1" ht="14.4" customHeight="1">
      <c r="A1026" s="40"/>
      <c r="B1026" s="41"/>
      <c r="C1026" s="215" t="s">
        <v>1113</v>
      </c>
      <c r="D1026" s="215" t="s">
        <v>146</v>
      </c>
      <c r="E1026" s="216" t="s">
        <v>1114</v>
      </c>
      <c r="F1026" s="217" t="s">
        <v>1115</v>
      </c>
      <c r="G1026" s="218" t="s">
        <v>200</v>
      </c>
      <c r="H1026" s="219">
        <v>72</v>
      </c>
      <c r="I1026" s="220"/>
      <c r="J1026" s="221">
        <f>ROUND(I1026*H1026,2)</f>
        <v>0</v>
      </c>
      <c r="K1026" s="217" t="s">
        <v>19</v>
      </c>
      <c r="L1026" s="46"/>
      <c r="M1026" s="222" t="s">
        <v>19</v>
      </c>
      <c r="N1026" s="223" t="s">
        <v>43</v>
      </c>
      <c r="O1026" s="86"/>
      <c r="P1026" s="224">
        <f>O1026*H1026</f>
        <v>0</v>
      </c>
      <c r="Q1026" s="224">
        <v>0.00112</v>
      </c>
      <c r="R1026" s="224">
        <f>Q1026*H1026</f>
        <v>0.08063999999999999</v>
      </c>
      <c r="S1026" s="224">
        <v>0</v>
      </c>
      <c r="T1026" s="225">
        <f>S1026*H1026</f>
        <v>0</v>
      </c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R1026" s="226" t="s">
        <v>151</v>
      </c>
      <c r="AT1026" s="226" t="s">
        <v>146</v>
      </c>
      <c r="AU1026" s="226" t="s">
        <v>81</v>
      </c>
      <c r="AY1026" s="19" t="s">
        <v>144</v>
      </c>
      <c r="BE1026" s="227">
        <f>IF(N1026="základní",J1026,0)</f>
        <v>0</v>
      </c>
      <c r="BF1026" s="227">
        <f>IF(N1026="snížená",J1026,0)</f>
        <v>0</v>
      </c>
      <c r="BG1026" s="227">
        <f>IF(N1026="zákl. přenesená",J1026,0)</f>
        <v>0</v>
      </c>
      <c r="BH1026" s="227">
        <f>IF(N1026="sníž. přenesená",J1026,0)</f>
        <v>0</v>
      </c>
      <c r="BI1026" s="227">
        <f>IF(N1026="nulová",J1026,0)</f>
        <v>0</v>
      </c>
      <c r="BJ1026" s="19" t="s">
        <v>79</v>
      </c>
      <c r="BK1026" s="227">
        <f>ROUND(I1026*H1026,2)</f>
        <v>0</v>
      </c>
      <c r="BL1026" s="19" t="s">
        <v>151</v>
      </c>
      <c r="BM1026" s="226" t="s">
        <v>1116</v>
      </c>
    </row>
    <row r="1027" spans="1:47" s="2" customFormat="1" ht="12">
      <c r="A1027" s="40"/>
      <c r="B1027" s="41"/>
      <c r="C1027" s="42"/>
      <c r="D1027" s="228" t="s">
        <v>153</v>
      </c>
      <c r="E1027" s="42"/>
      <c r="F1027" s="229" t="s">
        <v>1117</v>
      </c>
      <c r="G1027" s="42"/>
      <c r="H1027" s="42"/>
      <c r="I1027" s="230"/>
      <c r="J1027" s="42"/>
      <c r="K1027" s="42"/>
      <c r="L1027" s="46"/>
      <c r="M1027" s="231"/>
      <c r="N1027" s="232"/>
      <c r="O1027" s="86"/>
      <c r="P1027" s="86"/>
      <c r="Q1027" s="86"/>
      <c r="R1027" s="86"/>
      <c r="S1027" s="86"/>
      <c r="T1027" s="87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T1027" s="19" t="s">
        <v>153</v>
      </c>
      <c r="AU1027" s="19" t="s">
        <v>81</v>
      </c>
    </row>
    <row r="1028" spans="1:51" s="13" customFormat="1" ht="12">
      <c r="A1028" s="13"/>
      <c r="B1028" s="233"/>
      <c r="C1028" s="234"/>
      <c r="D1028" s="228" t="s">
        <v>155</v>
      </c>
      <c r="E1028" s="235" t="s">
        <v>19</v>
      </c>
      <c r="F1028" s="236" t="s">
        <v>718</v>
      </c>
      <c r="G1028" s="234"/>
      <c r="H1028" s="235" t="s">
        <v>19</v>
      </c>
      <c r="I1028" s="237"/>
      <c r="J1028" s="234"/>
      <c r="K1028" s="234"/>
      <c r="L1028" s="238"/>
      <c r="M1028" s="239"/>
      <c r="N1028" s="240"/>
      <c r="O1028" s="240"/>
      <c r="P1028" s="240"/>
      <c r="Q1028" s="240"/>
      <c r="R1028" s="240"/>
      <c r="S1028" s="240"/>
      <c r="T1028" s="24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2" t="s">
        <v>155</v>
      </c>
      <c r="AU1028" s="242" t="s">
        <v>81</v>
      </c>
      <c r="AV1028" s="13" t="s">
        <v>79</v>
      </c>
      <c r="AW1028" s="13" t="s">
        <v>34</v>
      </c>
      <c r="AX1028" s="13" t="s">
        <v>72</v>
      </c>
      <c r="AY1028" s="242" t="s">
        <v>144</v>
      </c>
    </row>
    <row r="1029" spans="1:51" s="13" customFormat="1" ht="12">
      <c r="A1029" s="13"/>
      <c r="B1029" s="233"/>
      <c r="C1029" s="234"/>
      <c r="D1029" s="228" t="s">
        <v>155</v>
      </c>
      <c r="E1029" s="235" t="s">
        <v>19</v>
      </c>
      <c r="F1029" s="236" t="s">
        <v>1118</v>
      </c>
      <c r="G1029" s="234"/>
      <c r="H1029" s="235" t="s">
        <v>19</v>
      </c>
      <c r="I1029" s="237"/>
      <c r="J1029" s="234"/>
      <c r="K1029" s="234"/>
      <c r="L1029" s="238"/>
      <c r="M1029" s="239"/>
      <c r="N1029" s="240"/>
      <c r="O1029" s="240"/>
      <c r="P1029" s="240"/>
      <c r="Q1029" s="240"/>
      <c r="R1029" s="240"/>
      <c r="S1029" s="240"/>
      <c r="T1029" s="24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2" t="s">
        <v>155</v>
      </c>
      <c r="AU1029" s="242" t="s">
        <v>81</v>
      </c>
      <c r="AV1029" s="13" t="s">
        <v>79</v>
      </c>
      <c r="AW1029" s="13" t="s">
        <v>34</v>
      </c>
      <c r="AX1029" s="13" t="s">
        <v>72</v>
      </c>
      <c r="AY1029" s="242" t="s">
        <v>144</v>
      </c>
    </row>
    <row r="1030" spans="1:51" s="14" customFormat="1" ht="12">
      <c r="A1030" s="14"/>
      <c r="B1030" s="243"/>
      <c r="C1030" s="244"/>
      <c r="D1030" s="228" t="s">
        <v>155</v>
      </c>
      <c r="E1030" s="245" t="s">
        <v>19</v>
      </c>
      <c r="F1030" s="246" t="s">
        <v>1119</v>
      </c>
      <c r="G1030" s="244"/>
      <c r="H1030" s="247">
        <v>72</v>
      </c>
      <c r="I1030" s="248"/>
      <c r="J1030" s="244"/>
      <c r="K1030" s="244"/>
      <c r="L1030" s="249"/>
      <c r="M1030" s="250"/>
      <c r="N1030" s="251"/>
      <c r="O1030" s="251"/>
      <c r="P1030" s="251"/>
      <c r="Q1030" s="251"/>
      <c r="R1030" s="251"/>
      <c r="S1030" s="251"/>
      <c r="T1030" s="252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3" t="s">
        <v>155</v>
      </c>
      <c r="AU1030" s="253" t="s">
        <v>81</v>
      </c>
      <c r="AV1030" s="14" t="s">
        <v>81</v>
      </c>
      <c r="AW1030" s="14" t="s">
        <v>34</v>
      </c>
      <c r="AX1030" s="14" t="s">
        <v>72</v>
      </c>
      <c r="AY1030" s="253" t="s">
        <v>144</v>
      </c>
    </row>
    <row r="1031" spans="1:51" s="15" customFormat="1" ht="12">
      <c r="A1031" s="15"/>
      <c r="B1031" s="254"/>
      <c r="C1031" s="255"/>
      <c r="D1031" s="228" t="s">
        <v>155</v>
      </c>
      <c r="E1031" s="256" t="s">
        <v>19</v>
      </c>
      <c r="F1031" s="257" t="s">
        <v>158</v>
      </c>
      <c r="G1031" s="255"/>
      <c r="H1031" s="258">
        <v>72</v>
      </c>
      <c r="I1031" s="259"/>
      <c r="J1031" s="255"/>
      <c r="K1031" s="255"/>
      <c r="L1031" s="260"/>
      <c r="M1031" s="261"/>
      <c r="N1031" s="262"/>
      <c r="O1031" s="262"/>
      <c r="P1031" s="262"/>
      <c r="Q1031" s="262"/>
      <c r="R1031" s="262"/>
      <c r="S1031" s="262"/>
      <c r="T1031" s="263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T1031" s="264" t="s">
        <v>155</v>
      </c>
      <c r="AU1031" s="264" t="s">
        <v>81</v>
      </c>
      <c r="AV1031" s="15" t="s">
        <v>151</v>
      </c>
      <c r="AW1031" s="15" t="s">
        <v>34</v>
      </c>
      <c r="AX1031" s="15" t="s">
        <v>79</v>
      </c>
      <c r="AY1031" s="264" t="s">
        <v>144</v>
      </c>
    </row>
    <row r="1032" spans="1:65" s="2" customFormat="1" ht="14.4" customHeight="1">
      <c r="A1032" s="40"/>
      <c r="B1032" s="41"/>
      <c r="C1032" s="215" t="s">
        <v>1120</v>
      </c>
      <c r="D1032" s="215" t="s">
        <v>146</v>
      </c>
      <c r="E1032" s="216" t="s">
        <v>1121</v>
      </c>
      <c r="F1032" s="217" t="s">
        <v>1122</v>
      </c>
      <c r="G1032" s="218" t="s">
        <v>161</v>
      </c>
      <c r="H1032" s="219">
        <v>6</v>
      </c>
      <c r="I1032" s="220"/>
      <c r="J1032" s="221">
        <f>ROUND(I1032*H1032,2)</f>
        <v>0</v>
      </c>
      <c r="K1032" s="217" t="s">
        <v>150</v>
      </c>
      <c r="L1032" s="46"/>
      <c r="M1032" s="222" t="s">
        <v>19</v>
      </c>
      <c r="N1032" s="223" t="s">
        <v>43</v>
      </c>
      <c r="O1032" s="86"/>
      <c r="P1032" s="224">
        <f>O1032*H1032</f>
        <v>0</v>
      </c>
      <c r="Q1032" s="224">
        <v>8E-05</v>
      </c>
      <c r="R1032" s="224">
        <f>Q1032*H1032</f>
        <v>0.00048000000000000007</v>
      </c>
      <c r="S1032" s="224">
        <v>0</v>
      </c>
      <c r="T1032" s="225">
        <f>S1032*H1032</f>
        <v>0</v>
      </c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R1032" s="226" t="s">
        <v>151</v>
      </c>
      <c r="AT1032" s="226" t="s">
        <v>146</v>
      </c>
      <c r="AU1032" s="226" t="s">
        <v>81</v>
      </c>
      <c r="AY1032" s="19" t="s">
        <v>144</v>
      </c>
      <c r="BE1032" s="227">
        <f>IF(N1032="základní",J1032,0)</f>
        <v>0</v>
      </c>
      <c r="BF1032" s="227">
        <f>IF(N1032="snížená",J1032,0)</f>
        <v>0</v>
      </c>
      <c r="BG1032" s="227">
        <f>IF(N1032="zákl. přenesená",J1032,0)</f>
        <v>0</v>
      </c>
      <c r="BH1032" s="227">
        <f>IF(N1032="sníž. přenesená",J1032,0)</f>
        <v>0</v>
      </c>
      <c r="BI1032" s="227">
        <f>IF(N1032="nulová",J1032,0)</f>
        <v>0</v>
      </c>
      <c r="BJ1032" s="19" t="s">
        <v>79</v>
      </c>
      <c r="BK1032" s="227">
        <f>ROUND(I1032*H1032,2)</f>
        <v>0</v>
      </c>
      <c r="BL1032" s="19" t="s">
        <v>151</v>
      </c>
      <c r="BM1032" s="226" t="s">
        <v>1123</v>
      </c>
    </row>
    <row r="1033" spans="1:47" s="2" customFormat="1" ht="12">
      <c r="A1033" s="40"/>
      <c r="B1033" s="41"/>
      <c r="C1033" s="42"/>
      <c r="D1033" s="228" t="s">
        <v>153</v>
      </c>
      <c r="E1033" s="42"/>
      <c r="F1033" s="229" t="s">
        <v>1124</v>
      </c>
      <c r="G1033" s="42"/>
      <c r="H1033" s="42"/>
      <c r="I1033" s="230"/>
      <c r="J1033" s="42"/>
      <c r="K1033" s="42"/>
      <c r="L1033" s="46"/>
      <c r="M1033" s="231"/>
      <c r="N1033" s="232"/>
      <c r="O1033" s="86"/>
      <c r="P1033" s="86"/>
      <c r="Q1033" s="86"/>
      <c r="R1033" s="86"/>
      <c r="S1033" s="86"/>
      <c r="T1033" s="87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T1033" s="19" t="s">
        <v>153</v>
      </c>
      <c r="AU1033" s="19" t="s">
        <v>81</v>
      </c>
    </row>
    <row r="1034" spans="1:51" s="13" customFormat="1" ht="12">
      <c r="A1034" s="13"/>
      <c r="B1034" s="233"/>
      <c r="C1034" s="234"/>
      <c r="D1034" s="228" t="s">
        <v>155</v>
      </c>
      <c r="E1034" s="235" t="s">
        <v>19</v>
      </c>
      <c r="F1034" s="236" t="s">
        <v>1125</v>
      </c>
      <c r="G1034" s="234"/>
      <c r="H1034" s="235" t="s">
        <v>19</v>
      </c>
      <c r="I1034" s="237"/>
      <c r="J1034" s="234"/>
      <c r="K1034" s="234"/>
      <c r="L1034" s="238"/>
      <c r="M1034" s="239"/>
      <c r="N1034" s="240"/>
      <c r="O1034" s="240"/>
      <c r="P1034" s="240"/>
      <c r="Q1034" s="240"/>
      <c r="R1034" s="240"/>
      <c r="S1034" s="240"/>
      <c r="T1034" s="241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42" t="s">
        <v>155</v>
      </c>
      <c r="AU1034" s="242" t="s">
        <v>81</v>
      </c>
      <c r="AV1034" s="13" t="s">
        <v>79</v>
      </c>
      <c r="AW1034" s="13" t="s">
        <v>34</v>
      </c>
      <c r="AX1034" s="13" t="s">
        <v>72</v>
      </c>
      <c r="AY1034" s="242" t="s">
        <v>144</v>
      </c>
    </row>
    <row r="1035" spans="1:51" s="13" customFormat="1" ht="12">
      <c r="A1035" s="13"/>
      <c r="B1035" s="233"/>
      <c r="C1035" s="234"/>
      <c r="D1035" s="228" t="s">
        <v>155</v>
      </c>
      <c r="E1035" s="235" t="s">
        <v>19</v>
      </c>
      <c r="F1035" s="236" t="s">
        <v>255</v>
      </c>
      <c r="G1035" s="234"/>
      <c r="H1035" s="235" t="s">
        <v>19</v>
      </c>
      <c r="I1035" s="237"/>
      <c r="J1035" s="234"/>
      <c r="K1035" s="234"/>
      <c r="L1035" s="238"/>
      <c r="M1035" s="239"/>
      <c r="N1035" s="240"/>
      <c r="O1035" s="240"/>
      <c r="P1035" s="240"/>
      <c r="Q1035" s="240"/>
      <c r="R1035" s="240"/>
      <c r="S1035" s="240"/>
      <c r="T1035" s="241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2" t="s">
        <v>155</v>
      </c>
      <c r="AU1035" s="242" t="s">
        <v>81</v>
      </c>
      <c r="AV1035" s="13" t="s">
        <v>79</v>
      </c>
      <c r="AW1035" s="13" t="s">
        <v>34</v>
      </c>
      <c r="AX1035" s="13" t="s">
        <v>72</v>
      </c>
      <c r="AY1035" s="242" t="s">
        <v>144</v>
      </c>
    </row>
    <row r="1036" spans="1:51" s="13" customFormat="1" ht="12">
      <c r="A1036" s="13"/>
      <c r="B1036" s="233"/>
      <c r="C1036" s="234"/>
      <c r="D1036" s="228" t="s">
        <v>155</v>
      </c>
      <c r="E1036" s="235" t="s">
        <v>19</v>
      </c>
      <c r="F1036" s="236" t="s">
        <v>1126</v>
      </c>
      <c r="G1036" s="234"/>
      <c r="H1036" s="235" t="s">
        <v>19</v>
      </c>
      <c r="I1036" s="237"/>
      <c r="J1036" s="234"/>
      <c r="K1036" s="234"/>
      <c r="L1036" s="238"/>
      <c r="M1036" s="239"/>
      <c r="N1036" s="240"/>
      <c r="O1036" s="240"/>
      <c r="P1036" s="240"/>
      <c r="Q1036" s="240"/>
      <c r="R1036" s="240"/>
      <c r="S1036" s="240"/>
      <c r="T1036" s="241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2" t="s">
        <v>155</v>
      </c>
      <c r="AU1036" s="242" t="s">
        <v>81</v>
      </c>
      <c r="AV1036" s="13" t="s">
        <v>79</v>
      </c>
      <c r="AW1036" s="13" t="s">
        <v>34</v>
      </c>
      <c r="AX1036" s="13" t="s">
        <v>72</v>
      </c>
      <c r="AY1036" s="242" t="s">
        <v>144</v>
      </c>
    </row>
    <row r="1037" spans="1:51" s="14" customFormat="1" ht="12">
      <c r="A1037" s="14"/>
      <c r="B1037" s="243"/>
      <c r="C1037" s="244"/>
      <c r="D1037" s="228" t="s">
        <v>155</v>
      </c>
      <c r="E1037" s="245" t="s">
        <v>19</v>
      </c>
      <c r="F1037" s="246" t="s">
        <v>1127</v>
      </c>
      <c r="G1037" s="244"/>
      <c r="H1037" s="247">
        <v>6</v>
      </c>
      <c r="I1037" s="248"/>
      <c r="J1037" s="244"/>
      <c r="K1037" s="244"/>
      <c r="L1037" s="249"/>
      <c r="M1037" s="250"/>
      <c r="N1037" s="251"/>
      <c r="O1037" s="251"/>
      <c r="P1037" s="251"/>
      <c r="Q1037" s="251"/>
      <c r="R1037" s="251"/>
      <c r="S1037" s="251"/>
      <c r="T1037" s="252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3" t="s">
        <v>155</v>
      </c>
      <c r="AU1037" s="253" t="s">
        <v>81</v>
      </c>
      <c r="AV1037" s="14" t="s">
        <v>81</v>
      </c>
      <c r="AW1037" s="14" t="s">
        <v>34</v>
      </c>
      <c r="AX1037" s="14" t="s">
        <v>72</v>
      </c>
      <c r="AY1037" s="253" t="s">
        <v>144</v>
      </c>
    </row>
    <row r="1038" spans="1:51" s="15" customFormat="1" ht="12">
      <c r="A1038" s="15"/>
      <c r="B1038" s="254"/>
      <c r="C1038" s="255"/>
      <c r="D1038" s="228" t="s">
        <v>155</v>
      </c>
      <c r="E1038" s="256" t="s">
        <v>19</v>
      </c>
      <c r="F1038" s="257" t="s">
        <v>158</v>
      </c>
      <c r="G1038" s="255"/>
      <c r="H1038" s="258">
        <v>6</v>
      </c>
      <c r="I1038" s="259"/>
      <c r="J1038" s="255"/>
      <c r="K1038" s="255"/>
      <c r="L1038" s="260"/>
      <c r="M1038" s="261"/>
      <c r="N1038" s="262"/>
      <c r="O1038" s="262"/>
      <c r="P1038" s="262"/>
      <c r="Q1038" s="262"/>
      <c r="R1038" s="262"/>
      <c r="S1038" s="262"/>
      <c r="T1038" s="263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264" t="s">
        <v>155</v>
      </c>
      <c r="AU1038" s="264" t="s">
        <v>81</v>
      </c>
      <c r="AV1038" s="15" t="s">
        <v>151</v>
      </c>
      <c r="AW1038" s="15" t="s">
        <v>34</v>
      </c>
      <c r="AX1038" s="15" t="s">
        <v>79</v>
      </c>
      <c r="AY1038" s="264" t="s">
        <v>144</v>
      </c>
    </row>
    <row r="1039" spans="1:65" s="2" customFormat="1" ht="14.4" customHeight="1">
      <c r="A1039" s="40"/>
      <c r="B1039" s="41"/>
      <c r="C1039" s="277" t="s">
        <v>385</v>
      </c>
      <c r="D1039" s="277" t="s">
        <v>492</v>
      </c>
      <c r="E1039" s="278" t="s">
        <v>1128</v>
      </c>
      <c r="F1039" s="279" t="s">
        <v>1129</v>
      </c>
      <c r="G1039" s="280" t="s">
        <v>161</v>
      </c>
      <c r="H1039" s="281">
        <v>6</v>
      </c>
      <c r="I1039" s="282"/>
      <c r="J1039" s="283">
        <f>ROUND(I1039*H1039,2)</f>
        <v>0</v>
      </c>
      <c r="K1039" s="279" t="s">
        <v>19</v>
      </c>
      <c r="L1039" s="284"/>
      <c r="M1039" s="285" t="s">
        <v>19</v>
      </c>
      <c r="N1039" s="286" t="s">
        <v>43</v>
      </c>
      <c r="O1039" s="86"/>
      <c r="P1039" s="224">
        <f>O1039*H1039</f>
        <v>0</v>
      </c>
      <c r="Q1039" s="224">
        <v>0</v>
      </c>
      <c r="R1039" s="224">
        <f>Q1039*H1039</f>
        <v>0</v>
      </c>
      <c r="S1039" s="224">
        <v>0</v>
      </c>
      <c r="T1039" s="225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26" t="s">
        <v>197</v>
      </c>
      <c r="AT1039" s="226" t="s">
        <v>492</v>
      </c>
      <c r="AU1039" s="226" t="s">
        <v>81</v>
      </c>
      <c r="AY1039" s="19" t="s">
        <v>144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19" t="s">
        <v>79</v>
      </c>
      <c r="BK1039" s="227">
        <f>ROUND(I1039*H1039,2)</f>
        <v>0</v>
      </c>
      <c r="BL1039" s="19" t="s">
        <v>151</v>
      </c>
      <c r="BM1039" s="226" t="s">
        <v>1130</v>
      </c>
    </row>
    <row r="1040" spans="1:47" s="2" customFormat="1" ht="12">
      <c r="A1040" s="40"/>
      <c r="B1040" s="41"/>
      <c r="C1040" s="42"/>
      <c r="D1040" s="228" t="s">
        <v>153</v>
      </c>
      <c r="E1040" s="42"/>
      <c r="F1040" s="229" t="s">
        <v>1131</v>
      </c>
      <c r="G1040" s="42"/>
      <c r="H1040" s="42"/>
      <c r="I1040" s="230"/>
      <c r="J1040" s="42"/>
      <c r="K1040" s="42"/>
      <c r="L1040" s="46"/>
      <c r="M1040" s="231"/>
      <c r="N1040" s="232"/>
      <c r="O1040" s="86"/>
      <c r="P1040" s="86"/>
      <c r="Q1040" s="86"/>
      <c r="R1040" s="86"/>
      <c r="S1040" s="86"/>
      <c r="T1040" s="87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9" t="s">
        <v>153</v>
      </c>
      <c r="AU1040" s="19" t="s">
        <v>81</v>
      </c>
    </row>
    <row r="1041" spans="1:51" s="13" customFormat="1" ht="12">
      <c r="A1041" s="13"/>
      <c r="B1041" s="233"/>
      <c r="C1041" s="234"/>
      <c r="D1041" s="228" t="s">
        <v>155</v>
      </c>
      <c r="E1041" s="235" t="s">
        <v>19</v>
      </c>
      <c r="F1041" s="236" t="s">
        <v>1132</v>
      </c>
      <c r="G1041" s="234"/>
      <c r="H1041" s="235" t="s">
        <v>19</v>
      </c>
      <c r="I1041" s="237"/>
      <c r="J1041" s="234"/>
      <c r="K1041" s="234"/>
      <c r="L1041" s="238"/>
      <c r="M1041" s="239"/>
      <c r="N1041" s="240"/>
      <c r="O1041" s="240"/>
      <c r="P1041" s="240"/>
      <c r="Q1041" s="240"/>
      <c r="R1041" s="240"/>
      <c r="S1041" s="240"/>
      <c r="T1041" s="241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2" t="s">
        <v>155</v>
      </c>
      <c r="AU1041" s="242" t="s">
        <v>81</v>
      </c>
      <c r="AV1041" s="13" t="s">
        <v>79</v>
      </c>
      <c r="AW1041" s="13" t="s">
        <v>34</v>
      </c>
      <c r="AX1041" s="13" t="s">
        <v>72</v>
      </c>
      <c r="AY1041" s="242" t="s">
        <v>144</v>
      </c>
    </row>
    <row r="1042" spans="1:51" s="14" customFormat="1" ht="12">
      <c r="A1042" s="14"/>
      <c r="B1042" s="243"/>
      <c r="C1042" s="244"/>
      <c r="D1042" s="228" t="s">
        <v>155</v>
      </c>
      <c r="E1042" s="245" t="s">
        <v>19</v>
      </c>
      <c r="F1042" s="246" t="s">
        <v>1133</v>
      </c>
      <c r="G1042" s="244"/>
      <c r="H1042" s="247">
        <v>6</v>
      </c>
      <c r="I1042" s="248"/>
      <c r="J1042" s="244"/>
      <c r="K1042" s="244"/>
      <c r="L1042" s="249"/>
      <c r="M1042" s="250"/>
      <c r="N1042" s="251"/>
      <c r="O1042" s="251"/>
      <c r="P1042" s="251"/>
      <c r="Q1042" s="251"/>
      <c r="R1042" s="251"/>
      <c r="S1042" s="251"/>
      <c r="T1042" s="252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53" t="s">
        <v>155</v>
      </c>
      <c r="AU1042" s="253" t="s">
        <v>81</v>
      </c>
      <c r="AV1042" s="14" t="s">
        <v>81</v>
      </c>
      <c r="AW1042" s="14" t="s">
        <v>34</v>
      </c>
      <c r="AX1042" s="14" t="s">
        <v>72</v>
      </c>
      <c r="AY1042" s="253" t="s">
        <v>144</v>
      </c>
    </row>
    <row r="1043" spans="1:51" s="15" customFormat="1" ht="12">
      <c r="A1043" s="15"/>
      <c r="B1043" s="254"/>
      <c r="C1043" s="255"/>
      <c r="D1043" s="228" t="s">
        <v>155</v>
      </c>
      <c r="E1043" s="256" t="s">
        <v>19</v>
      </c>
      <c r="F1043" s="257" t="s">
        <v>158</v>
      </c>
      <c r="G1043" s="255"/>
      <c r="H1043" s="258">
        <v>6</v>
      </c>
      <c r="I1043" s="259"/>
      <c r="J1043" s="255"/>
      <c r="K1043" s="255"/>
      <c r="L1043" s="260"/>
      <c r="M1043" s="261"/>
      <c r="N1043" s="262"/>
      <c r="O1043" s="262"/>
      <c r="P1043" s="262"/>
      <c r="Q1043" s="262"/>
      <c r="R1043" s="262"/>
      <c r="S1043" s="262"/>
      <c r="T1043" s="263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T1043" s="264" t="s">
        <v>155</v>
      </c>
      <c r="AU1043" s="264" t="s">
        <v>81</v>
      </c>
      <c r="AV1043" s="15" t="s">
        <v>151</v>
      </c>
      <c r="AW1043" s="15" t="s">
        <v>34</v>
      </c>
      <c r="AX1043" s="15" t="s">
        <v>79</v>
      </c>
      <c r="AY1043" s="264" t="s">
        <v>144</v>
      </c>
    </row>
    <row r="1044" spans="1:65" s="2" customFormat="1" ht="14.4" customHeight="1">
      <c r="A1044" s="40"/>
      <c r="B1044" s="41"/>
      <c r="C1044" s="215" t="s">
        <v>1134</v>
      </c>
      <c r="D1044" s="215" t="s">
        <v>146</v>
      </c>
      <c r="E1044" s="216" t="s">
        <v>1135</v>
      </c>
      <c r="F1044" s="217" t="s">
        <v>1136</v>
      </c>
      <c r="G1044" s="218" t="s">
        <v>236</v>
      </c>
      <c r="H1044" s="219">
        <v>25.55</v>
      </c>
      <c r="I1044" s="220"/>
      <c r="J1044" s="221">
        <f>ROUND(I1044*H1044,2)</f>
        <v>0</v>
      </c>
      <c r="K1044" s="217" t="s">
        <v>150</v>
      </c>
      <c r="L1044" s="46"/>
      <c r="M1044" s="222" t="s">
        <v>19</v>
      </c>
      <c r="N1044" s="223" t="s">
        <v>43</v>
      </c>
      <c r="O1044" s="86"/>
      <c r="P1044" s="224">
        <f>O1044*H1044</f>
        <v>0</v>
      </c>
      <c r="Q1044" s="224">
        <v>0</v>
      </c>
      <c r="R1044" s="224">
        <f>Q1044*H1044</f>
        <v>0</v>
      </c>
      <c r="S1044" s="224">
        <v>2.85</v>
      </c>
      <c r="T1044" s="225">
        <f>S1044*H1044</f>
        <v>72.81750000000001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26" t="s">
        <v>151</v>
      </c>
      <c r="AT1044" s="226" t="s">
        <v>146</v>
      </c>
      <c r="AU1044" s="226" t="s">
        <v>81</v>
      </c>
      <c r="AY1044" s="19" t="s">
        <v>144</v>
      </c>
      <c r="BE1044" s="227">
        <f>IF(N1044="základní",J1044,0)</f>
        <v>0</v>
      </c>
      <c r="BF1044" s="227">
        <f>IF(N1044="snížená",J1044,0)</f>
        <v>0</v>
      </c>
      <c r="BG1044" s="227">
        <f>IF(N1044="zákl. přenesená",J1044,0)</f>
        <v>0</v>
      </c>
      <c r="BH1044" s="227">
        <f>IF(N1044="sníž. přenesená",J1044,0)</f>
        <v>0</v>
      </c>
      <c r="BI1044" s="227">
        <f>IF(N1044="nulová",J1044,0)</f>
        <v>0</v>
      </c>
      <c r="BJ1044" s="19" t="s">
        <v>79</v>
      </c>
      <c r="BK1044" s="227">
        <f>ROUND(I1044*H1044,2)</f>
        <v>0</v>
      </c>
      <c r="BL1044" s="19" t="s">
        <v>151</v>
      </c>
      <c r="BM1044" s="226" t="s">
        <v>1137</v>
      </c>
    </row>
    <row r="1045" spans="1:47" s="2" customFormat="1" ht="12">
      <c r="A1045" s="40"/>
      <c r="B1045" s="41"/>
      <c r="C1045" s="42"/>
      <c r="D1045" s="228" t="s">
        <v>153</v>
      </c>
      <c r="E1045" s="42"/>
      <c r="F1045" s="229" t="s">
        <v>1138</v>
      </c>
      <c r="G1045" s="42"/>
      <c r="H1045" s="42"/>
      <c r="I1045" s="230"/>
      <c r="J1045" s="42"/>
      <c r="K1045" s="42"/>
      <c r="L1045" s="46"/>
      <c r="M1045" s="231"/>
      <c r="N1045" s="232"/>
      <c r="O1045" s="86"/>
      <c r="P1045" s="86"/>
      <c r="Q1045" s="86"/>
      <c r="R1045" s="86"/>
      <c r="S1045" s="86"/>
      <c r="T1045" s="87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T1045" s="19" t="s">
        <v>153</v>
      </c>
      <c r="AU1045" s="19" t="s">
        <v>81</v>
      </c>
    </row>
    <row r="1046" spans="1:51" s="13" customFormat="1" ht="12">
      <c r="A1046" s="13"/>
      <c r="B1046" s="233"/>
      <c r="C1046" s="234"/>
      <c r="D1046" s="228" t="s">
        <v>155</v>
      </c>
      <c r="E1046" s="235" t="s">
        <v>19</v>
      </c>
      <c r="F1046" s="236" t="s">
        <v>1009</v>
      </c>
      <c r="G1046" s="234"/>
      <c r="H1046" s="235" t="s">
        <v>19</v>
      </c>
      <c r="I1046" s="237"/>
      <c r="J1046" s="234"/>
      <c r="K1046" s="234"/>
      <c r="L1046" s="238"/>
      <c r="M1046" s="239"/>
      <c r="N1046" s="240"/>
      <c r="O1046" s="240"/>
      <c r="P1046" s="240"/>
      <c r="Q1046" s="240"/>
      <c r="R1046" s="240"/>
      <c r="S1046" s="240"/>
      <c r="T1046" s="241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2" t="s">
        <v>155</v>
      </c>
      <c r="AU1046" s="242" t="s">
        <v>81</v>
      </c>
      <c r="AV1046" s="13" t="s">
        <v>79</v>
      </c>
      <c r="AW1046" s="13" t="s">
        <v>34</v>
      </c>
      <c r="AX1046" s="13" t="s">
        <v>72</v>
      </c>
      <c r="AY1046" s="242" t="s">
        <v>144</v>
      </c>
    </row>
    <row r="1047" spans="1:51" s="13" customFormat="1" ht="12">
      <c r="A1047" s="13"/>
      <c r="B1047" s="233"/>
      <c r="C1047" s="234"/>
      <c r="D1047" s="228" t="s">
        <v>155</v>
      </c>
      <c r="E1047" s="235" t="s">
        <v>19</v>
      </c>
      <c r="F1047" s="236" t="s">
        <v>1139</v>
      </c>
      <c r="G1047" s="234"/>
      <c r="H1047" s="235" t="s">
        <v>19</v>
      </c>
      <c r="I1047" s="237"/>
      <c r="J1047" s="234"/>
      <c r="K1047" s="234"/>
      <c r="L1047" s="238"/>
      <c r="M1047" s="239"/>
      <c r="N1047" s="240"/>
      <c r="O1047" s="240"/>
      <c r="P1047" s="240"/>
      <c r="Q1047" s="240"/>
      <c r="R1047" s="240"/>
      <c r="S1047" s="240"/>
      <c r="T1047" s="241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2" t="s">
        <v>155</v>
      </c>
      <c r="AU1047" s="242" t="s">
        <v>81</v>
      </c>
      <c r="AV1047" s="13" t="s">
        <v>79</v>
      </c>
      <c r="AW1047" s="13" t="s">
        <v>34</v>
      </c>
      <c r="AX1047" s="13" t="s">
        <v>72</v>
      </c>
      <c r="AY1047" s="242" t="s">
        <v>144</v>
      </c>
    </row>
    <row r="1048" spans="1:51" s="14" customFormat="1" ht="12">
      <c r="A1048" s="14"/>
      <c r="B1048" s="243"/>
      <c r="C1048" s="244"/>
      <c r="D1048" s="228" t="s">
        <v>155</v>
      </c>
      <c r="E1048" s="245" t="s">
        <v>19</v>
      </c>
      <c r="F1048" s="246" t="s">
        <v>1140</v>
      </c>
      <c r="G1048" s="244"/>
      <c r="H1048" s="247">
        <v>6</v>
      </c>
      <c r="I1048" s="248"/>
      <c r="J1048" s="244"/>
      <c r="K1048" s="244"/>
      <c r="L1048" s="249"/>
      <c r="M1048" s="250"/>
      <c r="N1048" s="251"/>
      <c r="O1048" s="251"/>
      <c r="P1048" s="251"/>
      <c r="Q1048" s="251"/>
      <c r="R1048" s="251"/>
      <c r="S1048" s="251"/>
      <c r="T1048" s="252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53" t="s">
        <v>155</v>
      </c>
      <c r="AU1048" s="253" t="s">
        <v>81</v>
      </c>
      <c r="AV1048" s="14" t="s">
        <v>81</v>
      </c>
      <c r="AW1048" s="14" t="s">
        <v>34</v>
      </c>
      <c r="AX1048" s="14" t="s">
        <v>72</v>
      </c>
      <c r="AY1048" s="253" t="s">
        <v>144</v>
      </c>
    </row>
    <row r="1049" spans="1:51" s="14" customFormat="1" ht="12">
      <c r="A1049" s="14"/>
      <c r="B1049" s="243"/>
      <c r="C1049" s="244"/>
      <c r="D1049" s="228" t="s">
        <v>155</v>
      </c>
      <c r="E1049" s="245" t="s">
        <v>19</v>
      </c>
      <c r="F1049" s="246" t="s">
        <v>1141</v>
      </c>
      <c r="G1049" s="244"/>
      <c r="H1049" s="247">
        <v>13.2</v>
      </c>
      <c r="I1049" s="248"/>
      <c r="J1049" s="244"/>
      <c r="K1049" s="244"/>
      <c r="L1049" s="249"/>
      <c r="M1049" s="250"/>
      <c r="N1049" s="251"/>
      <c r="O1049" s="251"/>
      <c r="P1049" s="251"/>
      <c r="Q1049" s="251"/>
      <c r="R1049" s="251"/>
      <c r="S1049" s="251"/>
      <c r="T1049" s="252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3" t="s">
        <v>155</v>
      </c>
      <c r="AU1049" s="253" t="s">
        <v>81</v>
      </c>
      <c r="AV1049" s="14" t="s">
        <v>81</v>
      </c>
      <c r="AW1049" s="14" t="s">
        <v>34</v>
      </c>
      <c r="AX1049" s="14" t="s">
        <v>72</v>
      </c>
      <c r="AY1049" s="253" t="s">
        <v>144</v>
      </c>
    </row>
    <row r="1050" spans="1:51" s="14" customFormat="1" ht="12">
      <c r="A1050" s="14"/>
      <c r="B1050" s="243"/>
      <c r="C1050" s="244"/>
      <c r="D1050" s="228" t="s">
        <v>155</v>
      </c>
      <c r="E1050" s="245" t="s">
        <v>19</v>
      </c>
      <c r="F1050" s="246" t="s">
        <v>1142</v>
      </c>
      <c r="G1050" s="244"/>
      <c r="H1050" s="247">
        <v>4.4</v>
      </c>
      <c r="I1050" s="248"/>
      <c r="J1050" s="244"/>
      <c r="K1050" s="244"/>
      <c r="L1050" s="249"/>
      <c r="M1050" s="250"/>
      <c r="N1050" s="251"/>
      <c r="O1050" s="251"/>
      <c r="P1050" s="251"/>
      <c r="Q1050" s="251"/>
      <c r="R1050" s="251"/>
      <c r="S1050" s="251"/>
      <c r="T1050" s="252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3" t="s">
        <v>155</v>
      </c>
      <c r="AU1050" s="253" t="s">
        <v>81</v>
      </c>
      <c r="AV1050" s="14" t="s">
        <v>81</v>
      </c>
      <c r="AW1050" s="14" t="s">
        <v>34</v>
      </c>
      <c r="AX1050" s="14" t="s">
        <v>72</v>
      </c>
      <c r="AY1050" s="253" t="s">
        <v>144</v>
      </c>
    </row>
    <row r="1051" spans="1:51" s="14" customFormat="1" ht="12">
      <c r="A1051" s="14"/>
      <c r="B1051" s="243"/>
      <c r="C1051" s="244"/>
      <c r="D1051" s="228" t="s">
        <v>155</v>
      </c>
      <c r="E1051" s="245" t="s">
        <v>19</v>
      </c>
      <c r="F1051" s="246" t="s">
        <v>1143</v>
      </c>
      <c r="G1051" s="244"/>
      <c r="H1051" s="247">
        <v>1.95</v>
      </c>
      <c r="I1051" s="248"/>
      <c r="J1051" s="244"/>
      <c r="K1051" s="244"/>
      <c r="L1051" s="249"/>
      <c r="M1051" s="250"/>
      <c r="N1051" s="251"/>
      <c r="O1051" s="251"/>
      <c r="P1051" s="251"/>
      <c r="Q1051" s="251"/>
      <c r="R1051" s="251"/>
      <c r="S1051" s="251"/>
      <c r="T1051" s="252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53" t="s">
        <v>155</v>
      </c>
      <c r="AU1051" s="253" t="s">
        <v>81</v>
      </c>
      <c r="AV1051" s="14" t="s">
        <v>81</v>
      </c>
      <c r="AW1051" s="14" t="s">
        <v>34</v>
      </c>
      <c r="AX1051" s="14" t="s">
        <v>72</v>
      </c>
      <c r="AY1051" s="253" t="s">
        <v>144</v>
      </c>
    </row>
    <row r="1052" spans="1:51" s="15" customFormat="1" ht="12">
      <c r="A1052" s="15"/>
      <c r="B1052" s="254"/>
      <c r="C1052" s="255"/>
      <c r="D1052" s="228" t="s">
        <v>155</v>
      </c>
      <c r="E1052" s="256" t="s">
        <v>19</v>
      </c>
      <c r="F1052" s="257" t="s">
        <v>158</v>
      </c>
      <c r="G1052" s="255"/>
      <c r="H1052" s="258">
        <v>25.55</v>
      </c>
      <c r="I1052" s="259"/>
      <c r="J1052" s="255"/>
      <c r="K1052" s="255"/>
      <c r="L1052" s="260"/>
      <c r="M1052" s="261"/>
      <c r="N1052" s="262"/>
      <c r="O1052" s="262"/>
      <c r="P1052" s="262"/>
      <c r="Q1052" s="262"/>
      <c r="R1052" s="262"/>
      <c r="S1052" s="262"/>
      <c r="T1052" s="263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T1052" s="264" t="s">
        <v>155</v>
      </c>
      <c r="AU1052" s="264" t="s">
        <v>81</v>
      </c>
      <c r="AV1052" s="15" t="s">
        <v>151</v>
      </c>
      <c r="AW1052" s="15" t="s">
        <v>34</v>
      </c>
      <c r="AX1052" s="15" t="s">
        <v>79</v>
      </c>
      <c r="AY1052" s="264" t="s">
        <v>144</v>
      </c>
    </row>
    <row r="1053" spans="1:65" s="2" customFormat="1" ht="14.4" customHeight="1">
      <c r="A1053" s="40"/>
      <c r="B1053" s="41"/>
      <c r="C1053" s="215" t="s">
        <v>1144</v>
      </c>
      <c r="D1053" s="215" t="s">
        <v>146</v>
      </c>
      <c r="E1053" s="216" t="s">
        <v>1145</v>
      </c>
      <c r="F1053" s="217" t="s">
        <v>1146</v>
      </c>
      <c r="G1053" s="218" t="s">
        <v>1055</v>
      </c>
      <c r="H1053" s="219">
        <v>1</v>
      </c>
      <c r="I1053" s="220"/>
      <c r="J1053" s="221">
        <f>ROUND(I1053*H1053,2)</f>
        <v>0</v>
      </c>
      <c r="K1053" s="217" t="s">
        <v>19</v>
      </c>
      <c r="L1053" s="46"/>
      <c r="M1053" s="222" t="s">
        <v>19</v>
      </c>
      <c r="N1053" s="223" t="s">
        <v>43</v>
      </c>
      <c r="O1053" s="86"/>
      <c r="P1053" s="224">
        <f>O1053*H1053</f>
        <v>0</v>
      </c>
      <c r="Q1053" s="224">
        <v>0</v>
      </c>
      <c r="R1053" s="224">
        <f>Q1053*H1053</f>
        <v>0</v>
      </c>
      <c r="S1053" s="224">
        <v>0</v>
      </c>
      <c r="T1053" s="225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26" t="s">
        <v>151</v>
      </c>
      <c r="AT1053" s="226" t="s">
        <v>146</v>
      </c>
      <c r="AU1053" s="226" t="s">
        <v>81</v>
      </c>
      <c r="AY1053" s="19" t="s">
        <v>144</v>
      </c>
      <c r="BE1053" s="227">
        <f>IF(N1053="základní",J1053,0)</f>
        <v>0</v>
      </c>
      <c r="BF1053" s="227">
        <f>IF(N1053="snížená",J1053,0)</f>
        <v>0</v>
      </c>
      <c r="BG1053" s="227">
        <f>IF(N1053="zákl. přenesená",J1053,0)</f>
        <v>0</v>
      </c>
      <c r="BH1053" s="227">
        <f>IF(N1053="sníž. přenesená",J1053,0)</f>
        <v>0</v>
      </c>
      <c r="BI1053" s="227">
        <f>IF(N1053="nulová",J1053,0)</f>
        <v>0</v>
      </c>
      <c r="BJ1053" s="19" t="s">
        <v>79</v>
      </c>
      <c r="BK1053" s="227">
        <f>ROUND(I1053*H1053,2)</f>
        <v>0</v>
      </c>
      <c r="BL1053" s="19" t="s">
        <v>151</v>
      </c>
      <c r="BM1053" s="226" t="s">
        <v>1147</v>
      </c>
    </row>
    <row r="1054" spans="1:47" s="2" customFormat="1" ht="12">
      <c r="A1054" s="40"/>
      <c r="B1054" s="41"/>
      <c r="C1054" s="42"/>
      <c r="D1054" s="228" t="s">
        <v>153</v>
      </c>
      <c r="E1054" s="42"/>
      <c r="F1054" s="229" t="s">
        <v>1146</v>
      </c>
      <c r="G1054" s="42"/>
      <c r="H1054" s="42"/>
      <c r="I1054" s="230"/>
      <c r="J1054" s="42"/>
      <c r="K1054" s="42"/>
      <c r="L1054" s="46"/>
      <c r="M1054" s="231"/>
      <c r="N1054" s="232"/>
      <c r="O1054" s="86"/>
      <c r="P1054" s="86"/>
      <c r="Q1054" s="86"/>
      <c r="R1054" s="86"/>
      <c r="S1054" s="86"/>
      <c r="T1054" s="87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9" t="s">
        <v>153</v>
      </c>
      <c r="AU1054" s="19" t="s">
        <v>81</v>
      </c>
    </row>
    <row r="1055" spans="1:47" s="2" customFormat="1" ht="12">
      <c r="A1055" s="40"/>
      <c r="B1055" s="41"/>
      <c r="C1055" s="42"/>
      <c r="D1055" s="228" t="s">
        <v>466</v>
      </c>
      <c r="E1055" s="42"/>
      <c r="F1055" s="276" t="s">
        <v>1148</v>
      </c>
      <c r="G1055" s="42"/>
      <c r="H1055" s="42"/>
      <c r="I1055" s="230"/>
      <c r="J1055" s="42"/>
      <c r="K1055" s="42"/>
      <c r="L1055" s="46"/>
      <c r="M1055" s="231"/>
      <c r="N1055" s="232"/>
      <c r="O1055" s="86"/>
      <c r="P1055" s="86"/>
      <c r="Q1055" s="86"/>
      <c r="R1055" s="86"/>
      <c r="S1055" s="86"/>
      <c r="T1055" s="87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T1055" s="19" t="s">
        <v>466</v>
      </c>
      <c r="AU1055" s="19" t="s">
        <v>81</v>
      </c>
    </row>
    <row r="1056" spans="1:51" s="13" customFormat="1" ht="12">
      <c r="A1056" s="13"/>
      <c r="B1056" s="233"/>
      <c r="C1056" s="234"/>
      <c r="D1056" s="228" t="s">
        <v>155</v>
      </c>
      <c r="E1056" s="235" t="s">
        <v>19</v>
      </c>
      <c r="F1056" s="236" t="s">
        <v>212</v>
      </c>
      <c r="G1056" s="234"/>
      <c r="H1056" s="235" t="s">
        <v>19</v>
      </c>
      <c r="I1056" s="237"/>
      <c r="J1056" s="234"/>
      <c r="K1056" s="234"/>
      <c r="L1056" s="238"/>
      <c r="M1056" s="239"/>
      <c r="N1056" s="240"/>
      <c r="O1056" s="240"/>
      <c r="P1056" s="240"/>
      <c r="Q1056" s="240"/>
      <c r="R1056" s="240"/>
      <c r="S1056" s="240"/>
      <c r="T1056" s="241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2" t="s">
        <v>155</v>
      </c>
      <c r="AU1056" s="242" t="s">
        <v>81</v>
      </c>
      <c r="AV1056" s="13" t="s">
        <v>79</v>
      </c>
      <c r="AW1056" s="13" t="s">
        <v>34</v>
      </c>
      <c r="AX1056" s="13" t="s">
        <v>72</v>
      </c>
      <c r="AY1056" s="242" t="s">
        <v>144</v>
      </c>
    </row>
    <row r="1057" spans="1:51" s="14" customFormat="1" ht="12">
      <c r="A1057" s="14"/>
      <c r="B1057" s="243"/>
      <c r="C1057" s="244"/>
      <c r="D1057" s="228" t="s">
        <v>155</v>
      </c>
      <c r="E1057" s="245" t="s">
        <v>19</v>
      </c>
      <c r="F1057" s="246" t="s">
        <v>79</v>
      </c>
      <c r="G1057" s="244"/>
      <c r="H1057" s="247">
        <v>1</v>
      </c>
      <c r="I1057" s="248"/>
      <c r="J1057" s="244"/>
      <c r="K1057" s="244"/>
      <c r="L1057" s="249"/>
      <c r="M1057" s="250"/>
      <c r="N1057" s="251"/>
      <c r="O1057" s="251"/>
      <c r="P1057" s="251"/>
      <c r="Q1057" s="251"/>
      <c r="R1057" s="251"/>
      <c r="S1057" s="251"/>
      <c r="T1057" s="252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3" t="s">
        <v>155</v>
      </c>
      <c r="AU1057" s="253" t="s">
        <v>81</v>
      </c>
      <c r="AV1057" s="14" t="s">
        <v>81</v>
      </c>
      <c r="AW1057" s="14" t="s">
        <v>34</v>
      </c>
      <c r="AX1057" s="14" t="s">
        <v>72</v>
      </c>
      <c r="AY1057" s="253" t="s">
        <v>144</v>
      </c>
    </row>
    <row r="1058" spans="1:51" s="15" customFormat="1" ht="12">
      <c r="A1058" s="15"/>
      <c r="B1058" s="254"/>
      <c r="C1058" s="255"/>
      <c r="D1058" s="228" t="s">
        <v>155</v>
      </c>
      <c r="E1058" s="256" t="s">
        <v>19</v>
      </c>
      <c r="F1058" s="257" t="s">
        <v>158</v>
      </c>
      <c r="G1058" s="255"/>
      <c r="H1058" s="258">
        <v>1</v>
      </c>
      <c r="I1058" s="259"/>
      <c r="J1058" s="255"/>
      <c r="K1058" s="255"/>
      <c r="L1058" s="260"/>
      <c r="M1058" s="261"/>
      <c r="N1058" s="262"/>
      <c r="O1058" s="262"/>
      <c r="P1058" s="262"/>
      <c r="Q1058" s="262"/>
      <c r="R1058" s="262"/>
      <c r="S1058" s="262"/>
      <c r="T1058" s="263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64" t="s">
        <v>155</v>
      </c>
      <c r="AU1058" s="264" t="s">
        <v>81</v>
      </c>
      <c r="AV1058" s="15" t="s">
        <v>151</v>
      </c>
      <c r="AW1058" s="15" t="s">
        <v>34</v>
      </c>
      <c r="AX1058" s="15" t="s">
        <v>79</v>
      </c>
      <c r="AY1058" s="264" t="s">
        <v>144</v>
      </c>
    </row>
    <row r="1059" spans="1:65" s="2" customFormat="1" ht="14.4" customHeight="1">
      <c r="A1059" s="40"/>
      <c r="B1059" s="41"/>
      <c r="C1059" s="215" t="s">
        <v>1149</v>
      </c>
      <c r="D1059" s="215" t="s">
        <v>146</v>
      </c>
      <c r="E1059" s="216" t="s">
        <v>1150</v>
      </c>
      <c r="F1059" s="217" t="s">
        <v>1151</v>
      </c>
      <c r="G1059" s="218" t="s">
        <v>1055</v>
      </c>
      <c r="H1059" s="219">
        <v>1</v>
      </c>
      <c r="I1059" s="220"/>
      <c r="J1059" s="221">
        <f>ROUND(I1059*H1059,2)</f>
        <v>0</v>
      </c>
      <c r="K1059" s="217" t="s">
        <v>19</v>
      </c>
      <c r="L1059" s="46"/>
      <c r="M1059" s="222" t="s">
        <v>19</v>
      </c>
      <c r="N1059" s="223" t="s">
        <v>43</v>
      </c>
      <c r="O1059" s="86"/>
      <c r="P1059" s="224">
        <f>O1059*H1059</f>
        <v>0</v>
      </c>
      <c r="Q1059" s="224">
        <v>0</v>
      </c>
      <c r="R1059" s="224">
        <f>Q1059*H1059</f>
        <v>0</v>
      </c>
      <c r="S1059" s="224">
        <v>0</v>
      </c>
      <c r="T1059" s="225">
        <f>S1059*H1059</f>
        <v>0</v>
      </c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R1059" s="226" t="s">
        <v>151</v>
      </c>
      <c r="AT1059" s="226" t="s">
        <v>146</v>
      </c>
      <c r="AU1059" s="226" t="s">
        <v>81</v>
      </c>
      <c r="AY1059" s="19" t="s">
        <v>144</v>
      </c>
      <c r="BE1059" s="227">
        <f>IF(N1059="základní",J1059,0)</f>
        <v>0</v>
      </c>
      <c r="BF1059" s="227">
        <f>IF(N1059="snížená",J1059,0)</f>
        <v>0</v>
      </c>
      <c r="BG1059" s="227">
        <f>IF(N1059="zákl. přenesená",J1059,0)</f>
        <v>0</v>
      </c>
      <c r="BH1059" s="227">
        <f>IF(N1059="sníž. přenesená",J1059,0)</f>
        <v>0</v>
      </c>
      <c r="BI1059" s="227">
        <f>IF(N1059="nulová",J1059,0)</f>
        <v>0</v>
      </c>
      <c r="BJ1059" s="19" t="s">
        <v>79</v>
      </c>
      <c r="BK1059" s="227">
        <f>ROUND(I1059*H1059,2)</f>
        <v>0</v>
      </c>
      <c r="BL1059" s="19" t="s">
        <v>151</v>
      </c>
      <c r="BM1059" s="226" t="s">
        <v>1152</v>
      </c>
    </row>
    <row r="1060" spans="1:47" s="2" customFormat="1" ht="12">
      <c r="A1060" s="40"/>
      <c r="B1060" s="41"/>
      <c r="C1060" s="42"/>
      <c r="D1060" s="228" t="s">
        <v>153</v>
      </c>
      <c r="E1060" s="42"/>
      <c r="F1060" s="229" t="s">
        <v>1151</v>
      </c>
      <c r="G1060" s="42"/>
      <c r="H1060" s="42"/>
      <c r="I1060" s="230"/>
      <c r="J1060" s="42"/>
      <c r="K1060" s="42"/>
      <c r="L1060" s="46"/>
      <c r="M1060" s="231"/>
      <c r="N1060" s="232"/>
      <c r="O1060" s="86"/>
      <c r="P1060" s="86"/>
      <c r="Q1060" s="86"/>
      <c r="R1060" s="86"/>
      <c r="S1060" s="86"/>
      <c r="T1060" s="87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T1060" s="19" t="s">
        <v>153</v>
      </c>
      <c r="AU1060" s="19" t="s">
        <v>81</v>
      </c>
    </row>
    <row r="1061" spans="1:47" s="2" customFormat="1" ht="12">
      <c r="A1061" s="40"/>
      <c r="B1061" s="41"/>
      <c r="C1061" s="42"/>
      <c r="D1061" s="228" t="s">
        <v>466</v>
      </c>
      <c r="E1061" s="42"/>
      <c r="F1061" s="276" t="s">
        <v>1153</v>
      </c>
      <c r="G1061" s="42"/>
      <c r="H1061" s="42"/>
      <c r="I1061" s="230"/>
      <c r="J1061" s="42"/>
      <c r="K1061" s="42"/>
      <c r="L1061" s="46"/>
      <c r="M1061" s="231"/>
      <c r="N1061" s="232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466</v>
      </c>
      <c r="AU1061" s="19" t="s">
        <v>81</v>
      </c>
    </row>
    <row r="1062" spans="1:51" s="13" customFormat="1" ht="12">
      <c r="A1062" s="13"/>
      <c r="B1062" s="233"/>
      <c r="C1062" s="234"/>
      <c r="D1062" s="228" t="s">
        <v>155</v>
      </c>
      <c r="E1062" s="235" t="s">
        <v>19</v>
      </c>
      <c r="F1062" s="236" t="s">
        <v>212</v>
      </c>
      <c r="G1062" s="234"/>
      <c r="H1062" s="235" t="s">
        <v>19</v>
      </c>
      <c r="I1062" s="237"/>
      <c r="J1062" s="234"/>
      <c r="K1062" s="234"/>
      <c r="L1062" s="238"/>
      <c r="M1062" s="239"/>
      <c r="N1062" s="240"/>
      <c r="O1062" s="240"/>
      <c r="P1062" s="240"/>
      <c r="Q1062" s="240"/>
      <c r="R1062" s="240"/>
      <c r="S1062" s="240"/>
      <c r="T1062" s="241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2" t="s">
        <v>155</v>
      </c>
      <c r="AU1062" s="242" t="s">
        <v>81</v>
      </c>
      <c r="AV1062" s="13" t="s">
        <v>79</v>
      </c>
      <c r="AW1062" s="13" t="s">
        <v>34</v>
      </c>
      <c r="AX1062" s="13" t="s">
        <v>72</v>
      </c>
      <c r="AY1062" s="242" t="s">
        <v>144</v>
      </c>
    </row>
    <row r="1063" spans="1:51" s="14" customFormat="1" ht="12">
      <c r="A1063" s="14"/>
      <c r="B1063" s="243"/>
      <c r="C1063" s="244"/>
      <c r="D1063" s="228" t="s">
        <v>155</v>
      </c>
      <c r="E1063" s="245" t="s">
        <v>19</v>
      </c>
      <c r="F1063" s="246" t="s">
        <v>79</v>
      </c>
      <c r="G1063" s="244"/>
      <c r="H1063" s="247">
        <v>1</v>
      </c>
      <c r="I1063" s="248"/>
      <c r="J1063" s="244"/>
      <c r="K1063" s="244"/>
      <c r="L1063" s="249"/>
      <c r="M1063" s="250"/>
      <c r="N1063" s="251"/>
      <c r="O1063" s="251"/>
      <c r="P1063" s="251"/>
      <c r="Q1063" s="251"/>
      <c r="R1063" s="251"/>
      <c r="S1063" s="251"/>
      <c r="T1063" s="252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53" t="s">
        <v>155</v>
      </c>
      <c r="AU1063" s="253" t="s">
        <v>81</v>
      </c>
      <c r="AV1063" s="14" t="s">
        <v>81</v>
      </c>
      <c r="AW1063" s="14" t="s">
        <v>34</v>
      </c>
      <c r="AX1063" s="14" t="s">
        <v>72</v>
      </c>
      <c r="AY1063" s="253" t="s">
        <v>144</v>
      </c>
    </row>
    <row r="1064" spans="1:51" s="15" customFormat="1" ht="12">
      <c r="A1064" s="15"/>
      <c r="B1064" s="254"/>
      <c r="C1064" s="255"/>
      <c r="D1064" s="228" t="s">
        <v>155</v>
      </c>
      <c r="E1064" s="256" t="s">
        <v>19</v>
      </c>
      <c r="F1064" s="257" t="s">
        <v>158</v>
      </c>
      <c r="G1064" s="255"/>
      <c r="H1064" s="258">
        <v>1</v>
      </c>
      <c r="I1064" s="259"/>
      <c r="J1064" s="255"/>
      <c r="K1064" s="255"/>
      <c r="L1064" s="260"/>
      <c r="M1064" s="261"/>
      <c r="N1064" s="262"/>
      <c r="O1064" s="262"/>
      <c r="P1064" s="262"/>
      <c r="Q1064" s="262"/>
      <c r="R1064" s="262"/>
      <c r="S1064" s="262"/>
      <c r="T1064" s="263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64" t="s">
        <v>155</v>
      </c>
      <c r="AU1064" s="264" t="s">
        <v>81</v>
      </c>
      <c r="AV1064" s="15" t="s">
        <v>151</v>
      </c>
      <c r="AW1064" s="15" t="s">
        <v>34</v>
      </c>
      <c r="AX1064" s="15" t="s">
        <v>79</v>
      </c>
      <c r="AY1064" s="264" t="s">
        <v>144</v>
      </c>
    </row>
    <row r="1065" spans="1:65" s="2" customFormat="1" ht="14.4" customHeight="1">
      <c r="A1065" s="40"/>
      <c r="B1065" s="41"/>
      <c r="C1065" s="215" t="s">
        <v>1154</v>
      </c>
      <c r="D1065" s="215" t="s">
        <v>146</v>
      </c>
      <c r="E1065" s="216" t="s">
        <v>1155</v>
      </c>
      <c r="F1065" s="217" t="s">
        <v>1156</v>
      </c>
      <c r="G1065" s="218" t="s">
        <v>1055</v>
      </c>
      <c r="H1065" s="219">
        <v>1</v>
      </c>
      <c r="I1065" s="220"/>
      <c r="J1065" s="221">
        <f>ROUND(I1065*H1065,2)</f>
        <v>0</v>
      </c>
      <c r="K1065" s="217" t="s">
        <v>19</v>
      </c>
      <c r="L1065" s="46"/>
      <c r="M1065" s="222" t="s">
        <v>19</v>
      </c>
      <c r="N1065" s="223" t="s">
        <v>43</v>
      </c>
      <c r="O1065" s="86"/>
      <c r="P1065" s="224">
        <f>O1065*H1065</f>
        <v>0</v>
      </c>
      <c r="Q1065" s="224">
        <v>0</v>
      </c>
      <c r="R1065" s="224">
        <f>Q1065*H1065</f>
        <v>0</v>
      </c>
      <c r="S1065" s="224">
        <v>0</v>
      </c>
      <c r="T1065" s="225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26" t="s">
        <v>151</v>
      </c>
      <c r="AT1065" s="226" t="s">
        <v>146</v>
      </c>
      <c r="AU1065" s="226" t="s">
        <v>81</v>
      </c>
      <c r="AY1065" s="19" t="s">
        <v>144</v>
      </c>
      <c r="BE1065" s="227">
        <f>IF(N1065="základní",J1065,0)</f>
        <v>0</v>
      </c>
      <c r="BF1065" s="227">
        <f>IF(N1065="snížená",J1065,0)</f>
        <v>0</v>
      </c>
      <c r="BG1065" s="227">
        <f>IF(N1065="zákl. přenesená",J1065,0)</f>
        <v>0</v>
      </c>
      <c r="BH1065" s="227">
        <f>IF(N1065="sníž. přenesená",J1065,0)</f>
        <v>0</v>
      </c>
      <c r="BI1065" s="227">
        <f>IF(N1065="nulová",J1065,0)</f>
        <v>0</v>
      </c>
      <c r="BJ1065" s="19" t="s">
        <v>79</v>
      </c>
      <c r="BK1065" s="227">
        <f>ROUND(I1065*H1065,2)</f>
        <v>0</v>
      </c>
      <c r="BL1065" s="19" t="s">
        <v>151</v>
      </c>
      <c r="BM1065" s="226" t="s">
        <v>1157</v>
      </c>
    </row>
    <row r="1066" spans="1:47" s="2" customFormat="1" ht="12">
      <c r="A1066" s="40"/>
      <c r="B1066" s="41"/>
      <c r="C1066" s="42"/>
      <c r="D1066" s="228" t="s">
        <v>153</v>
      </c>
      <c r="E1066" s="42"/>
      <c r="F1066" s="229" t="s">
        <v>1156</v>
      </c>
      <c r="G1066" s="42"/>
      <c r="H1066" s="42"/>
      <c r="I1066" s="230"/>
      <c r="J1066" s="42"/>
      <c r="K1066" s="42"/>
      <c r="L1066" s="46"/>
      <c r="M1066" s="231"/>
      <c r="N1066" s="232"/>
      <c r="O1066" s="86"/>
      <c r="P1066" s="86"/>
      <c r="Q1066" s="86"/>
      <c r="R1066" s="86"/>
      <c r="S1066" s="86"/>
      <c r="T1066" s="87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T1066" s="19" t="s">
        <v>153</v>
      </c>
      <c r="AU1066" s="19" t="s">
        <v>81</v>
      </c>
    </row>
    <row r="1067" spans="1:47" s="2" customFormat="1" ht="12">
      <c r="A1067" s="40"/>
      <c r="B1067" s="41"/>
      <c r="C1067" s="42"/>
      <c r="D1067" s="228" t="s">
        <v>466</v>
      </c>
      <c r="E1067" s="42"/>
      <c r="F1067" s="276" t="s">
        <v>1158</v>
      </c>
      <c r="G1067" s="42"/>
      <c r="H1067" s="42"/>
      <c r="I1067" s="230"/>
      <c r="J1067" s="42"/>
      <c r="K1067" s="42"/>
      <c r="L1067" s="46"/>
      <c r="M1067" s="231"/>
      <c r="N1067" s="232"/>
      <c r="O1067" s="86"/>
      <c r="P1067" s="86"/>
      <c r="Q1067" s="86"/>
      <c r="R1067" s="86"/>
      <c r="S1067" s="86"/>
      <c r="T1067" s="87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T1067" s="19" t="s">
        <v>466</v>
      </c>
      <c r="AU1067" s="19" t="s">
        <v>81</v>
      </c>
    </row>
    <row r="1068" spans="1:51" s="13" customFormat="1" ht="12">
      <c r="A1068" s="13"/>
      <c r="B1068" s="233"/>
      <c r="C1068" s="234"/>
      <c r="D1068" s="228" t="s">
        <v>155</v>
      </c>
      <c r="E1068" s="235" t="s">
        <v>19</v>
      </c>
      <c r="F1068" s="236" t="s">
        <v>212</v>
      </c>
      <c r="G1068" s="234"/>
      <c r="H1068" s="235" t="s">
        <v>19</v>
      </c>
      <c r="I1068" s="237"/>
      <c r="J1068" s="234"/>
      <c r="K1068" s="234"/>
      <c r="L1068" s="238"/>
      <c r="M1068" s="239"/>
      <c r="N1068" s="240"/>
      <c r="O1068" s="240"/>
      <c r="P1068" s="240"/>
      <c r="Q1068" s="240"/>
      <c r="R1068" s="240"/>
      <c r="S1068" s="240"/>
      <c r="T1068" s="241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2" t="s">
        <v>155</v>
      </c>
      <c r="AU1068" s="242" t="s">
        <v>81</v>
      </c>
      <c r="AV1068" s="13" t="s">
        <v>79</v>
      </c>
      <c r="AW1068" s="13" t="s">
        <v>34</v>
      </c>
      <c r="AX1068" s="13" t="s">
        <v>72</v>
      </c>
      <c r="AY1068" s="242" t="s">
        <v>144</v>
      </c>
    </row>
    <row r="1069" spans="1:51" s="14" customFormat="1" ht="12">
      <c r="A1069" s="14"/>
      <c r="B1069" s="243"/>
      <c r="C1069" s="244"/>
      <c r="D1069" s="228" t="s">
        <v>155</v>
      </c>
      <c r="E1069" s="245" t="s">
        <v>19</v>
      </c>
      <c r="F1069" s="246" t="s">
        <v>79</v>
      </c>
      <c r="G1069" s="244"/>
      <c r="H1069" s="247">
        <v>1</v>
      </c>
      <c r="I1069" s="248"/>
      <c r="J1069" s="244"/>
      <c r="K1069" s="244"/>
      <c r="L1069" s="249"/>
      <c r="M1069" s="250"/>
      <c r="N1069" s="251"/>
      <c r="O1069" s="251"/>
      <c r="P1069" s="251"/>
      <c r="Q1069" s="251"/>
      <c r="R1069" s="251"/>
      <c r="S1069" s="251"/>
      <c r="T1069" s="252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3" t="s">
        <v>155</v>
      </c>
      <c r="AU1069" s="253" t="s">
        <v>81</v>
      </c>
      <c r="AV1069" s="14" t="s">
        <v>81</v>
      </c>
      <c r="AW1069" s="14" t="s">
        <v>34</v>
      </c>
      <c r="AX1069" s="14" t="s">
        <v>72</v>
      </c>
      <c r="AY1069" s="253" t="s">
        <v>144</v>
      </c>
    </row>
    <row r="1070" spans="1:51" s="15" customFormat="1" ht="12">
      <c r="A1070" s="15"/>
      <c r="B1070" s="254"/>
      <c r="C1070" s="255"/>
      <c r="D1070" s="228" t="s">
        <v>155</v>
      </c>
      <c r="E1070" s="256" t="s">
        <v>19</v>
      </c>
      <c r="F1070" s="257" t="s">
        <v>158</v>
      </c>
      <c r="G1070" s="255"/>
      <c r="H1070" s="258">
        <v>1</v>
      </c>
      <c r="I1070" s="259"/>
      <c r="J1070" s="255"/>
      <c r="K1070" s="255"/>
      <c r="L1070" s="260"/>
      <c r="M1070" s="261"/>
      <c r="N1070" s="262"/>
      <c r="O1070" s="262"/>
      <c r="P1070" s="262"/>
      <c r="Q1070" s="262"/>
      <c r="R1070" s="262"/>
      <c r="S1070" s="262"/>
      <c r="T1070" s="263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4" t="s">
        <v>155</v>
      </c>
      <c r="AU1070" s="264" t="s">
        <v>81</v>
      </c>
      <c r="AV1070" s="15" t="s">
        <v>151</v>
      </c>
      <c r="AW1070" s="15" t="s">
        <v>34</v>
      </c>
      <c r="AX1070" s="15" t="s">
        <v>79</v>
      </c>
      <c r="AY1070" s="264" t="s">
        <v>144</v>
      </c>
    </row>
    <row r="1071" spans="1:63" s="12" customFormat="1" ht="20.85" customHeight="1">
      <c r="A1071" s="12"/>
      <c r="B1071" s="199"/>
      <c r="C1071" s="200"/>
      <c r="D1071" s="201" t="s">
        <v>71</v>
      </c>
      <c r="E1071" s="213" t="s">
        <v>1004</v>
      </c>
      <c r="F1071" s="213" t="s">
        <v>1159</v>
      </c>
      <c r="G1071" s="200"/>
      <c r="H1071" s="200"/>
      <c r="I1071" s="203"/>
      <c r="J1071" s="214">
        <f>BK1071</f>
        <v>0</v>
      </c>
      <c r="K1071" s="200"/>
      <c r="L1071" s="205"/>
      <c r="M1071" s="206"/>
      <c r="N1071" s="207"/>
      <c r="O1071" s="207"/>
      <c r="P1071" s="208">
        <f>SUM(P1072:P1073)</f>
        <v>0</v>
      </c>
      <c r="Q1071" s="207"/>
      <c r="R1071" s="208">
        <f>SUM(R1072:R1073)</f>
        <v>0</v>
      </c>
      <c r="S1071" s="207"/>
      <c r="T1071" s="209">
        <f>SUM(T1072:T1073)</f>
        <v>0</v>
      </c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R1071" s="210" t="s">
        <v>79</v>
      </c>
      <c r="AT1071" s="211" t="s">
        <v>71</v>
      </c>
      <c r="AU1071" s="211" t="s">
        <v>81</v>
      </c>
      <c r="AY1071" s="210" t="s">
        <v>144</v>
      </c>
      <c r="BK1071" s="212">
        <f>SUM(BK1072:BK1073)</f>
        <v>0</v>
      </c>
    </row>
    <row r="1072" spans="1:65" s="2" customFormat="1" ht="14.4" customHeight="1">
      <c r="A1072" s="40"/>
      <c r="B1072" s="41"/>
      <c r="C1072" s="215" t="s">
        <v>1160</v>
      </c>
      <c r="D1072" s="215" t="s">
        <v>146</v>
      </c>
      <c r="E1072" s="216" t="s">
        <v>1161</v>
      </c>
      <c r="F1072" s="217" t="s">
        <v>1162</v>
      </c>
      <c r="G1072" s="218" t="s">
        <v>457</v>
      </c>
      <c r="H1072" s="219">
        <v>3188.483</v>
      </c>
      <c r="I1072" s="220"/>
      <c r="J1072" s="221">
        <f>ROUND(I1072*H1072,2)</f>
        <v>0</v>
      </c>
      <c r="K1072" s="217" t="s">
        <v>150</v>
      </c>
      <c r="L1072" s="46"/>
      <c r="M1072" s="222" t="s">
        <v>19</v>
      </c>
      <c r="N1072" s="223" t="s">
        <v>43</v>
      </c>
      <c r="O1072" s="86"/>
      <c r="P1072" s="224">
        <f>O1072*H1072</f>
        <v>0</v>
      </c>
      <c r="Q1072" s="224">
        <v>0</v>
      </c>
      <c r="R1072" s="224">
        <f>Q1072*H1072</f>
        <v>0</v>
      </c>
      <c r="S1072" s="224">
        <v>0</v>
      </c>
      <c r="T1072" s="225">
        <f>S1072*H1072</f>
        <v>0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26" t="s">
        <v>151</v>
      </c>
      <c r="AT1072" s="226" t="s">
        <v>146</v>
      </c>
      <c r="AU1072" s="226" t="s">
        <v>88</v>
      </c>
      <c r="AY1072" s="19" t="s">
        <v>144</v>
      </c>
      <c r="BE1072" s="227">
        <f>IF(N1072="základní",J1072,0)</f>
        <v>0</v>
      </c>
      <c r="BF1072" s="227">
        <f>IF(N1072="snížená",J1072,0)</f>
        <v>0</v>
      </c>
      <c r="BG1072" s="227">
        <f>IF(N1072="zákl. přenesená",J1072,0)</f>
        <v>0</v>
      </c>
      <c r="BH1072" s="227">
        <f>IF(N1072="sníž. přenesená",J1072,0)</f>
        <v>0</v>
      </c>
      <c r="BI1072" s="227">
        <f>IF(N1072="nulová",J1072,0)</f>
        <v>0</v>
      </c>
      <c r="BJ1072" s="19" t="s">
        <v>79</v>
      </c>
      <c r="BK1072" s="227">
        <f>ROUND(I1072*H1072,2)</f>
        <v>0</v>
      </c>
      <c r="BL1072" s="19" t="s">
        <v>151</v>
      </c>
      <c r="BM1072" s="226" t="s">
        <v>1163</v>
      </c>
    </row>
    <row r="1073" spans="1:47" s="2" customFormat="1" ht="12">
      <c r="A1073" s="40"/>
      <c r="B1073" s="41"/>
      <c r="C1073" s="42"/>
      <c r="D1073" s="228" t="s">
        <v>153</v>
      </c>
      <c r="E1073" s="42"/>
      <c r="F1073" s="229" t="s">
        <v>1164</v>
      </c>
      <c r="G1073" s="42"/>
      <c r="H1073" s="42"/>
      <c r="I1073" s="230"/>
      <c r="J1073" s="42"/>
      <c r="K1073" s="42"/>
      <c r="L1073" s="46"/>
      <c r="M1073" s="231"/>
      <c r="N1073" s="232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153</v>
      </c>
      <c r="AU1073" s="19" t="s">
        <v>88</v>
      </c>
    </row>
    <row r="1074" spans="1:63" s="12" customFormat="1" ht="22.8" customHeight="1">
      <c r="A1074" s="12"/>
      <c r="B1074" s="199"/>
      <c r="C1074" s="200"/>
      <c r="D1074" s="201" t="s">
        <v>71</v>
      </c>
      <c r="E1074" s="213" t="s">
        <v>1165</v>
      </c>
      <c r="F1074" s="213" t="s">
        <v>1166</v>
      </c>
      <c r="G1074" s="200"/>
      <c r="H1074" s="200"/>
      <c r="I1074" s="203"/>
      <c r="J1074" s="214">
        <f>BK1074</f>
        <v>0</v>
      </c>
      <c r="K1074" s="200"/>
      <c r="L1074" s="205"/>
      <c r="M1074" s="206"/>
      <c r="N1074" s="207"/>
      <c r="O1074" s="207"/>
      <c r="P1074" s="208">
        <f>SUM(P1075:P1136)</f>
        <v>0</v>
      </c>
      <c r="Q1074" s="207"/>
      <c r="R1074" s="208">
        <f>SUM(R1075:R1136)</f>
        <v>0</v>
      </c>
      <c r="S1074" s="207"/>
      <c r="T1074" s="209">
        <f>SUM(T1075:T1136)</f>
        <v>0</v>
      </c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R1074" s="210" t="s">
        <v>79</v>
      </c>
      <c r="AT1074" s="211" t="s">
        <v>71</v>
      </c>
      <c r="AU1074" s="211" t="s">
        <v>79</v>
      </c>
      <c r="AY1074" s="210" t="s">
        <v>144</v>
      </c>
      <c r="BK1074" s="212">
        <f>SUM(BK1075:BK1136)</f>
        <v>0</v>
      </c>
    </row>
    <row r="1075" spans="1:65" s="2" customFormat="1" ht="14.4" customHeight="1">
      <c r="A1075" s="40"/>
      <c r="B1075" s="41"/>
      <c r="C1075" s="215" t="s">
        <v>1167</v>
      </c>
      <c r="D1075" s="215" t="s">
        <v>146</v>
      </c>
      <c r="E1075" s="216" t="s">
        <v>1168</v>
      </c>
      <c r="F1075" s="217" t="s">
        <v>1169</v>
      </c>
      <c r="G1075" s="218" t="s">
        <v>457</v>
      </c>
      <c r="H1075" s="219">
        <v>255.172</v>
      </c>
      <c r="I1075" s="220"/>
      <c r="J1075" s="221">
        <f>ROUND(I1075*H1075,2)</f>
        <v>0</v>
      </c>
      <c r="K1075" s="217" t="s">
        <v>19</v>
      </c>
      <c r="L1075" s="46"/>
      <c r="M1075" s="222" t="s">
        <v>19</v>
      </c>
      <c r="N1075" s="223" t="s">
        <v>43</v>
      </c>
      <c r="O1075" s="86"/>
      <c r="P1075" s="224">
        <f>O1075*H1075</f>
        <v>0</v>
      </c>
      <c r="Q1075" s="224">
        <v>0</v>
      </c>
      <c r="R1075" s="224">
        <f>Q1075*H1075</f>
        <v>0</v>
      </c>
      <c r="S1075" s="224">
        <v>0</v>
      </c>
      <c r="T1075" s="225">
        <f>S1075*H1075</f>
        <v>0</v>
      </c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R1075" s="226" t="s">
        <v>151</v>
      </c>
      <c r="AT1075" s="226" t="s">
        <v>146</v>
      </c>
      <c r="AU1075" s="226" t="s">
        <v>81</v>
      </c>
      <c r="AY1075" s="19" t="s">
        <v>144</v>
      </c>
      <c r="BE1075" s="227">
        <f>IF(N1075="základní",J1075,0)</f>
        <v>0</v>
      </c>
      <c r="BF1075" s="227">
        <f>IF(N1075="snížená",J1075,0)</f>
        <v>0</v>
      </c>
      <c r="BG1075" s="227">
        <f>IF(N1075="zákl. přenesená",J1075,0)</f>
        <v>0</v>
      </c>
      <c r="BH1075" s="227">
        <f>IF(N1075="sníž. přenesená",J1075,0)</f>
        <v>0</v>
      </c>
      <c r="BI1075" s="227">
        <f>IF(N1075="nulová",J1075,0)</f>
        <v>0</v>
      </c>
      <c r="BJ1075" s="19" t="s">
        <v>79</v>
      </c>
      <c r="BK1075" s="227">
        <f>ROUND(I1075*H1075,2)</f>
        <v>0</v>
      </c>
      <c r="BL1075" s="19" t="s">
        <v>151</v>
      </c>
      <c r="BM1075" s="226" t="s">
        <v>1170</v>
      </c>
    </row>
    <row r="1076" spans="1:47" s="2" customFormat="1" ht="12">
      <c r="A1076" s="40"/>
      <c r="B1076" s="41"/>
      <c r="C1076" s="42"/>
      <c r="D1076" s="228" t="s">
        <v>153</v>
      </c>
      <c r="E1076" s="42"/>
      <c r="F1076" s="229" t="s">
        <v>1169</v>
      </c>
      <c r="G1076" s="42"/>
      <c r="H1076" s="42"/>
      <c r="I1076" s="230"/>
      <c r="J1076" s="42"/>
      <c r="K1076" s="42"/>
      <c r="L1076" s="46"/>
      <c r="M1076" s="231"/>
      <c r="N1076" s="232"/>
      <c r="O1076" s="86"/>
      <c r="P1076" s="86"/>
      <c r="Q1076" s="86"/>
      <c r="R1076" s="86"/>
      <c r="S1076" s="86"/>
      <c r="T1076" s="87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T1076" s="19" t="s">
        <v>153</v>
      </c>
      <c r="AU1076" s="19" t="s">
        <v>81</v>
      </c>
    </row>
    <row r="1077" spans="1:51" s="13" customFormat="1" ht="12">
      <c r="A1077" s="13"/>
      <c r="B1077" s="233"/>
      <c r="C1077" s="234"/>
      <c r="D1077" s="228" t="s">
        <v>155</v>
      </c>
      <c r="E1077" s="235" t="s">
        <v>19</v>
      </c>
      <c r="F1077" s="236" t="s">
        <v>156</v>
      </c>
      <c r="G1077" s="234"/>
      <c r="H1077" s="235" t="s">
        <v>19</v>
      </c>
      <c r="I1077" s="237"/>
      <c r="J1077" s="234"/>
      <c r="K1077" s="234"/>
      <c r="L1077" s="238"/>
      <c r="M1077" s="239"/>
      <c r="N1077" s="240"/>
      <c r="O1077" s="240"/>
      <c r="P1077" s="240"/>
      <c r="Q1077" s="240"/>
      <c r="R1077" s="240"/>
      <c r="S1077" s="240"/>
      <c r="T1077" s="24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2" t="s">
        <v>155</v>
      </c>
      <c r="AU1077" s="242" t="s">
        <v>81</v>
      </c>
      <c r="AV1077" s="13" t="s">
        <v>79</v>
      </c>
      <c r="AW1077" s="13" t="s">
        <v>34</v>
      </c>
      <c r="AX1077" s="13" t="s">
        <v>72</v>
      </c>
      <c r="AY1077" s="242" t="s">
        <v>144</v>
      </c>
    </row>
    <row r="1078" spans="1:51" s="13" customFormat="1" ht="12">
      <c r="A1078" s="13"/>
      <c r="B1078" s="233"/>
      <c r="C1078" s="234"/>
      <c r="D1078" s="228" t="s">
        <v>155</v>
      </c>
      <c r="E1078" s="235" t="s">
        <v>19</v>
      </c>
      <c r="F1078" s="236" t="s">
        <v>1171</v>
      </c>
      <c r="G1078" s="234"/>
      <c r="H1078" s="235" t="s">
        <v>19</v>
      </c>
      <c r="I1078" s="237"/>
      <c r="J1078" s="234"/>
      <c r="K1078" s="234"/>
      <c r="L1078" s="238"/>
      <c r="M1078" s="239"/>
      <c r="N1078" s="240"/>
      <c r="O1078" s="240"/>
      <c r="P1078" s="240"/>
      <c r="Q1078" s="240"/>
      <c r="R1078" s="240"/>
      <c r="S1078" s="240"/>
      <c r="T1078" s="241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2" t="s">
        <v>155</v>
      </c>
      <c r="AU1078" s="242" t="s">
        <v>81</v>
      </c>
      <c r="AV1078" s="13" t="s">
        <v>79</v>
      </c>
      <c r="AW1078" s="13" t="s">
        <v>34</v>
      </c>
      <c r="AX1078" s="13" t="s">
        <v>72</v>
      </c>
      <c r="AY1078" s="242" t="s">
        <v>144</v>
      </c>
    </row>
    <row r="1079" spans="1:51" s="14" customFormat="1" ht="12">
      <c r="A1079" s="14"/>
      <c r="B1079" s="243"/>
      <c r="C1079" s="244"/>
      <c r="D1079" s="228" t="s">
        <v>155</v>
      </c>
      <c r="E1079" s="245" t="s">
        <v>19</v>
      </c>
      <c r="F1079" s="246" t="s">
        <v>1172</v>
      </c>
      <c r="G1079" s="244"/>
      <c r="H1079" s="247">
        <v>28.125</v>
      </c>
      <c r="I1079" s="248"/>
      <c r="J1079" s="244"/>
      <c r="K1079" s="244"/>
      <c r="L1079" s="249"/>
      <c r="M1079" s="250"/>
      <c r="N1079" s="251"/>
      <c r="O1079" s="251"/>
      <c r="P1079" s="251"/>
      <c r="Q1079" s="251"/>
      <c r="R1079" s="251"/>
      <c r="S1079" s="251"/>
      <c r="T1079" s="252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53" t="s">
        <v>155</v>
      </c>
      <c r="AU1079" s="253" t="s">
        <v>81</v>
      </c>
      <c r="AV1079" s="14" t="s">
        <v>81</v>
      </c>
      <c r="AW1079" s="14" t="s">
        <v>34</v>
      </c>
      <c r="AX1079" s="14" t="s">
        <v>72</v>
      </c>
      <c r="AY1079" s="253" t="s">
        <v>144</v>
      </c>
    </row>
    <row r="1080" spans="1:51" s="14" customFormat="1" ht="12">
      <c r="A1080" s="14"/>
      <c r="B1080" s="243"/>
      <c r="C1080" s="244"/>
      <c r="D1080" s="228" t="s">
        <v>155</v>
      </c>
      <c r="E1080" s="245" t="s">
        <v>19</v>
      </c>
      <c r="F1080" s="246" t="s">
        <v>1173</v>
      </c>
      <c r="G1080" s="244"/>
      <c r="H1080" s="247">
        <v>16.807</v>
      </c>
      <c r="I1080" s="248"/>
      <c r="J1080" s="244"/>
      <c r="K1080" s="244"/>
      <c r="L1080" s="249"/>
      <c r="M1080" s="250"/>
      <c r="N1080" s="251"/>
      <c r="O1080" s="251"/>
      <c r="P1080" s="251"/>
      <c r="Q1080" s="251"/>
      <c r="R1080" s="251"/>
      <c r="S1080" s="251"/>
      <c r="T1080" s="252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3" t="s">
        <v>155</v>
      </c>
      <c r="AU1080" s="253" t="s">
        <v>81</v>
      </c>
      <c r="AV1080" s="14" t="s">
        <v>81</v>
      </c>
      <c r="AW1080" s="14" t="s">
        <v>34</v>
      </c>
      <c r="AX1080" s="14" t="s">
        <v>72</v>
      </c>
      <c r="AY1080" s="253" t="s">
        <v>144</v>
      </c>
    </row>
    <row r="1081" spans="1:51" s="13" customFormat="1" ht="12">
      <c r="A1081" s="13"/>
      <c r="B1081" s="233"/>
      <c r="C1081" s="234"/>
      <c r="D1081" s="228" t="s">
        <v>155</v>
      </c>
      <c r="E1081" s="235" t="s">
        <v>19</v>
      </c>
      <c r="F1081" s="236" t="s">
        <v>1174</v>
      </c>
      <c r="G1081" s="234"/>
      <c r="H1081" s="235" t="s">
        <v>19</v>
      </c>
      <c r="I1081" s="237"/>
      <c r="J1081" s="234"/>
      <c r="K1081" s="234"/>
      <c r="L1081" s="238"/>
      <c r="M1081" s="239"/>
      <c r="N1081" s="240"/>
      <c r="O1081" s="240"/>
      <c r="P1081" s="240"/>
      <c r="Q1081" s="240"/>
      <c r="R1081" s="240"/>
      <c r="S1081" s="240"/>
      <c r="T1081" s="241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2" t="s">
        <v>155</v>
      </c>
      <c r="AU1081" s="242" t="s">
        <v>81</v>
      </c>
      <c r="AV1081" s="13" t="s">
        <v>79</v>
      </c>
      <c r="AW1081" s="13" t="s">
        <v>34</v>
      </c>
      <c r="AX1081" s="13" t="s">
        <v>72</v>
      </c>
      <c r="AY1081" s="242" t="s">
        <v>144</v>
      </c>
    </row>
    <row r="1082" spans="1:51" s="14" customFormat="1" ht="12">
      <c r="A1082" s="14"/>
      <c r="B1082" s="243"/>
      <c r="C1082" s="244"/>
      <c r="D1082" s="228" t="s">
        <v>155</v>
      </c>
      <c r="E1082" s="245" t="s">
        <v>19</v>
      </c>
      <c r="F1082" s="246" t="s">
        <v>1175</v>
      </c>
      <c r="G1082" s="244"/>
      <c r="H1082" s="247">
        <v>24.5</v>
      </c>
      <c r="I1082" s="248"/>
      <c r="J1082" s="244"/>
      <c r="K1082" s="244"/>
      <c r="L1082" s="249"/>
      <c r="M1082" s="250"/>
      <c r="N1082" s="251"/>
      <c r="O1082" s="251"/>
      <c r="P1082" s="251"/>
      <c r="Q1082" s="251"/>
      <c r="R1082" s="251"/>
      <c r="S1082" s="251"/>
      <c r="T1082" s="252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3" t="s">
        <v>155</v>
      </c>
      <c r="AU1082" s="253" t="s">
        <v>81</v>
      </c>
      <c r="AV1082" s="14" t="s">
        <v>81</v>
      </c>
      <c r="AW1082" s="14" t="s">
        <v>34</v>
      </c>
      <c r="AX1082" s="14" t="s">
        <v>72</v>
      </c>
      <c r="AY1082" s="253" t="s">
        <v>144</v>
      </c>
    </row>
    <row r="1083" spans="1:51" s="14" customFormat="1" ht="12">
      <c r="A1083" s="14"/>
      <c r="B1083" s="243"/>
      <c r="C1083" s="244"/>
      <c r="D1083" s="228" t="s">
        <v>155</v>
      </c>
      <c r="E1083" s="245" t="s">
        <v>19</v>
      </c>
      <c r="F1083" s="246" t="s">
        <v>1176</v>
      </c>
      <c r="G1083" s="244"/>
      <c r="H1083" s="247">
        <v>67.5</v>
      </c>
      <c r="I1083" s="248"/>
      <c r="J1083" s="244"/>
      <c r="K1083" s="244"/>
      <c r="L1083" s="249"/>
      <c r="M1083" s="250"/>
      <c r="N1083" s="251"/>
      <c r="O1083" s="251"/>
      <c r="P1083" s="251"/>
      <c r="Q1083" s="251"/>
      <c r="R1083" s="251"/>
      <c r="S1083" s="251"/>
      <c r="T1083" s="252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3" t="s">
        <v>155</v>
      </c>
      <c r="AU1083" s="253" t="s">
        <v>81</v>
      </c>
      <c r="AV1083" s="14" t="s">
        <v>81</v>
      </c>
      <c r="AW1083" s="14" t="s">
        <v>34</v>
      </c>
      <c r="AX1083" s="14" t="s">
        <v>72</v>
      </c>
      <c r="AY1083" s="253" t="s">
        <v>144</v>
      </c>
    </row>
    <row r="1084" spans="1:51" s="13" customFormat="1" ht="12">
      <c r="A1084" s="13"/>
      <c r="B1084" s="233"/>
      <c r="C1084" s="234"/>
      <c r="D1084" s="228" t="s">
        <v>155</v>
      </c>
      <c r="E1084" s="235" t="s">
        <v>19</v>
      </c>
      <c r="F1084" s="236" t="s">
        <v>1177</v>
      </c>
      <c r="G1084" s="234"/>
      <c r="H1084" s="235" t="s">
        <v>19</v>
      </c>
      <c r="I1084" s="237"/>
      <c r="J1084" s="234"/>
      <c r="K1084" s="234"/>
      <c r="L1084" s="238"/>
      <c r="M1084" s="239"/>
      <c r="N1084" s="240"/>
      <c r="O1084" s="240"/>
      <c r="P1084" s="240"/>
      <c r="Q1084" s="240"/>
      <c r="R1084" s="240"/>
      <c r="S1084" s="240"/>
      <c r="T1084" s="241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42" t="s">
        <v>155</v>
      </c>
      <c r="AU1084" s="242" t="s">
        <v>81</v>
      </c>
      <c r="AV1084" s="13" t="s">
        <v>79</v>
      </c>
      <c r="AW1084" s="13" t="s">
        <v>34</v>
      </c>
      <c r="AX1084" s="13" t="s">
        <v>72</v>
      </c>
      <c r="AY1084" s="242" t="s">
        <v>144</v>
      </c>
    </row>
    <row r="1085" spans="1:51" s="14" customFormat="1" ht="12">
      <c r="A1085" s="14"/>
      <c r="B1085" s="243"/>
      <c r="C1085" s="244"/>
      <c r="D1085" s="228" t="s">
        <v>155</v>
      </c>
      <c r="E1085" s="245" t="s">
        <v>19</v>
      </c>
      <c r="F1085" s="246" t="s">
        <v>1178</v>
      </c>
      <c r="G1085" s="244"/>
      <c r="H1085" s="247">
        <v>118.24</v>
      </c>
      <c r="I1085" s="248"/>
      <c r="J1085" s="244"/>
      <c r="K1085" s="244"/>
      <c r="L1085" s="249"/>
      <c r="M1085" s="250"/>
      <c r="N1085" s="251"/>
      <c r="O1085" s="251"/>
      <c r="P1085" s="251"/>
      <c r="Q1085" s="251"/>
      <c r="R1085" s="251"/>
      <c r="S1085" s="251"/>
      <c r="T1085" s="252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3" t="s">
        <v>155</v>
      </c>
      <c r="AU1085" s="253" t="s">
        <v>81</v>
      </c>
      <c r="AV1085" s="14" t="s">
        <v>81</v>
      </c>
      <c r="AW1085" s="14" t="s">
        <v>34</v>
      </c>
      <c r="AX1085" s="14" t="s">
        <v>72</v>
      </c>
      <c r="AY1085" s="253" t="s">
        <v>144</v>
      </c>
    </row>
    <row r="1086" spans="1:51" s="15" customFormat="1" ht="12">
      <c r="A1086" s="15"/>
      <c r="B1086" s="254"/>
      <c r="C1086" s="255"/>
      <c r="D1086" s="228" t="s">
        <v>155</v>
      </c>
      <c r="E1086" s="256" t="s">
        <v>19</v>
      </c>
      <c r="F1086" s="257" t="s">
        <v>158</v>
      </c>
      <c r="G1086" s="255"/>
      <c r="H1086" s="258">
        <v>255.172</v>
      </c>
      <c r="I1086" s="259"/>
      <c r="J1086" s="255"/>
      <c r="K1086" s="255"/>
      <c r="L1086" s="260"/>
      <c r="M1086" s="261"/>
      <c r="N1086" s="262"/>
      <c r="O1086" s="262"/>
      <c r="P1086" s="262"/>
      <c r="Q1086" s="262"/>
      <c r="R1086" s="262"/>
      <c r="S1086" s="262"/>
      <c r="T1086" s="263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T1086" s="264" t="s">
        <v>155</v>
      </c>
      <c r="AU1086" s="264" t="s">
        <v>81</v>
      </c>
      <c r="AV1086" s="15" t="s">
        <v>151</v>
      </c>
      <c r="AW1086" s="15" t="s">
        <v>34</v>
      </c>
      <c r="AX1086" s="15" t="s">
        <v>79</v>
      </c>
      <c r="AY1086" s="264" t="s">
        <v>144</v>
      </c>
    </row>
    <row r="1087" spans="1:65" s="2" customFormat="1" ht="14.4" customHeight="1">
      <c r="A1087" s="40"/>
      <c r="B1087" s="41"/>
      <c r="C1087" s="215" t="s">
        <v>1179</v>
      </c>
      <c r="D1087" s="215" t="s">
        <v>146</v>
      </c>
      <c r="E1087" s="216" t="s">
        <v>1180</v>
      </c>
      <c r="F1087" s="217" t="s">
        <v>1181</v>
      </c>
      <c r="G1087" s="218" t="s">
        <v>457</v>
      </c>
      <c r="H1087" s="219">
        <v>145</v>
      </c>
      <c r="I1087" s="220"/>
      <c r="J1087" s="221">
        <f>ROUND(I1087*H1087,2)</f>
        <v>0</v>
      </c>
      <c r="K1087" s="217" t="s">
        <v>150</v>
      </c>
      <c r="L1087" s="46"/>
      <c r="M1087" s="222" t="s">
        <v>19</v>
      </c>
      <c r="N1087" s="223" t="s">
        <v>43</v>
      </c>
      <c r="O1087" s="86"/>
      <c r="P1087" s="224">
        <f>O1087*H1087</f>
        <v>0</v>
      </c>
      <c r="Q1087" s="224">
        <v>0</v>
      </c>
      <c r="R1087" s="224">
        <f>Q1087*H1087</f>
        <v>0</v>
      </c>
      <c r="S1087" s="224">
        <v>0</v>
      </c>
      <c r="T1087" s="225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26" t="s">
        <v>151</v>
      </c>
      <c r="AT1087" s="226" t="s">
        <v>146</v>
      </c>
      <c r="AU1087" s="226" t="s">
        <v>81</v>
      </c>
      <c r="AY1087" s="19" t="s">
        <v>144</v>
      </c>
      <c r="BE1087" s="227">
        <f>IF(N1087="základní",J1087,0)</f>
        <v>0</v>
      </c>
      <c r="BF1087" s="227">
        <f>IF(N1087="snížená",J1087,0)</f>
        <v>0</v>
      </c>
      <c r="BG1087" s="227">
        <f>IF(N1087="zákl. přenesená",J1087,0)</f>
        <v>0</v>
      </c>
      <c r="BH1087" s="227">
        <f>IF(N1087="sníž. přenesená",J1087,0)</f>
        <v>0</v>
      </c>
      <c r="BI1087" s="227">
        <f>IF(N1087="nulová",J1087,0)</f>
        <v>0</v>
      </c>
      <c r="BJ1087" s="19" t="s">
        <v>79</v>
      </c>
      <c r="BK1087" s="227">
        <f>ROUND(I1087*H1087,2)</f>
        <v>0</v>
      </c>
      <c r="BL1087" s="19" t="s">
        <v>151</v>
      </c>
      <c r="BM1087" s="226" t="s">
        <v>1182</v>
      </c>
    </row>
    <row r="1088" spans="1:47" s="2" customFormat="1" ht="12">
      <c r="A1088" s="40"/>
      <c r="B1088" s="41"/>
      <c r="C1088" s="42"/>
      <c r="D1088" s="228" t="s">
        <v>153</v>
      </c>
      <c r="E1088" s="42"/>
      <c r="F1088" s="229" t="s">
        <v>1183</v>
      </c>
      <c r="G1088" s="42"/>
      <c r="H1088" s="42"/>
      <c r="I1088" s="230"/>
      <c r="J1088" s="42"/>
      <c r="K1088" s="42"/>
      <c r="L1088" s="46"/>
      <c r="M1088" s="231"/>
      <c r="N1088" s="232"/>
      <c r="O1088" s="86"/>
      <c r="P1088" s="86"/>
      <c r="Q1088" s="86"/>
      <c r="R1088" s="86"/>
      <c r="S1088" s="86"/>
      <c r="T1088" s="87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T1088" s="19" t="s">
        <v>153</v>
      </c>
      <c r="AU1088" s="19" t="s">
        <v>81</v>
      </c>
    </row>
    <row r="1089" spans="1:51" s="13" customFormat="1" ht="12">
      <c r="A1089" s="13"/>
      <c r="B1089" s="233"/>
      <c r="C1089" s="234"/>
      <c r="D1089" s="228" t="s">
        <v>155</v>
      </c>
      <c r="E1089" s="235" t="s">
        <v>19</v>
      </c>
      <c r="F1089" s="236" t="s">
        <v>194</v>
      </c>
      <c r="G1089" s="234"/>
      <c r="H1089" s="235" t="s">
        <v>19</v>
      </c>
      <c r="I1089" s="237"/>
      <c r="J1089" s="234"/>
      <c r="K1089" s="234"/>
      <c r="L1089" s="238"/>
      <c r="M1089" s="239"/>
      <c r="N1089" s="240"/>
      <c r="O1089" s="240"/>
      <c r="P1089" s="240"/>
      <c r="Q1089" s="240"/>
      <c r="R1089" s="240"/>
      <c r="S1089" s="240"/>
      <c r="T1089" s="241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2" t="s">
        <v>155</v>
      </c>
      <c r="AU1089" s="242" t="s">
        <v>81</v>
      </c>
      <c r="AV1089" s="13" t="s">
        <v>79</v>
      </c>
      <c r="AW1089" s="13" t="s">
        <v>34</v>
      </c>
      <c r="AX1089" s="13" t="s">
        <v>72</v>
      </c>
      <c r="AY1089" s="242" t="s">
        <v>144</v>
      </c>
    </row>
    <row r="1090" spans="1:51" s="13" customFormat="1" ht="12">
      <c r="A1090" s="13"/>
      <c r="B1090" s="233"/>
      <c r="C1090" s="234"/>
      <c r="D1090" s="228" t="s">
        <v>155</v>
      </c>
      <c r="E1090" s="235" t="s">
        <v>19</v>
      </c>
      <c r="F1090" s="236" t="s">
        <v>1184</v>
      </c>
      <c r="G1090" s="234"/>
      <c r="H1090" s="235" t="s">
        <v>19</v>
      </c>
      <c r="I1090" s="237"/>
      <c r="J1090" s="234"/>
      <c r="K1090" s="234"/>
      <c r="L1090" s="238"/>
      <c r="M1090" s="239"/>
      <c r="N1090" s="240"/>
      <c r="O1090" s="240"/>
      <c r="P1090" s="240"/>
      <c r="Q1090" s="240"/>
      <c r="R1090" s="240"/>
      <c r="S1090" s="240"/>
      <c r="T1090" s="241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2" t="s">
        <v>155</v>
      </c>
      <c r="AU1090" s="242" t="s">
        <v>81</v>
      </c>
      <c r="AV1090" s="13" t="s">
        <v>79</v>
      </c>
      <c r="AW1090" s="13" t="s">
        <v>34</v>
      </c>
      <c r="AX1090" s="13" t="s">
        <v>72</v>
      </c>
      <c r="AY1090" s="242" t="s">
        <v>144</v>
      </c>
    </row>
    <row r="1091" spans="1:51" s="14" customFormat="1" ht="12">
      <c r="A1091" s="14"/>
      <c r="B1091" s="243"/>
      <c r="C1091" s="244"/>
      <c r="D1091" s="228" t="s">
        <v>155</v>
      </c>
      <c r="E1091" s="245" t="s">
        <v>19</v>
      </c>
      <c r="F1091" s="246" t="s">
        <v>1185</v>
      </c>
      <c r="G1091" s="244"/>
      <c r="H1091" s="247">
        <v>145</v>
      </c>
      <c r="I1091" s="248"/>
      <c r="J1091" s="244"/>
      <c r="K1091" s="244"/>
      <c r="L1091" s="249"/>
      <c r="M1091" s="250"/>
      <c r="N1091" s="251"/>
      <c r="O1091" s="251"/>
      <c r="P1091" s="251"/>
      <c r="Q1091" s="251"/>
      <c r="R1091" s="251"/>
      <c r="S1091" s="251"/>
      <c r="T1091" s="252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53" t="s">
        <v>155</v>
      </c>
      <c r="AU1091" s="253" t="s">
        <v>81</v>
      </c>
      <c r="AV1091" s="14" t="s">
        <v>81</v>
      </c>
      <c r="AW1091" s="14" t="s">
        <v>34</v>
      </c>
      <c r="AX1091" s="14" t="s">
        <v>72</v>
      </c>
      <c r="AY1091" s="253" t="s">
        <v>144</v>
      </c>
    </row>
    <row r="1092" spans="1:51" s="15" customFormat="1" ht="12">
      <c r="A1092" s="15"/>
      <c r="B1092" s="254"/>
      <c r="C1092" s="255"/>
      <c r="D1092" s="228" t="s">
        <v>155</v>
      </c>
      <c r="E1092" s="256" t="s">
        <v>19</v>
      </c>
      <c r="F1092" s="257" t="s">
        <v>158</v>
      </c>
      <c r="G1092" s="255"/>
      <c r="H1092" s="258">
        <v>145</v>
      </c>
      <c r="I1092" s="259"/>
      <c r="J1092" s="255"/>
      <c r="K1092" s="255"/>
      <c r="L1092" s="260"/>
      <c r="M1092" s="261"/>
      <c r="N1092" s="262"/>
      <c r="O1092" s="262"/>
      <c r="P1092" s="262"/>
      <c r="Q1092" s="262"/>
      <c r="R1092" s="262"/>
      <c r="S1092" s="262"/>
      <c r="T1092" s="263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64" t="s">
        <v>155</v>
      </c>
      <c r="AU1092" s="264" t="s">
        <v>81</v>
      </c>
      <c r="AV1092" s="15" t="s">
        <v>151</v>
      </c>
      <c r="AW1092" s="15" t="s">
        <v>34</v>
      </c>
      <c r="AX1092" s="15" t="s">
        <v>79</v>
      </c>
      <c r="AY1092" s="264" t="s">
        <v>144</v>
      </c>
    </row>
    <row r="1093" spans="1:65" s="2" customFormat="1" ht="14.4" customHeight="1">
      <c r="A1093" s="40"/>
      <c r="B1093" s="41"/>
      <c r="C1093" s="215" t="s">
        <v>1186</v>
      </c>
      <c r="D1093" s="215" t="s">
        <v>146</v>
      </c>
      <c r="E1093" s="216" t="s">
        <v>1187</v>
      </c>
      <c r="F1093" s="217" t="s">
        <v>1188</v>
      </c>
      <c r="G1093" s="218" t="s">
        <v>457</v>
      </c>
      <c r="H1093" s="219">
        <v>1305</v>
      </c>
      <c r="I1093" s="220"/>
      <c r="J1093" s="221">
        <f>ROUND(I1093*H1093,2)</f>
        <v>0</v>
      </c>
      <c r="K1093" s="217" t="s">
        <v>150</v>
      </c>
      <c r="L1093" s="46"/>
      <c r="M1093" s="222" t="s">
        <v>19</v>
      </c>
      <c r="N1093" s="223" t="s">
        <v>43</v>
      </c>
      <c r="O1093" s="86"/>
      <c r="P1093" s="224">
        <f>O1093*H1093</f>
        <v>0</v>
      </c>
      <c r="Q1093" s="224">
        <v>0</v>
      </c>
      <c r="R1093" s="224">
        <f>Q1093*H1093</f>
        <v>0</v>
      </c>
      <c r="S1093" s="224">
        <v>0</v>
      </c>
      <c r="T1093" s="225">
        <f>S1093*H1093</f>
        <v>0</v>
      </c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R1093" s="226" t="s">
        <v>151</v>
      </c>
      <c r="AT1093" s="226" t="s">
        <v>146</v>
      </c>
      <c r="AU1093" s="226" t="s">
        <v>81</v>
      </c>
      <c r="AY1093" s="19" t="s">
        <v>144</v>
      </c>
      <c r="BE1093" s="227">
        <f>IF(N1093="základní",J1093,0)</f>
        <v>0</v>
      </c>
      <c r="BF1093" s="227">
        <f>IF(N1093="snížená",J1093,0)</f>
        <v>0</v>
      </c>
      <c r="BG1093" s="227">
        <f>IF(N1093="zákl. přenesená",J1093,0)</f>
        <v>0</v>
      </c>
      <c r="BH1093" s="227">
        <f>IF(N1093="sníž. přenesená",J1093,0)</f>
        <v>0</v>
      </c>
      <c r="BI1093" s="227">
        <f>IF(N1093="nulová",J1093,0)</f>
        <v>0</v>
      </c>
      <c r="BJ1093" s="19" t="s">
        <v>79</v>
      </c>
      <c r="BK1093" s="227">
        <f>ROUND(I1093*H1093,2)</f>
        <v>0</v>
      </c>
      <c r="BL1093" s="19" t="s">
        <v>151</v>
      </c>
      <c r="BM1093" s="226" t="s">
        <v>1189</v>
      </c>
    </row>
    <row r="1094" spans="1:47" s="2" customFormat="1" ht="12">
      <c r="A1094" s="40"/>
      <c r="B1094" s="41"/>
      <c r="C1094" s="42"/>
      <c r="D1094" s="228" t="s">
        <v>153</v>
      </c>
      <c r="E1094" s="42"/>
      <c r="F1094" s="229" t="s">
        <v>1190</v>
      </c>
      <c r="G1094" s="42"/>
      <c r="H1094" s="42"/>
      <c r="I1094" s="230"/>
      <c r="J1094" s="42"/>
      <c r="K1094" s="42"/>
      <c r="L1094" s="46"/>
      <c r="M1094" s="231"/>
      <c r="N1094" s="232"/>
      <c r="O1094" s="86"/>
      <c r="P1094" s="86"/>
      <c r="Q1094" s="86"/>
      <c r="R1094" s="86"/>
      <c r="S1094" s="86"/>
      <c r="T1094" s="87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T1094" s="19" t="s">
        <v>153</v>
      </c>
      <c r="AU1094" s="19" t="s">
        <v>81</v>
      </c>
    </row>
    <row r="1095" spans="1:51" s="13" customFormat="1" ht="12">
      <c r="A1095" s="13"/>
      <c r="B1095" s="233"/>
      <c r="C1095" s="234"/>
      <c r="D1095" s="228" t="s">
        <v>155</v>
      </c>
      <c r="E1095" s="235" t="s">
        <v>19</v>
      </c>
      <c r="F1095" s="236" t="s">
        <v>194</v>
      </c>
      <c r="G1095" s="234"/>
      <c r="H1095" s="235" t="s">
        <v>19</v>
      </c>
      <c r="I1095" s="237"/>
      <c r="J1095" s="234"/>
      <c r="K1095" s="234"/>
      <c r="L1095" s="238"/>
      <c r="M1095" s="239"/>
      <c r="N1095" s="240"/>
      <c r="O1095" s="240"/>
      <c r="P1095" s="240"/>
      <c r="Q1095" s="240"/>
      <c r="R1095" s="240"/>
      <c r="S1095" s="240"/>
      <c r="T1095" s="241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2" t="s">
        <v>155</v>
      </c>
      <c r="AU1095" s="242" t="s">
        <v>81</v>
      </c>
      <c r="AV1095" s="13" t="s">
        <v>79</v>
      </c>
      <c r="AW1095" s="13" t="s">
        <v>34</v>
      </c>
      <c r="AX1095" s="13" t="s">
        <v>72</v>
      </c>
      <c r="AY1095" s="242" t="s">
        <v>144</v>
      </c>
    </row>
    <row r="1096" spans="1:51" s="13" customFormat="1" ht="12">
      <c r="A1096" s="13"/>
      <c r="B1096" s="233"/>
      <c r="C1096" s="234"/>
      <c r="D1096" s="228" t="s">
        <v>155</v>
      </c>
      <c r="E1096" s="235" t="s">
        <v>19</v>
      </c>
      <c r="F1096" s="236" t="s">
        <v>353</v>
      </c>
      <c r="G1096" s="234"/>
      <c r="H1096" s="235" t="s">
        <v>19</v>
      </c>
      <c r="I1096" s="237"/>
      <c r="J1096" s="234"/>
      <c r="K1096" s="234"/>
      <c r="L1096" s="238"/>
      <c r="M1096" s="239"/>
      <c r="N1096" s="240"/>
      <c r="O1096" s="240"/>
      <c r="P1096" s="240"/>
      <c r="Q1096" s="240"/>
      <c r="R1096" s="240"/>
      <c r="S1096" s="240"/>
      <c r="T1096" s="241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42" t="s">
        <v>155</v>
      </c>
      <c r="AU1096" s="242" t="s">
        <v>81</v>
      </c>
      <c r="AV1096" s="13" t="s">
        <v>79</v>
      </c>
      <c r="AW1096" s="13" t="s">
        <v>34</v>
      </c>
      <c r="AX1096" s="13" t="s">
        <v>72</v>
      </c>
      <c r="AY1096" s="242" t="s">
        <v>144</v>
      </c>
    </row>
    <row r="1097" spans="1:51" s="14" customFormat="1" ht="12">
      <c r="A1097" s="14"/>
      <c r="B1097" s="243"/>
      <c r="C1097" s="244"/>
      <c r="D1097" s="228" t="s">
        <v>155</v>
      </c>
      <c r="E1097" s="245" t="s">
        <v>19</v>
      </c>
      <c r="F1097" s="246" t="s">
        <v>1191</v>
      </c>
      <c r="G1097" s="244"/>
      <c r="H1097" s="247">
        <v>1305</v>
      </c>
      <c r="I1097" s="248"/>
      <c r="J1097" s="244"/>
      <c r="K1097" s="244"/>
      <c r="L1097" s="249"/>
      <c r="M1097" s="250"/>
      <c r="N1097" s="251"/>
      <c r="O1097" s="251"/>
      <c r="P1097" s="251"/>
      <c r="Q1097" s="251"/>
      <c r="R1097" s="251"/>
      <c r="S1097" s="251"/>
      <c r="T1097" s="252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3" t="s">
        <v>155</v>
      </c>
      <c r="AU1097" s="253" t="s">
        <v>81</v>
      </c>
      <c r="AV1097" s="14" t="s">
        <v>81</v>
      </c>
      <c r="AW1097" s="14" t="s">
        <v>34</v>
      </c>
      <c r="AX1097" s="14" t="s">
        <v>72</v>
      </c>
      <c r="AY1097" s="253" t="s">
        <v>144</v>
      </c>
    </row>
    <row r="1098" spans="1:51" s="15" customFormat="1" ht="12">
      <c r="A1098" s="15"/>
      <c r="B1098" s="254"/>
      <c r="C1098" s="255"/>
      <c r="D1098" s="228" t="s">
        <v>155</v>
      </c>
      <c r="E1098" s="256" t="s">
        <v>19</v>
      </c>
      <c r="F1098" s="257" t="s">
        <v>158</v>
      </c>
      <c r="G1098" s="255"/>
      <c r="H1098" s="258">
        <v>1305</v>
      </c>
      <c r="I1098" s="259"/>
      <c r="J1098" s="255"/>
      <c r="K1098" s="255"/>
      <c r="L1098" s="260"/>
      <c r="M1098" s="261"/>
      <c r="N1098" s="262"/>
      <c r="O1098" s="262"/>
      <c r="P1098" s="262"/>
      <c r="Q1098" s="262"/>
      <c r="R1098" s="262"/>
      <c r="S1098" s="262"/>
      <c r="T1098" s="263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64" t="s">
        <v>155</v>
      </c>
      <c r="AU1098" s="264" t="s">
        <v>81</v>
      </c>
      <c r="AV1098" s="15" t="s">
        <v>151</v>
      </c>
      <c r="AW1098" s="15" t="s">
        <v>34</v>
      </c>
      <c r="AX1098" s="15" t="s">
        <v>79</v>
      </c>
      <c r="AY1098" s="264" t="s">
        <v>144</v>
      </c>
    </row>
    <row r="1099" spans="1:65" s="2" customFormat="1" ht="14.4" customHeight="1">
      <c r="A1099" s="40"/>
      <c r="B1099" s="41"/>
      <c r="C1099" s="215" t="s">
        <v>1192</v>
      </c>
      <c r="D1099" s="215" t="s">
        <v>146</v>
      </c>
      <c r="E1099" s="216" t="s">
        <v>1193</v>
      </c>
      <c r="F1099" s="217" t="s">
        <v>1194</v>
      </c>
      <c r="G1099" s="218" t="s">
        <v>457</v>
      </c>
      <c r="H1099" s="219">
        <v>212.5</v>
      </c>
      <c r="I1099" s="220"/>
      <c r="J1099" s="221">
        <f>ROUND(I1099*H1099,2)</f>
        <v>0</v>
      </c>
      <c r="K1099" s="217" t="s">
        <v>150</v>
      </c>
      <c r="L1099" s="46"/>
      <c r="M1099" s="222" t="s">
        <v>19</v>
      </c>
      <c r="N1099" s="223" t="s">
        <v>43</v>
      </c>
      <c r="O1099" s="86"/>
      <c r="P1099" s="224">
        <f>O1099*H1099</f>
        <v>0</v>
      </c>
      <c r="Q1099" s="224">
        <v>0</v>
      </c>
      <c r="R1099" s="224">
        <f>Q1099*H1099</f>
        <v>0</v>
      </c>
      <c r="S1099" s="224">
        <v>0</v>
      </c>
      <c r="T1099" s="225">
        <f>S1099*H1099</f>
        <v>0</v>
      </c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R1099" s="226" t="s">
        <v>151</v>
      </c>
      <c r="AT1099" s="226" t="s">
        <v>146</v>
      </c>
      <c r="AU1099" s="226" t="s">
        <v>81</v>
      </c>
      <c r="AY1099" s="19" t="s">
        <v>144</v>
      </c>
      <c r="BE1099" s="227">
        <f>IF(N1099="základní",J1099,0)</f>
        <v>0</v>
      </c>
      <c r="BF1099" s="227">
        <f>IF(N1099="snížená",J1099,0)</f>
        <v>0</v>
      </c>
      <c r="BG1099" s="227">
        <f>IF(N1099="zákl. přenesená",J1099,0)</f>
        <v>0</v>
      </c>
      <c r="BH1099" s="227">
        <f>IF(N1099="sníž. přenesená",J1099,0)</f>
        <v>0</v>
      </c>
      <c r="BI1099" s="227">
        <f>IF(N1099="nulová",J1099,0)</f>
        <v>0</v>
      </c>
      <c r="BJ1099" s="19" t="s">
        <v>79</v>
      </c>
      <c r="BK1099" s="227">
        <f>ROUND(I1099*H1099,2)</f>
        <v>0</v>
      </c>
      <c r="BL1099" s="19" t="s">
        <v>151</v>
      </c>
      <c r="BM1099" s="226" t="s">
        <v>1195</v>
      </c>
    </row>
    <row r="1100" spans="1:47" s="2" customFormat="1" ht="12">
      <c r="A1100" s="40"/>
      <c r="B1100" s="41"/>
      <c r="C1100" s="42"/>
      <c r="D1100" s="228" t="s">
        <v>153</v>
      </c>
      <c r="E1100" s="42"/>
      <c r="F1100" s="229" t="s">
        <v>1196</v>
      </c>
      <c r="G1100" s="42"/>
      <c r="H1100" s="42"/>
      <c r="I1100" s="230"/>
      <c r="J1100" s="42"/>
      <c r="K1100" s="42"/>
      <c r="L1100" s="46"/>
      <c r="M1100" s="231"/>
      <c r="N1100" s="232"/>
      <c r="O1100" s="86"/>
      <c r="P1100" s="86"/>
      <c r="Q1100" s="86"/>
      <c r="R1100" s="86"/>
      <c r="S1100" s="86"/>
      <c r="T1100" s="87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T1100" s="19" t="s">
        <v>153</v>
      </c>
      <c r="AU1100" s="19" t="s">
        <v>81</v>
      </c>
    </row>
    <row r="1101" spans="1:51" s="13" customFormat="1" ht="12">
      <c r="A1101" s="13"/>
      <c r="B1101" s="233"/>
      <c r="C1101" s="234"/>
      <c r="D1101" s="228" t="s">
        <v>155</v>
      </c>
      <c r="E1101" s="235" t="s">
        <v>19</v>
      </c>
      <c r="F1101" s="236" t="s">
        <v>194</v>
      </c>
      <c r="G1101" s="234"/>
      <c r="H1101" s="235" t="s">
        <v>19</v>
      </c>
      <c r="I1101" s="237"/>
      <c r="J1101" s="234"/>
      <c r="K1101" s="234"/>
      <c r="L1101" s="238"/>
      <c r="M1101" s="239"/>
      <c r="N1101" s="240"/>
      <c r="O1101" s="240"/>
      <c r="P1101" s="240"/>
      <c r="Q1101" s="240"/>
      <c r="R1101" s="240"/>
      <c r="S1101" s="240"/>
      <c r="T1101" s="241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2" t="s">
        <v>155</v>
      </c>
      <c r="AU1101" s="242" t="s">
        <v>81</v>
      </c>
      <c r="AV1101" s="13" t="s">
        <v>79</v>
      </c>
      <c r="AW1101" s="13" t="s">
        <v>34</v>
      </c>
      <c r="AX1101" s="13" t="s">
        <v>72</v>
      </c>
      <c r="AY1101" s="242" t="s">
        <v>144</v>
      </c>
    </row>
    <row r="1102" spans="1:51" s="13" customFormat="1" ht="12">
      <c r="A1102" s="13"/>
      <c r="B1102" s="233"/>
      <c r="C1102" s="234"/>
      <c r="D1102" s="228" t="s">
        <v>155</v>
      </c>
      <c r="E1102" s="235" t="s">
        <v>19</v>
      </c>
      <c r="F1102" s="236" t="s">
        <v>1197</v>
      </c>
      <c r="G1102" s="234"/>
      <c r="H1102" s="235" t="s">
        <v>19</v>
      </c>
      <c r="I1102" s="237"/>
      <c r="J1102" s="234"/>
      <c r="K1102" s="234"/>
      <c r="L1102" s="238"/>
      <c r="M1102" s="239"/>
      <c r="N1102" s="240"/>
      <c r="O1102" s="240"/>
      <c r="P1102" s="240"/>
      <c r="Q1102" s="240"/>
      <c r="R1102" s="240"/>
      <c r="S1102" s="240"/>
      <c r="T1102" s="241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42" t="s">
        <v>155</v>
      </c>
      <c r="AU1102" s="242" t="s">
        <v>81</v>
      </c>
      <c r="AV1102" s="13" t="s">
        <v>79</v>
      </c>
      <c r="AW1102" s="13" t="s">
        <v>34</v>
      </c>
      <c r="AX1102" s="13" t="s">
        <v>72</v>
      </c>
      <c r="AY1102" s="242" t="s">
        <v>144</v>
      </c>
    </row>
    <row r="1103" spans="1:51" s="14" customFormat="1" ht="12">
      <c r="A1103" s="14"/>
      <c r="B1103" s="243"/>
      <c r="C1103" s="244"/>
      <c r="D1103" s="228" t="s">
        <v>155</v>
      </c>
      <c r="E1103" s="245" t="s">
        <v>19</v>
      </c>
      <c r="F1103" s="246" t="s">
        <v>1198</v>
      </c>
      <c r="G1103" s="244"/>
      <c r="H1103" s="247">
        <v>212.5</v>
      </c>
      <c r="I1103" s="248"/>
      <c r="J1103" s="244"/>
      <c r="K1103" s="244"/>
      <c r="L1103" s="249"/>
      <c r="M1103" s="250"/>
      <c r="N1103" s="251"/>
      <c r="O1103" s="251"/>
      <c r="P1103" s="251"/>
      <c r="Q1103" s="251"/>
      <c r="R1103" s="251"/>
      <c r="S1103" s="251"/>
      <c r="T1103" s="252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3" t="s">
        <v>155</v>
      </c>
      <c r="AU1103" s="253" t="s">
        <v>81</v>
      </c>
      <c r="AV1103" s="14" t="s">
        <v>81</v>
      </c>
      <c r="AW1103" s="14" t="s">
        <v>34</v>
      </c>
      <c r="AX1103" s="14" t="s">
        <v>72</v>
      </c>
      <c r="AY1103" s="253" t="s">
        <v>144</v>
      </c>
    </row>
    <row r="1104" spans="1:51" s="15" customFormat="1" ht="12">
      <c r="A1104" s="15"/>
      <c r="B1104" s="254"/>
      <c r="C1104" s="255"/>
      <c r="D1104" s="228" t="s">
        <v>155</v>
      </c>
      <c r="E1104" s="256" t="s">
        <v>19</v>
      </c>
      <c r="F1104" s="257" t="s">
        <v>158</v>
      </c>
      <c r="G1104" s="255"/>
      <c r="H1104" s="258">
        <v>212.5</v>
      </c>
      <c r="I1104" s="259"/>
      <c r="J1104" s="255"/>
      <c r="K1104" s="255"/>
      <c r="L1104" s="260"/>
      <c r="M1104" s="261"/>
      <c r="N1104" s="262"/>
      <c r="O1104" s="262"/>
      <c r="P1104" s="262"/>
      <c r="Q1104" s="262"/>
      <c r="R1104" s="262"/>
      <c r="S1104" s="262"/>
      <c r="T1104" s="263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T1104" s="264" t="s">
        <v>155</v>
      </c>
      <c r="AU1104" s="264" t="s">
        <v>81</v>
      </c>
      <c r="AV1104" s="15" t="s">
        <v>151</v>
      </c>
      <c r="AW1104" s="15" t="s">
        <v>34</v>
      </c>
      <c r="AX1104" s="15" t="s">
        <v>79</v>
      </c>
      <c r="AY1104" s="264" t="s">
        <v>144</v>
      </c>
    </row>
    <row r="1105" spans="1:65" s="2" customFormat="1" ht="14.4" customHeight="1">
      <c r="A1105" s="40"/>
      <c r="B1105" s="41"/>
      <c r="C1105" s="215" t="s">
        <v>1199</v>
      </c>
      <c r="D1105" s="215" t="s">
        <v>146</v>
      </c>
      <c r="E1105" s="216" t="s">
        <v>1200</v>
      </c>
      <c r="F1105" s="217" t="s">
        <v>1201</v>
      </c>
      <c r="G1105" s="218" t="s">
        <v>457</v>
      </c>
      <c r="H1105" s="219">
        <v>850</v>
      </c>
      <c r="I1105" s="220"/>
      <c r="J1105" s="221">
        <f>ROUND(I1105*H1105,2)</f>
        <v>0</v>
      </c>
      <c r="K1105" s="217" t="s">
        <v>150</v>
      </c>
      <c r="L1105" s="46"/>
      <c r="M1105" s="222" t="s">
        <v>19</v>
      </c>
      <c r="N1105" s="223" t="s">
        <v>43</v>
      </c>
      <c r="O1105" s="86"/>
      <c r="P1105" s="224">
        <f>O1105*H1105</f>
        <v>0</v>
      </c>
      <c r="Q1105" s="224">
        <v>0</v>
      </c>
      <c r="R1105" s="224">
        <f>Q1105*H1105</f>
        <v>0</v>
      </c>
      <c r="S1105" s="224">
        <v>0</v>
      </c>
      <c r="T1105" s="225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26" t="s">
        <v>151</v>
      </c>
      <c r="AT1105" s="226" t="s">
        <v>146</v>
      </c>
      <c r="AU1105" s="226" t="s">
        <v>81</v>
      </c>
      <c r="AY1105" s="19" t="s">
        <v>144</v>
      </c>
      <c r="BE1105" s="227">
        <f>IF(N1105="základní",J1105,0)</f>
        <v>0</v>
      </c>
      <c r="BF1105" s="227">
        <f>IF(N1105="snížená",J1105,0)</f>
        <v>0</v>
      </c>
      <c r="BG1105" s="227">
        <f>IF(N1105="zákl. přenesená",J1105,0)</f>
        <v>0</v>
      </c>
      <c r="BH1105" s="227">
        <f>IF(N1105="sníž. přenesená",J1105,0)</f>
        <v>0</v>
      </c>
      <c r="BI1105" s="227">
        <f>IF(N1105="nulová",J1105,0)</f>
        <v>0</v>
      </c>
      <c r="BJ1105" s="19" t="s">
        <v>79</v>
      </c>
      <c r="BK1105" s="227">
        <f>ROUND(I1105*H1105,2)</f>
        <v>0</v>
      </c>
      <c r="BL1105" s="19" t="s">
        <v>151</v>
      </c>
      <c r="BM1105" s="226" t="s">
        <v>1202</v>
      </c>
    </row>
    <row r="1106" spans="1:47" s="2" customFormat="1" ht="12">
      <c r="A1106" s="40"/>
      <c r="B1106" s="41"/>
      <c r="C1106" s="42"/>
      <c r="D1106" s="228" t="s">
        <v>153</v>
      </c>
      <c r="E1106" s="42"/>
      <c r="F1106" s="229" t="s">
        <v>1203</v>
      </c>
      <c r="G1106" s="42"/>
      <c r="H1106" s="42"/>
      <c r="I1106" s="230"/>
      <c r="J1106" s="42"/>
      <c r="K1106" s="42"/>
      <c r="L1106" s="46"/>
      <c r="M1106" s="231"/>
      <c r="N1106" s="232"/>
      <c r="O1106" s="86"/>
      <c r="P1106" s="86"/>
      <c r="Q1106" s="86"/>
      <c r="R1106" s="86"/>
      <c r="S1106" s="86"/>
      <c r="T1106" s="87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T1106" s="19" t="s">
        <v>153</v>
      </c>
      <c r="AU1106" s="19" t="s">
        <v>81</v>
      </c>
    </row>
    <row r="1107" spans="1:51" s="13" customFormat="1" ht="12">
      <c r="A1107" s="13"/>
      <c r="B1107" s="233"/>
      <c r="C1107" s="234"/>
      <c r="D1107" s="228" t="s">
        <v>155</v>
      </c>
      <c r="E1107" s="235" t="s">
        <v>19</v>
      </c>
      <c r="F1107" s="236" t="s">
        <v>194</v>
      </c>
      <c r="G1107" s="234"/>
      <c r="H1107" s="235" t="s">
        <v>19</v>
      </c>
      <c r="I1107" s="237"/>
      <c r="J1107" s="234"/>
      <c r="K1107" s="234"/>
      <c r="L1107" s="238"/>
      <c r="M1107" s="239"/>
      <c r="N1107" s="240"/>
      <c r="O1107" s="240"/>
      <c r="P1107" s="240"/>
      <c r="Q1107" s="240"/>
      <c r="R1107" s="240"/>
      <c r="S1107" s="240"/>
      <c r="T1107" s="241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42" t="s">
        <v>155</v>
      </c>
      <c r="AU1107" s="242" t="s">
        <v>81</v>
      </c>
      <c r="AV1107" s="13" t="s">
        <v>79</v>
      </c>
      <c r="AW1107" s="13" t="s">
        <v>34</v>
      </c>
      <c r="AX1107" s="13" t="s">
        <v>72</v>
      </c>
      <c r="AY1107" s="242" t="s">
        <v>144</v>
      </c>
    </row>
    <row r="1108" spans="1:51" s="13" customFormat="1" ht="12">
      <c r="A1108" s="13"/>
      <c r="B1108" s="233"/>
      <c r="C1108" s="234"/>
      <c r="D1108" s="228" t="s">
        <v>155</v>
      </c>
      <c r="E1108" s="235" t="s">
        <v>19</v>
      </c>
      <c r="F1108" s="236" t="s">
        <v>1204</v>
      </c>
      <c r="G1108" s="234"/>
      <c r="H1108" s="235" t="s">
        <v>19</v>
      </c>
      <c r="I1108" s="237"/>
      <c r="J1108" s="234"/>
      <c r="K1108" s="234"/>
      <c r="L1108" s="238"/>
      <c r="M1108" s="239"/>
      <c r="N1108" s="240"/>
      <c r="O1108" s="240"/>
      <c r="P1108" s="240"/>
      <c r="Q1108" s="240"/>
      <c r="R1108" s="240"/>
      <c r="S1108" s="240"/>
      <c r="T1108" s="241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2" t="s">
        <v>155</v>
      </c>
      <c r="AU1108" s="242" t="s">
        <v>81</v>
      </c>
      <c r="AV1108" s="13" t="s">
        <v>79</v>
      </c>
      <c r="AW1108" s="13" t="s">
        <v>34</v>
      </c>
      <c r="AX1108" s="13" t="s">
        <v>72</v>
      </c>
      <c r="AY1108" s="242" t="s">
        <v>144</v>
      </c>
    </row>
    <row r="1109" spans="1:51" s="14" customFormat="1" ht="12">
      <c r="A1109" s="14"/>
      <c r="B1109" s="243"/>
      <c r="C1109" s="244"/>
      <c r="D1109" s="228" t="s">
        <v>155</v>
      </c>
      <c r="E1109" s="245" t="s">
        <v>19</v>
      </c>
      <c r="F1109" s="246" t="s">
        <v>1205</v>
      </c>
      <c r="G1109" s="244"/>
      <c r="H1109" s="247">
        <v>850</v>
      </c>
      <c r="I1109" s="248"/>
      <c r="J1109" s="244"/>
      <c r="K1109" s="244"/>
      <c r="L1109" s="249"/>
      <c r="M1109" s="250"/>
      <c r="N1109" s="251"/>
      <c r="O1109" s="251"/>
      <c r="P1109" s="251"/>
      <c r="Q1109" s="251"/>
      <c r="R1109" s="251"/>
      <c r="S1109" s="251"/>
      <c r="T1109" s="252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3" t="s">
        <v>155</v>
      </c>
      <c r="AU1109" s="253" t="s">
        <v>81</v>
      </c>
      <c r="AV1109" s="14" t="s">
        <v>81</v>
      </c>
      <c r="AW1109" s="14" t="s">
        <v>34</v>
      </c>
      <c r="AX1109" s="14" t="s">
        <v>72</v>
      </c>
      <c r="AY1109" s="253" t="s">
        <v>144</v>
      </c>
    </row>
    <row r="1110" spans="1:51" s="15" customFormat="1" ht="12">
      <c r="A1110" s="15"/>
      <c r="B1110" s="254"/>
      <c r="C1110" s="255"/>
      <c r="D1110" s="228" t="s">
        <v>155</v>
      </c>
      <c r="E1110" s="256" t="s">
        <v>19</v>
      </c>
      <c r="F1110" s="257" t="s">
        <v>158</v>
      </c>
      <c r="G1110" s="255"/>
      <c r="H1110" s="258">
        <v>850</v>
      </c>
      <c r="I1110" s="259"/>
      <c r="J1110" s="255"/>
      <c r="K1110" s="255"/>
      <c r="L1110" s="260"/>
      <c r="M1110" s="261"/>
      <c r="N1110" s="262"/>
      <c r="O1110" s="262"/>
      <c r="P1110" s="262"/>
      <c r="Q1110" s="262"/>
      <c r="R1110" s="262"/>
      <c r="S1110" s="262"/>
      <c r="T1110" s="263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64" t="s">
        <v>155</v>
      </c>
      <c r="AU1110" s="264" t="s">
        <v>81</v>
      </c>
      <c r="AV1110" s="15" t="s">
        <v>151</v>
      </c>
      <c r="AW1110" s="15" t="s">
        <v>34</v>
      </c>
      <c r="AX1110" s="15" t="s">
        <v>79</v>
      </c>
      <c r="AY1110" s="264" t="s">
        <v>144</v>
      </c>
    </row>
    <row r="1111" spans="1:65" s="2" customFormat="1" ht="19.8" customHeight="1">
      <c r="A1111" s="40"/>
      <c r="B1111" s="41"/>
      <c r="C1111" s="215" t="s">
        <v>1206</v>
      </c>
      <c r="D1111" s="215" t="s">
        <v>146</v>
      </c>
      <c r="E1111" s="216" t="s">
        <v>1207</v>
      </c>
      <c r="F1111" s="217" t="s">
        <v>1208</v>
      </c>
      <c r="G1111" s="218" t="s">
        <v>457</v>
      </c>
      <c r="H1111" s="219">
        <v>130.942</v>
      </c>
      <c r="I1111" s="220"/>
      <c r="J1111" s="221">
        <f>ROUND(I1111*H1111,2)</f>
        <v>0</v>
      </c>
      <c r="K1111" s="217" t="s">
        <v>150</v>
      </c>
      <c r="L1111" s="46"/>
      <c r="M1111" s="222" t="s">
        <v>19</v>
      </c>
      <c r="N1111" s="223" t="s">
        <v>43</v>
      </c>
      <c r="O1111" s="86"/>
      <c r="P1111" s="224">
        <f>O1111*H1111</f>
        <v>0</v>
      </c>
      <c r="Q1111" s="224">
        <v>0</v>
      </c>
      <c r="R1111" s="224">
        <f>Q1111*H1111</f>
        <v>0</v>
      </c>
      <c r="S1111" s="224">
        <v>0</v>
      </c>
      <c r="T1111" s="225">
        <f>S1111*H1111</f>
        <v>0</v>
      </c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R1111" s="226" t="s">
        <v>151</v>
      </c>
      <c r="AT1111" s="226" t="s">
        <v>146</v>
      </c>
      <c r="AU1111" s="226" t="s">
        <v>81</v>
      </c>
      <c r="AY1111" s="19" t="s">
        <v>144</v>
      </c>
      <c r="BE1111" s="227">
        <f>IF(N1111="základní",J1111,0)</f>
        <v>0</v>
      </c>
      <c r="BF1111" s="227">
        <f>IF(N1111="snížená",J1111,0)</f>
        <v>0</v>
      </c>
      <c r="BG1111" s="227">
        <f>IF(N1111="zákl. přenesená",J1111,0)</f>
        <v>0</v>
      </c>
      <c r="BH1111" s="227">
        <f>IF(N1111="sníž. přenesená",J1111,0)</f>
        <v>0</v>
      </c>
      <c r="BI1111" s="227">
        <f>IF(N1111="nulová",J1111,0)</f>
        <v>0</v>
      </c>
      <c r="BJ1111" s="19" t="s">
        <v>79</v>
      </c>
      <c r="BK1111" s="227">
        <f>ROUND(I1111*H1111,2)</f>
        <v>0</v>
      </c>
      <c r="BL1111" s="19" t="s">
        <v>151</v>
      </c>
      <c r="BM1111" s="226" t="s">
        <v>1209</v>
      </c>
    </row>
    <row r="1112" spans="1:47" s="2" customFormat="1" ht="12">
      <c r="A1112" s="40"/>
      <c r="B1112" s="41"/>
      <c r="C1112" s="42"/>
      <c r="D1112" s="228" t="s">
        <v>153</v>
      </c>
      <c r="E1112" s="42"/>
      <c r="F1112" s="229" t="s">
        <v>1210</v>
      </c>
      <c r="G1112" s="42"/>
      <c r="H1112" s="42"/>
      <c r="I1112" s="230"/>
      <c r="J1112" s="42"/>
      <c r="K1112" s="42"/>
      <c r="L1112" s="46"/>
      <c r="M1112" s="231"/>
      <c r="N1112" s="232"/>
      <c r="O1112" s="86"/>
      <c r="P1112" s="86"/>
      <c r="Q1112" s="86"/>
      <c r="R1112" s="86"/>
      <c r="S1112" s="86"/>
      <c r="T1112" s="87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T1112" s="19" t="s">
        <v>153</v>
      </c>
      <c r="AU1112" s="19" t="s">
        <v>81</v>
      </c>
    </row>
    <row r="1113" spans="1:51" s="13" customFormat="1" ht="12">
      <c r="A1113" s="13"/>
      <c r="B1113" s="233"/>
      <c r="C1113" s="234"/>
      <c r="D1113" s="228" t="s">
        <v>155</v>
      </c>
      <c r="E1113" s="235" t="s">
        <v>19</v>
      </c>
      <c r="F1113" s="236" t="s">
        <v>212</v>
      </c>
      <c r="G1113" s="234"/>
      <c r="H1113" s="235" t="s">
        <v>19</v>
      </c>
      <c r="I1113" s="237"/>
      <c r="J1113" s="234"/>
      <c r="K1113" s="234"/>
      <c r="L1113" s="238"/>
      <c r="M1113" s="239"/>
      <c r="N1113" s="240"/>
      <c r="O1113" s="240"/>
      <c r="P1113" s="240"/>
      <c r="Q1113" s="240"/>
      <c r="R1113" s="240"/>
      <c r="S1113" s="240"/>
      <c r="T1113" s="241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2" t="s">
        <v>155</v>
      </c>
      <c r="AU1113" s="242" t="s">
        <v>81</v>
      </c>
      <c r="AV1113" s="13" t="s">
        <v>79</v>
      </c>
      <c r="AW1113" s="13" t="s">
        <v>34</v>
      </c>
      <c r="AX1113" s="13" t="s">
        <v>72</v>
      </c>
      <c r="AY1113" s="242" t="s">
        <v>144</v>
      </c>
    </row>
    <row r="1114" spans="1:51" s="14" customFormat="1" ht="12">
      <c r="A1114" s="14"/>
      <c r="B1114" s="243"/>
      <c r="C1114" s="244"/>
      <c r="D1114" s="228" t="s">
        <v>155</v>
      </c>
      <c r="E1114" s="245" t="s">
        <v>19</v>
      </c>
      <c r="F1114" s="246" t="s">
        <v>1211</v>
      </c>
      <c r="G1114" s="244"/>
      <c r="H1114" s="247">
        <v>72.818</v>
      </c>
      <c r="I1114" s="248"/>
      <c r="J1114" s="244"/>
      <c r="K1114" s="244"/>
      <c r="L1114" s="249"/>
      <c r="M1114" s="250"/>
      <c r="N1114" s="251"/>
      <c r="O1114" s="251"/>
      <c r="P1114" s="251"/>
      <c r="Q1114" s="251"/>
      <c r="R1114" s="251"/>
      <c r="S1114" s="251"/>
      <c r="T1114" s="252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3" t="s">
        <v>155</v>
      </c>
      <c r="AU1114" s="253" t="s">
        <v>81</v>
      </c>
      <c r="AV1114" s="14" t="s">
        <v>81</v>
      </c>
      <c r="AW1114" s="14" t="s">
        <v>34</v>
      </c>
      <c r="AX1114" s="14" t="s">
        <v>72</v>
      </c>
      <c r="AY1114" s="253" t="s">
        <v>144</v>
      </c>
    </row>
    <row r="1115" spans="1:51" s="14" customFormat="1" ht="12">
      <c r="A1115" s="14"/>
      <c r="B1115" s="243"/>
      <c r="C1115" s="244"/>
      <c r="D1115" s="228" t="s">
        <v>155</v>
      </c>
      <c r="E1115" s="245" t="s">
        <v>19</v>
      </c>
      <c r="F1115" s="246" t="s">
        <v>1212</v>
      </c>
      <c r="G1115" s="244"/>
      <c r="H1115" s="247">
        <v>55.275</v>
      </c>
      <c r="I1115" s="248"/>
      <c r="J1115" s="244"/>
      <c r="K1115" s="244"/>
      <c r="L1115" s="249"/>
      <c r="M1115" s="250"/>
      <c r="N1115" s="251"/>
      <c r="O1115" s="251"/>
      <c r="P1115" s="251"/>
      <c r="Q1115" s="251"/>
      <c r="R1115" s="251"/>
      <c r="S1115" s="251"/>
      <c r="T1115" s="252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3" t="s">
        <v>155</v>
      </c>
      <c r="AU1115" s="253" t="s">
        <v>81</v>
      </c>
      <c r="AV1115" s="14" t="s">
        <v>81</v>
      </c>
      <c r="AW1115" s="14" t="s">
        <v>34</v>
      </c>
      <c r="AX1115" s="14" t="s">
        <v>72</v>
      </c>
      <c r="AY1115" s="253" t="s">
        <v>144</v>
      </c>
    </row>
    <row r="1116" spans="1:51" s="14" customFormat="1" ht="12">
      <c r="A1116" s="14"/>
      <c r="B1116" s="243"/>
      <c r="C1116" s="244"/>
      <c r="D1116" s="228" t="s">
        <v>155</v>
      </c>
      <c r="E1116" s="245" t="s">
        <v>19</v>
      </c>
      <c r="F1116" s="246" t="s">
        <v>1213</v>
      </c>
      <c r="G1116" s="244"/>
      <c r="H1116" s="247">
        <v>2.849</v>
      </c>
      <c r="I1116" s="248"/>
      <c r="J1116" s="244"/>
      <c r="K1116" s="244"/>
      <c r="L1116" s="249"/>
      <c r="M1116" s="250"/>
      <c r="N1116" s="251"/>
      <c r="O1116" s="251"/>
      <c r="P1116" s="251"/>
      <c r="Q1116" s="251"/>
      <c r="R1116" s="251"/>
      <c r="S1116" s="251"/>
      <c r="T1116" s="252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3" t="s">
        <v>155</v>
      </c>
      <c r="AU1116" s="253" t="s">
        <v>81</v>
      </c>
      <c r="AV1116" s="14" t="s">
        <v>81</v>
      </c>
      <c r="AW1116" s="14" t="s">
        <v>34</v>
      </c>
      <c r="AX1116" s="14" t="s">
        <v>72</v>
      </c>
      <c r="AY1116" s="253" t="s">
        <v>144</v>
      </c>
    </row>
    <row r="1117" spans="1:51" s="15" customFormat="1" ht="12">
      <c r="A1117" s="15"/>
      <c r="B1117" s="254"/>
      <c r="C1117" s="255"/>
      <c r="D1117" s="228" t="s">
        <v>155</v>
      </c>
      <c r="E1117" s="256" t="s">
        <v>19</v>
      </c>
      <c r="F1117" s="257" t="s">
        <v>158</v>
      </c>
      <c r="G1117" s="255"/>
      <c r="H1117" s="258">
        <v>130.94199999999998</v>
      </c>
      <c r="I1117" s="259"/>
      <c r="J1117" s="255"/>
      <c r="K1117" s="255"/>
      <c r="L1117" s="260"/>
      <c r="M1117" s="261"/>
      <c r="N1117" s="262"/>
      <c r="O1117" s="262"/>
      <c r="P1117" s="262"/>
      <c r="Q1117" s="262"/>
      <c r="R1117" s="262"/>
      <c r="S1117" s="262"/>
      <c r="T1117" s="263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T1117" s="264" t="s">
        <v>155</v>
      </c>
      <c r="AU1117" s="264" t="s">
        <v>81</v>
      </c>
      <c r="AV1117" s="15" t="s">
        <v>151</v>
      </c>
      <c r="AW1117" s="15" t="s">
        <v>34</v>
      </c>
      <c r="AX1117" s="15" t="s">
        <v>79</v>
      </c>
      <c r="AY1117" s="264" t="s">
        <v>144</v>
      </c>
    </row>
    <row r="1118" spans="1:65" s="2" customFormat="1" ht="12">
      <c r="A1118" s="40"/>
      <c r="B1118" s="41"/>
      <c r="C1118" s="215" t="s">
        <v>1214</v>
      </c>
      <c r="D1118" s="215" t="s">
        <v>146</v>
      </c>
      <c r="E1118" s="216" t="s">
        <v>1215</v>
      </c>
      <c r="F1118" s="217" t="s">
        <v>459</v>
      </c>
      <c r="G1118" s="218" t="s">
        <v>457</v>
      </c>
      <c r="H1118" s="219">
        <v>145</v>
      </c>
      <c r="I1118" s="220"/>
      <c r="J1118" s="221">
        <f>ROUND(I1118*H1118,2)</f>
        <v>0</v>
      </c>
      <c r="K1118" s="217" t="s">
        <v>150</v>
      </c>
      <c r="L1118" s="46"/>
      <c r="M1118" s="222" t="s">
        <v>19</v>
      </c>
      <c r="N1118" s="223" t="s">
        <v>43</v>
      </c>
      <c r="O1118" s="86"/>
      <c r="P1118" s="224">
        <f>O1118*H1118</f>
        <v>0</v>
      </c>
      <c r="Q1118" s="224">
        <v>0</v>
      </c>
      <c r="R1118" s="224">
        <f>Q1118*H1118</f>
        <v>0</v>
      </c>
      <c r="S1118" s="224">
        <v>0</v>
      </c>
      <c r="T1118" s="225">
        <f>S1118*H1118</f>
        <v>0</v>
      </c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R1118" s="226" t="s">
        <v>151</v>
      </c>
      <c r="AT1118" s="226" t="s">
        <v>146</v>
      </c>
      <c r="AU1118" s="226" t="s">
        <v>81</v>
      </c>
      <c r="AY1118" s="19" t="s">
        <v>144</v>
      </c>
      <c r="BE1118" s="227">
        <f>IF(N1118="základní",J1118,0)</f>
        <v>0</v>
      </c>
      <c r="BF1118" s="227">
        <f>IF(N1118="snížená",J1118,0)</f>
        <v>0</v>
      </c>
      <c r="BG1118" s="227">
        <f>IF(N1118="zákl. přenesená",J1118,0)</f>
        <v>0</v>
      </c>
      <c r="BH1118" s="227">
        <f>IF(N1118="sníž. přenesená",J1118,0)</f>
        <v>0</v>
      </c>
      <c r="BI1118" s="227">
        <f>IF(N1118="nulová",J1118,0)</f>
        <v>0</v>
      </c>
      <c r="BJ1118" s="19" t="s">
        <v>79</v>
      </c>
      <c r="BK1118" s="227">
        <f>ROUND(I1118*H1118,2)</f>
        <v>0</v>
      </c>
      <c r="BL1118" s="19" t="s">
        <v>151</v>
      </c>
      <c r="BM1118" s="226" t="s">
        <v>1216</v>
      </c>
    </row>
    <row r="1119" spans="1:47" s="2" customFormat="1" ht="12">
      <c r="A1119" s="40"/>
      <c r="B1119" s="41"/>
      <c r="C1119" s="42"/>
      <c r="D1119" s="228" t="s">
        <v>153</v>
      </c>
      <c r="E1119" s="42"/>
      <c r="F1119" s="229" t="s">
        <v>459</v>
      </c>
      <c r="G1119" s="42"/>
      <c r="H1119" s="42"/>
      <c r="I1119" s="230"/>
      <c r="J1119" s="42"/>
      <c r="K1119" s="42"/>
      <c r="L1119" s="46"/>
      <c r="M1119" s="231"/>
      <c r="N1119" s="232"/>
      <c r="O1119" s="86"/>
      <c r="P1119" s="86"/>
      <c r="Q1119" s="86"/>
      <c r="R1119" s="86"/>
      <c r="S1119" s="86"/>
      <c r="T1119" s="87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T1119" s="19" t="s">
        <v>153</v>
      </c>
      <c r="AU1119" s="19" t="s">
        <v>81</v>
      </c>
    </row>
    <row r="1120" spans="1:51" s="13" customFormat="1" ht="12">
      <c r="A1120" s="13"/>
      <c r="B1120" s="233"/>
      <c r="C1120" s="234"/>
      <c r="D1120" s="228" t="s">
        <v>155</v>
      </c>
      <c r="E1120" s="235" t="s">
        <v>19</v>
      </c>
      <c r="F1120" s="236" t="s">
        <v>212</v>
      </c>
      <c r="G1120" s="234"/>
      <c r="H1120" s="235" t="s">
        <v>19</v>
      </c>
      <c r="I1120" s="237"/>
      <c r="J1120" s="234"/>
      <c r="K1120" s="234"/>
      <c r="L1120" s="238"/>
      <c r="M1120" s="239"/>
      <c r="N1120" s="240"/>
      <c r="O1120" s="240"/>
      <c r="P1120" s="240"/>
      <c r="Q1120" s="240"/>
      <c r="R1120" s="240"/>
      <c r="S1120" s="240"/>
      <c r="T1120" s="241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2" t="s">
        <v>155</v>
      </c>
      <c r="AU1120" s="242" t="s">
        <v>81</v>
      </c>
      <c r="AV1120" s="13" t="s">
        <v>79</v>
      </c>
      <c r="AW1120" s="13" t="s">
        <v>34</v>
      </c>
      <c r="AX1120" s="13" t="s">
        <v>72</v>
      </c>
      <c r="AY1120" s="242" t="s">
        <v>144</v>
      </c>
    </row>
    <row r="1121" spans="1:51" s="14" customFormat="1" ht="12">
      <c r="A1121" s="14"/>
      <c r="B1121" s="243"/>
      <c r="C1121" s="244"/>
      <c r="D1121" s="228" t="s">
        <v>155</v>
      </c>
      <c r="E1121" s="245" t="s">
        <v>19</v>
      </c>
      <c r="F1121" s="246" t="s">
        <v>1217</v>
      </c>
      <c r="G1121" s="244"/>
      <c r="H1121" s="247">
        <v>145</v>
      </c>
      <c r="I1121" s="248"/>
      <c r="J1121" s="244"/>
      <c r="K1121" s="244"/>
      <c r="L1121" s="249"/>
      <c r="M1121" s="250"/>
      <c r="N1121" s="251"/>
      <c r="O1121" s="251"/>
      <c r="P1121" s="251"/>
      <c r="Q1121" s="251"/>
      <c r="R1121" s="251"/>
      <c r="S1121" s="251"/>
      <c r="T1121" s="252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3" t="s">
        <v>155</v>
      </c>
      <c r="AU1121" s="253" t="s">
        <v>81</v>
      </c>
      <c r="AV1121" s="14" t="s">
        <v>81</v>
      </c>
      <c r="AW1121" s="14" t="s">
        <v>34</v>
      </c>
      <c r="AX1121" s="14" t="s">
        <v>72</v>
      </c>
      <c r="AY1121" s="253" t="s">
        <v>144</v>
      </c>
    </row>
    <row r="1122" spans="1:51" s="15" customFormat="1" ht="12">
      <c r="A1122" s="15"/>
      <c r="B1122" s="254"/>
      <c r="C1122" s="255"/>
      <c r="D1122" s="228" t="s">
        <v>155</v>
      </c>
      <c r="E1122" s="256" t="s">
        <v>19</v>
      </c>
      <c r="F1122" s="257" t="s">
        <v>158</v>
      </c>
      <c r="G1122" s="255"/>
      <c r="H1122" s="258">
        <v>145</v>
      </c>
      <c r="I1122" s="259"/>
      <c r="J1122" s="255"/>
      <c r="K1122" s="255"/>
      <c r="L1122" s="260"/>
      <c r="M1122" s="261"/>
      <c r="N1122" s="262"/>
      <c r="O1122" s="262"/>
      <c r="P1122" s="262"/>
      <c r="Q1122" s="262"/>
      <c r="R1122" s="262"/>
      <c r="S1122" s="262"/>
      <c r="T1122" s="263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T1122" s="264" t="s">
        <v>155</v>
      </c>
      <c r="AU1122" s="264" t="s">
        <v>81</v>
      </c>
      <c r="AV1122" s="15" t="s">
        <v>151</v>
      </c>
      <c r="AW1122" s="15" t="s">
        <v>34</v>
      </c>
      <c r="AX1122" s="15" t="s">
        <v>79</v>
      </c>
      <c r="AY1122" s="264" t="s">
        <v>144</v>
      </c>
    </row>
    <row r="1123" spans="1:65" s="2" customFormat="1" ht="14.4" customHeight="1">
      <c r="A1123" s="40"/>
      <c r="B1123" s="41"/>
      <c r="C1123" s="215" t="s">
        <v>927</v>
      </c>
      <c r="D1123" s="215" t="s">
        <v>146</v>
      </c>
      <c r="E1123" s="216" t="s">
        <v>1218</v>
      </c>
      <c r="F1123" s="217" t="s">
        <v>1219</v>
      </c>
      <c r="G1123" s="218" t="s">
        <v>457</v>
      </c>
      <c r="H1123" s="219">
        <v>130.942</v>
      </c>
      <c r="I1123" s="220"/>
      <c r="J1123" s="221">
        <f>ROUND(I1123*H1123,2)</f>
        <v>0</v>
      </c>
      <c r="K1123" s="217" t="s">
        <v>150</v>
      </c>
      <c r="L1123" s="46"/>
      <c r="M1123" s="222" t="s">
        <v>19</v>
      </c>
      <c r="N1123" s="223" t="s">
        <v>43</v>
      </c>
      <c r="O1123" s="86"/>
      <c r="P1123" s="224">
        <f>O1123*H1123</f>
        <v>0</v>
      </c>
      <c r="Q1123" s="224">
        <v>0</v>
      </c>
      <c r="R1123" s="224">
        <f>Q1123*H1123</f>
        <v>0</v>
      </c>
      <c r="S1123" s="224">
        <v>0</v>
      </c>
      <c r="T1123" s="225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26" t="s">
        <v>151</v>
      </c>
      <c r="AT1123" s="226" t="s">
        <v>146</v>
      </c>
      <c r="AU1123" s="226" t="s">
        <v>81</v>
      </c>
      <c r="AY1123" s="19" t="s">
        <v>144</v>
      </c>
      <c r="BE1123" s="227">
        <f>IF(N1123="základní",J1123,0)</f>
        <v>0</v>
      </c>
      <c r="BF1123" s="227">
        <f>IF(N1123="snížená",J1123,0)</f>
        <v>0</v>
      </c>
      <c r="BG1123" s="227">
        <f>IF(N1123="zákl. přenesená",J1123,0)</f>
        <v>0</v>
      </c>
      <c r="BH1123" s="227">
        <f>IF(N1123="sníž. přenesená",J1123,0)</f>
        <v>0</v>
      </c>
      <c r="BI1123" s="227">
        <f>IF(N1123="nulová",J1123,0)</f>
        <v>0</v>
      </c>
      <c r="BJ1123" s="19" t="s">
        <v>79</v>
      </c>
      <c r="BK1123" s="227">
        <f>ROUND(I1123*H1123,2)</f>
        <v>0</v>
      </c>
      <c r="BL1123" s="19" t="s">
        <v>151</v>
      </c>
      <c r="BM1123" s="226" t="s">
        <v>1220</v>
      </c>
    </row>
    <row r="1124" spans="1:47" s="2" customFormat="1" ht="12">
      <c r="A1124" s="40"/>
      <c r="B1124" s="41"/>
      <c r="C1124" s="42"/>
      <c r="D1124" s="228" t="s">
        <v>153</v>
      </c>
      <c r="E1124" s="42"/>
      <c r="F1124" s="229" t="s">
        <v>1221</v>
      </c>
      <c r="G1124" s="42"/>
      <c r="H1124" s="42"/>
      <c r="I1124" s="230"/>
      <c r="J1124" s="42"/>
      <c r="K1124" s="42"/>
      <c r="L1124" s="46"/>
      <c r="M1124" s="231"/>
      <c r="N1124" s="232"/>
      <c r="O1124" s="86"/>
      <c r="P1124" s="86"/>
      <c r="Q1124" s="86"/>
      <c r="R1124" s="86"/>
      <c r="S1124" s="86"/>
      <c r="T1124" s="87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T1124" s="19" t="s">
        <v>153</v>
      </c>
      <c r="AU1124" s="19" t="s">
        <v>81</v>
      </c>
    </row>
    <row r="1125" spans="1:51" s="13" customFormat="1" ht="12">
      <c r="A1125" s="13"/>
      <c r="B1125" s="233"/>
      <c r="C1125" s="234"/>
      <c r="D1125" s="228" t="s">
        <v>155</v>
      </c>
      <c r="E1125" s="235" t="s">
        <v>19</v>
      </c>
      <c r="F1125" s="236" t="s">
        <v>1009</v>
      </c>
      <c r="G1125" s="234"/>
      <c r="H1125" s="235" t="s">
        <v>19</v>
      </c>
      <c r="I1125" s="237"/>
      <c r="J1125" s="234"/>
      <c r="K1125" s="234"/>
      <c r="L1125" s="238"/>
      <c r="M1125" s="239"/>
      <c r="N1125" s="240"/>
      <c r="O1125" s="240"/>
      <c r="P1125" s="240"/>
      <c r="Q1125" s="240"/>
      <c r="R1125" s="240"/>
      <c r="S1125" s="240"/>
      <c r="T1125" s="241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2" t="s">
        <v>155</v>
      </c>
      <c r="AU1125" s="242" t="s">
        <v>81</v>
      </c>
      <c r="AV1125" s="13" t="s">
        <v>79</v>
      </c>
      <c r="AW1125" s="13" t="s">
        <v>34</v>
      </c>
      <c r="AX1125" s="13" t="s">
        <v>72</v>
      </c>
      <c r="AY1125" s="242" t="s">
        <v>144</v>
      </c>
    </row>
    <row r="1126" spans="1:51" s="13" customFormat="1" ht="12">
      <c r="A1126" s="13"/>
      <c r="B1126" s="233"/>
      <c r="C1126" s="234"/>
      <c r="D1126" s="228" t="s">
        <v>155</v>
      </c>
      <c r="E1126" s="235" t="s">
        <v>19</v>
      </c>
      <c r="F1126" s="236" t="s">
        <v>1222</v>
      </c>
      <c r="G1126" s="234"/>
      <c r="H1126" s="235" t="s">
        <v>19</v>
      </c>
      <c r="I1126" s="237"/>
      <c r="J1126" s="234"/>
      <c r="K1126" s="234"/>
      <c r="L1126" s="238"/>
      <c r="M1126" s="239"/>
      <c r="N1126" s="240"/>
      <c r="O1126" s="240"/>
      <c r="P1126" s="240"/>
      <c r="Q1126" s="240"/>
      <c r="R1126" s="240"/>
      <c r="S1126" s="240"/>
      <c r="T1126" s="241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2" t="s">
        <v>155</v>
      </c>
      <c r="AU1126" s="242" t="s">
        <v>81</v>
      </c>
      <c r="AV1126" s="13" t="s">
        <v>79</v>
      </c>
      <c r="AW1126" s="13" t="s">
        <v>34</v>
      </c>
      <c r="AX1126" s="13" t="s">
        <v>72</v>
      </c>
      <c r="AY1126" s="242" t="s">
        <v>144</v>
      </c>
    </row>
    <row r="1127" spans="1:51" s="14" customFormat="1" ht="12">
      <c r="A1127" s="14"/>
      <c r="B1127" s="243"/>
      <c r="C1127" s="244"/>
      <c r="D1127" s="228" t="s">
        <v>155</v>
      </c>
      <c r="E1127" s="245" t="s">
        <v>19</v>
      </c>
      <c r="F1127" s="246" t="s">
        <v>1211</v>
      </c>
      <c r="G1127" s="244"/>
      <c r="H1127" s="247">
        <v>72.818</v>
      </c>
      <c r="I1127" s="248"/>
      <c r="J1127" s="244"/>
      <c r="K1127" s="244"/>
      <c r="L1127" s="249"/>
      <c r="M1127" s="250"/>
      <c r="N1127" s="251"/>
      <c r="O1127" s="251"/>
      <c r="P1127" s="251"/>
      <c r="Q1127" s="251"/>
      <c r="R1127" s="251"/>
      <c r="S1127" s="251"/>
      <c r="T1127" s="252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3" t="s">
        <v>155</v>
      </c>
      <c r="AU1127" s="253" t="s">
        <v>81</v>
      </c>
      <c r="AV1127" s="14" t="s">
        <v>81</v>
      </c>
      <c r="AW1127" s="14" t="s">
        <v>34</v>
      </c>
      <c r="AX1127" s="14" t="s">
        <v>72</v>
      </c>
      <c r="AY1127" s="253" t="s">
        <v>144</v>
      </c>
    </row>
    <row r="1128" spans="1:51" s="14" customFormat="1" ht="12">
      <c r="A1128" s="14"/>
      <c r="B1128" s="243"/>
      <c r="C1128" s="244"/>
      <c r="D1128" s="228" t="s">
        <v>155</v>
      </c>
      <c r="E1128" s="245" t="s">
        <v>19</v>
      </c>
      <c r="F1128" s="246" t="s">
        <v>1212</v>
      </c>
      <c r="G1128" s="244"/>
      <c r="H1128" s="247">
        <v>55.275</v>
      </c>
      <c r="I1128" s="248"/>
      <c r="J1128" s="244"/>
      <c r="K1128" s="244"/>
      <c r="L1128" s="249"/>
      <c r="M1128" s="250"/>
      <c r="N1128" s="251"/>
      <c r="O1128" s="251"/>
      <c r="P1128" s="251"/>
      <c r="Q1128" s="251"/>
      <c r="R1128" s="251"/>
      <c r="S1128" s="251"/>
      <c r="T1128" s="252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53" t="s">
        <v>155</v>
      </c>
      <c r="AU1128" s="253" t="s">
        <v>81</v>
      </c>
      <c r="AV1128" s="14" t="s">
        <v>81</v>
      </c>
      <c r="AW1128" s="14" t="s">
        <v>34</v>
      </c>
      <c r="AX1128" s="14" t="s">
        <v>72</v>
      </c>
      <c r="AY1128" s="253" t="s">
        <v>144</v>
      </c>
    </row>
    <row r="1129" spans="1:51" s="14" customFormat="1" ht="12">
      <c r="A1129" s="14"/>
      <c r="B1129" s="243"/>
      <c r="C1129" s="244"/>
      <c r="D1129" s="228" t="s">
        <v>155</v>
      </c>
      <c r="E1129" s="245" t="s">
        <v>19</v>
      </c>
      <c r="F1129" s="246" t="s">
        <v>1213</v>
      </c>
      <c r="G1129" s="244"/>
      <c r="H1129" s="247">
        <v>2.849</v>
      </c>
      <c r="I1129" s="248"/>
      <c r="J1129" s="244"/>
      <c r="K1129" s="244"/>
      <c r="L1129" s="249"/>
      <c r="M1129" s="250"/>
      <c r="N1129" s="251"/>
      <c r="O1129" s="251"/>
      <c r="P1129" s="251"/>
      <c r="Q1129" s="251"/>
      <c r="R1129" s="251"/>
      <c r="S1129" s="251"/>
      <c r="T1129" s="252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53" t="s">
        <v>155</v>
      </c>
      <c r="AU1129" s="253" t="s">
        <v>81</v>
      </c>
      <c r="AV1129" s="14" t="s">
        <v>81</v>
      </c>
      <c r="AW1129" s="14" t="s">
        <v>34</v>
      </c>
      <c r="AX1129" s="14" t="s">
        <v>72</v>
      </c>
      <c r="AY1129" s="253" t="s">
        <v>144</v>
      </c>
    </row>
    <row r="1130" spans="1:51" s="15" customFormat="1" ht="12">
      <c r="A1130" s="15"/>
      <c r="B1130" s="254"/>
      <c r="C1130" s="255"/>
      <c r="D1130" s="228" t="s">
        <v>155</v>
      </c>
      <c r="E1130" s="256" t="s">
        <v>19</v>
      </c>
      <c r="F1130" s="257" t="s">
        <v>158</v>
      </c>
      <c r="G1130" s="255"/>
      <c r="H1130" s="258">
        <v>130.942</v>
      </c>
      <c r="I1130" s="259"/>
      <c r="J1130" s="255"/>
      <c r="K1130" s="255"/>
      <c r="L1130" s="260"/>
      <c r="M1130" s="261"/>
      <c r="N1130" s="262"/>
      <c r="O1130" s="262"/>
      <c r="P1130" s="262"/>
      <c r="Q1130" s="262"/>
      <c r="R1130" s="262"/>
      <c r="S1130" s="262"/>
      <c r="T1130" s="263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64" t="s">
        <v>155</v>
      </c>
      <c r="AU1130" s="264" t="s">
        <v>81</v>
      </c>
      <c r="AV1130" s="15" t="s">
        <v>151</v>
      </c>
      <c r="AW1130" s="15" t="s">
        <v>34</v>
      </c>
      <c r="AX1130" s="15" t="s">
        <v>79</v>
      </c>
      <c r="AY1130" s="264" t="s">
        <v>144</v>
      </c>
    </row>
    <row r="1131" spans="1:65" s="2" customFormat="1" ht="14.4" customHeight="1">
      <c r="A1131" s="40"/>
      <c r="B1131" s="41"/>
      <c r="C1131" s="215" t="s">
        <v>1223</v>
      </c>
      <c r="D1131" s="215" t="s">
        <v>146</v>
      </c>
      <c r="E1131" s="216" t="s">
        <v>1224</v>
      </c>
      <c r="F1131" s="217" t="s">
        <v>1225</v>
      </c>
      <c r="G1131" s="218" t="s">
        <v>457</v>
      </c>
      <c r="H1131" s="219">
        <v>1178.478</v>
      </c>
      <c r="I1131" s="220"/>
      <c r="J1131" s="221">
        <f>ROUND(I1131*H1131,2)</f>
        <v>0</v>
      </c>
      <c r="K1131" s="217" t="s">
        <v>150</v>
      </c>
      <c r="L1131" s="46"/>
      <c r="M1131" s="222" t="s">
        <v>19</v>
      </c>
      <c r="N1131" s="223" t="s">
        <v>43</v>
      </c>
      <c r="O1131" s="86"/>
      <c r="P1131" s="224">
        <f>O1131*H1131</f>
        <v>0</v>
      </c>
      <c r="Q1131" s="224">
        <v>0</v>
      </c>
      <c r="R1131" s="224">
        <f>Q1131*H1131</f>
        <v>0</v>
      </c>
      <c r="S1131" s="224">
        <v>0</v>
      </c>
      <c r="T1131" s="225">
        <f>S1131*H1131</f>
        <v>0</v>
      </c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R1131" s="226" t="s">
        <v>151</v>
      </c>
      <c r="AT1131" s="226" t="s">
        <v>146</v>
      </c>
      <c r="AU1131" s="226" t="s">
        <v>81</v>
      </c>
      <c r="AY1131" s="19" t="s">
        <v>144</v>
      </c>
      <c r="BE1131" s="227">
        <f>IF(N1131="základní",J1131,0)</f>
        <v>0</v>
      </c>
      <c r="BF1131" s="227">
        <f>IF(N1131="snížená",J1131,0)</f>
        <v>0</v>
      </c>
      <c r="BG1131" s="227">
        <f>IF(N1131="zákl. přenesená",J1131,0)</f>
        <v>0</v>
      </c>
      <c r="BH1131" s="227">
        <f>IF(N1131="sníž. přenesená",J1131,0)</f>
        <v>0</v>
      </c>
      <c r="BI1131" s="227">
        <f>IF(N1131="nulová",J1131,0)</f>
        <v>0</v>
      </c>
      <c r="BJ1131" s="19" t="s">
        <v>79</v>
      </c>
      <c r="BK1131" s="227">
        <f>ROUND(I1131*H1131,2)</f>
        <v>0</v>
      </c>
      <c r="BL1131" s="19" t="s">
        <v>151</v>
      </c>
      <c r="BM1131" s="226" t="s">
        <v>1226</v>
      </c>
    </row>
    <row r="1132" spans="1:47" s="2" customFormat="1" ht="12">
      <c r="A1132" s="40"/>
      <c r="B1132" s="41"/>
      <c r="C1132" s="42"/>
      <c r="D1132" s="228" t="s">
        <v>153</v>
      </c>
      <c r="E1132" s="42"/>
      <c r="F1132" s="229" t="s">
        <v>1227</v>
      </c>
      <c r="G1132" s="42"/>
      <c r="H1132" s="42"/>
      <c r="I1132" s="230"/>
      <c r="J1132" s="42"/>
      <c r="K1132" s="42"/>
      <c r="L1132" s="46"/>
      <c r="M1132" s="231"/>
      <c r="N1132" s="232"/>
      <c r="O1132" s="86"/>
      <c r="P1132" s="86"/>
      <c r="Q1132" s="86"/>
      <c r="R1132" s="86"/>
      <c r="S1132" s="86"/>
      <c r="T1132" s="87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T1132" s="19" t="s">
        <v>153</v>
      </c>
      <c r="AU1132" s="19" t="s">
        <v>81</v>
      </c>
    </row>
    <row r="1133" spans="1:51" s="13" customFormat="1" ht="12">
      <c r="A1133" s="13"/>
      <c r="B1133" s="233"/>
      <c r="C1133" s="234"/>
      <c r="D1133" s="228" t="s">
        <v>155</v>
      </c>
      <c r="E1133" s="235" t="s">
        <v>19</v>
      </c>
      <c r="F1133" s="236" t="s">
        <v>1009</v>
      </c>
      <c r="G1133" s="234"/>
      <c r="H1133" s="235" t="s">
        <v>19</v>
      </c>
      <c r="I1133" s="237"/>
      <c r="J1133" s="234"/>
      <c r="K1133" s="234"/>
      <c r="L1133" s="238"/>
      <c r="M1133" s="239"/>
      <c r="N1133" s="240"/>
      <c r="O1133" s="240"/>
      <c r="P1133" s="240"/>
      <c r="Q1133" s="240"/>
      <c r="R1133" s="240"/>
      <c r="S1133" s="240"/>
      <c r="T1133" s="241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2" t="s">
        <v>155</v>
      </c>
      <c r="AU1133" s="242" t="s">
        <v>81</v>
      </c>
      <c r="AV1133" s="13" t="s">
        <v>79</v>
      </c>
      <c r="AW1133" s="13" t="s">
        <v>34</v>
      </c>
      <c r="AX1133" s="13" t="s">
        <v>72</v>
      </c>
      <c r="AY1133" s="242" t="s">
        <v>144</v>
      </c>
    </row>
    <row r="1134" spans="1:51" s="13" customFormat="1" ht="12">
      <c r="A1134" s="13"/>
      <c r="B1134" s="233"/>
      <c r="C1134" s="234"/>
      <c r="D1134" s="228" t="s">
        <v>155</v>
      </c>
      <c r="E1134" s="235" t="s">
        <v>19</v>
      </c>
      <c r="F1134" s="236" t="s">
        <v>353</v>
      </c>
      <c r="G1134" s="234"/>
      <c r="H1134" s="235" t="s">
        <v>19</v>
      </c>
      <c r="I1134" s="237"/>
      <c r="J1134" s="234"/>
      <c r="K1134" s="234"/>
      <c r="L1134" s="238"/>
      <c r="M1134" s="239"/>
      <c r="N1134" s="240"/>
      <c r="O1134" s="240"/>
      <c r="P1134" s="240"/>
      <c r="Q1134" s="240"/>
      <c r="R1134" s="240"/>
      <c r="S1134" s="240"/>
      <c r="T1134" s="241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42" t="s">
        <v>155</v>
      </c>
      <c r="AU1134" s="242" t="s">
        <v>81</v>
      </c>
      <c r="AV1134" s="13" t="s">
        <v>79</v>
      </c>
      <c r="AW1134" s="13" t="s">
        <v>34</v>
      </c>
      <c r="AX1134" s="13" t="s">
        <v>72</v>
      </c>
      <c r="AY1134" s="242" t="s">
        <v>144</v>
      </c>
    </row>
    <row r="1135" spans="1:51" s="14" customFormat="1" ht="12">
      <c r="A1135" s="14"/>
      <c r="B1135" s="243"/>
      <c r="C1135" s="244"/>
      <c r="D1135" s="228" t="s">
        <v>155</v>
      </c>
      <c r="E1135" s="245" t="s">
        <v>19</v>
      </c>
      <c r="F1135" s="246" t="s">
        <v>1228</v>
      </c>
      <c r="G1135" s="244"/>
      <c r="H1135" s="247">
        <v>1178.478</v>
      </c>
      <c r="I1135" s="248"/>
      <c r="J1135" s="244"/>
      <c r="K1135" s="244"/>
      <c r="L1135" s="249"/>
      <c r="M1135" s="250"/>
      <c r="N1135" s="251"/>
      <c r="O1135" s="251"/>
      <c r="P1135" s="251"/>
      <c r="Q1135" s="251"/>
      <c r="R1135" s="251"/>
      <c r="S1135" s="251"/>
      <c r="T1135" s="252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3" t="s">
        <v>155</v>
      </c>
      <c r="AU1135" s="253" t="s">
        <v>81</v>
      </c>
      <c r="AV1135" s="14" t="s">
        <v>81</v>
      </c>
      <c r="AW1135" s="14" t="s">
        <v>34</v>
      </c>
      <c r="AX1135" s="14" t="s">
        <v>72</v>
      </c>
      <c r="AY1135" s="253" t="s">
        <v>144</v>
      </c>
    </row>
    <row r="1136" spans="1:51" s="15" customFormat="1" ht="12">
      <c r="A1136" s="15"/>
      <c r="B1136" s="254"/>
      <c r="C1136" s="255"/>
      <c r="D1136" s="228" t="s">
        <v>155</v>
      </c>
      <c r="E1136" s="256" t="s">
        <v>19</v>
      </c>
      <c r="F1136" s="257" t="s">
        <v>158</v>
      </c>
      <c r="G1136" s="255"/>
      <c r="H1136" s="258">
        <v>1178.478</v>
      </c>
      <c r="I1136" s="259"/>
      <c r="J1136" s="255"/>
      <c r="K1136" s="255"/>
      <c r="L1136" s="260"/>
      <c r="M1136" s="261"/>
      <c r="N1136" s="262"/>
      <c r="O1136" s="262"/>
      <c r="P1136" s="262"/>
      <c r="Q1136" s="262"/>
      <c r="R1136" s="262"/>
      <c r="S1136" s="262"/>
      <c r="T1136" s="263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64" t="s">
        <v>155</v>
      </c>
      <c r="AU1136" s="264" t="s">
        <v>81</v>
      </c>
      <c r="AV1136" s="15" t="s">
        <v>151</v>
      </c>
      <c r="AW1136" s="15" t="s">
        <v>34</v>
      </c>
      <c r="AX1136" s="15" t="s">
        <v>79</v>
      </c>
      <c r="AY1136" s="264" t="s">
        <v>144</v>
      </c>
    </row>
    <row r="1137" spans="1:63" s="12" customFormat="1" ht="25.9" customHeight="1">
      <c r="A1137" s="12"/>
      <c r="B1137" s="199"/>
      <c r="C1137" s="200"/>
      <c r="D1137" s="201" t="s">
        <v>71</v>
      </c>
      <c r="E1137" s="202" t="s">
        <v>1229</v>
      </c>
      <c r="F1137" s="202" t="s">
        <v>1230</v>
      </c>
      <c r="G1137" s="200"/>
      <c r="H1137" s="200"/>
      <c r="I1137" s="203"/>
      <c r="J1137" s="204">
        <f>BK1137</f>
        <v>0</v>
      </c>
      <c r="K1137" s="200"/>
      <c r="L1137" s="205"/>
      <c r="M1137" s="206"/>
      <c r="N1137" s="207"/>
      <c r="O1137" s="207"/>
      <c r="P1137" s="208">
        <f>P1138+P1194+P1202</f>
        <v>0</v>
      </c>
      <c r="Q1137" s="207"/>
      <c r="R1137" s="208">
        <f>R1138+R1194+R1202</f>
        <v>0.28421128000000007</v>
      </c>
      <c r="S1137" s="207"/>
      <c r="T1137" s="209">
        <f>T1138+T1194+T1202</f>
        <v>0</v>
      </c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R1137" s="210" t="s">
        <v>81</v>
      </c>
      <c r="AT1137" s="211" t="s">
        <v>71</v>
      </c>
      <c r="AU1137" s="211" t="s">
        <v>72</v>
      </c>
      <c r="AY1137" s="210" t="s">
        <v>144</v>
      </c>
      <c r="BK1137" s="212">
        <f>BK1138+BK1194+BK1202</f>
        <v>0</v>
      </c>
    </row>
    <row r="1138" spans="1:63" s="12" customFormat="1" ht="22.8" customHeight="1">
      <c r="A1138" s="12"/>
      <c r="B1138" s="199"/>
      <c r="C1138" s="200"/>
      <c r="D1138" s="201" t="s">
        <v>71</v>
      </c>
      <c r="E1138" s="213" t="s">
        <v>1231</v>
      </c>
      <c r="F1138" s="213" t="s">
        <v>1232</v>
      </c>
      <c r="G1138" s="200"/>
      <c r="H1138" s="200"/>
      <c r="I1138" s="203"/>
      <c r="J1138" s="214">
        <f>BK1138</f>
        <v>0</v>
      </c>
      <c r="K1138" s="200"/>
      <c r="L1138" s="205"/>
      <c r="M1138" s="206"/>
      <c r="N1138" s="207"/>
      <c r="O1138" s="207"/>
      <c r="P1138" s="208">
        <f>SUM(P1139:P1193)</f>
        <v>0</v>
      </c>
      <c r="Q1138" s="207"/>
      <c r="R1138" s="208">
        <f>SUM(R1139:R1193)</f>
        <v>0.25956100000000004</v>
      </c>
      <c r="S1138" s="207"/>
      <c r="T1138" s="209">
        <f>SUM(T1139:T1193)</f>
        <v>0</v>
      </c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R1138" s="210" t="s">
        <v>81</v>
      </c>
      <c r="AT1138" s="211" t="s">
        <v>71</v>
      </c>
      <c r="AU1138" s="211" t="s">
        <v>79</v>
      </c>
      <c r="AY1138" s="210" t="s">
        <v>144</v>
      </c>
      <c r="BK1138" s="212">
        <f>SUM(BK1139:BK1193)</f>
        <v>0</v>
      </c>
    </row>
    <row r="1139" spans="1:65" s="2" customFormat="1" ht="14.4" customHeight="1">
      <c r="A1139" s="40"/>
      <c r="B1139" s="41"/>
      <c r="C1139" s="215" t="s">
        <v>1233</v>
      </c>
      <c r="D1139" s="215" t="s">
        <v>146</v>
      </c>
      <c r="E1139" s="216" t="s">
        <v>1234</v>
      </c>
      <c r="F1139" s="217" t="s">
        <v>1235</v>
      </c>
      <c r="G1139" s="218" t="s">
        <v>161</v>
      </c>
      <c r="H1139" s="219">
        <v>3.5</v>
      </c>
      <c r="I1139" s="220"/>
      <c r="J1139" s="221">
        <f>ROUND(I1139*H1139,2)</f>
        <v>0</v>
      </c>
      <c r="K1139" s="217" t="s">
        <v>150</v>
      </c>
      <c r="L1139" s="46"/>
      <c r="M1139" s="222" t="s">
        <v>19</v>
      </c>
      <c r="N1139" s="223" t="s">
        <v>43</v>
      </c>
      <c r="O1139" s="86"/>
      <c r="P1139" s="224">
        <f>O1139*H1139</f>
        <v>0</v>
      </c>
      <c r="Q1139" s="224">
        <v>0</v>
      </c>
      <c r="R1139" s="224">
        <f>Q1139*H1139</f>
        <v>0</v>
      </c>
      <c r="S1139" s="224">
        <v>0</v>
      </c>
      <c r="T1139" s="225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26" t="s">
        <v>282</v>
      </c>
      <c r="AT1139" s="226" t="s">
        <v>146</v>
      </c>
      <c r="AU1139" s="226" t="s">
        <v>81</v>
      </c>
      <c r="AY1139" s="19" t="s">
        <v>144</v>
      </c>
      <c r="BE1139" s="227">
        <f>IF(N1139="základní",J1139,0)</f>
        <v>0</v>
      </c>
      <c r="BF1139" s="227">
        <f>IF(N1139="snížená",J1139,0)</f>
        <v>0</v>
      </c>
      <c r="BG1139" s="227">
        <f>IF(N1139="zákl. přenesená",J1139,0)</f>
        <v>0</v>
      </c>
      <c r="BH1139" s="227">
        <f>IF(N1139="sníž. přenesená",J1139,0)</f>
        <v>0</v>
      </c>
      <c r="BI1139" s="227">
        <f>IF(N1139="nulová",J1139,0)</f>
        <v>0</v>
      </c>
      <c r="BJ1139" s="19" t="s">
        <v>79</v>
      </c>
      <c r="BK1139" s="227">
        <f>ROUND(I1139*H1139,2)</f>
        <v>0</v>
      </c>
      <c r="BL1139" s="19" t="s">
        <v>282</v>
      </c>
      <c r="BM1139" s="226" t="s">
        <v>1236</v>
      </c>
    </row>
    <row r="1140" spans="1:47" s="2" customFormat="1" ht="12">
      <c r="A1140" s="40"/>
      <c r="B1140" s="41"/>
      <c r="C1140" s="42"/>
      <c r="D1140" s="228" t="s">
        <v>153</v>
      </c>
      <c r="E1140" s="42"/>
      <c r="F1140" s="229" t="s">
        <v>1237</v>
      </c>
      <c r="G1140" s="42"/>
      <c r="H1140" s="42"/>
      <c r="I1140" s="230"/>
      <c r="J1140" s="42"/>
      <c r="K1140" s="42"/>
      <c r="L1140" s="46"/>
      <c r="M1140" s="231"/>
      <c r="N1140" s="232"/>
      <c r="O1140" s="86"/>
      <c r="P1140" s="86"/>
      <c r="Q1140" s="86"/>
      <c r="R1140" s="86"/>
      <c r="S1140" s="86"/>
      <c r="T1140" s="87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T1140" s="19" t="s">
        <v>153</v>
      </c>
      <c r="AU1140" s="19" t="s">
        <v>81</v>
      </c>
    </row>
    <row r="1141" spans="1:51" s="13" customFormat="1" ht="12">
      <c r="A1141" s="13"/>
      <c r="B1141" s="233"/>
      <c r="C1141" s="234"/>
      <c r="D1141" s="228" t="s">
        <v>155</v>
      </c>
      <c r="E1141" s="235" t="s">
        <v>19</v>
      </c>
      <c r="F1141" s="236" t="s">
        <v>567</v>
      </c>
      <c r="G1141" s="234"/>
      <c r="H1141" s="235" t="s">
        <v>19</v>
      </c>
      <c r="I1141" s="237"/>
      <c r="J1141" s="234"/>
      <c r="K1141" s="234"/>
      <c r="L1141" s="238"/>
      <c r="M1141" s="239"/>
      <c r="N1141" s="240"/>
      <c r="O1141" s="240"/>
      <c r="P1141" s="240"/>
      <c r="Q1141" s="240"/>
      <c r="R1141" s="240"/>
      <c r="S1141" s="240"/>
      <c r="T1141" s="241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2" t="s">
        <v>155</v>
      </c>
      <c r="AU1141" s="242" t="s">
        <v>81</v>
      </c>
      <c r="AV1141" s="13" t="s">
        <v>79</v>
      </c>
      <c r="AW1141" s="13" t="s">
        <v>34</v>
      </c>
      <c r="AX1141" s="13" t="s">
        <v>72</v>
      </c>
      <c r="AY1141" s="242" t="s">
        <v>144</v>
      </c>
    </row>
    <row r="1142" spans="1:51" s="13" customFormat="1" ht="12">
      <c r="A1142" s="13"/>
      <c r="B1142" s="233"/>
      <c r="C1142" s="234"/>
      <c r="D1142" s="228" t="s">
        <v>155</v>
      </c>
      <c r="E1142" s="235" t="s">
        <v>19</v>
      </c>
      <c r="F1142" s="236" t="s">
        <v>1238</v>
      </c>
      <c r="G1142" s="234"/>
      <c r="H1142" s="235" t="s">
        <v>19</v>
      </c>
      <c r="I1142" s="237"/>
      <c r="J1142" s="234"/>
      <c r="K1142" s="234"/>
      <c r="L1142" s="238"/>
      <c r="M1142" s="239"/>
      <c r="N1142" s="240"/>
      <c r="O1142" s="240"/>
      <c r="P1142" s="240"/>
      <c r="Q1142" s="240"/>
      <c r="R1142" s="240"/>
      <c r="S1142" s="240"/>
      <c r="T1142" s="241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42" t="s">
        <v>155</v>
      </c>
      <c r="AU1142" s="242" t="s">
        <v>81</v>
      </c>
      <c r="AV1142" s="13" t="s">
        <v>79</v>
      </c>
      <c r="AW1142" s="13" t="s">
        <v>34</v>
      </c>
      <c r="AX1142" s="13" t="s">
        <v>72</v>
      </c>
      <c r="AY1142" s="242" t="s">
        <v>144</v>
      </c>
    </row>
    <row r="1143" spans="1:51" s="14" customFormat="1" ht="12">
      <c r="A1143" s="14"/>
      <c r="B1143" s="243"/>
      <c r="C1143" s="244"/>
      <c r="D1143" s="228" t="s">
        <v>155</v>
      </c>
      <c r="E1143" s="245" t="s">
        <v>19</v>
      </c>
      <c r="F1143" s="246" t="s">
        <v>1239</v>
      </c>
      <c r="G1143" s="244"/>
      <c r="H1143" s="247">
        <v>3.5</v>
      </c>
      <c r="I1143" s="248"/>
      <c r="J1143" s="244"/>
      <c r="K1143" s="244"/>
      <c r="L1143" s="249"/>
      <c r="M1143" s="250"/>
      <c r="N1143" s="251"/>
      <c r="O1143" s="251"/>
      <c r="P1143" s="251"/>
      <c r="Q1143" s="251"/>
      <c r="R1143" s="251"/>
      <c r="S1143" s="251"/>
      <c r="T1143" s="252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3" t="s">
        <v>155</v>
      </c>
      <c r="AU1143" s="253" t="s">
        <v>81</v>
      </c>
      <c r="AV1143" s="14" t="s">
        <v>81</v>
      </c>
      <c r="AW1143" s="14" t="s">
        <v>34</v>
      </c>
      <c r="AX1143" s="14" t="s">
        <v>72</v>
      </c>
      <c r="AY1143" s="253" t="s">
        <v>144</v>
      </c>
    </row>
    <row r="1144" spans="1:51" s="15" customFormat="1" ht="12">
      <c r="A1144" s="15"/>
      <c r="B1144" s="254"/>
      <c r="C1144" s="255"/>
      <c r="D1144" s="228" t="s">
        <v>155</v>
      </c>
      <c r="E1144" s="256" t="s">
        <v>19</v>
      </c>
      <c r="F1144" s="257" t="s">
        <v>158</v>
      </c>
      <c r="G1144" s="255"/>
      <c r="H1144" s="258">
        <v>3.5</v>
      </c>
      <c r="I1144" s="259"/>
      <c r="J1144" s="255"/>
      <c r="K1144" s="255"/>
      <c r="L1144" s="260"/>
      <c r="M1144" s="261"/>
      <c r="N1144" s="262"/>
      <c r="O1144" s="262"/>
      <c r="P1144" s="262"/>
      <c r="Q1144" s="262"/>
      <c r="R1144" s="262"/>
      <c r="S1144" s="262"/>
      <c r="T1144" s="263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64" t="s">
        <v>155</v>
      </c>
      <c r="AU1144" s="264" t="s">
        <v>81</v>
      </c>
      <c r="AV1144" s="15" t="s">
        <v>151</v>
      </c>
      <c r="AW1144" s="15" t="s">
        <v>34</v>
      </c>
      <c r="AX1144" s="15" t="s">
        <v>79</v>
      </c>
      <c r="AY1144" s="264" t="s">
        <v>144</v>
      </c>
    </row>
    <row r="1145" spans="1:65" s="2" customFormat="1" ht="14.4" customHeight="1">
      <c r="A1145" s="40"/>
      <c r="B1145" s="41"/>
      <c r="C1145" s="277" t="s">
        <v>1240</v>
      </c>
      <c r="D1145" s="277" t="s">
        <v>492</v>
      </c>
      <c r="E1145" s="278" t="s">
        <v>1241</v>
      </c>
      <c r="F1145" s="279" t="s">
        <v>1242</v>
      </c>
      <c r="G1145" s="280" t="s">
        <v>161</v>
      </c>
      <c r="H1145" s="281">
        <v>1</v>
      </c>
      <c r="I1145" s="282"/>
      <c r="J1145" s="283">
        <f>ROUND(I1145*H1145,2)</f>
        <v>0</v>
      </c>
      <c r="K1145" s="279" t="s">
        <v>150</v>
      </c>
      <c r="L1145" s="284"/>
      <c r="M1145" s="285" t="s">
        <v>19</v>
      </c>
      <c r="N1145" s="286" t="s">
        <v>43</v>
      </c>
      <c r="O1145" s="86"/>
      <c r="P1145" s="224">
        <f>O1145*H1145</f>
        <v>0</v>
      </c>
      <c r="Q1145" s="224">
        <v>0.0192</v>
      </c>
      <c r="R1145" s="224">
        <f>Q1145*H1145</f>
        <v>0.0192</v>
      </c>
      <c r="S1145" s="224">
        <v>0</v>
      </c>
      <c r="T1145" s="225">
        <f>S1145*H1145</f>
        <v>0</v>
      </c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R1145" s="226" t="s">
        <v>407</v>
      </c>
      <c r="AT1145" s="226" t="s">
        <v>492</v>
      </c>
      <c r="AU1145" s="226" t="s">
        <v>81</v>
      </c>
      <c r="AY1145" s="19" t="s">
        <v>144</v>
      </c>
      <c r="BE1145" s="227">
        <f>IF(N1145="základní",J1145,0)</f>
        <v>0</v>
      </c>
      <c r="BF1145" s="227">
        <f>IF(N1145="snížená",J1145,0)</f>
        <v>0</v>
      </c>
      <c r="BG1145" s="227">
        <f>IF(N1145="zákl. přenesená",J1145,0)</f>
        <v>0</v>
      </c>
      <c r="BH1145" s="227">
        <f>IF(N1145="sníž. přenesená",J1145,0)</f>
        <v>0</v>
      </c>
      <c r="BI1145" s="227">
        <f>IF(N1145="nulová",J1145,0)</f>
        <v>0</v>
      </c>
      <c r="BJ1145" s="19" t="s">
        <v>79</v>
      </c>
      <c r="BK1145" s="227">
        <f>ROUND(I1145*H1145,2)</f>
        <v>0</v>
      </c>
      <c r="BL1145" s="19" t="s">
        <v>282</v>
      </c>
      <c r="BM1145" s="226" t="s">
        <v>1243</v>
      </c>
    </row>
    <row r="1146" spans="1:47" s="2" customFormat="1" ht="12">
      <c r="A1146" s="40"/>
      <c r="B1146" s="41"/>
      <c r="C1146" s="42"/>
      <c r="D1146" s="228" t="s">
        <v>153</v>
      </c>
      <c r="E1146" s="42"/>
      <c r="F1146" s="229" t="s">
        <v>1242</v>
      </c>
      <c r="G1146" s="42"/>
      <c r="H1146" s="42"/>
      <c r="I1146" s="230"/>
      <c r="J1146" s="42"/>
      <c r="K1146" s="42"/>
      <c r="L1146" s="46"/>
      <c r="M1146" s="231"/>
      <c r="N1146" s="232"/>
      <c r="O1146" s="86"/>
      <c r="P1146" s="86"/>
      <c r="Q1146" s="86"/>
      <c r="R1146" s="86"/>
      <c r="S1146" s="86"/>
      <c r="T1146" s="87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T1146" s="19" t="s">
        <v>153</v>
      </c>
      <c r="AU1146" s="19" t="s">
        <v>81</v>
      </c>
    </row>
    <row r="1147" spans="1:51" s="13" customFormat="1" ht="12">
      <c r="A1147" s="13"/>
      <c r="B1147" s="233"/>
      <c r="C1147" s="234"/>
      <c r="D1147" s="228" t="s">
        <v>155</v>
      </c>
      <c r="E1147" s="235" t="s">
        <v>19</v>
      </c>
      <c r="F1147" s="236" t="s">
        <v>1244</v>
      </c>
      <c r="G1147" s="234"/>
      <c r="H1147" s="235" t="s">
        <v>19</v>
      </c>
      <c r="I1147" s="237"/>
      <c r="J1147" s="234"/>
      <c r="K1147" s="234"/>
      <c r="L1147" s="238"/>
      <c r="M1147" s="239"/>
      <c r="N1147" s="240"/>
      <c r="O1147" s="240"/>
      <c r="P1147" s="240"/>
      <c r="Q1147" s="240"/>
      <c r="R1147" s="240"/>
      <c r="S1147" s="240"/>
      <c r="T1147" s="241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42" t="s">
        <v>155</v>
      </c>
      <c r="AU1147" s="242" t="s">
        <v>81</v>
      </c>
      <c r="AV1147" s="13" t="s">
        <v>79</v>
      </c>
      <c r="AW1147" s="13" t="s">
        <v>34</v>
      </c>
      <c r="AX1147" s="13" t="s">
        <v>72</v>
      </c>
      <c r="AY1147" s="242" t="s">
        <v>144</v>
      </c>
    </row>
    <row r="1148" spans="1:51" s="14" customFormat="1" ht="12">
      <c r="A1148" s="14"/>
      <c r="B1148" s="243"/>
      <c r="C1148" s="244"/>
      <c r="D1148" s="228" t="s">
        <v>155</v>
      </c>
      <c r="E1148" s="245" t="s">
        <v>19</v>
      </c>
      <c r="F1148" s="246" t="s">
        <v>79</v>
      </c>
      <c r="G1148" s="244"/>
      <c r="H1148" s="247">
        <v>1</v>
      </c>
      <c r="I1148" s="248"/>
      <c r="J1148" s="244"/>
      <c r="K1148" s="244"/>
      <c r="L1148" s="249"/>
      <c r="M1148" s="250"/>
      <c r="N1148" s="251"/>
      <c r="O1148" s="251"/>
      <c r="P1148" s="251"/>
      <c r="Q1148" s="251"/>
      <c r="R1148" s="251"/>
      <c r="S1148" s="251"/>
      <c r="T1148" s="252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3" t="s">
        <v>155</v>
      </c>
      <c r="AU1148" s="253" t="s">
        <v>81</v>
      </c>
      <c r="AV1148" s="14" t="s">
        <v>81</v>
      </c>
      <c r="AW1148" s="14" t="s">
        <v>34</v>
      </c>
      <c r="AX1148" s="14" t="s">
        <v>72</v>
      </c>
      <c r="AY1148" s="253" t="s">
        <v>144</v>
      </c>
    </row>
    <row r="1149" spans="1:51" s="15" customFormat="1" ht="12">
      <c r="A1149" s="15"/>
      <c r="B1149" s="254"/>
      <c r="C1149" s="255"/>
      <c r="D1149" s="228" t="s">
        <v>155</v>
      </c>
      <c r="E1149" s="256" t="s">
        <v>19</v>
      </c>
      <c r="F1149" s="257" t="s">
        <v>158</v>
      </c>
      <c r="G1149" s="255"/>
      <c r="H1149" s="258">
        <v>1</v>
      </c>
      <c r="I1149" s="259"/>
      <c r="J1149" s="255"/>
      <c r="K1149" s="255"/>
      <c r="L1149" s="260"/>
      <c r="M1149" s="261"/>
      <c r="N1149" s="262"/>
      <c r="O1149" s="262"/>
      <c r="P1149" s="262"/>
      <c r="Q1149" s="262"/>
      <c r="R1149" s="262"/>
      <c r="S1149" s="262"/>
      <c r="T1149" s="263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T1149" s="264" t="s">
        <v>155</v>
      </c>
      <c r="AU1149" s="264" t="s">
        <v>81</v>
      </c>
      <c r="AV1149" s="15" t="s">
        <v>151</v>
      </c>
      <c r="AW1149" s="15" t="s">
        <v>34</v>
      </c>
      <c r="AX1149" s="15" t="s">
        <v>79</v>
      </c>
      <c r="AY1149" s="264" t="s">
        <v>144</v>
      </c>
    </row>
    <row r="1150" spans="1:65" s="2" customFormat="1" ht="14.4" customHeight="1">
      <c r="A1150" s="40"/>
      <c r="B1150" s="41"/>
      <c r="C1150" s="215" t="s">
        <v>1245</v>
      </c>
      <c r="D1150" s="215" t="s">
        <v>146</v>
      </c>
      <c r="E1150" s="216" t="s">
        <v>1246</v>
      </c>
      <c r="F1150" s="217" t="s">
        <v>1247</v>
      </c>
      <c r="G1150" s="218" t="s">
        <v>521</v>
      </c>
      <c r="H1150" s="219">
        <v>10</v>
      </c>
      <c r="I1150" s="220"/>
      <c r="J1150" s="221">
        <f>ROUND(I1150*H1150,2)</f>
        <v>0</v>
      </c>
      <c r="K1150" s="217" t="s">
        <v>150</v>
      </c>
      <c r="L1150" s="46"/>
      <c r="M1150" s="222" t="s">
        <v>19</v>
      </c>
      <c r="N1150" s="223" t="s">
        <v>43</v>
      </c>
      <c r="O1150" s="86"/>
      <c r="P1150" s="224">
        <f>O1150*H1150</f>
        <v>0</v>
      </c>
      <c r="Q1150" s="224">
        <v>6E-05</v>
      </c>
      <c r="R1150" s="224">
        <f>Q1150*H1150</f>
        <v>0.0006000000000000001</v>
      </c>
      <c r="S1150" s="224">
        <v>0</v>
      </c>
      <c r="T1150" s="225">
        <f>S1150*H1150</f>
        <v>0</v>
      </c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R1150" s="226" t="s">
        <v>282</v>
      </c>
      <c r="AT1150" s="226" t="s">
        <v>146</v>
      </c>
      <c r="AU1150" s="226" t="s">
        <v>81</v>
      </c>
      <c r="AY1150" s="19" t="s">
        <v>144</v>
      </c>
      <c r="BE1150" s="227">
        <f>IF(N1150="základní",J1150,0)</f>
        <v>0</v>
      </c>
      <c r="BF1150" s="227">
        <f>IF(N1150="snížená",J1150,0)</f>
        <v>0</v>
      </c>
      <c r="BG1150" s="227">
        <f>IF(N1150="zákl. přenesená",J1150,0)</f>
        <v>0</v>
      </c>
      <c r="BH1150" s="227">
        <f>IF(N1150="sníž. přenesená",J1150,0)</f>
        <v>0</v>
      </c>
      <c r="BI1150" s="227">
        <f>IF(N1150="nulová",J1150,0)</f>
        <v>0</v>
      </c>
      <c r="BJ1150" s="19" t="s">
        <v>79</v>
      </c>
      <c r="BK1150" s="227">
        <f>ROUND(I1150*H1150,2)</f>
        <v>0</v>
      </c>
      <c r="BL1150" s="19" t="s">
        <v>282</v>
      </c>
      <c r="BM1150" s="226" t="s">
        <v>1248</v>
      </c>
    </row>
    <row r="1151" spans="1:47" s="2" customFormat="1" ht="12">
      <c r="A1151" s="40"/>
      <c r="B1151" s="41"/>
      <c r="C1151" s="42"/>
      <c r="D1151" s="228" t="s">
        <v>153</v>
      </c>
      <c r="E1151" s="42"/>
      <c r="F1151" s="229" t="s">
        <v>1249</v>
      </c>
      <c r="G1151" s="42"/>
      <c r="H1151" s="42"/>
      <c r="I1151" s="230"/>
      <c r="J1151" s="42"/>
      <c r="K1151" s="42"/>
      <c r="L1151" s="46"/>
      <c r="M1151" s="231"/>
      <c r="N1151" s="232"/>
      <c r="O1151" s="86"/>
      <c r="P1151" s="86"/>
      <c r="Q1151" s="86"/>
      <c r="R1151" s="86"/>
      <c r="S1151" s="86"/>
      <c r="T1151" s="87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T1151" s="19" t="s">
        <v>153</v>
      </c>
      <c r="AU1151" s="19" t="s">
        <v>81</v>
      </c>
    </row>
    <row r="1152" spans="1:51" s="13" customFormat="1" ht="12">
      <c r="A1152" s="13"/>
      <c r="B1152" s="233"/>
      <c r="C1152" s="234"/>
      <c r="D1152" s="228" t="s">
        <v>155</v>
      </c>
      <c r="E1152" s="235" t="s">
        <v>19</v>
      </c>
      <c r="F1152" s="236" t="s">
        <v>1077</v>
      </c>
      <c r="G1152" s="234"/>
      <c r="H1152" s="235" t="s">
        <v>19</v>
      </c>
      <c r="I1152" s="237"/>
      <c r="J1152" s="234"/>
      <c r="K1152" s="234"/>
      <c r="L1152" s="238"/>
      <c r="M1152" s="239"/>
      <c r="N1152" s="240"/>
      <c r="O1152" s="240"/>
      <c r="P1152" s="240"/>
      <c r="Q1152" s="240"/>
      <c r="R1152" s="240"/>
      <c r="S1152" s="240"/>
      <c r="T1152" s="241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2" t="s">
        <v>155</v>
      </c>
      <c r="AU1152" s="242" t="s">
        <v>81</v>
      </c>
      <c r="AV1152" s="13" t="s">
        <v>79</v>
      </c>
      <c r="AW1152" s="13" t="s">
        <v>34</v>
      </c>
      <c r="AX1152" s="13" t="s">
        <v>72</v>
      </c>
      <c r="AY1152" s="242" t="s">
        <v>144</v>
      </c>
    </row>
    <row r="1153" spans="1:51" s="13" customFormat="1" ht="12">
      <c r="A1153" s="13"/>
      <c r="B1153" s="233"/>
      <c r="C1153" s="234"/>
      <c r="D1153" s="228" t="s">
        <v>155</v>
      </c>
      <c r="E1153" s="235" t="s">
        <v>19</v>
      </c>
      <c r="F1153" s="236" t="s">
        <v>1250</v>
      </c>
      <c r="G1153" s="234"/>
      <c r="H1153" s="235" t="s">
        <v>19</v>
      </c>
      <c r="I1153" s="237"/>
      <c r="J1153" s="234"/>
      <c r="K1153" s="234"/>
      <c r="L1153" s="238"/>
      <c r="M1153" s="239"/>
      <c r="N1153" s="240"/>
      <c r="O1153" s="240"/>
      <c r="P1153" s="240"/>
      <c r="Q1153" s="240"/>
      <c r="R1153" s="240"/>
      <c r="S1153" s="240"/>
      <c r="T1153" s="241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2" t="s">
        <v>155</v>
      </c>
      <c r="AU1153" s="242" t="s">
        <v>81</v>
      </c>
      <c r="AV1153" s="13" t="s">
        <v>79</v>
      </c>
      <c r="AW1153" s="13" t="s">
        <v>34</v>
      </c>
      <c r="AX1153" s="13" t="s">
        <v>72</v>
      </c>
      <c r="AY1153" s="242" t="s">
        <v>144</v>
      </c>
    </row>
    <row r="1154" spans="1:51" s="14" customFormat="1" ht="12">
      <c r="A1154" s="14"/>
      <c r="B1154" s="243"/>
      <c r="C1154" s="244"/>
      <c r="D1154" s="228" t="s">
        <v>155</v>
      </c>
      <c r="E1154" s="245" t="s">
        <v>19</v>
      </c>
      <c r="F1154" s="246" t="s">
        <v>215</v>
      </c>
      <c r="G1154" s="244"/>
      <c r="H1154" s="247">
        <v>10</v>
      </c>
      <c r="I1154" s="248"/>
      <c r="J1154" s="244"/>
      <c r="K1154" s="244"/>
      <c r="L1154" s="249"/>
      <c r="M1154" s="250"/>
      <c r="N1154" s="251"/>
      <c r="O1154" s="251"/>
      <c r="P1154" s="251"/>
      <c r="Q1154" s="251"/>
      <c r="R1154" s="251"/>
      <c r="S1154" s="251"/>
      <c r="T1154" s="252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53" t="s">
        <v>155</v>
      </c>
      <c r="AU1154" s="253" t="s">
        <v>81</v>
      </c>
      <c r="AV1154" s="14" t="s">
        <v>81</v>
      </c>
      <c r="AW1154" s="14" t="s">
        <v>34</v>
      </c>
      <c r="AX1154" s="14" t="s">
        <v>72</v>
      </c>
      <c r="AY1154" s="253" t="s">
        <v>144</v>
      </c>
    </row>
    <row r="1155" spans="1:51" s="15" customFormat="1" ht="12">
      <c r="A1155" s="15"/>
      <c r="B1155" s="254"/>
      <c r="C1155" s="255"/>
      <c r="D1155" s="228" t="s">
        <v>155</v>
      </c>
      <c r="E1155" s="256" t="s">
        <v>19</v>
      </c>
      <c r="F1155" s="257" t="s">
        <v>158</v>
      </c>
      <c r="G1155" s="255"/>
      <c r="H1155" s="258">
        <v>10</v>
      </c>
      <c r="I1155" s="259"/>
      <c r="J1155" s="255"/>
      <c r="K1155" s="255"/>
      <c r="L1155" s="260"/>
      <c r="M1155" s="261"/>
      <c r="N1155" s="262"/>
      <c r="O1155" s="262"/>
      <c r="P1155" s="262"/>
      <c r="Q1155" s="262"/>
      <c r="R1155" s="262"/>
      <c r="S1155" s="262"/>
      <c r="T1155" s="263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T1155" s="264" t="s">
        <v>155</v>
      </c>
      <c r="AU1155" s="264" t="s">
        <v>81</v>
      </c>
      <c r="AV1155" s="15" t="s">
        <v>151</v>
      </c>
      <c r="AW1155" s="15" t="s">
        <v>34</v>
      </c>
      <c r="AX1155" s="15" t="s">
        <v>79</v>
      </c>
      <c r="AY1155" s="264" t="s">
        <v>144</v>
      </c>
    </row>
    <row r="1156" spans="1:65" s="2" customFormat="1" ht="14.4" customHeight="1">
      <c r="A1156" s="40"/>
      <c r="B1156" s="41"/>
      <c r="C1156" s="277" t="s">
        <v>1251</v>
      </c>
      <c r="D1156" s="277" t="s">
        <v>492</v>
      </c>
      <c r="E1156" s="278" t="s">
        <v>1252</v>
      </c>
      <c r="F1156" s="279" t="s">
        <v>1253</v>
      </c>
      <c r="G1156" s="280" t="s">
        <v>161</v>
      </c>
      <c r="H1156" s="281">
        <v>1</v>
      </c>
      <c r="I1156" s="282"/>
      <c r="J1156" s="283">
        <f>ROUND(I1156*H1156,2)</f>
        <v>0</v>
      </c>
      <c r="K1156" s="279" t="s">
        <v>19</v>
      </c>
      <c r="L1156" s="284"/>
      <c r="M1156" s="285" t="s">
        <v>19</v>
      </c>
      <c r="N1156" s="286" t="s">
        <v>43</v>
      </c>
      <c r="O1156" s="86"/>
      <c r="P1156" s="224">
        <f>O1156*H1156</f>
        <v>0</v>
      </c>
      <c r="Q1156" s="224">
        <v>0.01</v>
      </c>
      <c r="R1156" s="224">
        <f>Q1156*H1156</f>
        <v>0.01</v>
      </c>
      <c r="S1156" s="224">
        <v>0</v>
      </c>
      <c r="T1156" s="225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26" t="s">
        <v>407</v>
      </c>
      <c r="AT1156" s="226" t="s">
        <v>492</v>
      </c>
      <c r="AU1156" s="226" t="s">
        <v>81</v>
      </c>
      <c r="AY1156" s="19" t="s">
        <v>144</v>
      </c>
      <c r="BE1156" s="227">
        <f>IF(N1156="základní",J1156,0)</f>
        <v>0</v>
      </c>
      <c r="BF1156" s="227">
        <f>IF(N1156="snížená",J1156,0)</f>
        <v>0</v>
      </c>
      <c r="BG1156" s="227">
        <f>IF(N1156="zákl. přenesená",J1156,0)</f>
        <v>0</v>
      </c>
      <c r="BH1156" s="227">
        <f>IF(N1156="sníž. přenesená",J1156,0)</f>
        <v>0</v>
      </c>
      <c r="BI1156" s="227">
        <f>IF(N1156="nulová",J1156,0)</f>
        <v>0</v>
      </c>
      <c r="BJ1156" s="19" t="s">
        <v>79</v>
      </c>
      <c r="BK1156" s="227">
        <f>ROUND(I1156*H1156,2)</f>
        <v>0</v>
      </c>
      <c r="BL1156" s="19" t="s">
        <v>282</v>
      </c>
      <c r="BM1156" s="226" t="s">
        <v>1254</v>
      </c>
    </row>
    <row r="1157" spans="1:47" s="2" customFormat="1" ht="12">
      <c r="A1157" s="40"/>
      <c r="B1157" s="41"/>
      <c r="C1157" s="42"/>
      <c r="D1157" s="228" t="s">
        <v>153</v>
      </c>
      <c r="E1157" s="42"/>
      <c r="F1157" s="229" t="s">
        <v>1253</v>
      </c>
      <c r="G1157" s="42"/>
      <c r="H1157" s="42"/>
      <c r="I1157" s="230"/>
      <c r="J1157" s="42"/>
      <c r="K1157" s="42"/>
      <c r="L1157" s="46"/>
      <c r="M1157" s="231"/>
      <c r="N1157" s="232"/>
      <c r="O1157" s="86"/>
      <c r="P1157" s="86"/>
      <c r="Q1157" s="86"/>
      <c r="R1157" s="86"/>
      <c r="S1157" s="86"/>
      <c r="T1157" s="87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T1157" s="19" t="s">
        <v>153</v>
      </c>
      <c r="AU1157" s="19" t="s">
        <v>81</v>
      </c>
    </row>
    <row r="1158" spans="1:47" s="2" customFormat="1" ht="12">
      <c r="A1158" s="40"/>
      <c r="B1158" s="41"/>
      <c r="C1158" s="42"/>
      <c r="D1158" s="228" t="s">
        <v>466</v>
      </c>
      <c r="E1158" s="42"/>
      <c r="F1158" s="276" t="s">
        <v>1255</v>
      </c>
      <c r="G1158" s="42"/>
      <c r="H1158" s="42"/>
      <c r="I1158" s="230"/>
      <c r="J1158" s="42"/>
      <c r="K1158" s="42"/>
      <c r="L1158" s="46"/>
      <c r="M1158" s="231"/>
      <c r="N1158" s="232"/>
      <c r="O1158" s="86"/>
      <c r="P1158" s="86"/>
      <c r="Q1158" s="86"/>
      <c r="R1158" s="86"/>
      <c r="S1158" s="86"/>
      <c r="T1158" s="87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T1158" s="19" t="s">
        <v>466</v>
      </c>
      <c r="AU1158" s="19" t="s">
        <v>81</v>
      </c>
    </row>
    <row r="1159" spans="1:51" s="13" customFormat="1" ht="12">
      <c r="A1159" s="13"/>
      <c r="B1159" s="233"/>
      <c r="C1159" s="234"/>
      <c r="D1159" s="228" t="s">
        <v>155</v>
      </c>
      <c r="E1159" s="235" t="s">
        <v>19</v>
      </c>
      <c r="F1159" s="236" t="s">
        <v>1256</v>
      </c>
      <c r="G1159" s="234"/>
      <c r="H1159" s="235" t="s">
        <v>19</v>
      </c>
      <c r="I1159" s="237"/>
      <c r="J1159" s="234"/>
      <c r="K1159" s="234"/>
      <c r="L1159" s="238"/>
      <c r="M1159" s="239"/>
      <c r="N1159" s="240"/>
      <c r="O1159" s="240"/>
      <c r="P1159" s="240"/>
      <c r="Q1159" s="240"/>
      <c r="R1159" s="240"/>
      <c r="S1159" s="240"/>
      <c r="T1159" s="241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2" t="s">
        <v>155</v>
      </c>
      <c r="AU1159" s="242" t="s">
        <v>81</v>
      </c>
      <c r="AV1159" s="13" t="s">
        <v>79</v>
      </c>
      <c r="AW1159" s="13" t="s">
        <v>34</v>
      </c>
      <c r="AX1159" s="13" t="s">
        <v>72</v>
      </c>
      <c r="AY1159" s="242" t="s">
        <v>144</v>
      </c>
    </row>
    <row r="1160" spans="1:51" s="14" customFormat="1" ht="12">
      <c r="A1160" s="14"/>
      <c r="B1160" s="243"/>
      <c r="C1160" s="244"/>
      <c r="D1160" s="228" t="s">
        <v>155</v>
      </c>
      <c r="E1160" s="245" t="s">
        <v>19</v>
      </c>
      <c r="F1160" s="246" t="s">
        <v>79</v>
      </c>
      <c r="G1160" s="244"/>
      <c r="H1160" s="247">
        <v>1</v>
      </c>
      <c r="I1160" s="248"/>
      <c r="J1160" s="244"/>
      <c r="K1160" s="244"/>
      <c r="L1160" s="249"/>
      <c r="M1160" s="250"/>
      <c r="N1160" s="251"/>
      <c r="O1160" s="251"/>
      <c r="P1160" s="251"/>
      <c r="Q1160" s="251"/>
      <c r="R1160" s="251"/>
      <c r="S1160" s="251"/>
      <c r="T1160" s="252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53" t="s">
        <v>155</v>
      </c>
      <c r="AU1160" s="253" t="s">
        <v>81</v>
      </c>
      <c r="AV1160" s="14" t="s">
        <v>81</v>
      </c>
      <c r="AW1160" s="14" t="s">
        <v>34</v>
      </c>
      <c r="AX1160" s="14" t="s">
        <v>72</v>
      </c>
      <c r="AY1160" s="253" t="s">
        <v>144</v>
      </c>
    </row>
    <row r="1161" spans="1:51" s="15" customFormat="1" ht="12">
      <c r="A1161" s="15"/>
      <c r="B1161" s="254"/>
      <c r="C1161" s="255"/>
      <c r="D1161" s="228" t="s">
        <v>155</v>
      </c>
      <c r="E1161" s="256" t="s">
        <v>19</v>
      </c>
      <c r="F1161" s="257" t="s">
        <v>158</v>
      </c>
      <c r="G1161" s="255"/>
      <c r="H1161" s="258">
        <v>1</v>
      </c>
      <c r="I1161" s="259"/>
      <c r="J1161" s="255"/>
      <c r="K1161" s="255"/>
      <c r="L1161" s="260"/>
      <c r="M1161" s="261"/>
      <c r="N1161" s="262"/>
      <c r="O1161" s="262"/>
      <c r="P1161" s="262"/>
      <c r="Q1161" s="262"/>
      <c r="R1161" s="262"/>
      <c r="S1161" s="262"/>
      <c r="T1161" s="263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T1161" s="264" t="s">
        <v>155</v>
      </c>
      <c r="AU1161" s="264" t="s">
        <v>81</v>
      </c>
      <c r="AV1161" s="15" t="s">
        <v>151</v>
      </c>
      <c r="AW1161" s="15" t="s">
        <v>34</v>
      </c>
      <c r="AX1161" s="15" t="s">
        <v>79</v>
      </c>
      <c r="AY1161" s="264" t="s">
        <v>144</v>
      </c>
    </row>
    <row r="1162" spans="1:65" s="2" customFormat="1" ht="14.4" customHeight="1">
      <c r="A1162" s="40"/>
      <c r="B1162" s="41"/>
      <c r="C1162" s="215" t="s">
        <v>1257</v>
      </c>
      <c r="D1162" s="215" t="s">
        <v>146</v>
      </c>
      <c r="E1162" s="216" t="s">
        <v>1258</v>
      </c>
      <c r="F1162" s="217" t="s">
        <v>1259</v>
      </c>
      <c r="G1162" s="218" t="s">
        <v>521</v>
      </c>
      <c r="H1162" s="219">
        <v>56.32</v>
      </c>
      <c r="I1162" s="220"/>
      <c r="J1162" s="221">
        <f>ROUND(I1162*H1162,2)</f>
        <v>0</v>
      </c>
      <c r="K1162" s="217" t="s">
        <v>150</v>
      </c>
      <c r="L1162" s="46"/>
      <c r="M1162" s="222" t="s">
        <v>19</v>
      </c>
      <c r="N1162" s="223" t="s">
        <v>43</v>
      </c>
      <c r="O1162" s="86"/>
      <c r="P1162" s="224">
        <f>O1162*H1162</f>
        <v>0</v>
      </c>
      <c r="Q1162" s="224">
        <v>5E-05</v>
      </c>
      <c r="R1162" s="224">
        <f>Q1162*H1162</f>
        <v>0.0028160000000000004</v>
      </c>
      <c r="S1162" s="224">
        <v>0</v>
      </c>
      <c r="T1162" s="225">
        <f>S1162*H1162</f>
        <v>0</v>
      </c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R1162" s="226" t="s">
        <v>282</v>
      </c>
      <c r="AT1162" s="226" t="s">
        <v>146</v>
      </c>
      <c r="AU1162" s="226" t="s">
        <v>81</v>
      </c>
      <c r="AY1162" s="19" t="s">
        <v>144</v>
      </c>
      <c r="BE1162" s="227">
        <f>IF(N1162="základní",J1162,0)</f>
        <v>0</v>
      </c>
      <c r="BF1162" s="227">
        <f>IF(N1162="snížená",J1162,0)</f>
        <v>0</v>
      </c>
      <c r="BG1162" s="227">
        <f>IF(N1162="zákl. přenesená",J1162,0)</f>
        <v>0</v>
      </c>
      <c r="BH1162" s="227">
        <f>IF(N1162="sníž. přenesená",J1162,0)</f>
        <v>0</v>
      </c>
      <c r="BI1162" s="227">
        <f>IF(N1162="nulová",J1162,0)</f>
        <v>0</v>
      </c>
      <c r="BJ1162" s="19" t="s">
        <v>79</v>
      </c>
      <c r="BK1162" s="227">
        <f>ROUND(I1162*H1162,2)</f>
        <v>0</v>
      </c>
      <c r="BL1162" s="19" t="s">
        <v>282</v>
      </c>
      <c r="BM1162" s="226" t="s">
        <v>1260</v>
      </c>
    </row>
    <row r="1163" spans="1:47" s="2" customFormat="1" ht="12">
      <c r="A1163" s="40"/>
      <c r="B1163" s="41"/>
      <c r="C1163" s="42"/>
      <c r="D1163" s="228" t="s">
        <v>153</v>
      </c>
      <c r="E1163" s="42"/>
      <c r="F1163" s="229" t="s">
        <v>1261</v>
      </c>
      <c r="G1163" s="42"/>
      <c r="H1163" s="42"/>
      <c r="I1163" s="230"/>
      <c r="J1163" s="42"/>
      <c r="K1163" s="42"/>
      <c r="L1163" s="46"/>
      <c r="M1163" s="231"/>
      <c r="N1163" s="232"/>
      <c r="O1163" s="86"/>
      <c r="P1163" s="86"/>
      <c r="Q1163" s="86"/>
      <c r="R1163" s="86"/>
      <c r="S1163" s="86"/>
      <c r="T1163" s="87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T1163" s="19" t="s">
        <v>153</v>
      </c>
      <c r="AU1163" s="19" t="s">
        <v>81</v>
      </c>
    </row>
    <row r="1164" spans="1:51" s="13" customFormat="1" ht="12">
      <c r="A1164" s="13"/>
      <c r="B1164" s="233"/>
      <c r="C1164" s="234"/>
      <c r="D1164" s="228" t="s">
        <v>155</v>
      </c>
      <c r="E1164" s="235" t="s">
        <v>19</v>
      </c>
      <c r="F1164" s="236" t="s">
        <v>1262</v>
      </c>
      <c r="G1164" s="234"/>
      <c r="H1164" s="235" t="s">
        <v>19</v>
      </c>
      <c r="I1164" s="237"/>
      <c r="J1164" s="234"/>
      <c r="K1164" s="234"/>
      <c r="L1164" s="238"/>
      <c r="M1164" s="239"/>
      <c r="N1164" s="240"/>
      <c r="O1164" s="240"/>
      <c r="P1164" s="240"/>
      <c r="Q1164" s="240"/>
      <c r="R1164" s="240"/>
      <c r="S1164" s="240"/>
      <c r="T1164" s="24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42" t="s">
        <v>155</v>
      </c>
      <c r="AU1164" s="242" t="s">
        <v>81</v>
      </c>
      <c r="AV1164" s="13" t="s">
        <v>79</v>
      </c>
      <c r="AW1164" s="13" t="s">
        <v>34</v>
      </c>
      <c r="AX1164" s="13" t="s">
        <v>72</v>
      </c>
      <c r="AY1164" s="242" t="s">
        <v>144</v>
      </c>
    </row>
    <row r="1165" spans="1:51" s="13" customFormat="1" ht="12">
      <c r="A1165" s="13"/>
      <c r="B1165" s="233"/>
      <c r="C1165" s="234"/>
      <c r="D1165" s="228" t="s">
        <v>155</v>
      </c>
      <c r="E1165" s="235" t="s">
        <v>19</v>
      </c>
      <c r="F1165" s="236" t="s">
        <v>1263</v>
      </c>
      <c r="G1165" s="234"/>
      <c r="H1165" s="235" t="s">
        <v>19</v>
      </c>
      <c r="I1165" s="237"/>
      <c r="J1165" s="234"/>
      <c r="K1165" s="234"/>
      <c r="L1165" s="238"/>
      <c r="M1165" s="239"/>
      <c r="N1165" s="240"/>
      <c r="O1165" s="240"/>
      <c r="P1165" s="240"/>
      <c r="Q1165" s="240"/>
      <c r="R1165" s="240"/>
      <c r="S1165" s="240"/>
      <c r="T1165" s="241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2" t="s">
        <v>155</v>
      </c>
      <c r="AU1165" s="242" t="s">
        <v>81</v>
      </c>
      <c r="AV1165" s="13" t="s">
        <v>79</v>
      </c>
      <c r="AW1165" s="13" t="s">
        <v>34</v>
      </c>
      <c r="AX1165" s="13" t="s">
        <v>72</v>
      </c>
      <c r="AY1165" s="242" t="s">
        <v>144</v>
      </c>
    </row>
    <row r="1166" spans="1:51" s="14" customFormat="1" ht="12">
      <c r="A1166" s="14"/>
      <c r="B1166" s="243"/>
      <c r="C1166" s="244"/>
      <c r="D1166" s="228" t="s">
        <v>155</v>
      </c>
      <c r="E1166" s="245" t="s">
        <v>19</v>
      </c>
      <c r="F1166" s="246" t="s">
        <v>1264</v>
      </c>
      <c r="G1166" s="244"/>
      <c r="H1166" s="247">
        <v>56.32</v>
      </c>
      <c r="I1166" s="248"/>
      <c r="J1166" s="244"/>
      <c r="K1166" s="244"/>
      <c r="L1166" s="249"/>
      <c r="M1166" s="250"/>
      <c r="N1166" s="251"/>
      <c r="O1166" s="251"/>
      <c r="P1166" s="251"/>
      <c r="Q1166" s="251"/>
      <c r="R1166" s="251"/>
      <c r="S1166" s="251"/>
      <c r="T1166" s="252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3" t="s">
        <v>155</v>
      </c>
      <c r="AU1166" s="253" t="s">
        <v>81</v>
      </c>
      <c r="AV1166" s="14" t="s">
        <v>81</v>
      </c>
      <c r="AW1166" s="14" t="s">
        <v>34</v>
      </c>
      <c r="AX1166" s="14" t="s">
        <v>72</v>
      </c>
      <c r="AY1166" s="253" t="s">
        <v>144</v>
      </c>
    </row>
    <row r="1167" spans="1:51" s="15" customFormat="1" ht="12">
      <c r="A1167" s="15"/>
      <c r="B1167" s="254"/>
      <c r="C1167" s="255"/>
      <c r="D1167" s="228" t="s">
        <v>155</v>
      </c>
      <c r="E1167" s="256" t="s">
        <v>19</v>
      </c>
      <c r="F1167" s="257" t="s">
        <v>158</v>
      </c>
      <c r="G1167" s="255"/>
      <c r="H1167" s="258">
        <v>56.32</v>
      </c>
      <c r="I1167" s="259"/>
      <c r="J1167" s="255"/>
      <c r="K1167" s="255"/>
      <c r="L1167" s="260"/>
      <c r="M1167" s="261"/>
      <c r="N1167" s="262"/>
      <c r="O1167" s="262"/>
      <c r="P1167" s="262"/>
      <c r="Q1167" s="262"/>
      <c r="R1167" s="262"/>
      <c r="S1167" s="262"/>
      <c r="T1167" s="263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T1167" s="264" t="s">
        <v>155</v>
      </c>
      <c r="AU1167" s="264" t="s">
        <v>81</v>
      </c>
      <c r="AV1167" s="15" t="s">
        <v>151</v>
      </c>
      <c r="AW1167" s="15" t="s">
        <v>34</v>
      </c>
      <c r="AX1167" s="15" t="s">
        <v>79</v>
      </c>
      <c r="AY1167" s="264" t="s">
        <v>144</v>
      </c>
    </row>
    <row r="1168" spans="1:65" s="2" customFormat="1" ht="14.4" customHeight="1">
      <c r="A1168" s="40"/>
      <c r="B1168" s="41"/>
      <c r="C1168" s="277" t="s">
        <v>1265</v>
      </c>
      <c r="D1168" s="277" t="s">
        <v>492</v>
      </c>
      <c r="E1168" s="278" t="s">
        <v>1266</v>
      </c>
      <c r="F1168" s="279" t="s">
        <v>1267</v>
      </c>
      <c r="G1168" s="280" t="s">
        <v>521</v>
      </c>
      <c r="H1168" s="281">
        <v>56.32</v>
      </c>
      <c r="I1168" s="282"/>
      <c r="J1168" s="283">
        <f>ROUND(I1168*H1168,2)</f>
        <v>0</v>
      </c>
      <c r="K1168" s="279" t="s">
        <v>19</v>
      </c>
      <c r="L1168" s="284"/>
      <c r="M1168" s="285" t="s">
        <v>19</v>
      </c>
      <c r="N1168" s="286" t="s">
        <v>43</v>
      </c>
      <c r="O1168" s="86"/>
      <c r="P1168" s="224">
        <f>O1168*H1168</f>
        <v>0</v>
      </c>
      <c r="Q1168" s="224">
        <v>0.001</v>
      </c>
      <c r="R1168" s="224">
        <f>Q1168*H1168</f>
        <v>0.05632</v>
      </c>
      <c r="S1168" s="224">
        <v>0</v>
      </c>
      <c r="T1168" s="225">
        <f>S1168*H1168</f>
        <v>0</v>
      </c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R1168" s="226" t="s">
        <v>407</v>
      </c>
      <c r="AT1168" s="226" t="s">
        <v>492</v>
      </c>
      <c r="AU1168" s="226" t="s">
        <v>81</v>
      </c>
      <c r="AY1168" s="19" t="s">
        <v>144</v>
      </c>
      <c r="BE1168" s="227">
        <f>IF(N1168="základní",J1168,0)</f>
        <v>0</v>
      </c>
      <c r="BF1168" s="227">
        <f>IF(N1168="snížená",J1168,0)</f>
        <v>0</v>
      </c>
      <c r="BG1168" s="227">
        <f>IF(N1168="zákl. přenesená",J1168,0)</f>
        <v>0</v>
      </c>
      <c r="BH1168" s="227">
        <f>IF(N1168="sníž. přenesená",J1168,0)</f>
        <v>0</v>
      </c>
      <c r="BI1168" s="227">
        <f>IF(N1168="nulová",J1168,0)</f>
        <v>0</v>
      </c>
      <c r="BJ1168" s="19" t="s">
        <v>79</v>
      </c>
      <c r="BK1168" s="227">
        <f>ROUND(I1168*H1168,2)</f>
        <v>0</v>
      </c>
      <c r="BL1168" s="19" t="s">
        <v>282</v>
      </c>
      <c r="BM1168" s="226" t="s">
        <v>1268</v>
      </c>
    </row>
    <row r="1169" spans="1:47" s="2" customFormat="1" ht="12">
      <c r="A1169" s="40"/>
      <c r="B1169" s="41"/>
      <c r="C1169" s="42"/>
      <c r="D1169" s="228" t="s">
        <v>153</v>
      </c>
      <c r="E1169" s="42"/>
      <c r="F1169" s="229" t="s">
        <v>1267</v>
      </c>
      <c r="G1169" s="42"/>
      <c r="H1169" s="42"/>
      <c r="I1169" s="230"/>
      <c r="J1169" s="42"/>
      <c r="K1169" s="42"/>
      <c r="L1169" s="46"/>
      <c r="M1169" s="231"/>
      <c r="N1169" s="232"/>
      <c r="O1169" s="86"/>
      <c r="P1169" s="86"/>
      <c r="Q1169" s="86"/>
      <c r="R1169" s="86"/>
      <c r="S1169" s="86"/>
      <c r="T1169" s="87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T1169" s="19" t="s">
        <v>153</v>
      </c>
      <c r="AU1169" s="19" t="s">
        <v>81</v>
      </c>
    </row>
    <row r="1170" spans="1:47" s="2" customFormat="1" ht="12">
      <c r="A1170" s="40"/>
      <c r="B1170" s="41"/>
      <c r="C1170" s="42"/>
      <c r="D1170" s="228" t="s">
        <v>466</v>
      </c>
      <c r="E1170" s="42"/>
      <c r="F1170" s="276" t="s">
        <v>1269</v>
      </c>
      <c r="G1170" s="42"/>
      <c r="H1170" s="42"/>
      <c r="I1170" s="230"/>
      <c r="J1170" s="42"/>
      <c r="K1170" s="42"/>
      <c r="L1170" s="46"/>
      <c r="M1170" s="231"/>
      <c r="N1170" s="232"/>
      <c r="O1170" s="86"/>
      <c r="P1170" s="86"/>
      <c r="Q1170" s="86"/>
      <c r="R1170" s="86"/>
      <c r="S1170" s="86"/>
      <c r="T1170" s="87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T1170" s="19" t="s">
        <v>466</v>
      </c>
      <c r="AU1170" s="19" t="s">
        <v>81</v>
      </c>
    </row>
    <row r="1171" spans="1:51" s="13" customFormat="1" ht="12">
      <c r="A1171" s="13"/>
      <c r="B1171" s="233"/>
      <c r="C1171" s="234"/>
      <c r="D1171" s="228" t="s">
        <v>155</v>
      </c>
      <c r="E1171" s="235" t="s">
        <v>19</v>
      </c>
      <c r="F1171" s="236" t="s">
        <v>1270</v>
      </c>
      <c r="G1171" s="234"/>
      <c r="H1171" s="235" t="s">
        <v>19</v>
      </c>
      <c r="I1171" s="237"/>
      <c r="J1171" s="234"/>
      <c r="K1171" s="234"/>
      <c r="L1171" s="238"/>
      <c r="M1171" s="239"/>
      <c r="N1171" s="240"/>
      <c r="O1171" s="240"/>
      <c r="P1171" s="240"/>
      <c r="Q1171" s="240"/>
      <c r="R1171" s="240"/>
      <c r="S1171" s="240"/>
      <c r="T1171" s="241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2" t="s">
        <v>155</v>
      </c>
      <c r="AU1171" s="242" t="s">
        <v>81</v>
      </c>
      <c r="AV1171" s="13" t="s">
        <v>79</v>
      </c>
      <c r="AW1171" s="13" t="s">
        <v>34</v>
      </c>
      <c r="AX1171" s="13" t="s">
        <v>72</v>
      </c>
      <c r="AY1171" s="242" t="s">
        <v>144</v>
      </c>
    </row>
    <row r="1172" spans="1:51" s="14" customFormat="1" ht="12">
      <c r="A1172" s="14"/>
      <c r="B1172" s="243"/>
      <c r="C1172" s="244"/>
      <c r="D1172" s="228" t="s">
        <v>155</v>
      </c>
      <c r="E1172" s="245" t="s">
        <v>19</v>
      </c>
      <c r="F1172" s="246" t="s">
        <v>1264</v>
      </c>
      <c r="G1172" s="244"/>
      <c r="H1172" s="247">
        <v>56.32</v>
      </c>
      <c r="I1172" s="248"/>
      <c r="J1172" s="244"/>
      <c r="K1172" s="244"/>
      <c r="L1172" s="249"/>
      <c r="M1172" s="250"/>
      <c r="N1172" s="251"/>
      <c r="O1172" s="251"/>
      <c r="P1172" s="251"/>
      <c r="Q1172" s="251"/>
      <c r="R1172" s="251"/>
      <c r="S1172" s="251"/>
      <c r="T1172" s="252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3" t="s">
        <v>155</v>
      </c>
      <c r="AU1172" s="253" t="s">
        <v>81</v>
      </c>
      <c r="AV1172" s="14" t="s">
        <v>81</v>
      </c>
      <c r="AW1172" s="14" t="s">
        <v>34</v>
      </c>
      <c r="AX1172" s="14" t="s">
        <v>72</v>
      </c>
      <c r="AY1172" s="253" t="s">
        <v>144</v>
      </c>
    </row>
    <row r="1173" spans="1:51" s="15" customFormat="1" ht="12">
      <c r="A1173" s="15"/>
      <c r="B1173" s="254"/>
      <c r="C1173" s="255"/>
      <c r="D1173" s="228" t="s">
        <v>155</v>
      </c>
      <c r="E1173" s="256" t="s">
        <v>19</v>
      </c>
      <c r="F1173" s="257" t="s">
        <v>158</v>
      </c>
      <c r="G1173" s="255"/>
      <c r="H1173" s="258">
        <v>56.32</v>
      </c>
      <c r="I1173" s="259"/>
      <c r="J1173" s="255"/>
      <c r="K1173" s="255"/>
      <c r="L1173" s="260"/>
      <c r="M1173" s="261"/>
      <c r="N1173" s="262"/>
      <c r="O1173" s="262"/>
      <c r="P1173" s="262"/>
      <c r="Q1173" s="262"/>
      <c r="R1173" s="262"/>
      <c r="S1173" s="262"/>
      <c r="T1173" s="263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T1173" s="264" t="s">
        <v>155</v>
      </c>
      <c r="AU1173" s="264" t="s">
        <v>81</v>
      </c>
      <c r="AV1173" s="15" t="s">
        <v>151</v>
      </c>
      <c r="AW1173" s="15" t="s">
        <v>34</v>
      </c>
      <c r="AX1173" s="15" t="s">
        <v>79</v>
      </c>
      <c r="AY1173" s="264" t="s">
        <v>144</v>
      </c>
    </row>
    <row r="1174" spans="1:65" s="2" customFormat="1" ht="14.4" customHeight="1">
      <c r="A1174" s="40"/>
      <c r="B1174" s="41"/>
      <c r="C1174" s="215" t="s">
        <v>1271</v>
      </c>
      <c r="D1174" s="215" t="s">
        <v>146</v>
      </c>
      <c r="E1174" s="216" t="s">
        <v>1272</v>
      </c>
      <c r="F1174" s="217" t="s">
        <v>1273</v>
      </c>
      <c r="G1174" s="218" t="s">
        <v>521</v>
      </c>
      <c r="H1174" s="219">
        <v>162.5</v>
      </c>
      <c r="I1174" s="220"/>
      <c r="J1174" s="221">
        <f>ROUND(I1174*H1174,2)</f>
        <v>0</v>
      </c>
      <c r="K1174" s="217" t="s">
        <v>150</v>
      </c>
      <c r="L1174" s="46"/>
      <c r="M1174" s="222" t="s">
        <v>19</v>
      </c>
      <c r="N1174" s="223" t="s">
        <v>43</v>
      </c>
      <c r="O1174" s="86"/>
      <c r="P1174" s="224">
        <f>O1174*H1174</f>
        <v>0</v>
      </c>
      <c r="Q1174" s="224">
        <v>5E-05</v>
      </c>
      <c r="R1174" s="224">
        <f>Q1174*H1174</f>
        <v>0.008125</v>
      </c>
      <c r="S1174" s="224">
        <v>0</v>
      </c>
      <c r="T1174" s="225">
        <f>S1174*H1174</f>
        <v>0</v>
      </c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R1174" s="226" t="s">
        <v>282</v>
      </c>
      <c r="AT1174" s="226" t="s">
        <v>146</v>
      </c>
      <c r="AU1174" s="226" t="s">
        <v>81</v>
      </c>
      <c r="AY1174" s="19" t="s">
        <v>144</v>
      </c>
      <c r="BE1174" s="227">
        <f>IF(N1174="základní",J1174,0)</f>
        <v>0</v>
      </c>
      <c r="BF1174" s="227">
        <f>IF(N1174="snížená",J1174,0)</f>
        <v>0</v>
      </c>
      <c r="BG1174" s="227">
        <f>IF(N1174="zákl. přenesená",J1174,0)</f>
        <v>0</v>
      </c>
      <c r="BH1174" s="227">
        <f>IF(N1174="sníž. přenesená",J1174,0)</f>
        <v>0</v>
      </c>
      <c r="BI1174" s="227">
        <f>IF(N1174="nulová",J1174,0)</f>
        <v>0</v>
      </c>
      <c r="BJ1174" s="19" t="s">
        <v>79</v>
      </c>
      <c r="BK1174" s="227">
        <f>ROUND(I1174*H1174,2)</f>
        <v>0</v>
      </c>
      <c r="BL1174" s="19" t="s">
        <v>282</v>
      </c>
      <c r="BM1174" s="226" t="s">
        <v>1274</v>
      </c>
    </row>
    <row r="1175" spans="1:47" s="2" customFormat="1" ht="12">
      <c r="A1175" s="40"/>
      <c r="B1175" s="41"/>
      <c r="C1175" s="42"/>
      <c r="D1175" s="228" t="s">
        <v>153</v>
      </c>
      <c r="E1175" s="42"/>
      <c r="F1175" s="229" t="s">
        <v>1275</v>
      </c>
      <c r="G1175" s="42"/>
      <c r="H1175" s="42"/>
      <c r="I1175" s="230"/>
      <c r="J1175" s="42"/>
      <c r="K1175" s="42"/>
      <c r="L1175" s="46"/>
      <c r="M1175" s="231"/>
      <c r="N1175" s="232"/>
      <c r="O1175" s="86"/>
      <c r="P1175" s="86"/>
      <c r="Q1175" s="86"/>
      <c r="R1175" s="86"/>
      <c r="S1175" s="86"/>
      <c r="T1175" s="87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T1175" s="19" t="s">
        <v>153</v>
      </c>
      <c r="AU1175" s="19" t="s">
        <v>81</v>
      </c>
    </row>
    <row r="1176" spans="1:51" s="13" customFormat="1" ht="12">
      <c r="A1176" s="13"/>
      <c r="B1176" s="233"/>
      <c r="C1176" s="234"/>
      <c r="D1176" s="228" t="s">
        <v>155</v>
      </c>
      <c r="E1176" s="235" t="s">
        <v>19</v>
      </c>
      <c r="F1176" s="236" t="s">
        <v>1262</v>
      </c>
      <c r="G1176" s="234"/>
      <c r="H1176" s="235" t="s">
        <v>19</v>
      </c>
      <c r="I1176" s="237"/>
      <c r="J1176" s="234"/>
      <c r="K1176" s="234"/>
      <c r="L1176" s="238"/>
      <c r="M1176" s="239"/>
      <c r="N1176" s="240"/>
      <c r="O1176" s="240"/>
      <c r="P1176" s="240"/>
      <c r="Q1176" s="240"/>
      <c r="R1176" s="240"/>
      <c r="S1176" s="240"/>
      <c r="T1176" s="241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42" t="s">
        <v>155</v>
      </c>
      <c r="AU1176" s="242" t="s">
        <v>81</v>
      </c>
      <c r="AV1176" s="13" t="s">
        <v>79</v>
      </c>
      <c r="AW1176" s="13" t="s">
        <v>34</v>
      </c>
      <c r="AX1176" s="13" t="s">
        <v>72</v>
      </c>
      <c r="AY1176" s="242" t="s">
        <v>144</v>
      </c>
    </row>
    <row r="1177" spans="1:51" s="13" customFormat="1" ht="12">
      <c r="A1177" s="13"/>
      <c r="B1177" s="233"/>
      <c r="C1177" s="234"/>
      <c r="D1177" s="228" t="s">
        <v>155</v>
      </c>
      <c r="E1177" s="235" t="s">
        <v>19</v>
      </c>
      <c r="F1177" s="236" t="s">
        <v>1276</v>
      </c>
      <c r="G1177" s="234"/>
      <c r="H1177" s="235" t="s">
        <v>19</v>
      </c>
      <c r="I1177" s="237"/>
      <c r="J1177" s="234"/>
      <c r="K1177" s="234"/>
      <c r="L1177" s="238"/>
      <c r="M1177" s="239"/>
      <c r="N1177" s="240"/>
      <c r="O1177" s="240"/>
      <c r="P1177" s="240"/>
      <c r="Q1177" s="240"/>
      <c r="R1177" s="240"/>
      <c r="S1177" s="240"/>
      <c r="T1177" s="241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2" t="s">
        <v>155</v>
      </c>
      <c r="AU1177" s="242" t="s">
        <v>81</v>
      </c>
      <c r="AV1177" s="13" t="s">
        <v>79</v>
      </c>
      <c r="AW1177" s="13" t="s">
        <v>34</v>
      </c>
      <c r="AX1177" s="13" t="s">
        <v>72</v>
      </c>
      <c r="AY1177" s="242" t="s">
        <v>144</v>
      </c>
    </row>
    <row r="1178" spans="1:51" s="14" customFormat="1" ht="12">
      <c r="A1178" s="14"/>
      <c r="B1178" s="243"/>
      <c r="C1178" s="244"/>
      <c r="D1178" s="228" t="s">
        <v>155</v>
      </c>
      <c r="E1178" s="245" t="s">
        <v>19</v>
      </c>
      <c r="F1178" s="246" t="s">
        <v>1277</v>
      </c>
      <c r="G1178" s="244"/>
      <c r="H1178" s="247">
        <v>162.5</v>
      </c>
      <c r="I1178" s="248"/>
      <c r="J1178" s="244"/>
      <c r="K1178" s="244"/>
      <c r="L1178" s="249"/>
      <c r="M1178" s="250"/>
      <c r="N1178" s="251"/>
      <c r="O1178" s="251"/>
      <c r="P1178" s="251"/>
      <c r="Q1178" s="251"/>
      <c r="R1178" s="251"/>
      <c r="S1178" s="251"/>
      <c r="T1178" s="252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3" t="s">
        <v>155</v>
      </c>
      <c r="AU1178" s="253" t="s">
        <v>81</v>
      </c>
      <c r="AV1178" s="14" t="s">
        <v>81</v>
      </c>
      <c r="AW1178" s="14" t="s">
        <v>34</v>
      </c>
      <c r="AX1178" s="14" t="s">
        <v>72</v>
      </c>
      <c r="AY1178" s="253" t="s">
        <v>144</v>
      </c>
    </row>
    <row r="1179" spans="1:51" s="15" customFormat="1" ht="12">
      <c r="A1179" s="15"/>
      <c r="B1179" s="254"/>
      <c r="C1179" s="255"/>
      <c r="D1179" s="228" t="s">
        <v>155</v>
      </c>
      <c r="E1179" s="256" t="s">
        <v>19</v>
      </c>
      <c r="F1179" s="257" t="s">
        <v>158</v>
      </c>
      <c r="G1179" s="255"/>
      <c r="H1179" s="258">
        <v>162.5</v>
      </c>
      <c r="I1179" s="259"/>
      <c r="J1179" s="255"/>
      <c r="K1179" s="255"/>
      <c r="L1179" s="260"/>
      <c r="M1179" s="261"/>
      <c r="N1179" s="262"/>
      <c r="O1179" s="262"/>
      <c r="P1179" s="262"/>
      <c r="Q1179" s="262"/>
      <c r="R1179" s="262"/>
      <c r="S1179" s="262"/>
      <c r="T1179" s="263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T1179" s="264" t="s">
        <v>155</v>
      </c>
      <c r="AU1179" s="264" t="s">
        <v>81</v>
      </c>
      <c r="AV1179" s="15" t="s">
        <v>151</v>
      </c>
      <c r="AW1179" s="15" t="s">
        <v>34</v>
      </c>
      <c r="AX1179" s="15" t="s">
        <v>79</v>
      </c>
      <c r="AY1179" s="264" t="s">
        <v>144</v>
      </c>
    </row>
    <row r="1180" spans="1:65" s="2" customFormat="1" ht="14.4" customHeight="1">
      <c r="A1180" s="40"/>
      <c r="B1180" s="41"/>
      <c r="C1180" s="277" t="s">
        <v>1278</v>
      </c>
      <c r="D1180" s="277" t="s">
        <v>492</v>
      </c>
      <c r="E1180" s="278" t="s">
        <v>1279</v>
      </c>
      <c r="F1180" s="279" t="s">
        <v>1267</v>
      </c>
      <c r="G1180" s="280" t="s">
        <v>521</v>
      </c>
      <c r="H1180" s="281">
        <v>162.5</v>
      </c>
      <c r="I1180" s="282"/>
      <c r="J1180" s="283">
        <f>ROUND(I1180*H1180,2)</f>
        <v>0</v>
      </c>
      <c r="K1180" s="279" t="s">
        <v>19</v>
      </c>
      <c r="L1180" s="284"/>
      <c r="M1180" s="285" t="s">
        <v>19</v>
      </c>
      <c r="N1180" s="286" t="s">
        <v>43</v>
      </c>
      <c r="O1180" s="86"/>
      <c r="P1180" s="224">
        <f>O1180*H1180</f>
        <v>0</v>
      </c>
      <c r="Q1180" s="224">
        <v>0.001</v>
      </c>
      <c r="R1180" s="224">
        <f>Q1180*H1180</f>
        <v>0.1625</v>
      </c>
      <c r="S1180" s="224">
        <v>0</v>
      </c>
      <c r="T1180" s="225">
        <f>S1180*H1180</f>
        <v>0</v>
      </c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R1180" s="226" t="s">
        <v>407</v>
      </c>
      <c r="AT1180" s="226" t="s">
        <v>492</v>
      </c>
      <c r="AU1180" s="226" t="s">
        <v>81</v>
      </c>
      <c r="AY1180" s="19" t="s">
        <v>144</v>
      </c>
      <c r="BE1180" s="227">
        <f>IF(N1180="základní",J1180,0)</f>
        <v>0</v>
      </c>
      <c r="BF1180" s="227">
        <f>IF(N1180="snížená",J1180,0)</f>
        <v>0</v>
      </c>
      <c r="BG1180" s="227">
        <f>IF(N1180="zákl. přenesená",J1180,0)</f>
        <v>0</v>
      </c>
      <c r="BH1180" s="227">
        <f>IF(N1180="sníž. přenesená",J1180,0)</f>
        <v>0</v>
      </c>
      <c r="BI1180" s="227">
        <f>IF(N1180="nulová",J1180,0)</f>
        <v>0</v>
      </c>
      <c r="BJ1180" s="19" t="s">
        <v>79</v>
      </c>
      <c r="BK1180" s="227">
        <f>ROUND(I1180*H1180,2)</f>
        <v>0</v>
      </c>
      <c r="BL1180" s="19" t="s">
        <v>282</v>
      </c>
      <c r="BM1180" s="226" t="s">
        <v>1280</v>
      </c>
    </row>
    <row r="1181" spans="1:47" s="2" customFormat="1" ht="12">
      <c r="A1181" s="40"/>
      <c r="B1181" s="41"/>
      <c r="C1181" s="42"/>
      <c r="D1181" s="228" t="s">
        <v>153</v>
      </c>
      <c r="E1181" s="42"/>
      <c r="F1181" s="229" t="s">
        <v>1281</v>
      </c>
      <c r="G1181" s="42"/>
      <c r="H1181" s="42"/>
      <c r="I1181" s="230"/>
      <c r="J1181" s="42"/>
      <c r="K1181" s="42"/>
      <c r="L1181" s="46"/>
      <c r="M1181" s="231"/>
      <c r="N1181" s="232"/>
      <c r="O1181" s="86"/>
      <c r="P1181" s="86"/>
      <c r="Q1181" s="86"/>
      <c r="R1181" s="86"/>
      <c r="S1181" s="86"/>
      <c r="T1181" s="87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T1181" s="19" t="s">
        <v>153</v>
      </c>
      <c r="AU1181" s="19" t="s">
        <v>81</v>
      </c>
    </row>
    <row r="1182" spans="1:47" s="2" customFormat="1" ht="12">
      <c r="A1182" s="40"/>
      <c r="B1182" s="41"/>
      <c r="C1182" s="42"/>
      <c r="D1182" s="228" t="s">
        <v>466</v>
      </c>
      <c r="E1182" s="42"/>
      <c r="F1182" s="276" t="s">
        <v>1269</v>
      </c>
      <c r="G1182" s="42"/>
      <c r="H1182" s="42"/>
      <c r="I1182" s="230"/>
      <c r="J1182" s="42"/>
      <c r="K1182" s="42"/>
      <c r="L1182" s="46"/>
      <c r="M1182" s="231"/>
      <c r="N1182" s="232"/>
      <c r="O1182" s="86"/>
      <c r="P1182" s="86"/>
      <c r="Q1182" s="86"/>
      <c r="R1182" s="86"/>
      <c r="S1182" s="86"/>
      <c r="T1182" s="87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T1182" s="19" t="s">
        <v>466</v>
      </c>
      <c r="AU1182" s="19" t="s">
        <v>81</v>
      </c>
    </row>
    <row r="1183" spans="1:51" s="13" customFormat="1" ht="12">
      <c r="A1183" s="13"/>
      <c r="B1183" s="233"/>
      <c r="C1183" s="234"/>
      <c r="D1183" s="228" t="s">
        <v>155</v>
      </c>
      <c r="E1183" s="235" t="s">
        <v>19</v>
      </c>
      <c r="F1183" s="236" t="s">
        <v>1282</v>
      </c>
      <c r="G1183" s="234"/>
      <c r="H1183" s="235" t="s">
        <v>19</v>
      </c>
      <c r="I1183" s="237"/>
      <c r="J1183" s="234"/>
      <c r="K1183" s="234"/>
      <c r="L1183" s="238"/>
      <c r="M1183" s="239"/>
      <c r="N1183" s="240"/>
      <c r="O1183" s="240"/>
      <c r="P1183" s="240"/>
      <c r="Q1183" s="240"/>
      <c r="R1183" s="240"/>
      <c r="S1183" s="240"/>
      <c r="T1183" s="241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2" t="s">
        <v>155</v>
      </c>
      <c r="AU1183" s="242" t="s">
        <v>81</v>
      </c>
      <c r="AV1183" s="13" t="s">
        <v>79</v>
      </c>
      <c r="AW1183" s="13" t="s">
        <v>34</v>
      </c>
      <c r="AX1183" s="13" t="s">
        <v>72</v>
      </c>
      <c r="AY1183" s="242" t="s">
        <v>144</v>
      </c>
    </row>
    <row r="1184" spans="1:51" s="14" customFormat="1" ht="12">
      <c r="A1184" s="14"/>
      <c r="B1184" s="243"/>
      <c r="C1184" s="244"/>
      <c r="D1184" s="228" t="s">
        <v>155</v>
      </c>
      <c r="E1184" s="245" t="s">
        <v>19</v>
      </c>
      <c r="F1184" s="246" t="s">
        <v>1283</v>
      </c>
      <c r="G1184" s="244"/>
      <c r="H1184" s="247">
        <v>162.5</v>
      </c>
      <c r="I1184" s="248"/>
      <c r="J1184" s="244"/>
      <c r="K1184" s="244"/>
      <c r="L1184" s="249"/>
      <c r="M1184" s="250"/>
      <c r="N1184" s="251"/>
      <c r="O1184" s="251"/>
      <c r="P1184" s="251"/>
      <c r="Q1184" s="251"/>
      <c r="R1184" s="251"/>
      <c r="S1184" s="251"/>
      <c r="T1184" s="252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53" t="s">
        <v>155</v>
      </c>
      <c r="AU1184" s="253" t="s">
        <v>81</v>
      </c>
      <c r="AV1184" s="14" t="s">
        <v>81</v>
      </c>
      <c r="AW1184" s="14" t="s">
        <v>34</v>
      </c>
      <c r="AX1184" s="14" t="s">
        <v>72</v>
      </c>
      <c r="AY1184" s="253" t="s">
        <v>144</v>
      </c>
    </row>
    <row r="1185" spans="1:51" s="15" customFormat="1" ht="12">
      <c r="A1185" s="15"/>
      <c r="B1185" s="254"/>
      <c r="C1185" s="255"/>
      <c r="D1185" s="228" t="s">
        <v>155</v>
      </c>
      <c r="E1185" s="256" t="s">
        <v>19</v>
      </c>
      <c r="F1185" s="257" t="s">
        <v>158</v>
      </c>
      <c r="G1185" s="255"/>
      <c r="H1185" s="258">
        <v>162.5</v>
      </c>
      <c r="I1185" s="259"/>
      <c r="J1185" s="255"/>
      <c r="K1185" s="255"/>
      <c r="L1185" s="260"/>
      <c r="M1185" s="261"/>
      <c r="N1185" s="262"/>
      <c r="O1185" s="262"/>
      <c r="P1185" s="262"/>
      <c r="Q1185" s="262"/>
      <c r="R1185" s="262"/>
      <c r="S1185" s="262"/>
      <c r="T1185" s="263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T1185" s="264" t="s">
        <v>155</v>
      </c>
      <c r="AU1185" s="264" t="s">
        <v>81</v>
      </c>
      <c r="AV1185" s="15" t="s">
        <v>151</v>
      </c>
      <c r="AW1185" s="15" t="s">
        <v>34</v>
      </c>
      <c r="AX1185" s="15" t="s">
        <v>79</v>
      </c>
      <c r="AY1185" s="264" t="s">
        <v>144</v>
      </c>
    </row>
    <row r="1186" spans="1:65" s="2" customFormat="1" ht="14.4" customHeight="1">
      <c r="A1186" s="40"/>
      <c r="B1186" s="41"/>
      <c r="C1186" s="215" t="s">
        <v>1284</v>
      </c>
      <c r="D1186" s="215" t="s">
        <v>146</v>
      </c>
      <c r="E1186" s="216" t="s">
        <v>1285</v>
      </c>
      <c r="F1186" s="217" t="s">
        <v>1286</v>
      </c>
      <c r="G1186" s="218" t="s">
        <v>1055</v>
      </c>
      <c r="H1186" s="219">
        <v>1</v>
      </c>
      <c r="I1186" s="220"/>
      <c r="J1186" s="221">
        <f>ROUND(I1186*H1186,2)</f>
        <v>0</v>
      </c>
      <c r="K1186" s="217" t="s">
        <v>19</v>
      </c>
      <c r="L1186" s="46"/>
      <c r="M1186" s="222" t="s">
        <v>19</v>
      </c>
      <c r="N1186" s="223" t="s">
        <v>43</v>
      </c>
      <c r="O1186" s="86"/>
      <c r="P1186" s="224">
        <f>O1186*H1186</f>
        <v>0</v>
      </c>
      <c r="Q1186" s="224">
        <v>0</v>
      </c>
      <c r="R1186" s="224">
        <f>Q1186*H1186</f>
        <v>0</v>
      </c>
      <c r="S1186" s="224">
        <v>0</v>
      </c>
      <c r="T1186" s="225">
        <f>S1186*H1186</f>
        <v>0</v>
      </c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R1186" s="226" t="s">
        <v>282</v>
      </c>
      <c r="AT1186" s="226" t="s">
        <v>146</v>
      </c>
      <c r="AU1186" s="226" t="s">
        <v>81</v>
      </c>
      <c r="AY1186" s="19" t="s">
        <v>144</v>
      </c>
      <c r="BE1186" s="227">
        <f>IF(N1186="základní",J1186,0)</f>
        <v>0</v>
      </c>
      <c r="BF1186" s="227">
        <f>IF(N1186="snížená",J1186,0)</f>
        <v>0</v>
      </c>
      <c r="BG1186" s="227">
        <f>IF(N1186="zákl. přenesená",J1186,0)</f>
        <v>0</v>
      </c>
      <c r="BH1186" s="227">
        <f>IF(N1186="sníž. přenesená",J1186,0)</f>
        <v>0</v>
      </c>
      <c r="BI1186" s="227">
        <f>IF(N1186="nulová",J1186,0)</f>
        <v>0</v>
      </c>
      <c r="BJ1186" s="19" t="s">
        <v>79</v>
      </c>
      <c r="BK1186" s="227">
        <f>ROUND(I1186*H1186,2)</f>
        <v>0</v>
      </c>
      <c r="BL1186" s="19" t="s">
        <v>282</v>
      </c>
      <c r="BM1186" s="226" t="s">
        <v>1287</v>
      </c>
    </row>
    <row r="1187" spans="1:47" s="2" customFormat="1" ht="12">
      <c r="A1187" s="40"/>
      <c r="B1187" s="41"/>
      <c r="C1187" s="42"/>
      <c r="D1187" s="228" t="s">
        <v>153</v>
      </c>
      <c r="E1187" s="42"/>
      <c r="F1187" s="229" t="s">
        <v>1286</v>
      </c>
      <c r="G1187" s="42"/>
      <c r="H1187" s="42"/>
      <c r="I1187" s="230"/>
      <c r="J1187" s="42"/>
      <c r="K1187" s="42"/>
      <c r="L1187" s="46"/>
      <c r="M1187" s="231"/>
      <c r="N1187" s="232"/>
      <c r="O1187" s="86"/>
      <c r="P1187" s="86"/>
      <c r="Q1187" s="86"/>
      <c r="R1187" s="86"/>
      <c r="S1187" s="86"/>
      <c r="T1187" s="87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T1187" s="19" t="s">
        <v>153</v>
      </c>
      <c r="AU1187" s="19" t="s">
        <v>81</v>
      </c>
    </row>
    <row r="1188" spans="1:47" s="2" customFormat="1" ht="12">
      <c r="A1188" s="40"/>
      <c r="B1188" s="41"/>
      <c r="C1188" s="42"/>
      <c r="D1188" s="228" t="s">
        <v>466</v>
      </c>
      <c r="E1188" s="42"/>
      <c r="F1188" s="276" t="s">
        <v>1288</v>
      </c>
      <c r="G1188" s="42"/>
      <c r="H1188" s="42"/>
      <c r="I1188" s="230"/>
      <c r="J1188" s="42"/>
      <c r="K1188" s="42"/>
      <c r="L1188" s="46"/>
      <c r="M1188" s="231"/>
      <c r="N1188" s="232"/>
      <c r="O1188" s="86"/>
      <c r="P1188" s="86"/>
      <c r="Q1188" s="86"/>
      <c r="R1188" s="86"/>
      <c r="S1188" s="86"/>
      <c r="T1188" s="87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T1188" s="19" t="s">
        <v>466</v>
      </c>
      <c r="AU1188" s="19" t="s">
        <v>81</v>
      </c>
    </row>
    <row r="1189" spans="1:51" s="13" customFormat="1" ht="12">
      <c r="A1189" s="13"/>
      <c r="B1189" s="233"/>
      <c r="C1189" s="234"/>
      <c r="D1189" s="228" t="s">
        <v>155</v>
      </c>
      <c r="E1189" s="235" t="s">
        <v>19</v>
      </c>
      <c r="F1189" s="236" t="s">
        <v>1009</v>
      </c>
      <c r="G1189" s="234"/>
      <c r="H1189" s="235" t="s">
        <v>19</v>
      </c>
      <c r="I1189" s="237"/>
      <c r="J1189" s="234"/>
      <c r="K1189" s="234"/>
      <c r="L1189" s="238"/>
      <c r="M1189" s="239"/>
      <c r="N1189" s="240"/>
      <c r="O1189" s="240"/>
      <c r="P1189" s="240"/>
      <c r="Q1189" s="240"/>
      <c r="R1189" s="240"/>
      <c r="S1189" s="240"/>
      <c r="T1189" s="241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42" t="s">
        <v>155</v>
      </c>
      <c r="AU1189" s="242" t="s">
        <v>81</v>
      </c>
      <c r="AV1189" s="13" t="s">
        <v>79</v>
      </c>
      <c r="AW1189" s="13" t="s">
        <v>34</v>
      </c>
      <c r="AX1189" s="13" t="s">
        <v>72</v>
      </c>
      <c r="AY1189" s="242" t="s">
        <v>144</v>
      </c>
    </row>
    <row r="1190" spans="1:51" s="14" customFormat="1" ht="12">
      <c r="A1190" s="14"/>
      <c r="B1190" s="243"/>
      <c r="C1190" s="244"/>
      <c r="D1190" s="228" t="s">
        <v>155</v>
      </c>
      <c r="E1190" s="245" t="s">
        <v>19</v>
      </c>
      <c r="F1190" s="246" t="s">
        <v>79</v>
      </c>
      <c r="G1190" s="244"/>
      <c r="H1190" s="247">
        <v>1</v>
      </c>
      <c r="I1190" s="248"/>
      <c r="J1190" s="244"/>
      <c r="K1190" s="244"/>
      <c r="L1190" s="249"/>
      <c r="M1190" s="250"/>
      <c r="N1190" s="251"/>
      <c r="O1190" s="251"/>
      <c r="P1190" s="251"/>
      <c r="Q1190" s="251"/>
      <c r="R1190" s="251"/>
      <c r="S1190" s="251"/>
      <c r="T1190" s="252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3" t="s">
        <v>155</v>
      </c>
      <c r="AU1190" s="253" t="s">
        <v>81</v>
      </c>
      <c r="AV1190" s="14" t="s">
        <v>81</v>
      </c>
      <c r="AW1190" s="14" t="s">
        <v>34</v>
      </c>
      <c r="AX1190" s="14" t="s">
        <v>72</v>
      </c>
      <c r="AY1190" s="253" t="s">
        <v>144</v>
      </c>
    </row>
    <row r="1191" spans="1:51" s="15" customFormat="1" ht="12">
      <c r="A1191" s="15"/>
      <c r="B1191" s="254"/>
      <c r="C1191" s="255"/>
      <c r="D1191" s="228" t="s">
        <v>155</v>
      </c>
      <c r="E1191" s="256" t="s">
        <v>19</v>
      </c>
      <c r="F1191" s="257" t="s">
        <v>158</v>
      </c>
      <c r="G1191" s="255"/>
      <c r="H1191" s="258">
        <v>1</v>
      </c>
      <c r="I1191" s="259"/>
      <c r="J1191" s="255"/>
      <c r="K1191" s="255"/>
      <c r="L1191" s="260"/>
      <c r="M1191" s="261"/>
      <c r="N1191" s="262"/>
      <c r="O1191" s="262"/>
      <c r="P1191" s="262"/>
      <c r="Q1191" s="262"/>
      <c r="R1191" s="262"/>
      <c r="S1191" s="262"/>
      <c r="T1191" s="263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T1191" s="264" t="s">
        <v>155</v>
      </c>
      <c r="AU1191" s="264" t="s">
        <v>81</v>
      </c>
      <c r="AV1191" s="15" t="s">
        <v>151</v>
      </c>
      <c r="AW1191" s="15" t="s">
        <v>34</v>
      </c>
      <c r="AX1191" s="15" t="s">
        <v>79</v>
      </c>
      <c r="AY1191" s="264" t="s">
        <v>144</v>
      </c>
    </row>
    <row r="1192" spans="1:65" s="2" customFormat="1" ht="14.4" customHeight="1">
      <c r="A1192" s="40"/>
      <c r="B1192" s="41"/>
      <c r="C1192" s="215" t="s">
        <v>1289</v>
      </c>
      <c r="D1192" s="215" t="s">
        <v>146</v>
      </c>
      <c r="E1192" s="216" t="s">
        <v>1290</v>
      </c>
      <c r="F1192" s="217" t="s">
        <v>1291</v>
      </c>
      <c r="G1192" s="218" t="s">
        <v>457</v>
      </c>
      <c r="H1192" s="219">
        <v>0.26</v>
      </c>
      <c r="I1192" s="220"/>
      <c r="J1192" s="221">
        <f>ROUND(I1192*H1192,2)</f>
        <v>0</v>
      </c>
      <c r="K1192" s="217" t="s">
        <v>150</v>
      </c>
      <c r="L1192" s="46"/>
      <c r="M1192" s="222" t="s">
        <v>19</v>
      </c>
      <c r="N1192" s="223" t="s">
        <v>43</v>
      </c>
      <c r="O1192" s="86"/>
      <c r="P1192" s="224">
        <f>O1192*H1192</f>
        <v>0</v>
      </c>
      <c r="Q1192" s="224">
        <v>0</v>
      </c>
      <c r="R1192" s="224">
        <f>Q1192*H1192</f>
        <v>0</v>
      </c>
      <c r="S1192" s="224">
        <v>0</v>
      </c>
      <c r="T1192" s="225">
        <f>S1192*H1192</f>
        <v>0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26" t="s">
        <v>282</v>
      </c>
      <c r="AT1192" s="226" t="s">
        <v>146</v>
      </c>
      <c r="AU1192" s="226" t="s">
        <v>81</v>
      </c>
      <c r="AY1192" s="19" t="s">
        <v>144</v>
      </c>
      <c r="BE1192" s="227">
        <f>IF(N1192="základní",J1192,0)</f>
        <v>0</v>
      </c>
      <c r="BF1192" s="227">
        <f>IF(N1192="snížená",J1192,0)</f>
        <v>0</v>
      </c>
      <c r="BG1192" s="227">
        <f>IF(N1192="zákl. přenesená",J1192,0)</f>
        <v>0</v>
      </c>
      <c r="BH1192" s="227">
        <f>IF(N1192="sníž. přenesená",J1192,0)</f>
        <v>0</v>
      </c>
      <c r="BI1192" s="227">
        <f>IF(N1192="nulová",J1192,0)</f>
        <v>0</v>
      </c>
      <c r="BJ1192" s="19" t="s">
        <v>79</v>
      </c>
      <c r="BK1192" s="227">
        <f>ROUND(I1192*H1192,2)</f>
        <v>0</v>
      </c>
      <c r="BL1192" s="19" t="s">
        <v>282</v>
      </c>
      <c r="BM1192" s="226" t="s">
        <v>1292</v>
      </c>
    </row>
    <row r="1193" spans="1:47" s="2" customFormat="1" ht="12">
      <c r="A1193" s="40"/>
      <c r="B1193" s="41"/>
      <c r="C1193" s="42"/>
      <c r="D1193" s="228" t="s">
        <v>153</v>
      </c>
      <c r="E1193" s="42"/>
      <c r="F1193" s="229" t="s">
        <v>1293</v>
      </c>
      <c r="G1193" s="42"/>
      <c r="H1193" s="42"/>
      <c r="I1193" s="230"/>
      <c r="J1193" s="42"/>
      <c r="K1193" s="42"/>
      <c r="L1193" s="46"/>
      <c r="M1193" s="231"/>
      <c r="N1193" s="232"/>
      <c r="O1193" s="86"/>
      <c r="P1193" s="86"/>
      <c r="Q1193" s="86"/>
      <c r="R1193" s="86"/>
      <c r="S1193" s="86"/>
      <c r="T1193" s="87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T1193" s="19" t="s">
        <v>153</v>
      </c>
      <c r="AU1193" s="19" t="s">
        <v>81</v>
      </c>
    </row>
    <row r="1194" spans="1:63" s="12" customFormat="1" ht="22.8" customHeight="1">
      <c r="A1194" s="12"/>
      <c r="B1194" s="199"/>
      <c r="C1194" s="200"/>
      <c r="D1194" s="201" t="s">
        <v>71</v>
      </c>
      <c r="E1194" s="213" t="s">
        <v>1294</v>
      </c>
      <c r="F1194" s="213" t="s">
        <v>1295</v>
      </c>
      <c r="G1194" s="200"/>
      <c r="H1194" s="200"/>
      <c r="I1194" s="203"/>
      <c r="J1194" s="214">
        <f>BK1194</f>
        <v>0</v>
      </c>
      <c r="K1194" s="200"/>
      <c r="L1194" s="205"/>
      <c r="M1194" s="206"/>
      <c r="N1194" s="207"/>
      <c r="O1194" s="207"/>
      <c r="P1194" s="208">
        <f>SUM(P1195:P1201)</f>
        <v>0</v>
      </c>
      <c r="Q1194" s="207"/>
      <c r="R1194" s="208">
        <f>SUM(R1195:R1201)</f>
        <v>0.021599999999999998</v>
      </c>
      <c r="S1194" s="207"/>
      <c r="T1194" s="209">
        <f>SUM(T1195:T1201)</f>
        <v>0</v>
      </c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R1194" s="210" t="s">
        <v>81</v>
      </c>
      <c r="AT1194" s="211" t="s">
        <v>71</v>
      </c>
      <c r="AU1194" s="211" t="s">
        <v>79</v>
      </c>
      <c r="AY1194" s="210" t="s">
        <v>144</v>
      </c>
      <c r="BK1194" s="212">
        <f>SUM(BK1195:BK1201)</f>
        <v>0</v>
      </c>
    </row>
    <row r="1195" spans="1:65" s="2" customFormat="1" ht="14.4" customHeight="1">
      <c r="A1195" s="40"/>
      <c r="B1195" s="41"/>
      <c r="C1195" s="215" t="s">
        <v>1296</v>
      </c>
      <c r="D1195" s="215" t="s">
        <v>146</v>
      </c>
      <c r="E1195" s="216" t="s">
        <v>1297</v>
      </c>
      <c r="F1195" s="217" t="s">
        <v>1298</v>
      </c>
      <c r="G1195" s="218" t="s">
        <v>149</v>
      </c>
      <c r="H1195" s="219">
        <v>144</v>
      </c>
      <c r="I1195" s="220"/>
      <c r="J1195" s="221">
        <f>ROUND(I1195*H1195,2)</f>
        <v>0</v>
      </c>
      <c r="K1195" s="217" t="s">
        <v>150</v>
      </c>
      <c r="L1195" s="46"/>
      <c r="M1195" s="222" t="s">
        <v>19</v>
      </c>
      <c r="N1195" s="223" t="s">
        <v>43</v>
      </c>
      <c r="O1195" s="86"/>
      <c r="P1195" s="224">
        <f>O1195*H1195</f>
        <v>0</v>
      </c>
      <c r="Q1195" s="224">
        <v>0.00015</v>
      </c>
      <c r="R1195" s="224">
        <f>Q1195*H1195</f>
        <v>0.021599999999999998</v>
      </c>
      <c r="S1195" s="224">
        <v>0</v>
      </c>
      <c r="T1195" s="225">
        <f>S1195*H1195</f>
        <v>0</v>
      </c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R1195" s="226" t="s">
        <v>282</v>
      </c>
      <c r="AT1195" s="226" t="s">
        <v>146</v>
      </c>
      <c r="AU1195" s="226" t="s">
        <v>81</v>
      </c>
      <c r="AY1195" s="19" t="s">
        <v>144</v>
      </c>
      <c r="BE1195" s="227">
        <f>IF(N1195="základní",J1195,0)</f>
        <v>0</v>
      </c>
      <c r="BF1195" s="227">
        <f>IF(N1195="snížená",J1195,0)</f>
        <v>0</v>
      </c>
      <c r="BG1195" s="227">
        <f>IF(N1195="zákl. přenesená",J1195,0)</f>
        <v>0</v>
      </c>
      <c r="BH1195" s="227">
        <f>IF(N1195="sníž. přenesená",J1195,0)</f>
        <v>0</v>
      </c>
      <c r="BI1195" s="227">
        <f>IF(N1195="nulová",J1195,0)</f>
        <v>0</v>
      </c>
      <c r="BJ1195" s="19" t="s">
        <v>79</v>
      </c>
      <c r="BK1195" s="227">
        <f>ROUND(I1195*H1195,2)</f>
        <v>0</v>
      </c>
      <c r="BL1195" s="19" t="s">
        <v>282</v>
      </c>
      <c r="BM1195" s="226" t="s">
        <v>1299</v>
      </c>
    </row>
    <row r="1196" spans="1:47" s="2" customFormat="1" ht="12">
      <c r="A1196" s="40"/>
      <c r="B1196" s="41"/>
      <c r="C1196" s="42"/>
      <c r="D1196" s="228" t="s">
        <v>153</v>
      </c>
      <c r="E1196" s="42"/>
      <c r="F1196" s="229" t="s">
        <v>1300</v>
      </c>
      <c r="G1196" s="42"/>
      <c r="H1196" s="42"/>
      <c r="I1196" s="230"/>
      <c r="J1196" s="42"/>
      <c r="K1196" s="42"/>
      <c r="L1196" s="46"/>
      <c r="M1196" s="231"/>
      <c r="N1196" s="232"/>
      <c r="O1196" s="86"/>
      <c r="P1196" s="86"/>
      <c r="Q1196" s="86"/>
      <c r="R1196" s="86"/>
      <c r="S1196" s="86"/>
      <c r="T1196" s="87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T1196" s="19" t="s">
        <v>153</v>
      </c>
      <c r="AU1196" s="19" t="s">
        <v>81</v>
      </c>
    </row>
    <row r="1197" spans="1:51" s="13" customFormat="1" ht="12">
      <c r="A1197" s="13"/>
      <c r="B1197" s="233"/>
      <c r="C1197" s="234"/>
      <c r="D1197" s="228" t="s">
        <v>155</v>
      </c>
      <c r="E1197" s="235" t="s">
        <v>19</v>
      </c>
      <c r="F1197" s="236" t="s">
        <v>718</v>
      </c>
      <c r="G1197" s="234"/>
      <c r="H1197" s="235" t="s">
        <v>19</v>
      </c>
      <c r="I1197" s="237"/>
      <c r="J1197" s="234"/>
      <c r="K1197" s="234"/>
      <c r="L1197" s="238"/>
      <c r="M1197" s="239"/>
      <c r="N1197" s="240"/>
      <c r="O1197" s="240"/>
      <c r="P1197" s="240"/>
      <c r="Q1197" s="240"/>
      <c r="R1197" s="240"/>
      <c r="S1197" s="240"/>
      <c r="T1197" s="241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42" t="s">
        <v>155</v>
      </c>
      <c r="AU1197" s="242" t="s">
        <v>81</v>
      </c>
      <c r="AV1197" s="13" t="s">
        <v>79</v>
      </c>
      <c r="AW1197" s="13" t="s">
        <v>34</v>
      </c>
      <c r="AX1197" s="13" t="s">
        <v>72</v>
      </c>
      <c r="AY1197" s="242" t="s">
        <v>144</v>
      </c>
    </row>
    <row r="1198" spans="1:51" s="13" customFormat="1" ht="12">
      <c r="A1198" s="13"/>
      <c r="B1198" s="233"/>
      <c r="C1198" s="234"/>
      <c r="D1198" s="228" t="s">
        <v>155</v>
      </c>
      <c r="E1198" s="235" t="s">
        <v>19</v>
      </c>
      <c r="F1198" s="236" t="s">
        <v>719</v>
      </c>
      <c r="G1198" s="234"/>
      <c r="H1198" s="235" t="s">
        <v>19</v>
      </c>
      <c r="I1198" s="237"/>
      <c r="J1198" s="234"/>
      <c r="K1198" s="234"/>
      <c r="L1198" s="238"/>
      <c r="M1198" s="239"/>
      <c r="N1198" s="240"/>
      <c r="O1198" s="240"/>
      <c r="P1198" s="240"/>
      <c r="Q1198" s="240"/>
      <c r="R1198" s="240"/>
      <c r="S1198" s="240"/>
      <c r="T1198" s="241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2" t="s">
        <v>155</v>
      </c>
      <c r="AU1198" s="242" t="s">
        <v>81</v>
      </c>
      <c r="AV1198" s="13" t="s">
        <v>79</v>
      </c>
      <c r="AW1198" s="13" t="s">
        <v>34</v>
      </c>
      <c r="AX1198" s="13" t="s">
        <v>72</v>
      </c>
      <c r="AY1198" s="242" t="s">
        <v>144</v>
      </c>
    </row>
    <row r="1199" spans="1:51" s="13" customFormat="1" ht="12">
      <c r="A1199" s="13"/>
      <c r="B1199" s="233"/>
      <c r="C1199" s="234"/>
      <c r="D1199" s="228" t="s">
        <v>155</v>
      </c>
      <c r="E1199" s="235" t="s">
        <v>19</v>
      </c>
      <c r="F1199" s="236" t="s">
        <v>255</v>
      </c>
      <c r="G1199" s="234"/>
      <c r="H1199" s="235" t="s">
        <v>19</v>
      </c>
      <c r="I1199" s="237"/>
      <c r="J1199" s="234"/>
      <c r="K1199" s="234"/>
      <c r="L1199" s="238"/>
      <c r="M1199" s="239"/>
      <c r="N1199" s="240"/>
      <c r="O1199" s="240"/>
      <c r="P1199" s="240"/>
      <c r="Q1199" s="240"/>
      <c r="R1199" s="240"/>
      <c r="S1199" s="240"/>
      <c r="T1199" s="241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42" t="s">
        <v>155</v>
      </c>
      <c r="AU1199" s="242" t="s">
        <v>81</v>
      </c>
      <c r="AV1199" s="13" t="s">
        <v>79</v>
      </c>
      <c r="AW1199" s="13" t="s">
        <v>34</v>
      </c>
      <c r="AX1199" s="13" t="s">
        <v>72</v>
      </c>
      <c r="AY1199" s="242" t="s">
        <v>144</v>
      </c>
    </row>
    <row r="1200" spans="1:51" s="14" customFormat="1" ht="12">
      <c r="A1200" s="14"/>
      <c r="B1200" s="243"/>
      <c r="C1200" s="244"/>
      <c r="D1200" s="228" t="s">
        <v>155</v>
      </c>
      <c r="E1200" s="245" t="s">
        <v>19</v>
      </c>
      <c r="F1200" s="246" t="s">
        <v>720</v>
      </c>
      <c r="G1200" s="244"/>
      <c r="H1200" s="247">
        <v>144</v>
      </c>
      <c r="I1200" s="248"/>
      <c r="J1200" s="244"/>
      <c r="K1200" s="244"/>
      <c r="L1200" s="249"/>
      <c r="M1200" s="250"/>
      <c r="N1200" s="251"/>
      <c r="O1200" s="251"/>
      <c r="P1200" s="251"/>
      <c r="Q1200" s="251"/>
      <c r="R1200" s="251"/>
      <c r="S1200" s="251"/>
      <c r="T1200" s="252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3" t="s">
        <v>155</v>
      </c>
      <c r="AU1200" s="253" t="s">
        <v>81</v>
      </c>
      <c r="AV1200" s="14" t="s">
        <v>81</v>
      </c>
      <c r="AW1200" s="14" t="s">
        <v>34</v>
      </c>
      <c r="AX1200" s="14" t="s">
        <v>72</v>
      </c>
      <c r="AY1200" s="253" t="s">
        <v>144</v>
      </c>
    </row>
    <row r="1201" spans="1:51" s="15" customFormat="1" ht="12">
      <c r="A1201" s="15"/>
      <c r="B1201" s="254"/>
      <c r="C1201" s="255"/>
      <c r="D1201" s="228" t="s">
        <v>155</v>
      </c>
      <c r="E1201" s="256" t="s">
        <v>19</v>
      </c>
      <c r="F1201" s="257" t="s">
        <v>158</v>
      </c>
      <c r="G1201" s="255"/>
      <c r="H1201" s="258">
        <v>144</v>
      </c>
      <c r="I1201" s="259"/>
      <c r="J1201" s="255"/>
      <c r="K1201" s="255"/>
      <c r="L1201" s="260"/>
      <c r="M1201" s="261"/>
      <c r="N1201" s="262"/>
      <c r="O1201" s="262"/>
      <c r="P1201" s="262"/>
      <c r="Q1201" s="262"/>
      <c r="R1201" s="262"/>
      <c r="S1201" s="262"/>
      <c r="T1201" s="263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T1201" s="264" t="s">
        <v>155</v>
      </c>
      <c r="AU1201" s="264" t="s">
        <v>81</v>
      </c>
      <c r="AV1201" s="15" t="s">
        <v>151</v>
      </c>
      <c r="AW1201" s="15" t="s">
        <v>34</v>
      </c>
      <c r="AX1201" s="15" t="s">
        <v>79</v>
      </c>
      <c r="AY1201" s="264" t="s">
        <v>144</v>
      </c>
    </row>
    <row r="1202" spans="1:63" s="12" customFormat="1" ht="22.8" customHeight="1">
      <c r="A1202" s="12"/>
      <c r="B1202" s="199"/>
      <c r="C1202" s="200"/>
      <c r="D1202" s="201" t="s">
        <v>71</v>
      </c>
      <c r="E1202" s="213" t="s">
        <v>1301</v>
      </c>
      <c r="F1202" s="213" t="s">
        <v>1302</v>
      </c>
      <c r="G1202" s="200"/>
      <c r="H1202" s="200"/>
      <c r="I1202" s="203"/>
      <c r="J1202" s="214">
        <f>BK1202</f>
        <v>0</v>
      </c>
      <c r="K1202" s="200"/>
      <c r="L1202" s="205"/>
      <c r="M1202" s="206"/>
      <c r="N1202" s="207"/>
      <c r="O1202" s="207"/>
      <c r="P1202" s="208">
        <f>SUM(P1203:P1209)</f>
        <v>0</v>
      </c>
      <c r="Q1202" s="207"/>
      <c r="R1202" s="208">
        <f>SUM(R1203:R1209)</f>
        <v>0.00305028</v>
      </c>
      <c r="S1202" s="207"/>
      <c r="T1202" s="209">
        <f>SUM(T1203:T1209)</f>
        <v>0</v>
      </c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R1202" s="210" t="s">
        <v>81</v>
      </c>
      <c r="AT1202" s="211" t="s">
        <v>71</v>
      </c>
      <c r="AU1202" s="211" t="s">
        <v>79</v>
      </c>
      <c r="AY1202" s="210" t="s">
        <v>144</v>
      </c>
      <c r="BK1202" s="212">
        <f>SUM(BK1203:BK1209)</f>
        <v>0</v>
      </c>
    </row>
    <row r="1203" spans="1:65" s="2" customFormat="1" ht="14.4" customHeight="1">
      <c r="A1203" s="40"/>
      <c r="B1203" s="41"/>
      <c r="C1203" s="215" t="s">
        <v>1303</v>
      </c>
      <c r="D1203" s="215" t="s">
        <v>146</v>
      </c>
      <c r="E1203" s="216" t="s">
        <v>1304</v>
      </c>
      <c r="F1203" s="217" t="s">
        <v>1305</v>
      </c>
      <c r="G1203" s="218" t="s">
        <v>149</v>
      </c>
      <c r="H1203" s="219">
        <v>2.061</v>
      </c>
      <c r="I1203" s="220"/>
      <c r="J1203" s="221">
        <f>ROUND(I1203*H1203,2)</f>
        <v>0</v>
      </c>
      <c r="K1203" s="217" t="s">
        <v>150</v>
      </c>
      <c r="L1203" s="46"/>
      <c r="M1203" s="222" t="s">
        <v>19</v>
      </c>
      <c r="N1203" s="223" t="s">
        <v>43</v>
      </c>
      <c r="O1203" s="86"/>
      <c r="P1203" s="224">
        <f>O1203*H1203</f>
        <v>0</v>
      </c>
      <c r="Q1203" s="224">
        <v>0.00148</v>
      </c>
      <c r="R1203" s="224">
        <f>Q1203*H1203</f>
        <v>0.00305028</v>
      </c>
      <c r="S1203" s="224">
        <v>0</v>
      </c>
      <c r="T1203" s="225">
        <f>S1203*H1203</f>
        <v>0</v>
      </c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R1203" s="226" t="s">
        <v>282</v>
      </c>
      <c r="AT1203" s="226" t="s">
        <v>146</v>
      </c>
      <c r="AU1203" s="226" t="s">
        <v>81</v>
      </c>
      <c r="AY1203" s="19" t="s">
        <v>144</v>
      </c>
      <c r="BE1203" s="227">
        <f>IF(N1203="základní",J1203,0)</f>
        <v>0</v>
      </c>
      <c r="BF1203" s="227">
        <f>IF(N1203="snížená",J1203,0)</f>
        <v>0</v>
      </c>
      <c r="BG1203" s="227">
        <f>IF(N1203="zákl. přenesená",J1203,0)</f>
        <v>0</v>
      </c>
      <c r="BH1203" s="227">
        <f>IF(N1203="sníž. přenesená",J1203,0)</f>
        <v>0</v>
      </c>
      <c r="BI1203" s="227">
        <f>IF(N1203="nulová",J1203,0)</f>
        <v>0</v>
      </c>
      <c r="BJ1203" s="19" t="s">
        <v>79</v>
      </c>
      <c r="BK1203" s="227">
        <f>ROUND(I1203*H1203,2)</f>
        <v>0</v>
      </c>
      <c r="BL1203" s="19" t="s">
        <v>282</v>
      </c>
      <c r="BM1203" s="226" t="s">
        <v>1306</v>
      </c>
    </row>
    <row r="1204" spans="1:47" s="2" customFormat="1" ht="12">
      <c r="A1204" s="40"/>
      <c r="B1204" s="41"/>
      <c r="C1204" s="42"/>
      <c r="D1204" s="228" t="s">
        <v>153</v>
      </c>
      <c r="E1204" s="42"/>
      <c r="F1204" s="229" t="s">
        <v>1307</v>
      </c>
      <c r="G1204" s="42"/>
      <c r="H1204" s="42"/>
      <c r="I1204" s="230"/>
      <c r="J1204" s="42"/>
      <c r="K1204" s="42"/>
      <c r="L1204" s="46"/>
      <c r="M1204" s="231"/>
      <c r="N1204" s="232"/>
      <c r="O1204" s="86"/>
      <c r="P1204" s="86"/>
      <c r="Q1204" s="86"/>
      <c r="R1204" s="86"/>
      <c r="S1204" s="86"/>
      <c r="T1204" s="87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T1204" s="19" t="s">
        <v>153</v>
      </c>
      <c r="AU1204" s="19" t="s">
        <v>81</v>
      </c>
    </row>
    <row r="1205" spans="1:51" s="13" customFormat="1" ht="12">
      <c r="A1205" s="13"/>
      <c r="B1205" s="233"/>
      <c r="C1205" s="234"/>
      <c r="D1205" s="228" t="s">
        <v>155</v>
      </c>
      <c r="E1205" s="235" t="s">
        <v>19</v>
      </c>
      <c r="F1205" s="236" t="s">
        <v>1262</v>
      </c>
      <c r="G1205" s="234"/>
      <c r="H1205" s="235" t="s">
        <v>19</v>
      </c>
      <c r="I1205" s="237"/>
      <c r="J1205" s="234"/>
      <c r="K1205" s="234"/>
      <c r="L1205" s="238"/>
      <c r="M1205" s="239"/>
      <c r="N1205" s="240"/>
      <c r="O1205" s="240"/>
      <c r="P1205" s="240"/>
      <c r="Q1205" s="240"/>
      <c r="R1205" s="240"/>
      <c r="S1205" s="240"/>
      <c r="T1205" s="241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2" t="s">
        <v>155</v>
      </c>
      <c r="AU1205" s="242" t="s">
        <v>81</v>
      </c>
      <c r="AV1205" s="13" t="s">
        <v>79</v>
      </c>
      <c r="AW1205" s="13" t="s">
        <v>34</v>
      </c>
      <c r="AX1205" s="13" t="s">
        <v>72</v>
      </c>
      <c r="AY1205" s="242" t="s">
        <v>144</v>
      </c>
    </row>
    <row r="1206" spans="1:51" s="13" customFormat="1" ht="12">
      <c r="A1206" s="13"/>
      <c r="B1206" s="233"/>
      <c r="C1206" s="234"/>
      <c r="D1206" s="228" t="s">
        <v>155</v>
      </c>
      <c r="E1206" s="235" t="s">
        <v>19</v>
      </c>
      <c r="F1206" s="236" t="s">
        <v>1308</v>
      </c>
      <c r="G1206" s="234"/>
      <c r="H1206" s="235" t="s">
        <v>19</v>
      </c>
      <c r="I1206" s="237"/>
      <c r="J1206" s="234"/>
      <c r="K1206" s="234"/>
      <c r="L1206" s="238"/>
      <c r="M1206" s="239"/>
      <c r="N1206" s="240"/>
      <c r="O1206" s="240"/>
      <c r="P1206" s="240"/>
      <c r="Q1206" s="240"/>
      <c r="R1206" s="240"/>
      <c r="S1206" s="240"/>
      <c r="T1206" s="241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2" t="s">
        <v>155</v>
      </c>
      <c r="AU1206" s="242" t="s">
        <v>81</v>
      </c>
      <c r="AV1206" s="13" t="s">
        <v>79</v>
      </c>
      <c r="AW1206" s="13" t="s">
        <v>34</v>
      </c>
      <c r="AX1206" s="13" t="s">
        <v>72</v>
      </c>
      <c r="AY1206" s="242" t="s">
        <v>144</v>
      </c>
    </row>
    <row r="1207" spans="1:51" s="14" customFormat="1" ht="12">
      <c r="A1207" s="14"/>
      <c r="B1207" s="243"/>
      <c r="C1207" s="244"/>
      <c r="D1207" s="228" t="s">
        <v>155</v>
      </c>
      <c r="E1207" s="245" t="s">
        <v>19</v>
      </c>
      <c r="F1207" s="246" t="s">
        <v>1309</v>
      </c>
      <c r="G1207" s="244"/>
      <c r="H1207" s="247">
        <v>1.498</v>
      </c>
      <c r="I1207" s="248"/>
      <c r="J1207" s="244"/>
      <c r="K1207" s="244"/>
      <c r="L1207" s="249"/>
      <c r="M1207" s="250"/>
      <c r="N1207" s="251"/>
      <c r="O1207" s="251"/>
      <c r="P1207" s="251"/>
      <c r="Q1207" s="251"/>
      <c r="R1207" s="251"/>
      <c r="S1207" s="251"/>
      <c r="T1207" s="252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3" t="s">
        <v>155</v>
      </c>
      <c r="AU1207" s="253" t="s">
        <v>81</v>
      </c>
      <c r="AV1207" s="14" t="s">
        <v>81</v>
      </c>
      <c r="AW1207" s="14" t="s">
        <v>34</v>
      </c>
      <c r="AX1207" s="14" t="s">
        <v>72</v>
      </c>
      <c r="AY1207" s="253" t="s">
        <v>144</v>
      </c>
    </row>
    <row r="1208" spans="1:51" s="14" customFormat="1" ht="12">
      <c r="A1208" s="14"/>
      <c r="B1208" s="243"/>
      <c r="C1208" s="244"/>
      <c r="D1208" s="228" t="s">
        <v>155</v>
      </c>
      <c r="E1208" s="245" t="s">
        <v>19</v>
      </c>
      <c r="F1208" s="246" t="s">
        <v>1310</v>
      </c>
      <c r="G1208" s="244"/>
      <c r="H1208" s="247">
        <v>0.563</v>
      </c>
      <c r="I1208" s="248"/>
      <c r="J1208" s="244"/>
      <c r="K1208" s="244"/>
      <c r="L1208" s="249"/>
      <c r="M1208" s="250"/>
      <c r="N1208" s="251"/>
      <c r="O1208" s="251"/>
      <c r="P1208" s="251"/>
      <c r="Q1208" s="251"/>
      <c r="R1208" s="251"/>
      <c r="S1208" s="251"/>
      <c r="T1208" s="252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3" t="s">
        <v>155</v>
      </c>
      <c r="AU1208" s="253" t="s">
        <v>81</v>
      </c>
      <c r="AV1208" s="14" t="s">
        <v>81</v>
      </c>
      <c r="AW1208" s="14" t="s">
        <v>34</v>
      </c>
      <c r="AX1208" s="14" t="s">
        <v>72</v>
      </c>
      <c r="AY1208" s="253" t="s">
        <v>144</v>
      </c>
    </row>
    <row r="1209" spans="1:51" s="15" customFormat="1" ht="12">
      <c r="A1209" s="15"/>
      <c r="B1209" s="254"/>
      <c r="C1209" s="255"/>
      <c r="D1209" s="228" t="s">
        <v>155</v>
      </c>
      <c r="E1209" s="256" t="s">
        <v>19</v>
      </c>
      <c r="F1209" s="257" t="s">
        <v>158</v>
      </c>
      <c r="G1209" s="255"/>
      <c r="H1209" s="258">
        <v>2.061</v>
      </c>
      <c r="I1209" s="259"/>
      <c r="J1209" s="255"/>
      <c r="K1209" s="255"/>
      <c r="L1209" s="260"/>
      <c r="M1209" s="287"/>
      <c r="N1209" s="288"/>
      <c r="O1209" s="288"/>
      <c r="P1209" s="288"/>
      <c r="Q1209" s="288"/>
      <c r="R1209" s="288"/>
      <c r="S1209" s="288"/>
      <c r="T1209" s="289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T1209" s="264" t="s">
        <v>155</v>
      </c>
      <c r="AU1209" s="264" t="s">
        <v>81</v>
      </c>
      <c r="AV1209" s="15" t="s">
        <v>151</v>
      </c>
      <c r="AW1209" s="15" t="s">
        <v>34</v>
      </c>
      <c r="AX1209" s="15" t="s">
        <v>79</v>
      </c>
      <c r="AY1209" s="264" t="s">
        <v>144</v>
      </c>
    </row>
    <row r="1210" spans="1:31" s="2" customFormat="1" ht="6.95" customHeight="1">
      <c r="A1210" s="40"/>
      <c r="B1210" s="61"/>
      <c r="C1210" s="62"/>
      <c r="D1210" s="62"/>
      <c r="E1210" s="62"/>
      <c r="F1210" s="62"/>
      <c r="G1210" s="62"/>
      <c r="H1210" s="62"/>
      <c r="I1210" s="62"/>
      <c r="J1210" s="62"/>
      <c r="K1210" s="62"/>
      <c r="L1210" s="46"/>
      <c r="M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</row>
  </sheetData>
  <sheetProtection password="CC35" sheet="1" objects="1" scenarios="1" formatColumns="0" formatRows="0" autoFilter="0"/>
  <autoFilter ref="C93:K120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107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souboru staveb společných zařízení v k. ú. Vetřkovice u Vítkova</v>
      </c>
      <c r="F7" s="145"/>
      <c r="G7" s="145"/>
      <c r="H7" s="145"/>
      <c r="L7" s="22"/>
    </row>
    <row r="8" spans="2:12" s="1" customFormat="1" ht="12" customHeight="1">
      <c r="B8" s="22"/>
      <c r="D8" s="145" t="s">
        <v>108</v>
      </c>
      <c r="L8" s="22"/>
    </row>
    <row r="9" spans="1:31" s="2" customFormat="1" ht="14.4" customHeight="1">
      <c r="A9" s="40"/>
      <c r="B9" s="46"/>
      <c r="C9" s="40"/>
      <c r="D9" s="40"/>
      <c r="E9" s="146" t="s">
        <v>109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1311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5.6" customHeight="1">
      <c r="A11" s="40"/>
      <c r="B11" s="46"/>
      <c r="C11" s="40"/>
      <c r="D11" s="40"/>
      <c r="E11" s="148" t="s">
        <v>1312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27. 1. 2021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4.4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ROUND(J91,2)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ROUND((SUM(BE91:BE368)),2)</f>
        <v>0</v>
      </c>
      <c r="G35" s="40"/>
      <c r="H35" s="40"/>
      <c r="I35" s="160">
        <v>0.21</v>
      </c>
      <c r="J35" s="159">
        <f>ROUND(((SUM(BE91:BE368))*I35),2)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ROUND((SUM(BF91:BF368)),2)</f>
        <v>0</v>
      </c>
      <c r="G36" s="40"/>
      <c r="H36" s="40"/>
      <c r="I36" s="160">
        <v>0.15</v>
      </c>
      <c r="J36" s="159">
        <f>ROUND(((SUM(BF91:BF368))*I36),2)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ROUND((SUM(BG91:BG368)),2)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ROUND((SUM(BH91:BH368)),2)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ROUND((SUM(BI91:BI368)),2)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110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2" t="str">
        <f>E7</f>
        <v>Realizace souboru staveb společných zařízení v k. ú. Vetřkovice u Vítkova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2" t="s">
        <v>109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1311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42"/>
      <c r="D54" s="42"/>
      <c r="E54" s="71" t="str">
        <f>E11</f>
        <v>SO 06.1 - Výsadba zeleně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k.ú. Vetřkovice u Vítkova</v>
      </c>
      <c r="G56" s="42"/>
      <c r="H56" s="42"/>
      <c r="I56" s="34" t="s">
        <v>23</v>
      </c>
      <c r="J56" s="74" t="str">
        <f>IF(J14="","",J14)</f>
        <v>27. 1. 2021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55.2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55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111</v>
      </c>
      <c r="D61" s="174"/>
      <c r="E61" s="174"/>
      <c r="F61" s="174"/>
      <c r="G61" s="174"/>
      <c r="H61" s="174"/>
      <c r="I61" s="174"/>
      <c r="J61" s="175" t="s">
        <v>112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J91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113</v>
      </c>
    </row>
    <row r="64" spans="1:31" s="9" customFormat="1" ht="24.95" customHeight="1">
      <c r="A64" s="9"/>
      <c r="B64" s="177"/>
      <c r="C64" s="178"/>
      <c r="D64" s="179" t="s">
        <v>1313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115</v>
      </c>
      <c r="E65" s="185"/>
      <c r="F65" s="185"/>
      <c r="G65" s="185"/>
      <c r="H65" s="185"/>
      <c r="I65" s="185"/>
      <c r="J65" s="186">
        <f>J93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1314</v>
      </c>
      <c r="E66" s="185"/>
      <c r="F66" s="185"/>
      <c r="G66" s="185"/>
      <c r="H66" s="185"/>
      <c r="I66" s="185"/>
      <c r="J66" s="186">
        <f>J350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3"/>
      <c r="C67" s="127"/>
      <c r="D67" s="184" t="s">
        <v>1315</v>
      </c>
      <c r="E67" s="185"/>
      <c r="F67" s="185"/>
      <c r="G67" s="185"/>
      <c r="H67" s="185"/>
      <c r="I67" s="185"/>
      <c r="J67" s="186">
        <f>J351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7"/>
      <c r="C68" s="178"/>
      <c r="D68" s="179" t="s">
        <v>1316</v>
      </c>
      <c r="E68" s="180"/>
      <c r="F68" s="180"/>
      <c r="G68" s="180"/>
      <c r="H68" s="180"/>
      <c r="I68" s="180"/>
      <c r="J68" s="181">
        <f>J354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1317</v>
      </c>
      <c r="E69" s="185"/>
      <c r="F69" s="185"/>
      <c r="G69" s="185"/>
      <c r="H69" s="185"/>
      <c r="I69" s="185"/>
      <c r="J69" s="186">
        <f>J355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129</v>
      </c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4.4" customHeight="1">
      <c r="A79" s="40"/>
      <c r="B79" s="41"/>
      <c r="C79" s="42"/>
      <c r="D79" s="42"/>
      <c r="E79" s="172" t="str">
        <f>E7</f>
        <v>Realizace souboru staveb společných zařízení v k. ú. Vetřkovice u Vítkova</v>
      </c>
      <c r="F79" s="34"/>
      <c r="G79" s="34"/>
      <c r="H79" s="34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2:12" s="1" customFormat="1" ht="12" customHeight="1">
      <c r="B80" s="23"/>
      <c r="C80" s="34" t="s">
        <v>108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4.4" customHeight="1">
      <c r="A81" s="40"/>
      <c r="B81" s="41"/>
      <c r="C81" s="42"/>
      <c r="D81" s="42"/>
      <c r="E81" s="172" t="s">
        <v>109</v>
      </c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1311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6" customHeight="1">
      <c r="A83" s="40"/>
      <c r="B83" s="41"/>
      <c r="C83" s="42"/>
      <c r="D83" s="42"/>
      <c r="E83" s="71" t="str">
        <f>E11</f>
        <v>SO 06.1 - Výsadba zeleně</v>
      </c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F14</f>
        <v>k.ú. Vetřkovice u Vítkova</v>
      </c>
      <c r="G85" s="42"/>
      <c r="H85" s="42"/>
      <c r="I85" s="34" t="s">
        <v>23</v>
      </c>
      <c r="J85" s="74" t="str">
        <f>IF(J14="","",J14)</f>
        <v>27. 1. 2021</v>
      </c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55.2" customHeight="1">
      <c r="A87" s="40"/>
      <c r="B87" s="41"/>
      <c r="C87" s="34" t="s">
        <v>25</v>
      </c>
      <c r="D87" s="42"/>
      <c r="E87" s="42"/>
      <c r="F87" s="29" t="str">
        <f>E17</f>
        <v xml:space="preserve"> </v>
      </c>
      <c r="G87" s="42"/>
      <c r="H87" s="42"/>
      <c r="I87" s="34" t="s">
        <v>31</v>
      </c>
      <c r="J87" s="38" t="str">
        <f>E23</f>
        <v>AGPOL s.r.o., Jungmannova 153/12, 77900 Olomouc</v>
      </c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55.2" customHeight="1">
      <c r="A88" s="40"/>
      <c r="B88" s="41"/>
      <c r="C88" s="34" t="s">
        <v>29</v>
      </c>
      <c r="D88" s="42"/>
      <c r="E88" s="42"/>
      <c r="F88" s="29" t="str">
        <f>IF(E20="","",E20)</f>
        <v>Vyplň údaj</v>
      </c>
      <c r="G88" s="42"/>
      <c r="H88" s="42"/>
      <c r="I88" s="34" t="s">
        <v>35</v>
      </c>
      <c r="J88" s="38" t="str">
        <f>E26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8"/>
      <c r="B90" s="189"/>
      <c r="C90" s="190" t="s">
        <v>130</v>
      </c>
      <c r="D90" s="191" t="s">
        <v>57</v>
      </c>
      <c r="E90" s="191" t="s">
        <v>53</v>
      </c>
      <c r="F90" s="191" t="s">
        <v>54</v>
      </c>
      <c r="G90" s="191" t="s">
        <v>131</v>
      </c>
      <c r="H90" s="191" t="s">
        <v>132</v>
      </c>
      <c r="I90" s="191" t="s">
        <v>133</v>
      </c>
      <c r="J90" s="191" t="s">
        <v>112</v>
      </c>
      <c r="K90" s="192" t="s">
        <v>134</v>
      </c>
      <c r="L90" s="193"/>
      <c r="M90" s="94" t="s">
        <v>19</v>
      </c>
      <c r="N90" s="95" t="s">
        <v>42</v>
      </c>
      <c r="O90" s="95" t="s">
        <v>135</v>
      </c>
      <c r="P90" s="95" t="s">
        <v>136</v>
      </c>
      <c r="Q90" s="95" t="s">
        <v>137</v>
      </c>
      <c r="R90" s="95" t="s">
        <v>138</v>
      </c>
      <c r="S90" s="95" t="s">
        <v>139</v>
      </c>
      <c r="T90" s="96" t="s">
        <v>140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0"/>
      <c r="B91" s="41"/>
      <c r="C91" s="101" t="s">
        <v>141</v>
      </c>
      <c r="D91" s="42"/>
      <c r="E91" s="42"/>
      <c r="F91" s="42"/>
      <c r="G91" s="42"/>
      <c r="H91" s="42"/>
      <c r="I91" s="42"/>
      <c r="J91" s="194">
        <f>BK91</f>
        <v>0</v>
      </c>
      <c r="K91" s="42"/>
      <c r="L91" s="46"/>
      <c r="M91" s="97"/>
      <c r="N91" s="195"/>
      <c r="O91" s="98"/>
      <c r="P91" s="196">
        <f>P92+P354</f>
        <v>0</v>
      </c>
      <c r="Q91" s="98"/>
      <c r="R91" s="196">
        <f>R92+R354</f>
        <v>13.26998236</v>
      </c>
      <c r="S91" s="98"/>
      <c r="T91" s="197">
        <f>T92+T354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71</v>
      </c>
      <c r="AU91" s="19" t="s">
        <v>113</v>
      </c>
      <c r="BK91" s="198">
        <f>BK92+BK354</f>
        <v>0</v>
      </c>
    </row>
    <row r="92" spans="1:63" s="12" customFormat="1" ht="25.9" customHeight="1">
      <c r="A92" s="12"/>
      <c r="B92" s="199"/>
      <c r="C92" s="200"/>
      <c r="D92" s="201" t="s">
        <v>71</v>
      </c>
      <c r="E92" s="202" t="s">
        <v>142</v>
      </c>
      <c r="F92" s="202" t="s">
        <v>1318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P93+P350</f>
        <v>0</v>
      </c>
      <c r="Q92" s="207"/>
      <c r="R92" s="208">
        <f>R93+R350</f>
        <v>13.26568236</v>
      </c>
      <c r="S92" s="207"/>
      <c r="T92" s="209">
        <f>T93+T350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79</v>
      </c>
      <c r="AT92" s="211" t="s">
        <v>71</v>
      </c>
      <c r="AU92" s="211" t="s">
        <v>72</v>
      </c>
      <c r="AY92" s="210" t="s">
        <v>144</v>
      </c>
      <c r="BK92" s="212">
        <f>BK93+BK350</f>
        <v>0</v>
      </c>
    </row>
    <row r="93" spans="1:63" s="12" customFormat="1" ht="22.8" customHeight="1">
      <c r="A93" s="12"/>
      <c r="B93" s="199"/>
      <c r="C93" s="200"/>
      <c r="D93" s="201" t="s">
        <v>71</v>
      </c>
      <c r="E93" s="213" t="s">
        <v>79</v>
      </c>
      <c r="F93" s="213" t="s">
        <v>145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SUM(P94:P349)</f>
        <v>0</v>
      </c>
      <c r="Q93" s="207"/>
      <c r="R93" s="208">
        <f>SUM(R94:R349)</f>
        <v>13.26568236</v>
      </c>
      <c r="S93" s="207"/>
      <c r="T93" s="209">
        <f>SUM(T94:T349)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79</v>
      </c>
      <c r="AT93" s="211" t="s">
        <v>71</v>
      </c>
      <c r="AU93" s="211" t="s">
        <v>79</v>
      </c>
      <c r="AY93" s="210" t="s">
        <v>144</v>
      </c>
      <c r="BK93" s="212">
        <f>SUM(BK94:BK349)</f>
        <v>0</v>
      </c>
    </row>
    <row r="94" spans="1:65" s="2" customFormat="1" ht="14.4" customHeight="1">
      <c r="A94" s="40"/>
      <c r="B94" s="41"/>
      <c r="C94" s="215" t="s">
        <v>79</v>
      </c>
      <c r="D94" s="215" t="s">
        <v>146</v>
      </c>
      <c r="E94" s="216" t="s">
        <v>1319</v>
      </c>
      <c r="F94" s="217" t="s">
        <v>1320</v>
      </c>
      <c r="G94" s="218" t="s">
        <v>149</v>
      </c>
      <c r="H94" s="219">
        <v>41100</v>
      </c>
      <c r="I94" s="220"/>
      <c r="J94" s="221">
        <f>ROUND(I94*H94,2)</f>
        <v>0</v>
      </c>
      <c r="K94" s="217" t="s">
        <v>150</v>
      </c>
      <c r="L94" s="46"/>
      <c r="M94" s="222" t="s">
        <v>19</v>
      </c>
      <c r="N94" s="223" t="s">
        <v>43</v>
      </c>
      <c r="O94" s="86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6" t="s">
        <v>151</v>
      </c>
      <c r="AT94" s="226" t="s">
        <v>146</v>
      </c>
      <c r="AU94" s="226" t="s">
        <v>81</v>
      </c>
      <c r="AY94" s="19" t="s">
        <v>144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9" t="s">
        <v>79</v>
      </c>
      <c r="BK94" s="227">
        <f>ROUND(I94*H94,2)</f>
        <v>0</v>
      </c>
      <c r="BL94" s="19" t="s">
        <v>151</v>
      </c>
      <c r="BM94" s="226" t="s">
        <v>1321</v>
      </c>
    </row>
    <row r="95" spans="1:47" s="2" customFormat="1" ht="12">
      <c r="A95" s="40"/>
      <c r="B95" s="41"/>
      <c r="C95" s="42"/>
      <c r="D95" s="228" t="s">
        <v>153</v>
      </c>
      <c r="E95" s="42"/>
      <c r="F95" s="229" t="s">
        <v>1322</v>
      </c>
      <c r="G95" s="42"/>
      <c r="H95" s="42"/>
      <c r="I95" s="230"/>
      <c r="J95" s="42"/>
      <c r="K95" s="42"/>
      <c r="L95" s="46"/>
      <c r="M95" s="231"/>
      <c r="N95" s="232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153</v>
      </c>
      <c r="AU95" s="19" t="s">
        <v>81</v>
      </c>
    </row>
    <row r="96" spans="1:51" s="13" customFormat="1" ht="12">
      <c r="A96" s="13"/>
      <c r="B96" s="233"/>
      <c r="C96" s="234"/>
      <c r="D96" s="228" t="s">
        <v>155</v>
      </c>
      <c r="E96" s="235" t="s">
        <v>19</v>
      </c>
      <c r="F96" s="236" t="s">
        <v>1323</v>
      </c>
      <c r="G96" s="234"/>
      <c r="H96" s="235" t="s">
        <v>19</v>
      </c>
      <c r="I96" s="237"/>
      <c r="J96" s="234"/>
      <c r="K96" s="234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155</v>
      </c>
      <c r="AU96" s="242" t="s">
        <v>81</v>
      </c>
      <c r="AV96" s="13" t="s">
        <v>79</v>
      </c>
      <c r="AW96" s="13" t="s">
        <v>34</v>
      </c>
      <c r="AX96" s="13" t="s">
        <v>72</v>
      </c>
      <c r="AY96" s="242" t="s">
        <v>144</v>
      </c>
    </row>
    <row r="97" spans="1:51" s="13" customFormat="1" ht="12">
      <c r="A97" s="13"/>
      <c r="B97" s="233"/>
      <c r="C97" s="234"/>
      <c r="D97" s="228" t="s">
        <v>155</v>
      </c>
      <c r="E97" s="235" t="s">
        <v>19</v>
      </c>
      <c r="F97" s="236" t="s">
        <v>1324</v>
      </c>
      <c r="G97" s="234"/>
      <c r="H97" s="235" t="s">
        <v>19</v>
      </c>
      <c r="I97" s="237"/>
      <c r="J97" s="234"/>
      <c r="K97" s="234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155</v>
      </c>
      <c r="AU97" s="242" t="s">
        <v>81</v>
      </c>
      <c r="AV97" s="13" t="s">
        <v>79</v>
      </c>
      <c r="AW97" s="13" t="s">
        <v>34</v>
      </c>
      <c r="AX97" s="13" t="s">
        <v>72</v>
      </c>
      <c r="AY97" s="242" t="s">
        <v>144</v>
      </c>
    </row>
    <row r="98" spans="1:51" s="13" customFormat="1" ht="12">
      <c r="A98" s="13"/>
      <c r="B98" s="233"/>
      <c r="C98" s="234"/>
      <c r="D98" s="228" t="s">
        <v>155</v>
      </c>
      <c r="E98" s="235" t="s">
        <v>19</v>
      </c>
      <c r="F98" s="236" t="s">
        <v>1325</v>
      </c>
      <c r="G98" s="234"/>
      <c r="H98" s="235" t="s">
        <v>19</v>
      </c>
      <c r="I98" s="237"/>
      <c r="J98" s="234"/>
      <c r="K98" s="234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155</v>
      </c>
      <c r="AU98" s="242" t="s">
        <v>81</v>
      </c>
      <c r="AV98" s="13" t="s">
        <v>79</v>
      </c>
      <c r="AW98" s="13" t="s">
        <v>34</v>
      </c>
      <c r="AX98" s="13" t="s">
        <v>72</v>
      </c>
      <c r="AY98" s="242" t="s">
        <v>144</v>
      </c>
    </row>
    <row r="99" spans="1:51" s="14" customFormat="1" ht="12">
      <c r="A99" s="14"/>
      <c r="B99" s="243"/>
      <c r="C99" s="244"/>
      <c r="D99" s="228" t="s">
        <v>155</v>
      </c>
      <c r="E99" s="245" t="s">
        <v>19</v>
      </c>
      <c r="F99" s="246" t="s">
        <v>1326</v>
      </c>
      <c r="G99" s="244"/>
      <c r="H99" s="247">
        <v>41100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155</v>
      </c>
      <c r="AU99" s="253" t="s">
        <v>81</v>
      </c>
      <c r="AV99" s="14" t="s">
        <v>81</v>
      </c>
      <c r="AW99" s="14" t="s">
        <v>34</v>
      </c>
      <c r="AX99" s="14" t="s">
        <v>72</v>
      </c>
      <c r="AY99" s="253" t="s">
        <v>144</v>
      </c>
    </row>
    <row r="100" spans="1:51" s="15" customFormat="1" ht="12">
      <c r="A100" s="15"/>
      <c r="B100" s="254"/>
      <c r="C100" s="255"/>
      <c r="D100" s="228" t="s">
        <v>155</v>
      </c>
      <c r="E100" s="256" t="s">
        <v>19</v>
      </c>
      <c r="F100" s="257" t="s">
        <v>158</v>
      </c>
      <c r="G100" s="255"/>
      <c r="H100" s="258">
        <v>41100</v>
      </c>
      <c r="I100" s="259"/>
      <c r="J100" s="255"/>
      <c r="K100" s="255"/>
      <c r="L100" s="260"/>
      <c r="M100" s="261"/>
      <c r="N100" s="262"/>
      <c r="O100" s="262"/>
      <c r="P100" s="262"/>
      <c r="Q100" s="262"/>
      <c r="R100" s="262"/>
      <c r="S100" s="262"/>
      <c r="T100" s="263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4" t="s">
        <v>155</v>
      </c>
      <c r="AU100" s="264" t="s">
        <v>81</v>
      </c>
      <c r="AV100" s="15" t="s">
        <v>151</v>
      </c>
      <c r="AW100" s="15" t="s">
        <v>34</v>
      </c>
      <c r="AX100" s="15" t="s">
        <v>79</v>
      </c>
      <c r="AY100" s="264" t="s">
        <v>144</v>
      </c>
    </row>
    <row r="101" spans="1:65" s="2" customFormat="1" ht="14.4" customHeight="1">
      <c r="A101" s="40"/>
      <c r="B101" s="41"/>
      <c r="C101" s="215" t="s">
        <v>81</v>
      </c>
      <c r="D101" s="215" t="s">
        <v>146</v>
      </c>
      <c r="E101" s="216" t="s">
        <v>1327</v>
      </c>
      <c r="F101" s="217" t="s">
        <v>1328</v>
      </c>
      <c r="G101" s="218" t="s">
        <v>149</v>
      </c>
      <c r="H101" s="219">
        <v>11900</v>
      </c>
      <c r="I101" s="220"/>
      <c r="J101" s="221">
        <f>ROUND(I101*H101,2)</f>
        <v>0</v>
      </c>
      <c r="K101" s="217" t="s">
        <v>150</v>
      </c>
      <c r="L101" s="46"/>
      <c r="M101" s="222" t="s">
        <v>19</v>
      </c>
      <c r="N101" s="223" t="s">
        <v>43</v>
      </c>
      <c r="O101" s="86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6" t="s">
        <v>151</v>
      </c>
      <c r="AT101" s="226" t="s">
        <v>146</v>
      </c>
      <c r="AU101" s="226" t="s">
        <v>81</v>
      </c>
      <c r="AY101" s="19" t="s">
        <v>144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9" t="s">
        <v>79</v>
      </c>
      <c r="BK101" s="227">
        <f>ROUND(I101*H101,2)</f>
        <v>0</v>
      </c>
      <c r="BL101" s="19" t="s">
        <v>151</v>
      </c>
      <c r="BM101" s="226" t="s">
        <v>1329</v>
      </c>
    </row>
    <row r="102" spans="1:47" s="2" customFormat="1" ht="12">
      <c r="A102" s="40"/>
      <c r="B102" s="41"/>
      <c r="C102" s="42"/>
      <c r="D102" s="228" t="s">
        <v>153</v>
      </c>
      <c r="E102" s="42"/>
      <c r="F102" s="229" t="s">
        <v>1330</v>
      </c>
      <c r="G102" s="42"/>
      <c r="H102" s="42"/>
      <c r="I102" s="230"/>
      <c r="J102" s="42"/>
      <c r="K102" s="42"/>
      <c r="L102" s="46"/>
      <c r="M102" s="231"/>
      <c r="N102" s="232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153</v>
      </c>
      <c r="AU102" s="19" t="s">
        <v>81</v>
      </c>
    </row>
    <row r="103" spans="1:51" s="13" customFormat="1" ht="12">
      <c r="A103" s="13"/>
      <c r="B103" s="233"/>
      <c r="C103" s="234"/>
      <c r="D103" s="228" t="s">
        <v>155</v>
      </c>
      <c r="E103" s="235" t="s">
        <v>19</v>
      </c>
      <c r="F103" s="236" t="s">
        <v>1323</v>
      </c>
      <c r="G103" s="234"/>
      <c r="H103" s="235" t="s">
        <v>19</v>
      </c>
      <c r="I103" s="237"/>
      <c r="J103" s="234"/>
      <c r="K103" s="234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155</v>
      </c>
      <c r="AU103" s="242" t="s">
        <v>81</v>
      </c>
      <c r="AV103" s="13" t="s">
        <v>79</v>
      </c>
      <c r="AW103" s="13" t="s">
        <v>34</v>
      </c>
      <c r="AX103" s="13" t="s">
        <v>72</v>
      </c>
      <c r="AY103" s="242" t="s">
        <v>144</v>
      </c>
    </row>
    <row r="104" spans="1:51" s="14" customFormat="1" ht="12">
      <c r="A104" s="14"/>
      <c r="B104" s="243"/>
      <c r="C104" s="244"/>
      <c r="D104" s="228" t="s">
        <v>155</v>
      </c>
      <c r="E104" s="245" t="s">
        <v>19</v>
      </c>
      <c r="F104" s="246" t="s">
        <v>1331</v>
      </c>
      <c r="G104" s="244"/>
      <c r="H104" s="247">
        <v>11900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155</v>
      </c>
      <c r="AU104" s="253" t="s">
        <v>81</v>
      </c>
      <c r="AV104" s="14" t="s">
        <v>81</v>
      </c>
      <c r="AW104" s="14" t="s">
        <v>34</v>
      </c>
      <c r="AX104" s="14" t="s">
        <v>72</v>
      </c>
      <c r="AY104" s="253" t="s">
        <v>144</v>
      </c>
    </row>
    <row r="105" spans="1:51" s="15" customFormat="1" ht="12">
      <c r="A105" s="15"/>
      <c r="B105" s="254"/>
      <c r="C105" s="255"/>
      <c r="D105" s="228" t="s">
        <v>155</v>
      </c>
      <c r="E105" s="256" t="s">
        <v>19</v>
      </c>
      <c r="F105" s="257" t="s">
        <v>158</v>
      </c>
      <c r="G105" s="255"/>
      <c r="H105" s="258">
        <v>11900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155</v>
      </c>
      <c r="AU105" s="264" t="s">
        <v>81</v>
      </c>
      <c r="AV105" s="15" t="s">
        <v>151</v>
      </c>
      <c r="AW105" s="15" t="s">
        <v>34</v>
      </c>
      <c r="AX105" s="15" t="s">
        <v>79</v>
      </c>
      <c r="AY105" s="264" t="s">
        <v>144</v>
      </c>
    </row>
    <row r="106" spans="1:65" s="2" customFormat="1" ht="14.4" customHeight="1">
      <c r="A106" s="40"/>
      <c r="B106" s="41"/>
      <c r="C106" s="277" t="s">
        <v>88</v>
      </c>
      <c r="D106" s="277" t="s">
        <v>492</v>
      </c>
      <c r="E106" s="278" t="s">
        <v>519</v>
      </c>
      <c r="F106" s="279" t="s">
        <v>520</v>
      </c>
      <c r="G106" s="280" t="s">
        <v>521</v>
      </c>
      <c r="H106" s="281">
        <v>367.71</v>
      </c>
      <c r="I106" s="282"/>
      <c r="J106" s="283">
        <f>ROUND(I106*H106,2)</f>
        <v>0</v>
      </c>
      <c r="K106" s="279" t="s">
        <v>150</v>
      </c>
      <c r="L106" s="284"/>
      <c r="M106" s="285" t="s">
        <v>19</v>
      </c>
      <c r="N106" s="286" t="s">
        <v>43</v>
      </c>
      <c r="O106" s="86"/>
      <c r="P106" s="224">
        <f>O106*H106</f>
        <v>0</v>
      </c>
      <c r="Q106" s="224">
        <v>0.001</v>
      </c>
      <c r="R106" s="224">
        <f>Q106*H106</f>
        <v>0.36771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197</v>
      </c>
      <c r="AT106" s="226" t="s">
        <v>492</v>
      </c>
      <c r="AU106" s="226" t="s">
        <v>81</v>
      </c>
      <c r="AY106" s="19" t="s">
        <v>144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79</v>
      </c>
      <c r="BK106" s="227">
        <f>ROUND(I106*H106,2)</f>
        <v>0</v>
      </c>
      <c r="BL106" s="19" t="s">
        <v>151</v>
      </c>
      <c r="BM106" s="226" t="s">
        <v>1332</v>
      </c>
    </row>
    <row r="107" spans="1:47" s="2" customFormat="1" ht="12">
      <c r="A107" s="40"/>
      <c r="B107" s="41"/>
      <c r="C107" s="42"/>
      <c r="D107" s="228" t="s">
        <v>153</v>
      </c>
      <c r="E107" s="42"/>
      <c r="F107" s="229" t="s">
        <v>520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81</v>
      </c>
    </row>
    <row r="108" spans="1:47" s="2" customFormat="1" ht="12">
      <c r="A108" s="40"/>
      <c r="B108" s="41"/>
      <c r="C108" s="42"/>
      <c r="D108" s="228" t="s">
        <v>466</v>
      </c>
      <c r="E108" s="42"/>
      <c r="F108" s="276" t="s">
        <v>1333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466</v>
      </c>
      <c r="AU108" s="19" t="s">
        <v>81</v>
      </c>
    </row>
    <row r="109" spans="1:51" s="13" customFormat="1" ht="12">
      <c r="A109" s="13"/>
      <c r="B109" s="233"/>
      <c r="C109" s="234"/>
      <c r="D109" s="228" t="s">
        <v>155</v>
      </c>
      <c r="E109" s="235" t="s">
        <v>19</v>
      </c>
      <c r="F109" s="236" t="s">
        <v>1334</v>
      </c>
      <c r="G109" s="234"/>
      <c r="H109" s="235" t="s">
        <v>19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155</v>
      </c>
      <c r="AU109" s="242" t="s">
        <v>81</v>
      </c>
      <c r="AV109" s="13" t="s">
        <v>79</v>
      </c>
      <c r="AW109" s="13" t="s">
        <v>34</v>
      </c>
      <c r="AX109" s="13" t="s">
        <v>72</v>
      </c>
      <c r="AY109" s="242" t="s">
        <v>144</v>
      </c>
    </row>
    <row r="110" spans="1:51" s="14" customFormat="1" ht="12">
      <c r="A110" s="14"/>
      <c r="B110" s="243"/>
      <c r="C110" s="244"/>
      <c r="D110" s="228" t="s">
        <v>155</v>
      </c>
      <c r="E110" s="245" t="s">
        <v>19</v>
      </c>
      <c r="F110" s="246" t="s">
        <v>1335</v>
      </c>
      <c r="G110" s="244"/>
      <c r="H110" s="247">
        <v>367.71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155</v>
      </c>
      <c r="AU110" s="253" t="s">
        <v>81</v>
      </c>
      <c r="AV110" s="14" t="s">
        <v>81</v>
      </c>
      <c r="AW110" s="14" t="s">
        <v>34</v>
      </c>
      <c r="AX110" s="14" t="s">
        <v>72</v>
      </c>
      <c r="AY110" s="253" t="s">
        <v>144</v>
      </c>
    </row>
    <row r="111" spans="1:51" s="15" customFormat="1" ht="12">
      <c r="A111" s="15"/>
      <c r="B111" s="254"/>
      <c r="C111" s="255"/>
      <c r="D111" s="228" t="s">
        <v>155</v>
      </c>
      <c r="E111" s="256" t="s">
        <v>19</v>
      </c>
      <c r="F111" s="257" t="s">
        <v>158</v>
      </c>
      <c r="G111" s="255"/>
      <c r="H111" s="258">
        <v>367.71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155</v>
      </c>
      <c r="AU111" s="264" t="s">
        <v>81</v>
      </c>
      <c r="AV111" s="15" t="s">
        <v>151</v>
      </c>
      <c r="AW111" s="15" t="s">
        <v>34</v>
      </c>
      <c r="AX111" s="15" t="s">
        <v>79</v>
      </c>
      <c r="AY111" s="264" t="s">
        <v>144</v>
      </c>
    </row>
    <row r="112" spans="1:65" s="2" customFormat="1" ht="14.4" customHeight="1">
      <c r="A112" s="40"/>
      <c r="B112" s="41"/>
      <c r="C112" s="215" t="s">
        <v>151</v>
      </c>
      <c r="D112" s="215" t="s">
        <v>146</v>
      </c>
      <c r="E112" s="216" t="s">
        <v>1336</v>
      </c>
      <c r="F112" s="217" t="s">
        <v>1337</v>
      </c>
      <c r="G112" s="218" t="s">
        <v>161</v>
      </c>
      <c r="H112" s="219">
        <v>57</v>
      </c>
      <c r="I112" s="220"/>
      <c r="J112" s="221">
        <f>ROUND(I112*H112,2)</f>
        <v>0</v>
      </c>
      <c r="K112" s="217" t="s">
        <v>150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151</v>
      </c>
      <c r="AT112" s="226" t="s">
        <v>146</v>
      </c>
      <c r="AU112" s="226" t="s">
        <v>81</v>
      </c>
      <c r="AY112" s="19" t="s">
        <v>144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79</v>
      </c>
      <c r="BK112" s="227">
        <f>ROUND(I112*H112,2)</f>
        <v>0</v>
      </c>
      <c r="BL112" s="19" t="s">
        <v>151</v>
      </c>
      <c r="BM112" s="226" t="s">
        <v>1338</v>
      </c>
    </row>
    <row r="113" spans="1:47" s="2" customFormat="1" ht="12">
      <c r="A113" s="40"/>
      <c r="B113" s="41"/>
      <c r="C113" s="42"/>
      <c r="D113" s="228" t="s">
        <v>153</v>
      </c>
      <c r="E113" s="42"/>
      <c r="F113" s="229" t="s">
        <v>1339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153</v>
      </c>
      <c r="AU113" s="19" t="s">
        <v>81</v>
      </c>
    </row>
    <row r="114" spans="1:51" s="13" customFormat="1" ht="12">
      <c r="A114" s="13"/>
      <c r="B114" s="233"/>
      <c r="C114" s="234"/>
      <c r="D114" s="228" t="s">
        <v>155</v>
      </c>
      <c r="E114" s="235" t="s">
        <v>19</v>
      </c>
      <c r="F114" s="236" t="s">
        <v>1323</v>
      </c>
      <c r="G114" s="234"/>
      <c r="H114" s="235" t="s">
        <v>19</v>
      </c>
      <c r="I114" s="237"/>
      <c r="J114" s="234"/>
      <c r="K114" s="234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155</v>
      </c>
      <c r="AU114" s="242" t="s">
        <v>81</v>
      </c>
      <c r="AV114" s="13" t="s">
        <v>79</v>
      </c>
      <c r="AW114" s="13" t="s">
        <v>34</v>
      </c>
      <c r="AX114" s="13" t="s">
        <v>72</v>
      </c>
      <c r="AY114" s="242" t="s">
        <v>144</v>
      </c>
    </row>
    <row r="115" spans="1:51" s="13" customFormat="1" ht="12">
      <c r="A115" s="13"/>
      <c r="B115" s="233"/>
      <c r="C115" s="234"/>
      <c r="D115" s="228" t="s">
        <v>155</v>
      </c>
      <c r="E115" s="235" t="s">
        <v>19</v>
      </c>
      <c r="F115" s="236" t="s">
        <v>1340</v>
      </c>
      <c r="G115" s="234"/>
      <c r="H115" s="235" t="s">
        <v>19</v>
      </c>
      <c r="I115" s="237"/>
      <c r="J115" s="234"/>
      <c r="K115" s="234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155</v>
      </c>
      <c r="AU115" s="242" t="s">
        <v>81</v>
      </c>
      <c r="AV115" s="13" t="s">
        <v>79</v>
      </c>
      <c r="AW115" s="13" t="s">
        <v>34</v>
      </c>
      <c r="AX115" s="13" t="s">
        <v>72</v>
      </c>
      <c r="AY115" s="242" t="s">
        <v>144</v>
      </c>
    </row>
    <row r="116" spans="1:51" s="14" customFormat="1" ht="12">
      <c r="A116" s="14"/>
      <c r="B116" s="243"/>
      <c r="C116" s="244"/>
      <c r="D116" s="228" t="s">
        <v>155</v>
      </c>
      <c r="E116" s="245" t="s">
        <v>19</v>
      </c>
      <c r="F116" s="246" t="s">
        <v>619</v>
      </c>
      <c r="G116" s="244"/>
      <c r="H116" s="247">
        <v>57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155</v>
      </c>
      <c r="AU116" s="253" t="s">
        <v>81</v>
      </c>
      <c r="AV116" s="14" t="s">
        <v>81</v>
      </c>
      <c r="AW116" s="14" t="s">
        <v>34</v>
      </c>
      <c r="AX116" s="14" t="s">
        <v>72</v>
      </c>
      <c r="AY116" s="253" t="s">
        <v>144</v>
      </c>
    </row>
    <row r="117" spans="1:51" s="15" customFormat="1" ht="12">
      <c r="A117" s="15"/>
      <c r="B117" s="254"/>
      <c r="C117" s="255"/>
      <c r="D117" s="228" t="s">
        <v>155</v>
      </c>
      <c r="E117" s="256" t="s">
        <v>19</v>
      </c>
      <c r="F117" s="257" t="s">
        <v>158</v>
      </c>
      <c r="G117" s="255"/>
      <c r="H117" s="258">
        <v>57</v>
      </c>
      <c r="I117" s="259"/>
      <c r="J117" s="255"/>
      <c r="K117" s="255"/>
      <c r="L117" s="260"/>
      <c r="M117" s="261"/>
      <c r="N117" s="262"/>
      <c r="O117" s="262"/>
      <c r="P117" s="262"/>
      <c r="Q117" s="262"/>
      <c r="R117" s="262"/>
      <c r="S117" s="262"/>
      <c r="T117" s="263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4" t="s">
        <v>155</v>
      </c>
      <c r="AU117" s="264" t="s">
        <v>81</v>
      </c>
      <c r="AV117" s="15" t="s">
        <v>151</v>
      </c>
      <c r="AW117" s="15" t="s">
        <v>34</v>
      </c>
      <c r="AX117" s="15" t="s">
        <v>79</v>
      </c>
      <c r="AY117" s="264" t="s">
        <v>144</v>
      </c>
    </row>
    <row r="118" spans="1:65" s="2" customFormat="1" ht="14.4" customHeight="1">
      <c r="A118" s="40"/>
      <c r="B118" s="41"/>
      <c r="C118" s="215" t="s">
        <v>175</v>
      </c>
      <c r="D118" s="215" t="s">
        <v>146</v>
      </c>
      <c r="E118" s="216" t="s">
        <v>1341</v>
      </c>
      <c r="F118" s="217" t="s">
        <v>1342</v>
      </c>
      <c r="G118" s="218" t="s">
        <v>161</v>
      </c>
      <c r="H118" s="219">
        <v>393</v>
      </c>
      <c r="I118" s="220"/>
      <c r="J118" s="221">
        <f>ROUND(I118*H118,2)</f>
        <v>0</v>
      </c>
      <c r="K118" s="217" t="s">
        <v>150</v>
      </c>
      <c r="L118" s="46"/>
      <c r="M118" s="222" t="s">
        <v>19</v>
      </c>
      <c r="N118" s="223" t="s">
        <v>43</v>
      </c>
      <c r="O118" s="86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6" t="s">
        <v>151</v>
      </c>
      <c r="AT118" s="226" t="s">
        <v>146</v>
      </c>
      <c r="AU118" s="226" t="s">
        <v>81</v>
      </c>
      <c r="AY118" s="19" t="s">
        <v>144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9" t="s">
        <v>79</v>
      </c>
      <c r="BK118" s="227">
        <f>ROUND(I118*H118,2)</f>
        <v>0</v>
      </c>
      <c r="BL118" s="19" t="s">
        <v>151</v>
      </c>
      <c r="BM118" s="226" t="s">
        <v>1343</v>
      </c>
    </row>
    <row r="119" spans="1:47" s="2" customFormat="1" ht="12">
      <c r="A119" s="40"/>
      <c r="B119" s="41"/>
      <c r="C119" s="42"/>
      <c r="D119" s="228" t="s">
        <v>153</v>
      </c>
      <c r="E119" s="42"/>
      <c r="F119" s="229" t="s">
        <v>1344</v>
      </c>
      <c r="G119" s="42"/>
      <c r="H119" s="42"/>
      <c r="I119" s="230"/>
      <c r="J119" s="42"/>
      <c r="K119" s="42"/>
      <c r="L119" s="46"/>
      <c r="M119" s="231"/>
      <c r="N119" s="232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153</v>
      </c>
      <c r="AU119" s="19" t="s">
        <v>81</v>
      </c>
    </row>
    <row r="120" spans="1:51" s="13" customFormat="1" ht="12">
      <c r="A120" s="13"/>
      <c r="B120" s="233"/>
      <c r="C120" s="234"/>
      <c r="D120" s="228" t="s">
        <v>155</v>
      </c>
      <c r="E120" s="235" t="s">
        <v>19</v>
      </c>
      <c r="F120" s="236" t="s">
        <v>1323</v>
      </c>
      <c r="G120" s="234"/>
      <c r="H120" s="235" t="s">
        <v>19</v>
      </c>
      <c r="I120" s="237"/>
      <c r="J120" s="234"/>
      <c r="K120" s="234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155</v>
      </c>
      <c r="AU120" s="242" t="s">
        <v>81</v>
      </c>
      <c r="AV120" s="13" t="s">
        <v>79</v>
      </c>
      <c r="AW120" s="13" t="s">
        <v>34</v>
      </c>
      <c r="AX120" s="13" t="s">
        <v>72</v>
      </c>
      <c r="AY120" s="242" t="s">
        <v>144</v>
      </c>
    </row>
    <row r="121" spans="1:51" s="13" customFormat="1" ht="12">
      <c r="A121" s="13"/>
      <c r="B121" s="233"/>
      <c r="C121" s="234"/>
      <c r="D121" s="228" t="s">
        <v>155</v>
      </c>
      <c r="E121" s="235" t="s">
        <v>19</v>
      </c>
      <c r="F121" s="236" t="s">
        <v>1345</v>
      </c>
      <c r="G121" s="234"/>
      <c r="H121" s="235" t="s">
        <v>19</v>
      </c>
      <c r="I121" s="237"/>
      <c r="J121" s="234"/>
      <c r="K121" s="234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155</v>
      </c>
      <c r="AU121" s="242" t="s">
        <v>81</v>
      </c>
      <c r="AV121" s="13" t="s">
        <v>79</v>
      </c>
      <c r="AW121" s="13" t="s">
        <v>34</v>
      </c>
      <c r="AX121" s="13" t="s">
        <v>72</v>
      </c>
      <c r="AY121" s="242" t="s">
        <v>144</v>
      </c>
    </row>
    <row r="122" spans="1:51" s="14" customFormat="1" ht="12">
      <c r="A122" s="14"/>
      <c r="B122" s="243"/>
      <c r="C122" s="244"/>
      <c r="D122" s="228" t="s">
        <v>155</v>
      </c>
      <c r="E122" s="245" t="s">
        <v>19</v>
      </c>
      <c r="F122" s="246" t="s">
        <v>1346</v>
      </c>
      <c r="G122" s="244"/>
      <c r="H122" s="247">
        <v>319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155</v>
      </c>
      <c r="AU122" s="253" t="s">
        <v>81</v>
      </c>
      <c r="AV122" s="14" t="s">
        <v>81</v>
      </c>
      <c r="AW122" s="14" t="s">
        <v>34</v>
      </c>
      <c r="AX122" s="14" t="s">
        <v>72</v>
      </c>
      <c r="AY122" s="253" t="s">
        <v>144</v>
      </c>
    </row>
    <row r="123" spans="1:51" s="13" customFormat="1" ht="12">
      <c r="A123" s="13"/>
      <c r="B123" s="233"/>
      <c r="C123" s="234"/>
      <c r="D123" s="228" t="s">
        <v>155</v>
      </c>
      <c r="E123" s="235" t="s">
        <v>19</v>
      </c>
      <c r="F123" s="236" t="s">
        <v>1347</v>
      </c>
      <c r="G123" s="234"/>
      <c r="H123" s="235" t="s">
        <v>19</v>
      </c>
      <c r="I123" s="237"/>
      <c r="J123" s="234"/>
      <c r="K123" s="234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155</v>
      </c>
      <c r="AU123" s="242" t="s">
        <v>81</v>
      </c>
      <c r="AV123" s="13" t="s">
        <v>79</v>
      </c>
      <c r="AW123" s="13" t="s">
        <v>34</v>
      </c>
      <c r="AX123" s="13" t="s">
        <v>72</v>
      </c>
      <c r="AY123" s="242" t="s">
        <v>144</v>
      </c>
    </row>
    <row r="124" spans="1:51" s="14" customFormat="1" ht="12">
      <c r="A124" s="14"/>
      <c r="B124" s="243"/>
      <c r="C124" s="244"/>
      <c r="D124" s="228" t="s">
        <v>155</v>
      </c>
      <c r="E124" s="245" t="s">
        <v>19</v>
      </c>
      <c r="F124" s="246" t="s">
        <v>778</v>
      </c>
      <c r="G124" s="244"/>
      <c r="H124" s="247">
        <v>74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155</v>
      </c>
      <c r="AU124" s="253" t="s">
        <v>81</v>
      </c>
      <c r="AV124" s="14" t="s">
        <v>81</v>
      </c>
      <c r="AW124" s="14" t="s">
        <v>34</v>
      </c>
      <c r="AX124" s="14" t="s">
        <v>72</v>
      </c>
      <c r="AY124" s="253" t="s">
        <v>144</v>
      </c>
    </row>
    <row r="125" spans="1:51" s="15" customFormat="1" ht="12">
      <c r="A125" s="15"/>
      <c r="B125" s="254"/>
      <c r="C125" s="255"/>
      <c r="D125" s="228" t="s">
        <v>155</v>
      </c>
      <c r="E125" s="256" t="s">
        <v>19</v>
      </c>
      <c r="F125" s="257" t="s">
        <v>158</v>
      </c>
      <c r="G125" s="255"/>
      <c r="H125" s="258">
        <v>393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155</v>
      </c>
      <c r="AU125" s="264" t="s">
        <v>81</v>
      </c>
      <c r="AV125" s="15" t="s">
        <v>151</v>
      </c>
      <c r="AW125" s="15" t="s">
        <v>34</v>
      </c>
      <c r="AX125" s="15" t="s">
        <v>79</v>
      </c>
      <c r="AY125" s="264" t="s">
        <v>144</v>
      </c>
    </row>
    <row r="126" spans="1:65" s="2" customFormat="1" ht="14.4" customHeight="1">
      <c r="A126" s="40"/>
      <c r="B126" s="41"/>
      <c r="C126" s="215" t="s">
        <v>180</v>
      </c>
      <c r="D126" s="215" t="s">
        <v>146</v>
      </c>
      <c r="E126" s="216" t="s">
        <v>1348</v>
      </c>
      <c r="F126" s="217" t="s">
        <v>1349</v>
      </c>
      <c r="G126" s="218" t="s">
        <v>161</v>
      </c>
      <c r="H126" s="219">
        <v>74</v>
      </c>
      <c r="I126" s="220"/>
      <c r="J126" s="221">
        <f>ROUND(I126*H126,2)</f>
        <v>0</v>
      </c>
      <c r="K126" s="217" t="s">
        <v>150</v>
      </c>
      <c r="L126" s="46"/>
      <c r="M126" s="222" t="s">
        <v>19</v>
      </c>
      <c r="N126" s="223" t="s">
        <v>43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151</v>
      </c>
      <c r="AT126" s="226" t="s">
        <v>146</v>
      </c>
      <c r="AU126" s="226" t="s">
        <v>81</v>
      </c>
      <c r="AY126" s="19" t="s">
        <v>144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79</v>
      </c>
      <c r="BK126" s="227">
        <f>ROUND(I126*H126,2)</f>
        <v>0</v>
      </c>
      <c r="BL126" s="19" t="s">
        <v>151</v>
      </c>
      <c r="BM126" s="226" t="s">
        <v>1350</v>
      </c>
    </row>
    <row r="127" spans="1:47" s="2" customFormat="1" ht="12">
      <c r="A127" s="40"/>
      <c r="B127" s="41"/>
      <c r="C127" s="42"/>
      <c r="D127" s="228" t="s">
        <v>153</v>
      </c>
      <c r="E127" s="42"/>
      <c r="F127" s="229" t="s">
        <v>1351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153</v>
      </c>
      <c r="AU127" s="19" t="s">
        <v>81</v>
      </c>
    </row>
    <row r="128" spans="1:51" s="13" customFormat="1" ht="12">
      <c r="A128" s="13"/>
      <c r="B128" s="233"/>
      <c r="C128" s="234"/>
      <c r="D128" s="228" t="s">
        <v>155</v>
      </c>
      <c r="E128" s="235" t="s">
        <v>19</v>
      </c>
      <c r="F128" s="236" t="s">
        <v>1323</v>
      </c>
      <c r="G128" s="234"/>
      <c r="H128" s="235" t="s">
        <v>19</v>
      </c>
      <c r="I128" s="237"/>
      <c r="J128" s="234"/>
      <c r="K128" s="234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155</v>
      </c>
      <c r="AU128" s="242" t="s">
        <v>81</v>
      </c>
      <c r="AV128" s="13" t="s">
        <v>79</v>
      </c>
      <c r="AW128" s="13" t="s">
        <v>34</v>
      </c>
      <c r="AX128" s="13" t="s">
        <v>72</v>
      </c>
      <c r="AY128" s="242" t="s">
        <v>144</v>
      </c>
    </row>
    <row r="129" spans="1:51" s="13" customFormat="1" ht="12">
      <c r="A129" s="13"/>
      <c r="B129" s="233"/>
      <c r="C129" s="234"/>
      <c r="D129" s="228" t="s">
        <v>155</v>
      </c>
      <c r="E129" s="235" t="s">
        <v>19</v>
      </c>
      <c r="F129" s="236" t="s">
        <v>1352</v>
      </c>
      <c r="G129" s="234"/>
      <c r="H129" s="235" t="s">
        <v>19</v>
      </c>
      <c r="I129" s="237"/>
      <c r="J129" s="234"/>
      <c r="K129" s="234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155</v>
      </c>
      <c r="AU129" s="242" t="s">
        <v>81</v>
      </c>
      <c r="AV129" s="13" t="s">
        <v>79</v>
      </c>
      <c r="AW129" s="13" t="s">
        <v>34</v>
      </c>
      <c r="AX129" s="13" t="s">
        <v>72</v>
      </c>
      <c r="AY129" s="242" t="s">
        <v>144</v>
      </c>
    </row>
    <row r="130" spans="1:51" s="14" customFormat="1" ht="12">
      <c r="A130" s="14"/>
      <c r="B130" s="243"/>
      <c r="C130" s="244"/>
      <c r="D130" s="228" t="s">
        <v>155</v>
      </c>
      <c r="E130" s="245" t="s">
        <v>19</v>
      </c>
      <c r="F130" s="246" t="s">
        <v>778</v>
      </c>
      <c r="G130" s="244"/>
      <c r="H130" s="247">
        <v>74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155</v>
      </c>
      <c r="AU130" s="253" t="s">
        <v>81</v>
      </c>
      <c r="AV130" s="14" t="s">
        <v>81</v>
      </c>
      <c r="AW130" s="14" t="s">
        <v>34</v>
      </c>
      <c r="AX130" s="14" t="s">
        <v>72</v>
      </c>
      <c r="AY130" s="253" t="s">
        <v>144</v>
      </c>
    </row>
    <row r="131" spans="1:51" s="15" customFormat="1" ht="12">
      <c r="A131" s="15"/>
      <c r="B131" s="254"/>
      <c r="C131" s="255"/>
      <c r="D131" s="228" t="s">
        <v>155</v>
      </c>
      <c r="E131" s="256" t="s">
        <v>19</v>
      </c>
      <c r="F131" s="257" t="s">
        <v>158</v>
      </c>
      <c r="G131" s="255"/>
      <c r="H131" s="258">
        <v>74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155</v>
      </c>
      <c r="AU131" s="264" t="s">
        <v>81</v>
      </c>
      <c r="AV131" s="15" t="s">
        <v>151</v>
      </c>
      <c r="AW131" s="15" t="s">
        <v>34</v>
      </c>
      <c r="AX131" s="15" t="s">
        <v>79</v>
      </c>
      <c r="AY131" s="264" t="s">
        <v>144</v>
      </c>
    </row>
    <row r="132" spans="1:65" s="2" customFormat="1" ht="14.4" customHeight="1">
      <c r="A132" s="40"/>
      <c r="B132" s="41"/>
      <c r="C132" s="277" t="s">
        <v>189</v>
      </c>
      <c r="D132" s="277" t="s">
        <v>492</v>
      </c>
      <c r="E132" s="278" t="s">
        <v>1353</v>
      </c>
      <c r="F132" s="279" t="s">
        <v>1354</v>
      </c>
      <c r="G132" s="280" t="s">
        <v>161</v>
      </c>
      <c r="H132" s="281">
        <v>5</v>
      </c>
      <c r="I132" s="282"/>
      <c r="J132" s="283">
        <f>ROUND(I132*H132,2)</f>
        <v>0</v>
      </c>
      <c r="K132" s="279" t="s">
        <v>150</v>
      </c>
      <c r="L132" s="284"/>
      <c r="M132" s="285" t="s">
        <v>19</v>
      </c>
      <c r="N132" s="286" t="s">
        <v>43</v>
      </c>
      <c r="O132" s="86"/>
      <c r="P132" s="224">
        <f>O132*H132</f>
        <v>0</v>
      </c>
      <c r="Q132" s="224">
        <v>0.0023</v>
      </c>
      <c r="R132" s="224">
        <f>Q132*H132</f>
        <v>0.0115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197</v>
      </c>
      <c r="AT132" s="226" t="s">
        <v>492</v>
      </c>
      <c r="AU132" s="226" t="s">
        <v>81</v>
      </c>
      <c r="AY132" s="19" t="s">
        <v>144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79</v>
      </c>
      <c r="BK132" s="227">
        <f>ROUND(I132*H132,2)</f>
        <v>0</v>
      </c>
      <c r="BL132" s="19" t="s">
        <v>151</v>
      </c>
      <c r="BM132" s="226" t="s">
        <v>1355</v>
      </c>
    </row>
    <row r="133" spans="1:47" s="2" customFormat="1" ht="12">
      <c r="A133" s="40"/>
      <c r="B133" s="41"/>
      <c r="C133" s="42"/>
      <c r="D133" s="228" t="s">
        <v>153</v>
      </c>
      <c r="E133" s="42"/>
      <c r="F133" s="229" t="s">
        <v>1354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153</v>
      </c>
      <c r="AU133" s="19" t="s">
        <v>81</v>
      </c>
    </row>
    <row r="134" spans="1:51" s="13" customFormat="1" ht="12">
      <c r="A134" s="13"/>
      <c r="B134" s="233"/>
      <c r="C134" s="234"/>
      <c r="D134" s="228" t="s">
        <v>155</v>
      </c>
      <c r="E134" s="235" t="s">
        <v>19</v>
      </c>
      <c r="F134" s="236" t="s">
        <v>1356</v>
      </c>
      <c r="G134" s="234"/>
      <c r="H134" s="235" t="s">
        <v>19</v>
      </c>
      <c r="I134" s="237"/>
      <c r="J134" s="234"/>
      <c r="K134" s="234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155</v>
      </c>
      <c r="AU134" s="242" t="s">
        <v>81</v>
      </c>
      <c r="AV134" s="13" t="s">
        <v>79</v>
      </c>
      <c r="AW134" s="13" t="s">
        <v>34</v>
      </c>
      <c r="AX134" s="13" t="s">
        <v>72</v>
      </c>
      <c r="AY134" s="242" t="s">
        <v>144</v>
      </c>
    </row>
    <row r="135" spans="1:51" s="14" customFormat="1" ht="12">
      <c r="A135" s="14"/>
      <c r="B135" s="243"/>
      <c r="C135" s="244"/>
      <c r="D135" s="228" t="s">
        <v>155</v>
      </c>
      <c r="E135" s="245" t="s">
        <v>19</v>
      </c>
      <c r="F135" s="246" t="s">
        <v>175</v>
      </c>
      <c r="G135" s="244"/>
      <c r="H135" s="247">
        <v>5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155</v>
      </c>
      <c r="AU135" s="253" t="s">
        <v>81</v>
      </c>
      <c r="AV135" s="14" t="s">
        <v>81</v>
      </c>
      <c r="AW135" s="14" t="s">
        <v>34</v>
      </c>
      <c r="AX135" s="14" t="s">
        <v>72</v>
      </c>
      <c r="AY135" s="253" t="s">
        <v>144</v>
      </c>
    </row>
    <row r="136" spans="1:51" s="15" customFormat="1" ht="12">
      <c r="A136" s="15"/>
      <c r="B136" s="254"/>
      <c r="C136" s="255"/>
      <c r="D136" s="228" t="s">
        <v>155</v>
      </c>
      <c r="E136" s="256" t="s">
        <v>19</v>
      </c>
      <c r="F136" s="257" t="s">
        <v>158</v>
      </c>
      <c r="G136" s="255"/>
      <c r="H136" s="258">
        <v>5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155</v>
      </c>
      <c r="AU136" s="264" t="s">
        <v>81</v>
      </c>
      <c r="AV136" s="15" t="s">
        <v>151</v>
      </c>
      <c r="AW136" s="15" t="s">
        <v>34</v>
      </c>
      <c r="AX136" s="15" t="s">
        <v>79</v>
      </c>
      <c r="AY136" s="264" t="s">
        <v>144</v>
      </c>
    </row>
    <row r="137" spans="1:65" s="2" customFormat="1" ht="14.4" customHeight="1">
      <c r="A137" s="40"/>
      <c r="B137" s="41"/>
      <c r="C137" s="277" t="s">
        <v>197</v>
      </c>
      <c r="D137" s="277" t="s">
        <v>492</v>
      </c>
      <c r="E137" s="278" t="s">
        <v>1357</v>
      </c>
      <c r="F137" s="279" t="s">
        <v>1358</v>
      </c>
      <c r="G137" s="280" t="s">
        <v>161</v>
      </c>
      <c r="H137" s="281">
        <v>17</v>
      </c>
      <c r="I137" s="282"/>
      <c r="J137" s="283">
        <f>ROUND(I137*H137,2)</f>
        <v>0</v>
      </c>
      <c r="K137" s="279" t="s">
        <v>150</v>
      </c>
      <c r="L137" s="284"/>
      <c r="M137" s="285" t="s">
        <v>19</v>
      </c>
      <c r="N137" s="286" t="s">
        <v>43</v>
      </c>
      <c r="O137" s="86"/>
      <c r="P137" s="224">
        <f>O137*H137</f>
        <v>0</v>
      </c>
      <c r="Q137" s="224">
        <v>0.027</v>
      </c>
      <c r="R137" s="224">
        <f>Q137*H137</f>
        <v>0.459</v>
      </c>
      <c r="S137" s="224">
        <v>0</v>
      </c>
      <c r="T137" s="225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6" t="s">
        <v>197</v>
      </c>
      <c r="AT137" s="226" t="s">
        <v>492</v>
      </c>
      <c r="AU137" s="226" t="s">
        <v>81</v>
      </c>
      <c r="AY137" s="19" t="s">
        <v>144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9" t="s">
        <v>79</v>
      </c>
      <c r="BK137" s="227">
        <f>ROUND(I137*H137,2)</f>
        <v>0</v>
      </c>
      <c r="BL137" s="19" t="s">
        <v>151</v>
      </c>
      <c r="BM137" s="226" t="s">
        <v>1359</v>
      </c>
    </row>
    <row r="138" spans="1:47" s="2" customFormat="1" ht="12">
      <c r="A138" s="40"/>
      <c r="B138" s="41"/>
      <c r="C138" s="42"/>
      <c r="D138" s="228" t="s">
        <v>153</v>
      </c>
      <c r="E138" s="42"/>
      <c r="F138" s="229" t="s">
        <v>1358</v>
      </c>
      <c r="G138" s="42"/>
      <c r="H138" s="42"/>
      <c r="I138" s="230"/>
      <c r="J138" s="42"/>
      <c r="K138" s="42"/>
      <c r="L138" s="46"/>
      <c r="M138" s="231"/>
      <c r="N138" s="232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153</v>
      </c>
      <c r="AU138" s="19" t="s">
        <v>81</v>
      </c>
    </row>
    <row r="139" spans="1:51" s="13" customFormat="1" ht="12">
      <c r="A139" s="13"/>
      <c r="B139" s="233"/>
      <c r="C139" s="234"/>
      <c r="D139" s="228" t="s">
        <v>155</v>
      </c>
      <c r="E139" s="235" t="s">
        <v>19</v>
      </c>
      <c r="F139" s="236" t="s">
        <v>1356</v>
      </c>
      <c r="G139" s="234"/>
      <c r="H139" s="235" t="s">
        <v>19</v>
      </c>
      <c r="I139" s="237"/>
      <c r="J139" s="234"/>
      <c r="K139" s="234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155</v>
      </c>
      <c r="AU139" s="242" t="s">
        <v>81</v>
      </c>
      <c r="AV139" s="13" t="s">
        <v>79</v>
      </c>
      <c r="AW139" s="13" t="s">
        <v>34</v>
      </c>
      <c r="AX139" s="13" t="s">
        <v>72</v>
      </c>
      <c r="AY139" s="242" t="s">
        <v>144</v>
      </c>
    </row>
    <row r="140" spans="1:51" s="14" customFormat="1" ht="12">
      <c r="A140" s="14"/>
      <c r="B140" s="243"/>
      <c r="C140" s="244"/>
      <c r="D140" s="228" t="s">
        <v>155</v>
      </c>
      <c r="E140" s="245" t="s">
        <v>19</v>
      </c>
      <c r="F140" s="246" t="s">
        <v>289</v>
      </c>
      <c r="G140" s="244"/>
      <c r="H140" s="247">
        <v>17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155</v>
      </c>
      <c r="AU140" s="253" t="s">
        <v>81</v>
      </c>
      <c r="AV140" s="14" t="s">
        <v>81</v>
      </c>
      <c r="AW140" s="14" t="s">
        <v>34</v>
      </c>
      <c r="AX140" s="14" t="s">
        <v>72</v>
      </c>
      <c r="AY140" s="253" t="s">
        <v>144</v>
      </c>
    </row>
    <row r="141" spans="1:51" s="15" customFormat="1" ht="12">
      <c r="A141" s="15"/>
      <c r="B141" s="254"/>
      <c r="C141" s="255"/>
      <c r="D141" s="228" t="s">
        <v>155</v>
      </c>
      <c r="E141" s="256" t="s">
        <v>19</v>
      </c>
      <c r="F141" s="257" t="s">
        <v>158</v>
      </c>
      <c r="G141" s="255"/>
      <c r="H141" s="258">
        <v>17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155</v>
      </c>
      <c r="AU141" s="264" t="s">
        <v>81</v>
      </c>
      <c r="AV141" s="15" t="s">
        <v>151</v>
      </c>
      <c r="AW141" s="15" t="s">
        <v>34</v>
      </c>
      <c r="AX141" s="15" t="s">
        <v>79</v>
      </c>
      <c r="AY141" s="264" t="s">
        <v>144</v>
      </c>
    </row>
    <row r="142" spans="1:65" s="2" customFormat="1" ht="14.4" customHeight="1">
      <c r="A142" s="40"/>
      <c r="B142" s="41"/>
      <c r="C142" s="277" t="s">
        <v>206</v>
      </c>
      <c r="D142" s="277" t="s">
        <v>492</v>
      </c>
      <c r="E142" s="278" t="s">
        <v>1360</v>
      </c>
      <c r="F142" s="279" t="s">
        <v>1361</v>
      </c>
      <c r="G142" s="280" t="s">
        <v>161</v>
      </c>
      <c r="H142" s="281">
        <v>12</v>
      </c>
      <c r="I142" s="282"/>
      <c r="J142" s="283">
        <f>ROUND(I142*H142,2)</f>
        <v>0</v>
      </c>
      <c r="K142" s="279" t="s">
        <v>19</v>
      </c>
      <c r="L142" s="284"/>
      <c r="M142" s="285" t="s">
        <v>19</v>
      </c>
      <c r="N142" s="286" t="s">
        <v>43</v>
      </c>
      <c r="O142" s="86"/>
      <c r="P142" s="224">
        <f>O142*H142</f>
        <v>0</v>
      </c>
      <c r="Q142" s="224">
        <v>0.01</v>
      </c>
      <c r="R142" s="224">
        <f>Q142*H142</f>
        <v>0.12</v>
      </c>
      <c r="S142" s="224">
        <v>0</v>
      </c>
      <c r="T142" s="225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6" t="s">
        <v>197</v>
      </c>
      <c r="AT142" s="226" t="s">
        <v>492</v>
      </c>
      <c r="AU142" s="226" t="s">
        <v>81</v>
      </c>
      <c r="AY142" s="19" t="s">
        <v>144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9" t="s">
        <v>79</v>
      </c>
      <c r="BK142" s="227">
        <f>ROUND(I142*H142,2)</f>
        <v>0</v>
      </c>
      <c r="BL142" s="19" t="s">
        <v>151</v>
      </c>
      <c r="BM142" s="226" t="s">
        <v>1362</v>
      </c>
    </row>
    <row r="143" spans="1:47" s="2" customFormat="1" ht="12">
      <c r="A143" s="40"/>
      <c r="B143" s="41"/>
      <c r="C143" s="42"/>
      <c r="D143" s="228" t="s">
        <v>153</v>
      </c>
      <c r="E143" s="42"/>
      <c r="F143" s="229" t="s">
        <v>1363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153</v>
      </c>
      <c r="AU143" s="19" t="s">
        <v>81</v>
      </c>
    </row>
    <row r="144" spans="1:51" s="13" customFormat="1" ht="12">
      <c r="A144" s="13"/>
      <c r="B144" s="233"/>
      <c r="C144" s="234"/>
      <c r="D144" s="228" t="s">
        <v>155</v>
      </c>
      <c r="E144" s="235" t="s">
        <v>19</v>
      </c>
      <c r="F144" s="236" t="s">
        <v>1364</v>
      </c>
      <c r="G144" s="234"/>
      <c r="H144" s="235" t="s">
        <v>19</v>
      </c>
      <c r="I144" s="237"/>
      <c r="J144" s="234"/>
      <c r="K144" s="234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155</v>
      </c>
      <c r="AU144" s="242" t="s">
        <v>81</v>
      </c>
      <c r="AV144" s="13" t="s">
        <v>79</v>
      </c>
      <c r="AW144" s="13" t="s">
        <v>34</v>
      </c>
      <c r="AX144" s="13" t="s">
        <v>72</v>
      </c>
      <c r="AY144" s="242" t="s">
        <v>144</v>
      </c>
    </row>
    <row r="145" spans="1:51" s="14" customFormat="1" ht="12">
      <c r="A145" s="14"/>
      <c r="B145" s="243"/>
      <c r="C145" s="244"/>
      <c r="D145" s="228" t="s">
        <v>155</v>
      </c>
      <c r="E145" s="245" t="s">
        <v>19</v>
      </c>
      <c r="F145" s="246" t="s">
        <v>233</v>
      </c>
      <c r="G145" s="244"/>
      <c r="H145" s="247">
        <v>12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155</v>
      </c>
      <c r="AU145" s="253" t="s">
        <v>81</v>
      </c>
      <c r="AV145" s="14" t="s">
        <v>81</v>
      </c>
      <c r="AW145" s="14" t="s">
        <v>34</v>
      </c>
      <c r="AX145" s="14" t="s">
        <v>72</v>
      </c>
      <c r="AY145" s="253" t="s">
        <v>144</v>
      </c>
    </row>
    <row r="146" spans="1:51" s="15" customFormat="1" ht="12">
      <c r="A146" s="15"/>
      <c r="B146" s="254"/>
      <c r="C146" s="255"/>
      <c r="D146" s="228" t="s">
        <v>155</v>
      </c>
      <c r="E146" s="256" t="s">
        <v>19</v>
      </c>
      <c r="F146" s="257" t="s">
        <v>158</v>
      </c>
      <c r="G146" s="255"/>
      <c r="H146" s="258">
        <v>12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4" t="s">
        <v>155</v>
      </c>
      <c r="AU146" s="264" t="s">
        <v>81</v>
      </c>
      <c r="AV146" s="15" t="s">
        <v>151</v>
      </c>
      <c r="AW146" s="15" t="s">
        <v>34</v>
      </c>
      <c r="AX146" s="15" t="s">
        <v>79</v>
      </c>
      <c r="AY146" s="264" t="s">
        <v>144</v>
      </c>
    </row>
    <row r="147" spans="1:65" s="2" customFormat="1" ht="14.4" customHeight="1">
      <c r="A147" s="40"/>
      <c r="B147" s="41"/>
      <c r="C147" s="277" t="s">
        <v>215</v>
      </c>
      <c r="D147" s="277" t="s">
        <v>492</v>
      </c>
      <c r="E147" s="278" t="s">
        <v>1365</v>
      </c>
      <c r="F147" s="279" t="s">
        <v>1366</v>
      </c>
      <c r="G147" s="280" t="s">
        <v>161</v>
      </c>
      <c r="H147" s="281">
        <v>19</v>
      </c>
      <c r="I147" s="282"/>
      <c r="J147" s="283">
        <f>ROUND(I147*H147,2)</f>
        <v>0</v>
      </c>
      <c r="K147" s="279" t="s">
        <v>19</v>
      </c>
      <c r="L147" s="284"/>
      <c r="M147" s="285" t="s">
        <v>19</v>
      </c>
      <c r="N147" s="286" t="s">
        <v>43</v>
      </c>
      <c r="O147" s="86"/>
      <c r="P147" s="224">
        <f>O147*H147</f>
        <v>0</v>
      </c>
      <c r="Q147" s="224">
        <v>0.01</v>
      </c>
      <c r="R147" s="224">
        <f>Q147*H147</f>
        <v>0.19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197</v>
      </c>
      <c r="AT147" s="226" t="s">
        <v>492</v>
      </c>
      <c r="AU147" s="226" t="s">
        <v>81</v>
      </c>
      <c r="AY147" s="19" t="s">
        <v>144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79</v>
      </c>
      <c r="BK147" s="227">
        <f>ROUND(I147*H147,2)</f>
        <v>0</v>
      </c>
      <c r="BL147" s="19" t="s">
        <v>151</v>
      </c>
      <c r="BM147" s="226" t="s">
        <v>1367</v>
      </c>
    </row>
    <row r="148" spans="1:47" s="2" customFormat="1" ht="12">
      <c r="A148" s="40"/>
      <c r="B148" s="41"/>
      <c r="C148" s="42"/>
      <c r="D148" s="228" t="s">
        <v>153</v>
      </c>
      <c r="E148" s="42"/>
      <c r="F148" s="229" t="s">
        <v>1368</v>
      </c>
      <c r="G148" s="42"/>
      <c r="H148" s="42"/>
      <c r="I148" s="230"/>
      <c r="J148" s="42"/>
      <c r="K148" s="42"/>
      <c r="L148" s="46"/>
      <c r="M148" s="231"/>
      <c r="N148" s="23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153</v>
      </c>
      <c r="AU148" s="19" t="s">
        <v>81</v>
      </c>
    </row>
    <row r="149" spans="1:51" s="13" customFormat="1" ht="12">
      <c r="A149" s="13"/>
      <c r="B149" s="233"/>
      <c r="C149" s="234"/>
      <c r="D149" s="228" t="s">
        <v>155</v>
      </c>
      <c r="E149" s="235" t="s">
        <v>19</v>
      </c>
      <c r="F149" s="236" t="s">
        <v>1356</v>
      </c>
      <c r="G149" s="234"/>
      <c r="H149" s="235" t="s">
        <v>19</v>
      </c>
      <c r="I149" s="237"/>
      <c r="J149" s="234"/>
      <c r="K149" s="234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155</v>
      </c>
      <c r="AU149" s="242" t="s">
        <v>81</v>
      </c>
      <c r="AV149" s="13" t="s">
        <v>79</v>
      </c>
      <c r="AW149" s="13" t="s">
        <v>34</v>
      </c>
      <c r="AX149" s="13" t="s">
        <v>72</v>
      </c>
      <c r="AY149" s="242" t="s">
        <v>144</v>
      </c>
    </row>
    <row r="150" spans="1:51" s="14" customFormat="1" ht="12">
      <c r="A150" s="14"/>
      <c r="B150" s="243"/>
      <c r="C150" s="244"/>
      <c r="D150" s="228" t="s">
        <v>155</v>
      </c>
      <c r="E150" s="245" t="s">
        <v>19</v>
      </c>
      <c r="F150" s="246" t="s">
        <v>307</v>
      </c>
      <c r="G150" s="244"/>
      <c r="H150" s="247">
        <v>19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155</v>
      </c>
      <c r="AU150" s="253" t="s">
        <v>81</v>
      </c>
      <c r="AV150" s="14" t="s">
        <v>81</v>
      </c>
      <c r="AW150" s="14" t="s">
        <v>34</v>
      </c>
      <c r="AX150" s="14" t="s">
        <v>72</v>
      </c>
      <c r="AY150" s="253" t="s">
        <v>144</v>
      </c>
    </row>
    <row r="151" spans="1:51" s="15" customFormat="1" ht="12">
      <c r="A151" s="15"/>
      <c r="B151" s="254"/>
      <c r="C151" s="255"/>
      <c r="D151" s="228" t="s">
        <v>155</v>
      </c>
      <c r="E151" s="256" t="s">
        <v>19</v>
      </c>
      <c r="F151" s="257" t="s">
        <v>158</v>
      </c>
      <c r="G151" s="255"/>
      <c r="H151" s="258">
        <v>19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155</v>
      </c>
      <c r="AU151" s="264" t="s">
        <v>81</v>
      </c>
      <c r="AV151" s="15" t="s">
        <v>151</v>
      </c>
      <c r="AW151" s="15" t="s">
        <v>34</v>
      </c>
      <c r="AX151" s="15" t="s">
        <v>79</v>
      </c>
      <c r="AY151" s="264" t="s">
        <v>144</v>
      </c>
    </row>
    <row r="152" spans="1:65" s="2" customFormat="1" ht="14.4" customHeight="1">
      <c r="A152" s="40"/>
      <c r="B152" s="41"/>
      <c r="C152" s="277" t="s">
        <v>223</v>
      </c>
      <c r="D152" s="277" t="s">
        <v>492</v>
      </c>
      <c r="E152" s="278" t="s">
        <v>1369</v>
      </c>
      <c r="F152" s="279" t="s">
        <v>1370</v>
      </c>
      <c r="G152" s="280" t="s">
        <v>161</v>
      </c>
      <c r="H152" s="281">
        <v>21</v>
      </c>
      <c r="I152" s="282"/>
      <c r="J152" s="283">
        <f>ROUND(I152*H152,2)</f>
        <v>0</v>
      </c>
      <c r="K152" s="279" t="s">
        <v>19</v>
      </c>
      <c r="L152" s="284"/>
      <c r="M152" s="285" t="s">
        <v>19</v>
      </c>
      <c r="N152" s="286" t="s">
        <v>43</v>
      </c>
      <c r="O152" s="86"/>
      <c r="P152" s="224">
        <f>O152*H152</f>
        <v>0</v>
      </c>
      <c r="Q152" s="224">
        <v>0.01</v>
      </c>
      <c r="R152" s="224">
        <f>Q152*H152</f>
        <v>0.21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197</v>
      </c>
      <c r="AT152" s="226" t="s">
        <v>492</v>
      </c>
      <c r="AU152" s="226" t="s">
        <v>81</v>
      </c>
      <c r="AY152" s="19" t="s">
        <v>144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79</v>
      </c>
      <c r="BK152" s="227">
        <f>ROUND(I152*H152,2)</f>
        <v>0</v>
      </c>
      <c r="BL152" s="19" t="s">
        <v>151</v>
      </c>
      <c r="BM152" s="226" t="s">
        <v>1371</v>
      </c>
    </row>
    <row r="153" spans="1:47" s="2" customFormat="1" ht="12">
      <c r="A153" s="40"/>
      <c r="B153" s="41"/>
      <c r="C153" s="42"/>
      <c r="D153" s="228" t="s">
        <v>153</v>
      </c>
      <c r="E153" s="42"/>
      <c r="F153" s="229" t="s">
        <v>1372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153</v>
      </c>
      <c r="AU153" s="19" t="s">
        <v>81</v>
      </c>
    </row>
    <row r="154" spans="1:51" s="13" customFormat="1" ht="12">
      <c r="A154" s="13"/>
      <c r="B154" s="233"/>
      <c r="C154" s="234"/>
      <c r="D154" s="228" t="s">
        <v>155</v>
      </c>
      <c r="E154" s="235" t="s">
        <v>19</v>
      </c>
      <c r="F154" s="236" t="s">
        <v>1356</v>
      </c>
      <c r="G154" s="234"/>
      <c r="H154" s="235" t="s">
        <v>19</v>
      </c>
      <c r="I154" s="237"/>
      <c r="J154" s="234"/>
      <c r="K154" s="234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155</v>
      </c>
      <c r="AU154" s="242" t="s">
        <v>81</v>
      </c>
      <c r="AV154" s="13" t="s">
        <v>79</v>
      </c>
      <c r="AW154" s="13" t="s">
        <v>34</v>
      </c>
      <c r="AX154" s="13" t="s">
        <v>72</v>
      </c>
      <c r="AY154" s="242" t="s">
        <v>144</v>
      </c>
    </row>
    <row r="155" spans="1:51" s="14" customFormat="1" ht="12">
      <c r="A155" s="14"/>
      <c r="B155" s="243"/>
      <c r="C155" s="244"/>
      <c r="D155" s="228" t="s">
        <v>155</v>
      </c>
      <c r="E155" s="245" t="s">
        <v>19</v>
      </c>
      <c r="F155" s="246" t="s">
        <v>7</v>
      </c>
      <c r="G155" s="244"/>
      <c r="H155" s="247">
        <v>21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155</v>
      </c>
      <c r="AU155" s="253" t="s">
        <v>81</v>
      </c>
      <c r="AV155" s="14" t="s">
        <v>81</v>
      </c>
      <c r="AW155" s="14" t="s">
        <v>34</v>
      </c>
      <c r="AX155" s="14" t="s">
        <v>72</v>
      </c>
      <c r="AY155" s="253" t="s">
        <v>144</v>
      </c>
    </row>
    <row r="156" spans="1:51" s="15" customFormat="1" ht="12">
      <c r="A156" s="15"/>
      <c r="B156" s="254"/>
      <c r="C156" s="255"/>
      <c r="D156" s="228" t="s">
        <v>155</v>
      </c>
      <c r="E156" s="256" t="s">
        <v>19</v>
      </c>
      <c r="F156" s="257" t="s">
        <v>158</v>
      </c>
      <c r="G156" s="255"/>
      <c r="H156" s="258">
        <v>21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4" t="s">
        <v>155</v>
      </c>
      <c r="AU156" s="264" t="s">
        <v>81</v>
      </c>
      <c r="AV156" s="15" t="s">
        <v>151</v>
      </c>
      <c r="AW156" s="15" t="s">
        <v>34</v>
      </c>
      <c r="AX156" s="15" t="s">
        <v>79</v>
      </c>
      <c r="AY156" s="264" t="s">
        <v>144</v>
      </c>
    </row>
    <row r="157" spans="1:65" s="2" customFormat="1" ht="14.4" customHeight="1">
      <c r="A157" s="40"/>
      <c r="B157" s="41"/>
      <c r="C157" s="215" t="s">
        <v>233</v>
      </c>
      <c r="D157" s="215" t="s">
        <v>146</v>
      </c>
      <c r="E157" s="216" t="s">
        <v>1373</v>
      </c>
      <c r="F157" s="217" t="s">
        <v>1374</v>
      </c>
      <c r="G157" s="218" t="s">
        <v>161</v>
      </c>
      <c r="H157" s="219">
        <v>57</v>
      </c>
      <c r="I157" s="220"/>
      <c r="J157" s="221">
        <f>ROUND(I157*H157,2)</f>
        <v>0</v>
      </c>
      <c r="K157" s="217" t="s">
        <v>150</v>
      </c>
      <c r="L157" s="46"/>
      <c r="M157" s="222" t="s">
        <v>19</v>
      </c>
      <c r="N157" s="223" t="s">
        <v>43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151</v>
      </c>
      <c r="AT157" s="226" t="s">
        <v>146</v>
      </c>
      <c r="AU157" s="226" t="s">
        <v>81</v>
      </c>
      <c r="AY157" s="19" t="s">
        <v>144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79</v>
      </c>
      <c r="BK157" s="227">
        <f>ROUND(I157*H157,2)</f>
        <v>0</v>
      </c>
      <c r="BL157" s="19" t="s">
        <v>151</v>
      </c>
      <c r="BM157" s="226" t="s">
        <v>1375</v>
      </c>
    </row>
    <row r="158" spans="1:47" s="2" customFormat="1" ht="12">
      <c r="A158" s="40"/>
      <c r="B158" s="41"/>
      <c r="C158" s="42"/>
      <c r="D158" s="228" t="s">
        <v>153</v>
      </c>
      <c r="E158" s="42"/>
      <c r="F158" s="229" t="s">
        <v>1376</v>
      </c>
      <c r="G158" s="42"/>
      <c r="H158" s="42"/>
      <c r="I158" s="230"/>
      <c r="J158" s="42"/>
      <c r="K158" s="42"/>
      <c r="L158" s="46"/>
      <c r="M158" s="231"/>
      <c r="N158" s="23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153</v>
      </c>
      <c r="AU158" s="19" t="s">
        <v>81</v>
      </c>
    </row>
    <row r="159" spans="1:51" s="13" customFormat="1" ht="12">
      <c r="A159" s="13"/>
      <c r="B159" s="233"/>
      <c r="C159" s="234"/>
      <c r="D159" s="228" t="s">
        <v>155</v>
      </c>
      <c r="E159" s="235" t="s">
        <v>19</v>
      </c>
      <c r="F159" s="236" t="s">
        <v>1323</v>
      </c>
      <c r="G159" s="234"/>
      <c r="H159" s="235" t="s">
        <v>19</v>
      </c>
      <c r="I159" s="237"/>
      <c r="J159" s="234"/>
      <c r="K159" s="234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155</v>
      </c>
      <c r="AU159" s="242" t="s">
        <v>81</v>
      </c>
      <c r="AV159" s="13" t="s">
        <v>79</v>
      </c>
      <c r="AW159" s="13" t="s">
        <v>34</v>
      </c>
      <c r="AX159" s="13" t="s">
        <v>72</v>
      </c>
      <c r="AY159" s="242" t="s">
        <v>144</v>
      </c>
    </row>
    <row r="160" spans="1:51" s="14" customFormat="1" ht="12">
      <c r="A160" s="14"/>
      <c r="B160" s="243"/>
      <c r="C160" s="244"/>
      <c r="D160" s="228" t="s">
        <v>155</v>
      </c>
      <c r="E160" s="245" t="s">
        <v>19</v>
      </c>
      <c r="F160" s="246" t="s">
        <v>619</v>
      </c>
      <c r="G160" s="244"/>
      <c r="H160" s="247">
        <v>57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155</v>
      </c>
      <c r="AU160" s="253" t="s">
        <v>81</v>
      </c>
      <c r="AV160" s="14" t="s">
        <v>81</v>
      </c>
      <c r="AW160" s="14" t="s">
        <v>34</v>
      </c>
      <c r="AX160" s="14" t="s">
        <v>72</v>
      </c>
      <c r="AY160" s="253" t="s">
        <v>144</v>
      </c>
    </row>
    <row r="161" spans="1:51" s="15" customFormat="1" ht="12">
      <c r="A161" s="15"/>
      <c r="B161" s="254"/>
      <c r="C161" s="255"/>
      <c r="D161" s="228" t="s">
        <v>155</v>
      </c>
      <c r="E161" s="256" t="s">
        <v>19</v>
      </c>
      <c r="F161" s="257" t="s">
        <v>158</v>
      </c>
      <c r="G161" s="255"/>
      <c r="H161" s="258">
        <v>57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155</v>
      </c>
      <c r="AU161" s="264" t="s">
        <v>81</v>
      </c>
      <c r="AV161" s="15" t="s">
        <v>151</v>
      </c>
      <c r="AW161" s="15" t="s">
        <v>34</v>
      </c>
      <c r="AX161" s="15" t="s">
        <v>79</v>
      </c>
      <c r="AY161" s="264" t="s">
        <v>144</v>
      </c>
    </row>
    <row r="162" spans="1:65" s="2" customFormat="1" ht="14.4" customHeight="1">
      <c r="A162" s="40"/>
      <c r="B162" s="41"/>
      <c r="C162" s="277" t="s">
        <v>242</v>
      </c>
      <c r="D162" s="277" t="s">
        <v>492</v>
      </c>
      <c r="E162" s="278" t="s">
        <v>1377</v>
      </c>
      <c r="F162" s="279" t="s">
        <v>1378</v>
      </c>
      <c r="G162" s="280" t="s">
        <v>161</v>
      </c>
      <c r="H162" s="281">
        <v>10</v>
      </c>
      <c r="I162" s="282"/>
      <c r="J162" s="283">
        <f>ROUND(I162*H162,2)</f>
        <v>0</v>
      </c>
      <c r="K162" s="279" t="s">
        <v>19</v>
      </c>
      <c r="L162" s="284"/>
      <c r="M162" s="285" t="s">
        <v>19</v>
      </c>
      <c r="N162" s="286" t="s">
        <v>43</v>
      </c>
      <c r="O162" s="86"/>
      <c r="P162" s="224">
        <f>O162*H162</f>
        <v>0</v>
      </c>
      <c r="Q162" s="224">
        <v>0.01</v>
      </c>
      <c r="R162" s="224">
        <f>Q162*H162</f>
        <v>0.1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197</v>
      </c>
      <c r="AT162" s="226" t="s">
        <v>492</v>
      </c>
      <c r="AU162" s="226" t="s">
        <v>81</v>
      </c>
      <c r="AY162" s="19" t="s">
        <v>144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79</v>
      </c>
      <c r="BK162" s="227">
        <f>ROUND(I162*H162,2)</f>
        <v>0</v>
      </c>
      <c r="BL162" s="19" t="s">
        <v>151</v>
      </c>
      <c r="BM162" s="226" t="s">
        <v>1379</v>
      </c>
    </row>
    <row r="163" spans="1:47" s="2" customFormat="1" ht="12">
      <c r="A163" s="40"/>
      <c r="B163" s="41"/>
      <c r="C163" s="42"/>
      <c r="D163" s="228" t="s">
        <v>153</v>
      </c>
      <c r="E163" s="42"/>
      <c r="F163" s="229" t="s">
        <v>1378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81</v>
      </c>
    </row>
    <row r="164" spans="1:51" s="13" customFormat="1" ht="12">
      <c r="A164" s="13"/>
      <c r="B164" s="233"/>
      <c r="C164" s="234"/>
      <c r="D164" s="228" t="s">
        <v>155</v>
      </c>
      <c r="E164" s="235" t="s">
        <v>19</v>
      </c>
      <c r="F164" s="236" t="s">
        <v>1364</v>
      </c>
      <c r="G164" s="234"/>
      <c r="H164" s="235" t="s">
        <v>19</v>
      </c>
      <c r="I164" s="237"/>
      <c r="J164" s="234"/>
      <c r="K164" s="234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155</v>
      </c>
      <c r="AU164" s="242" t="s">
        <v>81</v>
      </c>
      <c r="AV164" s="13" t="s">
        <v>79</v>
      </c>
      <c r="AW164" s="13" t="s">
        <v>34</v>
      </c>
      <c r="AX164" s="13" t="s">
        <v>72</v>
      </c>
      <c r="AY164" s="242" t="s">
        <v>144</v>
      </c>
    </row>
    <row r="165" spans="1:51" s="14" customFormat="1" ht="12">
      <c r="A165" s="14"/>
      <c r="B165" s="243"/>
      <c r="C165" s="244"/>
      <c r="D165" s="228" t="s">
        <v>155</v>
      </c>
      <c r="E165" s="245" t="s">
        <v>19</v>
      </c>
      <c r="F165" s="246" t="s">
        <v>215</v>
      </c>
      <c r="G165" s="244"/>
      <c r="H165" s="247">
        <v>10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155</v>
      </c>
      <c r="AU165" s="253" t="s">
        <v>81</v>
      </c>
      <c r="AV165" s="14" t="s">
        <v>81</v>
      </c>
      <c r="AW165" s="14" t="s">
        <v>34</v>
      </c>
      <c r="AX165" s="14" t="s">
        <v>72</v>
      </c>
      <c r="AY165" s="253" t="s">
        <v>144</v>
      </c>
    </row>
    <row r="166" spans="1:51" s="15" customFormat="1" ht="12">
      <c r="A166" s="15"/>
      <c r="B166" s="254"/>
      <c r="C166" s="255"/>
      <c r="D166" s="228" t="s">
        <v>155</v>
      </c>
      <c r="E166" s="256" t="s">
        <v>19</v>
      </c>
      <c r="F166" s="257" t="s">
        <v>158</v>
      </c>
      <c r="G166" s="255"/>
      <c r="H166" s="258">
        <v>10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4" t="s">
        <v>155</v>
      </c>
      <c r="AU166" s="264" t="s">
        <v>81</v>
      </c>
      <c r="AV166" s="15" t="s">
        <v>151</v>
      </c>
      <c r="AW166" s="15" t="s">
        <v>34</v>
      </c>
      <c r="AX166" s="15" t="s">
        <v>79</v>
      </c>
      <c r="AY166" s="264" t="s">
        <v>144</v>
      </c>
    </row>
    <row r="167" spans="1:65" s="2" customFormat="1" ht="14.4" customHeight="1">
      <c r="A167" s="40"/>
      <c r="B167" s="41"/>
      <c r="C167" s="277" t="s">
        <v>269</v>
      </c>
      <c r="D167" s="277" t="s">
        <v>492</v>
      </c>
      <c r="E167" s="278" t="s">
        <v>1380</v>
      </c>
      <c r="F167" s="279" t="s">
        <v>1381</v>
      </c>
      <c r="G167" s="280" t="s">
        <v>161</v>
      </c>
      <c r="H167" s="281">
        <v>9</v>
      </c>
      <c r="I167" s="282"/>
      <c r="J167" s="283">
        <f>ROUND(I167*H167,2)</f>
        <v>0</v>
      </c>
      <c r="K167" s="279" t="s">
        <v>19</v>
      </c>
      <c r="L167" s="284"/>
      <c r="M167" s="285" t="s">
        <v>19</v>
      </c>
      <c r="N167" s="286" t="s">
        <v>43</v>
      </c>
      <c r="O167" s="86"/>
      <c r="P167" s="224">
        <f>O167*H167</f>
        <v>0</v>
      </c>
      <c r="Q167" s="224">
        <v>0.01</v>
      </c>
      <c r="R167" s="224">
        <f>Q167*H167</f>
        <v>0.09</v>
      </c>
      <c r="S167" s="224">
        <v>0</v>
      </c>
      <c r="T167" s="225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6" t="s">
        <v>197</v>
      </c>
      <c r="AT167" s="226" t="s">
        <v>492</v>
      </c>
      <c r="AU167" s="226" t="s">
        <v>81</v>
      </c>
      <c r="AY167" s="19" t="s">
        <v>144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9" t="s">
        <v>79</v>
      </c>
      <c r="BK167" s="227">
        <f>ROUND(I167*H167,2)</f>
        <v>0</v>
      </c>
      <c r="BL167" s="19" t="s">
        <v>151</v>
      </c>
      <c r="BM167" s="226" t="s">
        <v>1382</v>
      </c>
    </row>
    <row r="168" spans="1:47" s="2" customFormat="1" ht="12">
      <c r="A168" s="40"/>
      <c r="B168" s="41"/>
      <c r="C168" s="42"/>
      <c r="D168" s="228" t="s">
        <v>153</v>
      </c>
      <c r="E168" s="42"/>
      <c r="F168" s="229" t="s">
        <v>1383</v>
      </c>
      <c r="G168" s="42"/>
      <c r="H168" s="42"/>
      <c r="I168" s="230"/>
      <c r="J168" s="42"/>
      <c r="K168" s="42"/>
      <c r="L168" s="46"/>
      <c r="M168" s="231"/>
      <c r="N168" s="23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153</v>
      </c>
      <c r="AU168" s="19" t="s">
        <v>81</v>
      </c>
    </row>
    <row r="169" spans="1:51" s="13" customFormat="1" ht="12">
      <c r="A169" s="13"/>
      <c r="B169" s="233"/>
      <c r="C169" s="234"/>
      <c r="D169" s="228" t="s">
        <v>155</v>
      </c>
      <c r="E169" s="235" t="s">
        <v>19</v>
      </c>
      <c r="F169" s="236" t="s">
        <v>1364</v>
      </c>
      <c r="G169" s="234"/>
      <c r="H169" s="235" t="s">
        <v>19</v>
      </c>
      <c r="I169" s="237"/>
      <c r="J169" s="234"/>
      <c r="K169" s="234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155</v>
      </c>
      <c r="AU169" s="242" t="s">
        <v>81</v>
      </c>
      <c r="AV169" s="13" t="s">
        <v>79</v>
      </c>
      <c r="AW169" s="13" t="s">
        <v>34</v>
      </c>
      <c r="AX169" s="13" t="s">
        <v>72</v>
      </c>
      <c r="AY169" s="242" t="s">
        <v>144</v>
      </c>
    </row>
    <row r="170" spans="1:51" s="14" customFormat="1" ht="12">
      <c r="A170" s="14"/>
      <c r="B170" s="243"/>
      <c r="C170" s="244"/>
      <c r="D170" s="228" t="s">
        <v>155</v>
      </c>
      <c r="E170" s="245" t="s">
        <v>19</v>
      </c>
      <c r="F170" s="246" t="s">
        <v>206</v>
      </c>
      <c r="G170" s="244"/>
      <c r="H170" s="247">
        <v>9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155</v>
      </c>
      <c r="AU170" s="253" t="s">
        <v>81</v>
      </c>
      <c r="AV170" s="14" t="s">
        <v>81</v>
      </c>
      <c r="AW170" s="14" t="s">
        <v>34</v>
      </c>
      <c r="AX170" s="14" t="s">
        <v>72</v>
      </c>
      <c r="AY170" s="253" t="s">
        <v>144</v>
      </c>
    </row>
    <row r="171" spans="1:51" s="15" customFormat="1" ht="12">
      <c r="A171" s="15"/>
      <c r="B171" s="254"/>
      <c r="C171" s="255"/>
      <c r="D171" s="228" t="s">
        <v>155</v>
      </c>
      <c r="E171" s="256" t="s">
        <v>19</v>
      </c>
      <c r="F171" s="257" t="s">
        <v>158</v>
      </c>
      <c r="G171" s="255"/>
      <c r="H171" s="258">
        <v>9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4" t="s">
        <v>155</v>
      </c>
      <c r="AU171" s="264" t="s">
        <v>81</v>
      </c>
      <c r="AV171" s="15" t="s">
        <v>151</v>
      </c>
      <c r="AW171" s="15" t="s">
        <v>34</v>
      </c>
      <c r="AX171" s="15" t="s">
        <v>79</v>
      </c>
      <c r="AY171" s="264" t="s">
        <v>144</v>
      </c>
    </row>
    <row r="172" spans="1:65" s="2" customFormat="1" ht="14.4" customHeight="1">
      <c r="A172" s="40"/>
      <c r="B172" s="41"/>
      <c r="C172" s="277" t="s">
        <v>8</v>
      </c>
      <c r="D172" s="277" t="s">
        <v>492</v>
      </c>
      <c r="E172" s="278" t="s">
        <v>1384</v>
      </c>
      <c r="F172" s="279" t="s">
        <v>1385</v>
      </c>
      <c r="G172" s="280" t="s">
        <v>161</v>
      </c>
      <c r="H172" s="281">
        <v>8</v>
      </c>
      <c r="I172" s="282"/>
      <c r="J172" s="283">
        <f>ROUND(I172*H172,2)</f>
        <v>0</v>
      </c>
      <c r="K172" s="279" t="s">
        <v>19</v>
      </c>
      <c r="L172" s="284"/>
      <c r="M172" s="285" t="s">
        <v>19</v>
      </c>
      <c r="N172" s="286" t="s">
        <v>43</v>
      </c>
      <c r="O172" s="86"/>
      <c r="P172" s="224">
        <f>O172*H172</f>
        <v>0</v>
      </c>
      <c r="Q172" s="224">
        <v>0.01</v>
      </c>
      <c r="R172" s="224">
        <f>Q172*H172</f>
        <v>0.08</v>
      </c>
      <c r="S172" s="224">
        <v>0</v>
      </c>
      <c r="T172" s="225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6" t="s">
        <v>197</v>
      </c>
      <c r="AT172" s="226" t="s">
        <v>492</v>
      </c>
      <c r="AU172" s="226" t="s">
        <v>81</v>
      </c>
      <c r="AY172" s="19" t="s">
        <v>144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9" t="s">
        <v>79</v>
      </c>
      <c r="BK172" s="227">
        <f>ROUND(I172*H172,2)</f>
        <v>0</v>
      </c>
      <c r="BL172" s="19" t="s">
        <v>151</v>
      </c>
      <c r="BM172" s="226" t="s">
        <v>1386</v>
      </c>
    </row>
    <row r="173" spans="1:47" s="2" customFormat="1" ht="12">
      <c r="A173" s="40"/>
      <c r="B173" s="41"/>
      <c r="C173" s="42"/>
      <c r="D173" s="228" t="s">
        <v>153</v>
      </c>
      <c r="E173" s="42"/>
      <c r="F173" s="229" t="s">
        <v>1387</v>
      </c>
      <c r="G173" s="42"/>
      <c r="H173" s="42"/>
      <c r="I173" s="230"/>
      <c r="J173" s="42"/>
      <c r="K173" s="42"/>
      <c r="L173" s="46"/>
      <c r="M173" s="231"/>
      <c r="N173" s="232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153</v>
      </c>
      <c r="AU173" s="19" t="s">
        <v>81</v>
      </c>
    </row>
    <row r="174" spans="1:51" s="13" customFormat="1" ht="12">
      <c r="A174" s="13"/>
      <c r="B174" s="233"/>
      <c r="C174" s="234"/>
      <c r="D174" s="228" t="s">
        <v>155</v>
      </c>
      <c r="E174" s="235" t="s">
        <v>19</v>
      </c>
      <c r="F174" s="236" t="s">
        <v>1364</v>
      </c>
      <c r="G174" s="234"/>
      <c r="H174" s="235" t="s">
        <v>19</v>
      </c>
      <c r="I174" s="237"/>
      <c r="J174" s="234"/>
      <c r="K174" s="234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155</v>
      </c>
      <c r="AU174" s="242" t="s">
        <v>81</v>
      </c>
      <c r="AV174" s="13" t="s">
        <v>79</v>
      </c>
      <c r="AW174" s="13" t="s">
        <v>34</v>
      </c>
      <c r="AX174" s="13" t="s">
        <v>72</v>
      </c>
      <c r="AY174" s="242" t="s">
        <v>144</v>
      </c>
    </row>
    <row r="175" spans="1:51" s="14" customFormat="1" ht="12">
      <c r="A175" s="14"/>
      <c r="B175" s="243"/>
      <c r="C175" s="244"/>
      <c r="D175" s="228" t="s">
        <v>155</v>
      </c>
      <c r="E175" s="245" t="s">
        <v>19</v>
      </c>
      <c r="F175" s="246" t="s">
        <v>197</v>
      </c>
      <c r="G175" s="244"/>
      <c r="H175" s="247">
        <v>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155</v>
      </c>
      <c r="AU175" s="253" t="s">
        <v>81</v>
      </c>
      <c r="AV175" s="14" t="s">
        <v>81</v>
      </c>
      <c r="AW175" s="14" t="s">
        <v>34</v>
      </c>
      <c r="AX175" s="14" t="s">
        <v>72</v>
      </c>
      <c r="AY175" s="253" t="s">
        <v>144</v>
      </c>
    </row>
    <row r="176" spans="1:51" s="15" customFormat="1" ht="12">
      <c r="A176" s="15"/>
      <c r="B176" s="254"/>
      <c r="C176" s="255"/>
      <c r="D176" s="228" t="s">
        <v>155</v>
      </c>
      <c r="E176" s="256" t="s">
        <v>19</v>
      </c>
      <c r="F176" s="257" t="s">
        <v>158</v>
      </c>
      <c r="G176" s="255"/>
      <c r="H176" s="258">
        <v>8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155</v>
      </c>
      <c r="AU176" s="264" t="s">
        <v>81</v>
      </c>
      <c r="AV176" s="15" t="s">
        <v>151</v>
      </c>
      <c r="AW176" s="15" t="s">
        <v>34</v>
      </c>
      <c r="AX176" s="15" t="s">
        <v>79</v>
      </c>
      <c r="AY176" s="264" t="s">
        <v>144</v>
      </c>
    </row>
    <row r="177" spans="1:65" s="2" customFormat="1" ht="14.4" customHeight="1">
      <c r="A177" s="40"/>
      <c r="B177" s="41"/>
      <c r="C177" s="277" t="s">
        <v>282</v>
      </c>
      <c r="D177" s="277" t="s">
        <v>492</v>
      </c>
      <c r="E177" s="278" t="s">
        <v>1388</v>
      </c>
      <c r="F177" s="279" t="s">
        <v>1389</v>
      </c>
      <c r="G177" s="280" t="s">
        <v>161</v>
      </c>
      <c r="H177" s="281">
        <v>11</v>
      </c>
      <c r="I177" s="282"/>
      <c r="J177" s="283">
        <f>ROUND(I177*H177,2)</f>
        <v>0</v>
      </c>
      <c r="K177" s="279" t="s">
        <v>19</v>
      </c>
      <c r="L177" s="284"/>
      <c r="M177" s="285" t="s">
        <v>19</v>
      </c>
      <c r="N177" s="286" t="s">
        <v>43</v>
      </c>
      <c r="O177" s="86"/>
      <c r="P177" s="224">
        <f>O177*H177</f>
        <v>0</v>
      </c>
      <c r="Q177" s="224">
        <v>0.01</v>
      </c>
      <c r="R177" s="224">
        <f>Q177*H177</f>
        <v>0.11</v>
      </c>
      <c r="S177" s="224">
        <v>0</v>
      </c>
      <c r="T177" s="225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6" t="s">
        <v>197</v>
      </c>
      <c r="AT177" s="226" t="s">
        <v>492</v>
      </c>
      <c r="AU177" s="226" t="s">
        <v>81</v>
      </c>
      <c r="AY177" s="19" t="s">
        <v>144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9" t="s">
        <v>79</v>
      </c>
      <c r="BK177" s="227">
        <f>ROUND(I177*H177,2)</f>
        <v>0</v>
      </c>
      <c r="BL177" s="19" t="s">
        <v>151</v>
      </c>
      <c r="BM177" s="226" t="s">
        <v>1390</v>
      </c>
    </row>
    <row r="178" spans="1:47" s="2" customFormat="1" ht="12">
      <c r="A178" s="40"/>
      <c r="B178" s="41"/>
      <c r="C178" s="42"/>
      <c r="D178" s="228" t="s">
        <v>153</v>
      </c>
      <c r="E178" s="42"/>
      <c r="F178" s="229" t="s">
        <v>1391</v>
      </c>
      <c r="G178" s="42"/>
      <c r="H178" s="42"/>
      <c r="I178" s="230"/>
      <c r="J178" s="42"/>
      <c r="K178" s="42"/>
      <c r="L178" s="46"/>
      <c r="M178" s="231"/>
      <c r="N178" s="232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153</v>
      </c>
      <c r="AU178" s="19" t="s">
        <v>81</v>
      </c>
    </row>
    <row r="179" spans="1:51" s="13" customFormat="1" ht="12">
      <c r="A179" s="13"/>
      <c r="B179" s="233"/>
      <c r="C179" s="234"/>
      <c r="D179" s="228" t="s">
        <v>155</v>
      </c>
      <c r="E179" s="235" t="s">
        <v>19</v>
      </c>
      <c r="F179" s="236" t="s">
        <v>1364</v>
      </c>
      <c r="G179" s="234"/>
      <c r="H179" s="235" t="s">
        <v>19</v>
      </c>
      <c r="I179" s="237"/>
      <c r="J179" s="234"/>
      <c r="K179" s="234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155</v>
      </c>
      <c r="AU179" s="242" t="s">
        <v>81</v>
      </c>
      <c r="AV179" s="13" t="s">
        <v>79</v>
      </c>
      <c r="AW179" s="13" t="s">
        <v>34</v>
      </c>
      <c r="AX179" s="13" t="s">
        <v>72</v>
      </c>
      <c r="AY179" s="242" t="s">
        <v>144</v>
      </c>
    </row>
    <row r="180" spans="1:51" s="14" customFormat="1" ht="12">
      <c r="A180" s="14"/>
      <c r="B180" s="243"/>
      <c r="C180" s="244"/>
      <c r="D180" s="228" t="s">
        <v>155</v>
      </c>
      <c r="E180" s="245" t="s">
        <v>19</v>
      </c>
      <c r="F180" s="246" t="s">
        <v>223</v>
      </c>
      <c r="G180" s="244"/>
      <c r="H180" s="247">
        <v>11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155</v>
      </c>
      <c r="AU180" s="253" t="s">
        <v>81</v>
      </c>
      <c r="AV180" s="14" t="s">
        <v>81</v>
      </c>
      <c r="AW180" s="14" t="s">
        <v>34</v>
      </c>
      <c r="AX180" s="14" t="s">
        <v>72</v>
      </c>
      <c r="AY180" s="253" t="s">
        <v>144</v>
      </c>
    </row>
    <row r="181" spans="1:51" s="15" customFormat="1" ht="12">
      <c r="A181" s="15"/>
      <c r="B181" s="254"/>
      <c r="C181" s="255"/>
      <c r="D181" s="228" t="s">
        <v>155</v>
      </c>
      <c r="E181" s="256" t="s">
        <v>19</v>
      </c>
      <c r="F181" s="257" t="s">
        <v>158</v>
      </c>
      <c r="G181" s="255"/>
      <c r="H181" s="258">
        <v>11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155</v>
      </c>
      <c r="AU181" s="264" t="s">
        <v>81</v>
      </c>
      <c r="AV181" s="15" t="s">
        <v>151</v>
      </c>
      <c r="AW181" s="15" t="s">
        <v>34</v>
      </c>
      <c r="AX181" s="15" t="s">
        <v>79</v>
      </c>
      <c r="AY181" s="264" t="s">
        <v>144</v>
      </c>
    </row>
    <row r="182" spans="1:65" s="2" customFormat="1" ht="14.4" customHeight="1">
      <c r="A182" s="40"/>
      <c r="B182" s="41"/>
      <c r="C182" s="277" t="s">
        <v>289</v>
      </c>
      <c r="D182" s="277" t="s">
        <v>492</v>
      </c>
      <c r="E182" s="278" t="s">
        <v>1392</v>
      </c>
      <c r="F182" s="279" t="s">
        <v>1393</v>
      </c>
      <c r="G182" s="280" t="s">
        <v>161</v>
      </c>
      <c r="H182" s="281">
        <v>5</v>
      </c>
      <c r="I182" s="282"/>
      <c r="J182" s="283">
        <f>ROUND(I182*H182,2)</f>
        <v>0</v>
      </c>
      <c r="K182" s="279" t="s">
        <v>19</v>
      </c>
      <c r="L182" s="284"/>
      <c r="M182" s="285" t="s">
        <v>19</v>
      </c>
      <c r="N182" s="286" t="s">
        <v>43</v>
      </c>
      <c r="O182" s="86"/>
      <c r="P182" s="224">
        <f>O182*H182</f>
        <v>0</v>
      </c>
      <c r="Q182" s="224">
        <v>0.01</v>
      </c>
      <c r="R182" s="224">
        <f>Q182*H182</f>
        <v>0.05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197</v>
      </c>
      <c r="AT182" s="226" t="s">
        <v>492</v>
      </c>
      <c r="AU182" s="226" t="s">
        <v>81</v>
      </c>
      <c r="AY182" s="19" t="s">
        <v>144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79</v>
      </c>
      <c r="BK182" s="227">
        <f>ROUND(I182*H182,2)</f>
        <v>0</v>
      </c>
      <c r="BL182" s="19" t="s">
        <v>151</v>
      </c>
      <c r="BM182" s="226" t="s">
        <v>1394</v>
      </c>
    </row>
    <row r="183" spans="1:47" s="2" customFormat="1" ht="12">
      <c r="A183" s="40"/>
      <c r="B183" s="41"/>
      <c r="C183" s="42"/>
      <c r="D183" s="228" t="s">
        <v>153</v>
      </c>
      <c r="E183" s="42"/>
      <c r="F183" s="229" t="s">
        <v>1393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153</v>
      </c>
      <c r="AU183" s="19" t="s">
        <v>81</v>
      </c>
    </row>
    <row r="184" spans="1:51" s="13" customFormat="1" ht="12">
      <c r="A184" s="13"/>
      <c r="B184" s="233"/>
      <c r="C184" s="234"/>
      <c r="D184" s="228" t="s">
        <v>155</v>
      </c>
      <c r="E184" s="235" t="s">
        <v>19</v>
      </c>
      <c r="F184" s="236" t="s">
        <v>1364</v>
      </c>
      <c r="G184" s="234"/>
      <c r="H184" s="235" t="s">
        <v>19</v>
      </c>
      <c r="I184" s="237"/>
      <c r="J184" s="234"/>
      <c r="K184" s="234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155</v>
      </c>
      <c r="AU184" s="242" t="s">
        <v>81</v>
      </c>
      <c r="AV184" s="13" t="s">
        <v>79</v>
      </c>
      <c r="AW184" s="13" t="s">
        <v>34</v>
      </c>
      <c r="AX184" s="13" t="s">
        <v>72</v>
      </c>
      <c r="AY184" s="242" t="s">
        <v>144</v>
      </c>
    </row>
    <row r="185" spans="1:51" s="14" customFormat="1" ht="12">
      <c r="A185" s="14"/>
      <c r="B185" s="243"/>
      <c r="C185" s="244"/>
      <c r="D185" s="228" t="s">
        <v>155</v>
      </c>
      <c r="E185" s="245" t="s">
        <v>19</v>
      </c>
      <c r="F185" s="246" t="s">
        <v>175</v>
      </c>
      <c r="G185" s="244"/>
      <c r="H185" s="247">
        <v>5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155</v>
      </c>
      <c r="AU185" s="253" t="s">
        <v>81</v>
      </c>
      <c r="AV185" s="14" t="s">
        <v>81</v>
      </c>
      <c r="AW185" s="14" t="s">
        <v>34</v>
      </c>
      <c r="AX185" s="14" t="s">
        <v>72</v>
      </c>
      <c r="AY185" s="253" t="s">
        <v>144</v>
      </c>
    </row>
    <row r="186" spans="1:51" s="15" customFormat="1" ht="12">
      <c r="A186" s="15"/>
      <c r="B186" s="254"/>
      <c r="C186" s="255"/>
      <c r="D186" s="228" t="s">
        <v>155</v>
      </c>
      <c r="E186" s="256" t="s">
        <v>19</v>
      </c>
      <c r="F186" s="257" t="s">
        <v>158</v>
      </c>
      <c r="G186" s="255"/>
      <c r="H186" s="258">
        <v>5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4" t="s">
        <v>155</v>
      </c>
      <c r="AU186" s="264" t="s">
        <v>81</v>
      </c>
      <c r="AV186" s="15" t="s">
        <v>151</v>
      </c>
      <c r="AW186" s="15" t="s">
        <v>34</v>
      </c>
      <c r="AX186" s="15" t="s">
        <v>79</v>
      </c>
      <c r="AY186" s="264" t="s">
        <v>144</v>
      </c>
    </row>
    <row r="187" spans="1:65" s="2" customFormat="1" ht="14.4" customHeight="1">
      <c r="A187" s="40"/>
      <c r="B187" s="41"/>
      <c r="C187" s="277" t="s">
        <v>296</v>
      </c>
      <c r="D187" s="277" t="s">
        <v>492</v>
      </c>
      <c r="E187" s="278" t="s">
        <v>1395</v>
      </c>
      <c r="F187" s="279" t="s">
        <v>1396</v>
      </c>
      <c r="G187" s="280" t="s">
        <v>161</v>
      </c>
      <c r="H187" s="281">
        <v>9</v>
      </c>
      <c r="I187" s="282"/>
      <c r="J187" s="283">
        <f>ROUND(I187*H187,2)</f>
        <v>0</v>
      </c>
      <c r="K187" s="279" t="s">
        <v>19</v>
      </c>
      <c r="L187" s="284"/>
      <c r="M187" s="285" t="s">
        <v>19</v>
      </c>
      <c r="N187" s="286" t="s">
        <v>43</v>
      </c>
      <c r="O187" s="86"/>
      <c r="P187" s="224">
        <f>O187*H187</f>
        <v>0</v>
      </c>
      <c r="Q187" s="224">
        <v>0.01</v>
      </c>
      <c r="R187" s="224">
        <f>Q187*H187</f>
        <v>0.09</v>
      </c>
      <c r="S187" s="224">
        <v>0</v>
      </c>
      <c r="T187" s="225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6" t="s">
        <v>197</v>
      </c>
      <c r="AT187" s="226" t="s">
        <v>492</v>
      </c>
      <c r="AU187" s="226" t="s">
        <v>81</v>
      </c>
      <c r="AY187" s="19" t="s">
        <v>144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9" t="s">
        <v>79</v>
      </c>
      <c r="BK187" s="227">
        <f>ROUND(I187*H187,2)</f>
        <v>0</v>
      </c>
      <c r="BL187" s="19" t="s">
        <v>151</v>
      </c>
      <c r="BM187" s="226" t="s">
        <v>1397</v>
      </c>
    </row>
    <row r="188" spans="1:47" s="2" customFormat="1" ht="12">
      <c r="A188" s="40"/>
      <c r="B188" s="41"/>
      <c r="C188" s="42"/>
      <c r="D188" s="228" t="s">
        <v>153</v>
      </c>
      <c r="E188" s="42"/>
      <c r="F188" s="229" t="s">
        <v>1398</v>
      </c>
      <c r="G188" s="42"/>
      <c r="H188" s="42"/>
      <c r="I188" s="230"/>
      <c r="J188" s="42"/>
      <c r="K188" s="42"/>
      <c r="L188" s="46"/>
      <c r="M188" s="231"/>
      <c r="N188" s="23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153</v>
      </c>
      <c r="AU188" s="19" t="s">
        <v>81</v>
      </c>
    </row>
    <row r="189" spans="1:51" s="13" customFormat="1" ht="12">
      <c r="A189" s="13"/>
      <c r="B189" s="233"/>
      <c r="C189" s="234"/>
      <c r="D189" s="228" t="s">
        <v>155</v>
      </c>
      <c r="E189" s="235" t="s">
        <v>19</v>
      </c>
      <c r="F189" s="236" t="s">
        <v>1364</v>
      </c>
      <c r="G189" s="234"/>
      <c r="H189" s="235" t="s">
        <v>19</v>
      </c>
      <c r="I189" s="237"/>
      <c r="J189" s="234"/>
      <c r="K189" s="234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155</v>
      </c>
      <c r="AU189" s="242" t="s">
        <v>81</v>
      </c>
      <c r="AV189" s="13" t="s">
        <v>79</v>
      </c>
      <c r="AW189" s="13" t="s">
        <v>34</v>
      </c>
      <c r="AX189" s="13" t="s">
        <v>72</v>
      </c>
      <c r="AY189" s="242" t="s">
        <v>144</v>
      </c>
    </row>
    <row r="190" spans="1:51" s="14" customFormat="1" ht="12">
      <c r="A190" s="14"/>
      <c r="B190" s="243"/>
      <c r="C190" s="244"/>
      <c r="D190" s="228" t="s">
        <v>155</v>
      </c>
      <c r="E190" s="245" t="s">
        <v>19</v>
      </c>
      <c r="F190" s="246" t="s">
        <v>206</v>
      </c>
      <c r="G190" s="244"/>
      <c r="H190" s="247">
        <v>9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155</v>
      </c>
      <c r="AU190" s="253" t="s">
        <v>81</v>
      </c>
      <c r="AV190" s="14" t="s">
        <v>81</v>
      </c>
      <c r="AW190" s="14" t="s">
        <v>34</v>
      </c>
      <c r="AX190" s="14" t="s">
        <v>72</v>
      </c>
      <c r="AY190" s="253" t="s">
        <v>144</v>
      </c>
    </row>
    <row r="191" spans="1:51" s="15" customFormat="1" ht="12">
      <c r="A191" s="15"/>
      <c r="B191" s="254"/>
      <c r="C191" s="255"/>
      <c r="D191" s="228" t="s">
        <v>155</v>
      </c>
      <c r="E191" s="256" t="s">
        <v>19</v>
      </c>
      <c r="F191" s="257" t="s">
        <v>158</v>
      </c>
      <c r="G191" s="255"/>
      <c r="H191" s="258">
        <v>9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155</v>
      </c>
      <c r="AU191" s="264" t="s">
        <v>81</v>
      </c>
      <c r="AV191" s="15" t="s">
        <v>151</v>
      </c>
      <c r="AW191" s="15" t="s">
        <v>34</v>
      </c>
      <c r="AX191" s="15" t="s">
        <v>79</v>
      </c>
      <c r="AY191" s="264" t="s">
        <v>144</v>
      </c>
    </row>
    <row r="192" spans="1:65" s="2" customFormat="1" ht="14.4" customHeight="1">
      <c r="A192" s="40"/>
      <c r="B192" s="41"/>
      <c r="C192" s="277" t="s">
        <v>307</v>
      </c>
      <c r="D192" s="277" t="s">
        <v>492</v>
      </c>
      <c r="E192" s="278" t="s">
        <v>1399</v>
      </c>
      <c r="F192" s="279" t="s">
        <v>1400</v>
      </c>
      <c r="G192" s="280" t="s">
        <v>161</v>
      </c>
      <c r="H192" s="281">
        <v>5</v>
      </c>
      <c r="I192" s="282"/>
      <c r="J192" s="283">
        <f>ROUND(I192*H192,2)</f>
        <v>0</v>
      </c>
      <c r="K192" s="279" t="s">
        <v>19</v>
      </c>
      <c r="L192" s="284"/>
      <c r="M192" s="285" t="s">
        <v>19</v>
      </c>
      <c r="N192" s="286" t="s">
        <v>43</v>
      </c>
      <c r="O192" s="86"/>
      <c r="P192" s="224">
        <f>O192*H192</f>
        <v>0</v>
      </c>
      <c r="Q192" s="224">
        <v>0.01</v>
      </c>
      <c r="R192" s="224">
        <f>Q192*H192</f>
        <v>0.05</v>
      </c>
      <c r="S192" s="224">
        <v>0</v>
      </c>
      <c r="T192" s="225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6" t="s">
        <v>197</v>
      </c>
      <c r="AT192" s="226" t="s">
        <v>492</v>
      </c>
      <c r="AU192" s="226" t="s">
        <v>81</v>
      </c>
      <c r="AY192" s="19" t="s">
        <v>144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9" t="s">
        <v>79</v>
      </c>
      <c r="BK192" s="227">
        <f>ROUND(I192*H192,2)</f>
        <v>0</v>
      </c>
      <c r="BL192" s="19" t="s">
        <v>151</v>
      </c>
      <c r="BM192" s="226" t="s">
        <v>1401</v>
      </c>
    </row>
    <row r="193" spans="1:47" s="2" customFormat="1" ht="12">
      <c r="A193" s="40"/>
      <c r="B193" s="41"/>
      <c r="C193" s="42"/>
      <c r="D193" s="228" t="s">
        <v>153</v>
      </c>
      <c r="E193" s="42"/>
      <c r="F193" s="229" t="s">
        <v>1400</v>
      </c>
      <c r="G193" s="42"/>
      <c r="H193" s="42"/>
      <c r="I193" s="230"/>
      <c r="J193" s="42"/>
      <c r="K193" s="42"/>
      <c r="L193" s="46"/>
      <c r="M193" s="231"/>
      <c r="N193" s="232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153</v>
      </c>
      <c r="AU193" s="19" t="s">
        <v>81</v>
      </c>
    </row>
    <row r="194" spans="1:47" s="2" customFormat="1" ht="12">
      <c r="A194" s="40"/>
      <c r="B194" s="41"/>
      <c r="C194" s="42"/>
      <c r="D194" s="228" t="s">
        <v>466</v>
      </c>
      <c r="E194" s="42"/>
      <c r="F194" s="276" t="s">
        <v>1402</v>
      </c>
      <c r="G194" s="42"/>
      <c r="H194" s="42"/>
      <c r="I194" s="230"/>
      <c r="J194" s="42"/>
      <c r="K194" s="42"/>
      <c r="L194" s="46"/>
      <c r="M194" s="231"/>
      <c r="N194" s="23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466</v>
      </c>
      <c r="AU194" s="19" t="s">
        <v>81</v>
      </c>
    </row>
    <row r="195" spans="1:51" s="13" customFormat="1" ht="12">
      <c r="A195" s="13"/>
      <c r="B195" s="233"/>
      <c r="C195" s="234"/>
      <c r="D195" s="228" t="s">
        <v>155</v>
      </c>
      <c r="E195" s="235" t="s">
        <v>19</v>
      </c>
      <c r="F195" s="236" t="s">
        <v>1364</v>
      </c>
      <c r="G195" s="234"/>
      <c r="H195" s="235" t="s">
        <v>19</v>
      </c>
      <c r="I195" s="237"/>
      <c r="J195" s="234"/>
      <c r="K195" s="234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155</v>
      </c>
      <c r="AU195" s="242" t="s">
        <v>81</v>
      </c>
      <c r="AV195" s="13" t="s">
        <v>79</v>
      </c>
      <c r="AW195" s="13" t="s">
        <v>34</v>
      </c>
      <c r="AX195" s="13" t="s">
        <v>72</v>
      </c>
      <c r="AY195" s="242" t="s">
        <v>144</v>
      </c>
    </row>
    <row r="196" spans="1:51" s="14" customFormat="1" ht="12">
      <c r="A196" s="14"/>
      <c r="B196" s="243"/>
      <c r="C196" s="244"/>
      <c r="D196" s="228" t="s">
        <v>155</v>
      </c>
      <c r="E196" s="245" t="s">
        <v>19</v>
      </c>
      <c r="F196" s="246" t="s">
        <v>175</v>
      </c>
      <c r="G196" s="244"/>
      <c r="H196" s="247">
        <v>5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155</v>
      </c>
      <c r="AU196" s="253" t="s">
        <v>81</v>
      </c>
      <c r="AV196" s="14" t="s">
        <v>81</v>
      </c>
      <c r="AW196" s="14" t="s">
        <v>34</v>
      </c>
      <c r="AX196" s="14" t="s">
        <v>72</v>
      </c>
      <c r="AY196" s="253" t="s">
        <v>144</v>
      </c>
    </row>
    <row r="197" spans="1:51" s="15" customFormat="1" ht="12">
      <c r="A197" s="15"/>
      <c r="B197" s="254"/>
      <c r="C197" s="255"/>
      <c r="D197" s="228" t="s">
        <v>155</v>
      </c>
      <c r="E197" s="256" t="s">
        <v>19</v>
      </c>
      <c r="F197" s="257" t="s">
        <v>158</v>
      </c>
      <c r="G197" s="255"/>
      <c r="H197" s="258">
        <v>5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4" t="s">
        <v>155</v>
      </c>
      <c r="AU197" s="264" t="s">
        <v>81</v>
      </c>
      <c r="AV197" s="15" t="s">
        <v>151</v>
      </c>
      <c r="AW197" s="15" t="s">
        <v>34</v>
      </c>
      <c r="AX197" s="15" t="s">
        <v>79</v>
      </c>
      <c r="AY197" s="264" t="s">
        <v>144</v>
      </c>
    </row>
    <row r="198" spans="1:65" s="2" customFormat="1" ht="14.4" customHeight="1">
      <c r="A198" s="40"/>
      <c r="B198" s="41"/>
      <c r="C198" s="215" t="s">
        <v>313</v>
      </c>
      <c r="D198" s="215" t="s">
        <v>146</v>
      </c>
      <c r="E198" s="216" t="s">
        <v>1403</v>
      </c>
      <c r="F198" s="217" t="s">
        <v>1404</v>
      </c>
      <c r="G198" s="218" t="s">
        <v>161</v>
      </c>
      <c r="H198" s="219">
        <v>319</v>
      </c>
      <c r="I198" s="220"/>
      <c r="J198" s="221">
        <f>ROUND(I198*H198,2)</f>
        <v>0</v>
      </c>
      <c r="K198" s="217" t="s">
        <v>150</v>
      </c>
      <c r="L198" s="46"/>
      <c r="M198" s="222" t="s">
        <v>19</v>
      </c>
      <c r="N198" s="223" t="s">
        <v>43</v>
      </c>
      <c r="O198" s="86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6" t="s">
        <v>151</v>
      </c>
      <c r="AT198" s="226" t="s">
        <v>146</v>
      </c>
      <c r="AU198" s="226" t="s">
        <v>81</v>
      </c>
      <c r="AY198" s="19" t="s">
        <v>144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9" t="s">
        <v>79</v>
      </c>
      <c r="BK198" s="227">
        <f>ROUND(I198*H198,2)</f>
        <v>0</v>
      </c>
      <c r="BL198" s="19" t="s">
        <v>151</v>
      </c>
      <c r="BM198" s="226" t="s">
        <v>1405</v>
      </c>
    </row>
    <row r="199" spans="1:47" s="2" customFormat="1" ht="12">
      <c r="A199" s="40"/>
      <c r="B199" s="41"/>
      <c r="C199" s="42"/>
      <c r="D199" s="228" t="s">
        <v>153</v>
      </c>
      <c r="E199" s="42"/>
      <c r="F199" s="229" t="s">
        <v>1406</v>
      </c>
      <c r="G199" s="42"/>
      <c r="H199" s="42"/>
      <c r="I199" s="230"/>
      <c r="J199" s="42"/>
      <c r="K199" s="42"/>
      <c r="L199" s="46"/>
      <c r="M199" s="231"/>
      <c r="N199" s="232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153</v>
      </c>
      <c r="AU199" s="19" t="s">
        <v>81</v>
      </c>
    </row>
    <row r="200" spans="1:51" s="13" customFormat="1" ht="12">
      <c r="A200" s="13"/>
      <c r="B200" s="233"/>
      <c r="C200" s="234"/>
      <c r="D200" s="228" t="s">
        <v>155</v>
      </c>
      <c r="E200" s="235" t="s">
        <v>19</v>
      </c>
      <c r="F200" s="236" t="s">
        <v>1323</v>
      </c>
      <c r="G200" s="234"/>
      <c r="H200" s="235" t="s">
        <v>19</v>
      </c>
      <c r="I200" s="237"/>
      <c r="J200" s="234"/>
      <c r="K200" s="234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155</v>
      </c>
      <c r="AU200" s="242" t="s">
        <v>81</v>
      </c>
      <c r="AV200" s="13" t="s">
        <v>79</v>
      </c>
      <c r="AW200" s="13" t="s">
        <v>34</v>
      </c>
      <c r="AX200" s="13" t="s">
        <v>72</v>
      </c>
      <c r="AY200" s="242" t="s">
        <v>144</v>
      </c>
    </row>
    <row r="201" spans="1:51" s="14" customFormat="1" ht="12">
      <c r="A201" s="14"/>
      <c r="B201" s="243"/>
      <c r="C201" s="244"/>
      <c r="D201" s="228" t="s">
        <v>155</v>
      </c>
      <c r="E201" s="245" t="s">
        <v>19</v>
      </c>
      <c r="F201" s="246" t="s">
        <v>1346</v>
      </c>
      <c r="G201" s="244"/>
      <c r="H201" s="247">
        <v>319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155</v>
      </c>
      <c r="AU201" s="253" t="s">
        <v>81</v>
      </c>
      <c r="AV201" s="14" t="s">
        <v>81</v>
      </c>
      <c r="AW201" s="14" t="s">
        <v>34</v>
      </c>
      <c r="AX201" s="14" t="s">
        <v>72</v>
      </c>
      <c r="AY201" s="253" t="s">
        <v>144</v>
      </c>
    </row>
    <row r="202" spans="1:51" s="15" customFormat="1" ht="12">
      <c r="A202" s="15"/>
      <c r="B202" s="254"/>
      <c r="C202" s="255"/>
      <c r="D202" s="228" t="s">
        <v>155</v>
      </c>
      <c r="E202" s="256" t="s">
        <v>19</v>
      </c>
      <c r="F202" s="257" t="s">
        <v>158</v>
      </c>
      <c r="G202" s="255"/>
      <c r="H202" s="258">
        <v>319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4" t="s">
        <v>155</v>
      </c>
      <c r="AU202" s="264" t="s">
        <v>81</v>
      </c>
      <c r="AV202" s="15" t="s">
        <v>151</v>
      </c>
      <c r="AW202" s="15" t="s">
        <v>34</v>
      </c>
      <c r="AX202" s="15" t="s">
        <v>79</v>
      </c>
      <c r="AY202" s="264" t="s">
        <v>144</v>
      </c>
    </row>
    <row r="203" spans="1:65" s="2" customFormat="1" ht="14.4" customHeight="1">
      <c r="A203" s="40"/>
      <c r="B203" s="41"/>
      <c r="C203" s="277" t="s">
        <v>7</v>
      </c>
      <c r="D203" s="277" t="s">
        <v>492</v>
      </c>
      <c r="E203" s="278" t="s">
        <v>1407</v>
      </c>
      <c r="F203" s="279" t="s">
        <v>1408</v>
      </c>
      <c r="G203" s="280" t="s">
        <v>161</v>
      </c>
      <c r="H203" s="281">
        <v>105</v>
      </c>
      <c r="I203" s="282"/>
      <c r="J203" s="283">
        <f>ROUND(I203*H203,2)</f>
        <v>0</v>
      </c>
      <c r="K203" s="279" t="s">
        <v>19</v>
      </c>
      <c r="L203" s="284"/>
      <c r="M203" s="285" t="s">
        <v>19</v>
      </c>
      <c r="N203" s="286" t="s">
        <v>43</v>
      </c>
      <c r="O203" s="86"/>
      <c r="P203" s="224">
        <f>O203*H203</f>
        <v>0</v>
      </c>
      <c r="Q203" s="224">
        <v>0.01</v>
      </c>
      <c r="R203" s="224">
        <f>Q203*H203</f>
        <v>1.05</v>
      </c>
      <c r="S203" s="224">
        <v>0</v>
      </c>
      <c r="T203" s="225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6" t="s">
        <v>197</v>
      </c>
      <c r="AT203" s="226" t="s">
        <v>492</v>
      </c>
      <c r="AU203" s="226" t="s">
        <v>81</v>
      </c>
      <c r="AY203" s="19" t="s">
        <v>144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9" t="s">
        <v>79</v>
      </c>
      <c r="BK203" s="227">
        <f>ROUND(I203*H203,2)</f>
        <v>0</v>
      </c>
      <c r="BL203" s="19" t="s">
        <v>151</v>
      </c>
      <c r="BM203" s="226" t="s">
        <v>1409</v>
      </c>
    </row>
    <row r="204" spans="1:47" s="2" customFormat="1" ht="12">
      <c r="A204" s="40"/>
      <c r="B204" s="41"/>
      <c r="C204" s="42"/>
      <c r="D204" s="228" t="s">
        <v>153</v>
      </c>
      <c r="E204" s="42"/>
      <c r="F204" s="229" t="s">
        <v>1410</v>
      </c>
      <c r="G204" s="42"/>
      <c r="H204" s="42"/>
      <c r="I204" s="230"/>
      <c r="J204" s="42"/>
      <c r="K204" s="42"/>
      <c r="L204" s="46"/>
      <c r="M204" s="231"/>
      <c r="N204" s="232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153</v>
      </c>
      <c r="AU204" s="19" t="s">
        <v>81</v>
      </c>
    </row>
    <row r="205" spans="1:51" s="13" customFormat="1" ht="12">
      <c r="A205" s="13"/>
      <c r="B205" s="233"/>
      <c r="C205" s="234"/>
      <c r="D205" s="228" t="s">
        <v>155</v>
      </c>
      <c r="E205" s="235" t="s">
        <v>19</v>
      </c>
      <c r="F205" s="236" t="s">
        <v>1411</v>
      </c>
      <c r="G205" s="234"/>
      <c r="H205" s="235" t="s">
        <v>19</v>
      </c>
      <c r="I205" s="237"/>
      <c r="J205" s="234"/>
      <c r="K205" s="234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155</v>
      </c>
      <c r="AU205" s="242" t="s">
        <v>81</v>
      </c>
      <c r="AV205" s="13" t="s">
        <v>79</v>
      </c>
      <c r="AW205" s="13" t="s">
        <v>34</v>
      </c>
      <c r="AX205" s="13" t="s">
        <v>72</v>
      </c>
      <c r="AY205" s="242" t="s">
        <v>144</v>
      </c>
    </row>
    <row r="206" spans="1:51" s="14" customFormat="1" ht="12">
      <c r="A206" s="14"/>
      <c r="B206" s="243"/>
      <c r="C206" s="244"/>
      <c r="D206" s="228" t="s">
        <v>155</v>
      </c>
      <c r="E206" s="245" t="s">
        <v>19</v>
      </c>
      <c r="F206" s="246" t="s">
        <v>1046</v>
      </c>
      <c r="G206" s="244"/>
      <c r="H206" s="247">
        <v>105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155</v>
      </c>
      <c r="AU206" s="253" t="s">
        <v>81</v>
      </c>
      <c r="AV206" s="14" t="s">
        <v>81</v>
      </c>
      <c r="AW206" s="14" t="s">
        <v>34</v>
      </c>
      <c r="AX206" s="14" t="s">
        <v>72</v>
      </c>
      <c r="AY206" s="253" t="s">
        <v>144</v>
      </c>
    </row>
    <row r="207" spans="1:51" s="15" customFormat="1" ht="12">
      <c r="A207" s="15"/>
      <c r="B207" s="254"/>
      <c r="C207" s="255"/>
      <c r="D207" s="228" t="s">
        <v>155</v>
      </c>
      <c r="E207" s="256" t="s">
        <v>19</v>
      </c>
      <c r="F207" s="257" t="s">
        <v>158</v>
      </c>
      <c r="G207" s="255"/>
      <c r="H207" s="258">
        <v>105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4" t="s">
        <v>155</v>
      </c>
      <c r="AU207" s="264" t="s">
        <v>81</v>
      </c>
      <c r="AV207" s="15" t="s">
        <v>151</v>
      </c>
      <c r="AW207" s="15" t="s">
        <v>34</v>
      </c>
      <c r="AX207" s="15" t="s">
        <v>79</v>
      </c>
      <c r="AY207" s="264" t="s">
        <v>144</v>
      </c>
    </row>
    <row r="208" spans="1:65" s="2" customFormat="1" ht="14.4" customHeight="1">
      <c r="A208" s="40"/>
      <c r="B208" s="41"/>
      <c r="C208" s="277" t="s">
        <v>324</v>
      </c>
      <c r="D208" s="277" t="s">
        <v>492</v>
      </c>
      <c r="E208" s="278" t="s">
        <v>1412</v>
      </c>
      <c r="F208" s="279" t="s">
        <v>1413</v>
      </c>
      <c r="G208" s="280" t="s">
        <v>161</v>
      </c>
      <c r="H208" s="281">
        <v>102</v>
      </c>
      <c r="I208" s="282"/>
      <c r="J208" s="283">
        <f>ROUND(I208*H208,2)</f>
        <v>0</v>
      </c>
      <c r="K208" s="279" t="s">
        <v>19</v>
      </c>
      <c r="L208" s="284"/>
      <c r="M208" s="285" t="s">
        <v>19</v>
      </c>
      <c r="N208" s="286" t="s">
        <v>43</v>
      </c>
      <c r="O208" s="86"/>
      <c r="P208" s="224">
        <f>O208*H208</f>
        <v>0</v>
      </c>
      <c r="Q208" s="224">
        <v>0.001</v>
      </c>
      <c r="R208" s="224">
        <f>Q208*H208</f>
        <v>0.10200000000000001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197</v>
      </c>
      <c r="AT208" s="226" t="s">
        <v>492</v>
      </c>
      <c r="AU208" s="226" t="s">
        <v>81</v>
      </c>
      <c r="AY208" s="19" t="s">
        <v>144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79</v>
      </c>
      <c r="BK208" s="227">
        <f>ROUND(I208*H208,2)</f>
        <v>0</v>
      </c>
      <c r="BL208" s="19" t="s">
        <v>151</v>
      </c>
      <c r="BM208" s="226" t="s">
        <v>1414</v>
      </c>
    </row>
    <row r="209" spans="1:47" s="2" customFormat="1" ht="12">
      <c r="A209" s="40"/>
      <c r="B209" s="41"/>
      <c r="C209" s="42"/>
      <c r="D209" s="228" t="s">
        <v>153</v>
      </c>
      <c r="E209" s="42"/>
      <c r="F209" s="229" t="s">
        <v>1415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153</v>
      </c>
      <c r="AU209" s="19" t="s">
        <v>81</v>
      </c>
    </row>
    <row r="210" spans="1:51" s="13" customFormat="1" ht="12">
      <c r="A210" s="13"/>
      <c r="B210" s="233"/>
      <c r="C210" s="234"/>
      <c r="D210" s="228" t="s">
        <v>155</v>
      </c>
      <c r="E210" s="235" t="s">
        <v>19</v>
      </c>
      <c r="F210" s="236" t="s">
        <v>1416</v>
      </c>
      <c r="G210" s="234"/>
      <c r="H210" s="235" t="s">
        <v>19</v>
      </c>
      <c r="I210" s="237"/>
      <c r="J210" s="234"/>
      <c r="K210" s="234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155</v>
      </c>
      <c r="AU210" s="242" t="s">
        <v>81</v>
      </c>
      <c r="AV210" s="13" t="s">
        <v>79</v>
      </c>
      <c r="AW210" s="13" t="s">
        <v>34</v>
      </c>
      <c r="AX210" s="13" t="s">
        <v>72</v>
      </c>
      <c r="AY210" s="242" t="s">
        <v>144</v>
      </c>
    </row>
    <row r="211" spans="1:51" s="14" customFormat="1" ht="12">
      <c r="A211" s="14"/>
      <c r="B211" s="243"/>
      <c r="C211" s="244"/>
      <c r="D211" s="228" t="s">
        <v>155</v>
      </c>
      <c r="E211" s="245" t="s">
        <v>19</v>
      </c>
      <c r="F211" s="246" t="s">
        <v>1027</v>
      </c>
      <c r="G211" s="244"/>
      <c r="H211" s="247">
        <v>102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155</v>
      </c>
      <c r="AU211" s="253" t="s">
        <v>81</v>
      </c>
      <c r="AV211" s="14" t="s">
        <v>81</v>
      </c>
      <c r="AW211" s="14" t="s">
        <v>34</v>
      </c>
      <c r="AX211" s="14" t="s">
        <v>72</v>
      </c>
      <c r="AY211" s="253" t="s">
        <v>144</v>
      </c>
    </row>
    <row r="212" spans="1:51" s="15" customFormat="1" ht="12">
      <c r="A212" s="15"/>
      <c r="B212" s="254"/>
      <c r="C212" s="255"/>
      <c r="D212" s="228" t="s">
        <v>155</v>
      </c>
      <c r="E212" s="256" t="s">
        <v>19</v>
      </c>
      <c r="F212" s="257" t="s">
        <v>158</v>
      </c>
      <c r="G212" s="255"/>
      <c r="H212" s="258">
        <v>102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4" t="s">
        <v>155</v>
      </c>
      <c r="AU212" s="264" t="s">
        <v>81</v>
      </c>
      <c r="AV212" s="15" t="s">
        <v>151</v>
      </c>
      <c r="AW212" s="15" t="s">
        <v>34</v>
      </c>
      <c r="AX212" s="15" t="s">
        <v>79</v>
      </c>
      <c r="AY212" s="264" t="s">
        <v>144</v>
      </c>
    </row>
    <row r="213" spans="1:65" s="2" customFormat="1" ht="14.4" customHeight="1">
      <c r="A213" s="40"/>
      <c r="B213" s="41"/>
      <c r="C213" s="277" t="s">
        <v>329</v>
      </c>
      <c r="D213" s="277" t="s">
        <v>492</v>
      </c>
      <c r="E213" s="278" t="s">
        <v>1417</v>
      </c>
      <c r="F213" s="279" t="s">
        <v>1418</v>
      </c>
      <c r="G213" s="280" t="s">
        <v>161</v>
      </c>
      <c r="H213" s="281">
        <v>3</v>
      </c>
      <c r="I213" s="282"/>
      <c r="J213" s="283">
        <f>ROUND(I213*H213,2)</f>
        <v>0</v>
      </c>
      <c r="K213" s="279" t="s">
        <v>19</v>
      </c>
      <c r="L213" s="284"/>
      <c r="M213" s="285" t="s">
        <v>19</v>
      </c>
      <c r="N213" s="286" t="s">
        <v>43</v>
      </c>
      <c r="O213" s="86"/>
      <c r="P213" s="224">
        <f>O213*H213</f>
        <v>0</v>
      </c>
      <c r="Q213" s="224">
        <v>0.001</v>
      </c>
      <c r="R213" s="224">
        <f>Q213*H213</f>
        <v>0.003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197</v>
      </c>
      <c r="AT213" s="226" t="s">
        <v>492</v>
      </c>
      <c r="AU213" s="226" t="s">
        <v>81</v>
      </c>
      <c r="AY213" s="19" t="s">
        <v>144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79</v>
      </c>
      <c r="BK213" s="227">
        <f>ROUND(I213*H213,2)</f>
        <v>0</v>
      </c>
      <c r="BL213" s="19" t="s">
        <v>151</v>
      </c>
      <c r="BM213" s="226" t="s">
        <v>1419</v>
      </c>
    </row>
    <row r="214" spans="1:47" s="2" customFormat="1" ht="12">
      <c r="A214" s="40"/>
      <c r="B214" s="41"/>
      <c r="C214" s="42"/>
      <c r="D214" s="228" t="s">
        <v>153</v>
      </c>
      <c r="E214" s="42"/>
      <c r="F214" s="229" t="s">
        <v>1418</v>
      </c>
      <c r="G214" s="42"/>
      <c r="H214" s="42"/>
      <c r="I214" s="230"/>
      <c r="J214" s="42"/>
      <c r="K214" s="42"/>
      <c r="L214" s="46"/>
      <c r="M214" s="231"/>
      <c r="N214" s="23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153</v>
      </c>
      <c r="AU214" s="19" t="s">
        <v>81</v>
      </c>
    </row>
    <row r="215" spans="1:51" s="13" customFormat="1" ht="12">
      <c r="A215" s="13"/>
      <c r="B215" s="233"/>
      <c r="C215" s="234"/>
      <c r="D215" s="228" t="s">
        <v>155</v>
      </c>
      <c r="E215" s="235" t="s">
        <v>19</v>
      </c>
      <c r="F215" s="236" t="s">
        <v>1416</v>
      </c>
      <c r="G215" s="234"/>
      <c r="H215" s="235" t="s">
        <v>19</v>
      </c>
      <c r="I215" s="237"/>
      <c r="J215" s="234"/>
      <c r="K215" s="234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155</v>
      </c>
      <c r="AU215" s="242" t="s">
        <v>81</v>
      </c>
      <c r="AV215" s="13" t="s">
        <v>79</v>
      </c>
      <c r="AW215" s="13" t="s">
        <v>34</v>
      </c>
      <c r="AX215" s="13" t="s">
        <v>72</v>
      </c>
      <c r="AY215" s="242" t="s">
        <v>144</v>
      </c>
    </row>
    <row r="216" spans="1:51" s="14" customFormat="1" ht="12">
      <c r="A216" s="14"/>
      <c r="B216" s="243"/>
      <c r="C216" s="244"/>
      <c r="D216" s="228" t="s">
        <v>155</v>
      </c>
      <c r="E216" s="245" t="s">
        <v>19</v>
      </c>
      <c r="F216" s="246" t="s">
        <v>88</v>
      </c>
      <c r="G216" s="244"/>
      <c r="H216" s="247">
        <v>3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155</v>
      </c>
      <c r="AU216" s="253" t="s">
        <v>81</v>
      </c>
      <c r="AV216" s="14" t="s">
        <v>81</v>
      </c>
      <c r="AW216" s="14" t="s">
        <v>34</v>
      </c>
      <c r="AX216" s="14" t="s">
        <v>72</v>
      </c>
      <c r="AY216" s="253" t="s">
        <v>144</v>
      </c>
    </row>
    <row r="217" spans="1:51" s="15" customFormat="1" ht="12">
      <c r="A217" s="15"/>
      <c r="B217" s="254"/>
      <c r="C217" s="255"/>
      <c r="D217" s="228" t="s">
        <v>155</v>
      </c>
      <c r="E217" s="256" t="s">
        <v>19</v>
      </c>
      <c r="F217" s="257" t="s">
        <v>158</v>
      </c>
      <c r="G217" s="255"/>
      <c r="H217" s="258">
        <v>3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4" t="s">
        <v>155</v>
      </c>
      <c r="AU217" s="264" t="s">
        <v>81</v>
      </c>
      <c r="AV217" s="15" t="s">
        <v>151</v>
      </c>
      <c r="AW217" s="15" t="s">
        <v>34</v>
      </c>
      <c r="AX217" s="15" t="s">
        <v>79</v>
      </c>
      <c r="AY217" s="264" t="s">
        <v>144</v>
      </c>
    </row>
    <row r="218" spans="1:65" s="2" customFormat="1" ht="14.4" customHeight="1">
      <c r="A218" s="40"/>
      <c r="B218" s="41"/>
      <c r="C218" s="277" t="s">
        <v>335</v>
      </c>
      <c r="D218" s="277" t="s">
        <v>492</v>
      </c>
      <c r="E218" s="278" t="s">
        <v>1420</v>
      </c>
      <c r="F218" s="279" t="s">
        <v>1421</v>
      </c>
      <c r="G218" s="280" t="s">
        <v>161</v>
      </c>
      <c r="H218" s="281">
        <v>109</v>
      </c>
      <c r="I218" s="282"/>
      <c r="J218" s="283">
        <f>ROUND(I218*H218,2)</f>
        <v>0</v>
      </c>
      <c r="K218" s="279" t="s">
        <v>19</v>
      </c>
      <c r="L218" s="284"/>
      <c r="M218" s="285" t="s">
        <v>19</v>
      </c>
      <c r="N218" s="286" t="s">
        <v>43</v>
      </c>
      <c r="O218" s="86"/>
      <c r="P218" s="224">
        <f>O218*H218</f>
        <v>0</v>
      </c>
      <c r="Q218" s="224">
        <v>0.001</v>
      </c>
      <c r="R218" s="224">
        <f>Q218*H218</f>
        <v>0.109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197</v>
      </c>
      <c r="AT218" s="226" t="s">
        <v>492</v>
      </c>
      <c r="AU218" s="226" t="s">
        <v>81</v>
      </c>
      <c r="AY218" s="19" t="s">
        <v>144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79</v>
      </c>
      <c r="BK218" s="227">
        <f>ROUND(I218*H218,2)</f>
        <v>0</v>
      </c>
      <c r="BL218" s="19" t="s">
        <v>151</v>
      </c>
      <c r="BM218" s="226" t="s">
        <v>1422</v>
      </c>
    </row>
    <row r="219" spans="1:47" s="2" customFormat="1" ht="12">
      <c r="A219" s="40"/>
      <c r="B219" s="41"/>
      <c r="C219" s="42"/>
      <c r="D219" s="228" t="s">
        <v>153</v>
      </c>
      <c r="E219" s="42"/>
      <c r="F219" s="229" t="s">
        <v>1421</v>
      </c>
      <c r="G219" s="42"/>
      <c r="H219" s="42"/>
      <c r="I219" s="230"/>
      <c r="J219" s="42"/>
      <c r="K219" s="42"/>
      <c r="L219" s="46"/>
      <c r="M219" s="231"/>
      <c r="N219" s="23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153</v>
      </c>
      <c r="AU219" s="19" t="s">
        <v>81</v>
      </c>
    </row>
    <row r="220" spans="1:51" s="13" customFormat="1" ht="12">
      <c r="A220" s="13"/>
      <c r="B220" s="233"/>
      <c r="C220" s="234"/>
      <c r="D220" s="228" t="s">
        <v>155</v>
      </c>
      <c r="E220" s="235" t="s">
        <v>19</v>
      </c>
      <c r="F220" s="236" t="s">
        <v>1416</v>
      </c>
      <c r="G220" s="234"/>
      <c r="H220" s="235" t="s">
        <v>19</v>
      </c>
      <c r="I220" s="237"/>
      <c r="J220" s="234"/>
      <c r="K220" s="234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155</v>
      </c>
      <c r="AU220" s="242" t="s">
        <v>81</v>
      </c>
      <c r="AV220" s="13" t="s">
        <v>79</v>
      </c>
      <c r="AW220" s="13" t="s">
        <v>34</v>
      </c>
      <c r="AX220" s="13" t="s">
        <v>72</v>
      </c>
      <c r="AY220" s="242" t="s">
        <v>144</v>
      </c>
    </row>
    <row r="221" spans="1:51" s="14" customFormat="1" ht="12">
      <c r="A221" s="14"/>
      <c r="B221" s="243"/>
      <c r="C221" s="244"/>
      <c r="D221" s="228" t="s">
        <v>155</v>
      </c>
      <c r="E221" s="245" t="s">
        <v>19</v>
      </c>
      <c r="F221" s="246" t="s">
        <v>1072</v>
      </c>
      <c r="G221" s="244"/>
      <c r="H221" s="247">
        <v>109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155</v>
      </c>
      <c r="AU221" s="253" t="s">
        <v>81</v>
      </c>
      <c r="AV221" s="14" t="s">
        <v>81</v>
      </c>
      <c r="AW221" s="14" t="s">
        <v>34</v>
      </c>
      <c r="AX221" s="14" t="s">
        <v>72</v>
      </c>
      <c r="AY221" s="253" t="s">
        <v>144</v>
      </c>
    </row>
    <row r="222" spans="1:51" s="15" customFormat="1" ht="12">
      <c r="A222" s="15"/>
      <c r="B222" s="254"/>
      <c r="C222" s="255"/>
      <c r="D222" s="228" t="s">
        <v>155</v>
      </c>
      <c r="E222" s="256" t="s">
        <v>19</v>
      </c>
      <c r="F222" s="257" t="s">
        <v>158</v>
      </c>
      <c r="G222" s="255"/>
      <c r="H222" s="258">
        <v>109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4" t="s">
        <v>155</v>
      </c>
      <c r="AU222" s="264" t="s">
        <v>81</v>
      </c>
      <c r="AV222" s="15" t="s">
        <v>151</v>
      </c>
      <c r="AW222" s="15" t="s">
        <v>34</v>
      </c>
      <c r="AX222" s="15" t="s">
        <v>79</v>
      </c>
      <c r="AY222" s="264" t="s">
        <v>144</v>
      </c>
    </row>
    <row r="223" spans="1:65" s="2" customFormat="1" ht="14.4" customHeight="1">
      <c r="A223" s="40"/>
      <c r="B223" s="41"/>
      <c r="C223" s="215" t="s">
        <v>340</v>
      </c>
      <c r="D223" s="215" t="s">
        <v>146</v>
      </c>
      <c r="E223" s="216" t="s">
        <v>1423</v>
      </c>
      <c r="F223" s="217" t="s">
        <v>1424</v>
      </c>
      <c r="G223" s="218" t="s">
        <v>161</v>
      </c>
      <c r="H223" s="219">
        <v>74</v>
      </c>
      <c r="I223" s="220"/>
      <c r="J223" s="221">
        <f>ROUND(I223*H223,2)</f>
        <v>0</v>
      </c>
      <c r="K223" s="217" t="s">
        <v>150</v>
      </c>
      <c r="L223" s="46"/>
      <c r="M223" s="222" t="s">
        <v>19</v>
      </c>
      <c r="N223" s="223" t="s">
        <v>43</v>
      </c>
      <c r="O223" s="86"/>
      <c r="P223" s="224">
        <f>O223*H223</f>
        <v>0</v>
      </c>
      <c r="Q223" s="224">
        <v>5E-05</v>
      </c>
      <c r="R223" s="224">
        <f>Q223*H223</f>
        <v>0.0037</v>
      </c>
      <c r="S223" s="224">
        <v>0</v>
      </c>
      <c r="T223" s="225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6" t="s">
        <v>151</v>
      </c>
      <c r="AT223" s="226" t="s">
        <v>146</v>
      </c>
      <c r="AU223" s="226" t="s">
        <v>81</v>
      </c>
      <c r="AY223" s="19" t="s">
        <v>144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19" t="s">
        <v>79</v>
      </c>
      <c r="BK223" s="227">
        <f>ROUND(I223*H223,2)</f>
        <v>0</v>
      </c>
      <c r="BL223" s="19" t="s">
        <v>151</v>
      </c>
      <c r="BM223" s="226" t="s">
        <v>1425</v>
      </c>
    </row>
    <row r="224" spans="1:47" s="2" customFormat="1" ht="12">
      <c r="A224" s="40"/>
      <c r="B224" s="41"/>
      <c r="C224" s="42"/>
      <c r="D224" s="228" t="s">
        <v>153</v>
      </c>
      <c r="E224" s="42"/>
      <c r="F224" s="229" t="s">
        <v>1426</v>
      </c>
      <c r="G224" s="42"/>
      <c r="H224" s="42"/>
      <c r="I224" s="230"/>
      <c r="J224" s="42"/>
      <c r="K224" s="42"/>
      <c r="L224" s="46"/>
      <c r="M224" s="231"/>
      <c r="N224" s="232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153</v>
      </c>
      <c r="AU224" s="19" t="s">
        <v>81</v>
      </c>
    </row>
    <row r="225" spans="1:51" s="13" customFormat="1" ht="12">
      <c r="A225" s="13"/>
      <c r="B225" s="233"/>
      <c r="C225" s="234"/>
      <c r="D225" s="228" t="s">
        <v>155</v>
      </c>
      <c r="E225" s="235" t="s">
        <v>19</v>
      </c>
      <c r="F225" s="236" t="s">
        <v>1323</v>
      </c>
      <c r="G225" s="234"/>
      <c r="H225" s="235" t="s">
        <v>19</v>
      </c>
      <c r="I225" s="237"/>
      <c r="J225" s="234"/>
      <c r="K225" s="234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155</v>
      </c>
      <c r="AU225" s="242" t="s">
        <v>81</v>
      </c>
      <c r="AV225" s="13" t="s">
        <v>79</v>
      </c>
      <c r="AW225" s="13" t="s">
        <v>34</v>
      </c>
      <c r="AX225" s="13" t="s">
        <v>72</v>
      </c>
      <c r="AY225" s="242" t="s">
        <v>144</v>
      </c>
    </row>
    <row r="226" spans="1:51" s="13" customFormat="1" ht="12">
      <c r="A226" s="13"/>
      <c r="B226" s="233"/>
      <c r="C226" s="234"/>
      <c r="D226" s="228" t="s">
        <v>155</v>
      </c>
      <c r="E226" s="235" t="s">
        <v>19</v>
      </c>
      <c r="F226" s="236" t="s">
        <v>1427</v>
      </c>
      <c r="G226" s="234"/>
      <c r="H226" s="235" t="s">
        <v>19</v>
      </c>
      <c r="I226" s="237"/>
      <c r="J226" s="234"/>
      <c r="K226" s="234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155</v>
      </c>
      <c r="AU226" s="242" t="s">
        <v>81</v>
      </c>
      <c r="AV226" s="13" t="s">
        <v>79</v>
      </c>
      <c r="AW226" s="13" t="s">
        <v>34</v>
      </c>
      <c r="AX226" s="13" t="s">
        <v>72</v>
      </c>
      <c r="AY226" s="242" t="s">
        <v>144</v>
      </c>
    </row>
    <row r="227" spans="1:51" s="14" customFormat="1" ht="12">
      <c r="A227" s="14"/>
      <c r="B227" s="243"/>
      <c r="C227" s="244"/>
      <c r="D227" s="228" t="s">
        <v>155</v>
      </c>
      <c r="E227" s="245" t="s">
        <v>19</v>
      </c>
      <c r="F227" s="246" t="s">
        <v>778</v>
      </c>
      <c r="G227" s="244"/>
      <c r="H227" s="247">
        <v>74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155</v>
      </c>
      <c r="AU227" s="253" t="s">
        <v>81</v>
      </c>
      <c r="AV227" s="14" t="s">
        <v>81</v>
      </c>
      <c r="AW227" s="14" t="s">
        <v>34</v>
      </c>
      <c r="AX227" s="14" t="s">
        <v>72</v>
      </c>
      <c r="AY227" s="253" t="s">
        <v>144</v>
      </c>
    </row>
    <row r="228" spans="1:51" s="15" customFormat="1" ht="12">
      <c r="A228" s="15"/>
      <c r="B228" s="254"/>
      <c r="C228" s="255"/>
      <c r="D228" s="228" t="s">
        <v>155</v>
      </c>
      <c r="E228" s="256" t="s">
        <v>19</v>
      </c>
      <c r="F228" s="257" t="s">
        <v>158</v>
      </c>
      <c r="G228" s="255"/>
      <c r="H228" s="258">
        <v>74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4" t="s">
        <v>155</v>
      </c>
      <c r="AU228" s="264" t="s">
        <v>81</v>
      </c>
      <c r="AV228" s="15" t="s">
        <v>151</v>
      </c>
      <c r="AW228" s="15" t="s">
        <v>34</v>
      </c>
      <c r="AX228" s="15" t="s">
        <v>79</v>
      </c>
      <c r="AY228" s="264" t="s">
        <v>144</v>
      </c>
    </row>
    <row r="229" spans="1:65" s="2" customFormat="1" ht="14.4" customHeight="1">
      <c r="A229" s="40"/>
      <c r="B229" s="41"/>
      <c r="C229" s="277" t="s">
        <v>348</v>
      </c>
      <c r="D229" s="277" t="s">
        <v>492</v>
      </c>
      <c r="E229" s="278" t="s">
        <v>1428</v>
      </c>
      <c r="F229" s="279" t="s">
        <v>1429</v>
      </c>
      <c r="G229" s="280" t="s">
        <v>161</v>
      </c>
      <c r="H229" s="281">
        <v>74</v>
      </c>
      <c r="I229" s="282"/>
      <c r="J229" s="283">
        <f>ROUND(I229*H229,2)</f>
        <v>0</v>
      </c>
      <c r="K229" s="279" t="s">
        <v>150</v>
      </c>
      <c r="L229" s="284"/>
      <c r="M229" s="285" t="s">
        <v>19</v>
      </c>
      <c r="N229" s="286" t="s">
        <v>43</v>
      </c>
      <c r="O229" s="86"/>
      <c r="P229" s="224">
        <f>O229*H229</f>
        <v>0</v>
      </c>
      <c r="Q229" s="224">
        <v>0.00354</v>
      </c>
      <c r="R229" s="224">
        <f>Q229*H229</f>
        <v>0.26196</v>
      </c>
      <c r="S229" s="224">
        <v>0</v>
      </c>
      <c r="T229" s="225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6" t="s">
        <v>197</v>
      </c>
      <c r="AT229" s="226" t="s">
        <v>492</v>
      </c>
      <c r="AU229" s="226" t="s">
        <v>81</v>
      </c>
      <c r="AY229" s="19" t="s">
        <v>144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19" t="s">
        <v>79</v>
      </c>
      <c r="BK229" s="227">
        <f>ROUND(I229*H229,2)</f>
        <v>0</v>
      </c>
      <c r="BL229" s="19" t="s">
        <v>151</v>
      </c>
      <c r="BM229" s="226" t="s">
        <v>1430</v>
      </c>
    </row>
    <row r="230" spans="1:47" s="2" customFormat="1" ht="12">
      <c r="A230" s="40"/>
      <c r="B230" s="41"/>
      <c r="C230" s="42"/>
      <c r="D230" s="228" t="s">
        <v>153</v>
      </c>
      <c r="E230" s="42"/>
      <c r="F230" s="229" t="s">
        <v>1429</v>
      </c>
      <c r="G230" s="42"/>
      <c r="H230" s="42"/>
      <c r="I230" s="230"/>
      <c r="J230" s="42"/>
      <c r="K230" s="42"/>
      <c r="L230" s="46"/>
      <c r="M230" s="231"/>
      <c r="N230" s="232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153</v>
      </c>
      <c r="AU230" s="19" t="s">
        <v>81</v>
      </c>
    </row>
    <row r="231" spans="1:51" s="13" customFormat="1" ht="12">
      <c r="A231" s="13"/>
      <c r="B231" s="233"/>
      <c r="C231" s="234"/>
      <c r="D231" s="228" t="s">
        <v>155</v>
      </c>
      <c r="E231" s="235" t="s">
        <v>19</v>
      </c>
      <c r="F231" s="236" t="s">
        <v>1431</v>
      </c>
      <c r="G231" s="234"/>
      <c r="H231" s="235" t="s">
        <v>19</v>
      </c>
      <c r="I231" s="237"/>
      <c r="J231" s="234"/>
      <c r="K231" s="234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155</v>
      </c>
      <c r="AU231" s="242" t="s">
        <v>81</v>
      </c>
      <c r="AV231" s="13" t="s">
        <v>79</v>
      </c>
      <c r="AW231" s="13" t="s">
        <v>34</v>
      </c>
      <c r="AX231" s="13" t="s">
        <v>72</v>
      </c>
      <c r="AY231" s="242" t="s">
        <v>144</v>
      </c>
    </row>
    <row r="232" spans="1:51" s="14" customFormat="1" ht="12">
      <c r="A232" s="14"/>
      <c r="B232" s="243"/>
      <c r="C232" s="244"/>
      <c r="D232" s="228" t="s">
        <v>155</v>
      </c>
      <c r="E232" s="245" t="s">
        <v>19</v>
      </c>
      <c r="F232" s="246" t="s">
        <v>778</v>
      </c>
      <c r="G232" s="244"/>
      <c r="H232" s="247">
        <v>74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155</v>
      </c>
      <c r="AU232" s="253" t="s">
        <v>81</v>
      </c>
      <c r="AV232" s="14" t="s">
        <v>81</v>
      </c>
      <c r="AW232" s="14" t="s">
        <v>34</v>
      </c>
      <c r="AX232" s="14" t="s">
        <v>72</v>
      </c>
      <c r="AY232" s="253" t="s">
        <v>144</v>
      </c>
    </row>
    <row r="233" spans="1:51" s="15" customFormat="1" ht="12">
      <c r="A233" s="15"/>
      <c r="B233" s="254"/>
      <c r="C233" s="255"/>
      <c r="D233" s="228" t="s">
        <v>155</v>
      </c>
      <c r="E233" s="256" t="s">
        <v>19</v>
      </c>
      <c r="F233" s="257" t="s">
        <v>158</v>
      </c>
      <c r="G233" s="255"/>
      <c r="H233" s="258">
        <v>74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4" t="s">
        <v>155</v>
      </c>
      <c r="AU233" s="264" t="s">
        <v>81</v>
      </c>
      <c r="AV233" s="15" t="s">
        <v>151</v>
      </c>
      <c r="AW233" s="15" t="s">
        <v>34</v>
      </c>
      <c r="AX233" s="15" t="s">
        <v>79</v>
      </c>
      <c r="AY233" s="264" t="s">
        <v>144</v>
      </c>
    </row>
    <row r="234" spans="1:65" s="2" customFormat="1" ht="14.4" customHeight="1">
      <c r="A234" s="40"/>
      <c r="B234" s="41"/>
      <c r="C234" s="215" t="s">
        <v>355</v>
      </c>
      <c r="D234" s="215" t="s">
        <v>146</v>
      </c>
      <c r="E234" s="216" t="s">
        <v>1432</v>
      </c>
      <c r="F234" s="217" t="s">
        <v>1433</v>
      </c>
      <c r="G234" s="218" t="s">
        <v>161</v>
      </c>
      <c r="H234" s="219">
        <v>57</v>
      </c>
      <c r="I234" s="220"/>
      <c r="J234" s="221">
        <f>ROUND(I234*H234,2)</f>
        <v>0</v>
      </c>
      <c r="K234" s="217" t="s">
        <v>150</v>
      </c>
      <c r="L234" s="46"/>
      <c r="M234" s="222" t="s">
        <v>19</v>
      </c>
      <c r="N234" s="223" t="s">
        <v>43</v>
      </c>
      <c r="O234" s="86"/>
      <c r="P234" s="224">
        <f>O234*H234</f>
        <v>0</v>
      </c>
      <c r="Q234" s="224">
        <v>6E-05</v>
      </c>
      <c r="R234" s="224">
        <f>Q234*H234</f>
        <v>0.0034200000000000003</v>
      </c>
      <c r="S234" s="224">
        <v>0</v>
      </c>
      <c r="T234" s="22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6" t="s">
        <v>151</v>
      </c>
      <c r="AT234" s="226" t="s">
        <v>146</v>
      </c>
      <c r="AU234" s="226" t="s">
        <v>81</v>
      </c>
      <c r="AY234" s="19" t="s">
        <v>144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19" t="s">
        <v>79</v>
      </c>
      <c r="BK234" s="227">
        <f>ROUND(I234*H234,2)</f>
        <v>0</v>
      </c>
      <c r="BL234" s="19" t="s">
        <v>151</v>
      </c>
      <c r="BM234" s="226" t="s">
        <v>1434</v>
      </c>
    </row>
    <row r="235" spans="1:47" s="2" customFormat="1" ht="12">
      <c r="A235" s="40"/>
      <c r="B235" s="41"/>
      <c r="C235" s="42"/>
      <c r="D235" s="228" t="s">
        <v>153</v>
      </c>
      <c r="E235" s="42"/>
      <c r="F235" s="229" t="s">
        <v>1435</v>
      </c>
      <c r="G235" s="42"/>
      <c r="H235" s="42"/>
      <c r="I235" s="230"/>
      <c r="J235" s="42"/>
      <c r="K235" s="42"/>
      <c r="L235" s="46"/>
      <c r="M235" s="231"/>
      <c r="N235" s="232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153</v>
      </c>
      <c r="AU235" s="19" t="s">
        <v>81</v>
      </c>
    </row>
    <row r="236" spans="1:51" s="13" customFormat="1" ht="12">
      <c r="A236" s="13"/>
      <c r="B236" s="233"/>
      <c r="C236" s="234"/>
      <c r="D236" s="228" t="s">
        <v>155</v>
      </c>
      <c r="E236" s="235" t="s">
        <v>19</v>
      </c>
      <c r="F236" s="236" t="s">
        <v>1323</v>
      </c>
      <c r="G236" s="234"/>
      <c r="H236" s="235" t="s">
        <v>19</v>
      </c>
      <c r="I236" s="237"/>
      <c r="J236" s="234"/>
      <c r="K236" s="234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155</v>
      </c>
      <c r="AU236" s="242" t="s">
        <v>81</v>
      </c>
      <c r="AV236" s="13" t="s">
        <v>79</v>
      </c>
      <c r="AW236" s="13" t="s">
        <v>34</v>
      </c>
      <c r="AX236" s="13" t="s">
        <v>72</v>
      </c>
      <c r="AY236" s="242" t="s">
        <v>144</v>
      </c>
    </row>
    <row r="237" spans="1:51" s="13" customFormat="1" ht="12">
      <c r="A237" s="13"/>
      <c r="B237" s="233"/>
      <c r="C237" s="234"/>
      <c r="D237" s="228" t="s">
        <v>155</v>
      </c>
      <c r="E237" s="235" t="s">
        <v>19</v>
      </c>
      <c r="F237" s="236" t="s">
        <v>1436</v>
      </c>
      <c r="G237" s="234"/>
      <c r="H237" s="235" t="s">
        <v>19</v>
      </c>
      <c r="I237" s="237"/>
      <c r="J237" s="234"/>
      <c r="K237" s="234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155</v>
      </c>
      <c r="AU237" s="242" t="s">
        <v>81</v>
      </c>
      <c r="AV237" s="13" t="s">
        <v>79</v>
      </c>
      <c r="AW237" s="13" t="s">
        <v>34</v>
      </c>
      <c r="AX237" s="13" t="s">
        <v>72</v>
      </c>
      <c r="AY237" s="242" t="s">
        <v>144</v>
      </c>
    </row>
    <row r="238" spans="1:51" s="14" customFormat="1" ht="12">
      <c r="A238" s="14"/>
      <c r="B238" s="243"/>
      <c r="C238" s="244"/>
      <c r="D238" s="228" t="s">
        <v>155</v>
      </c>
      <c r="E238" s="245" t="s">
        <v>19</v>
      </c>
      <c r="F238" s="246" t="s">
        <v>619</v>
      </c>
      <c r="G238" s="244"/>
      <c r="H238" s="247">
        <v>57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155</v>
      </c>
      <c r="AU238" s="253" t="s">
        <v>81</v>
      </c>
      <c r="AV238" s="14" t="s">
        <v>81</v>
      </c>
      <c r="AW238" s="14" t="s">
        <v>34</v>
      </c>
      <c r="AX238" s="14" t="s">
        <v>72</v>
      </c>
      <c r="AY238" s="253" t="s">
        <v>144</v>
      </c>
    </row>
    <row r="239" spans="1:51" s="15" customFormat="1" ht="12">
      <c r="A239" s="15"/>
      <c r="B239" s="254"/>
      <c r="C239" s="255"/>
      <c r="D239" s="228" t="s">
        <v>155</v>
      </c>
      <c r="E239" s="256" t="s">
        <v>19</v>
      </c>
      <c r="F239" s="257" t="s">
        <v>158</v>
      </c>
      <c r="G239" s="255"/>
      <c r="H239" s="258">
        <v>57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4" t="s">
        <v>155</v>
      </c>
      <c r="AU239" s="264" t="s">
        <v>81</v>
      </c>
      <c r="AV239" s="15" t="s">
        <v>151</v>
      </c>
      <c r="AW239" s="15" t="s">
        <v>34</v>
      </c>
      <c r="AX239" s="15" t="s">
        <v>79</v>
      </c>
      <c r="AY239" s="264" t="s">
        <v>144</v>
      </c>
    </row>
    <row r="240" spans="1:65" s="2" customFormat="1" ht="14.4" customHeight="1">
      <c r="A240" s="40"/>
      <c r="B240" s="41"/>
      <c r="C240" s="277" t="s">
        <v>361</v>
      </c>
      <c r="D240" s="277" t="s">
        <v>492</v>
      </c>
      <c r="E240" s="278" t="s">
        <v>1437</v>
      </c>
      <c r="F240" s="279" t="s">
        <v>1438</v>
      </c>
      <c r="G240" s="280" t="s">
        <v>161</v>
      </c>
      <c r="H240" s="281">
        <v>558</v>
      </c>
      <c r="I240" s="282"/>
      <c r="J240" s="283">
        <f>ROUND(I240*H240,2)</f>
        <v>0</v>
      </c>
      <c r="K240" s="279" t="s">
        <v>150</v>
      </c>
      <c r="L240" s="284"/>
      <c r="M240" s="285" t="s">
        <v>19</v>
      </c>
      <c r="N240" s="286" t="s">
        <v>43</v>
      </c>
      <c r="O240" s="86"/>
      <c r="P240" s="224">
        <f>O240*H240</f>
        <v>0</v>
      </c>
      <c r="Q240" s="224">
        <v>0.0059</v>
      </c>
      <c r="R240" s="224">
        <f>Q240*H240</f>
        <v>3.2922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197</v>
      </c>
      <c r="AT240" s="226" t="s">
        <v>492</v>
      </c>
      <c r="AU240" s="226" t="s">
        <v>81</v>
      </c>
      <c r="AY240" s="19" t="s">
        <v>144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79</v>
      </c>
      <c r="BK240" s="227">
        <f>ROUND(I240*H240,2)</f>
        <v>0</v>
      </c>
      <c r="BL240" s="19" t="s">
        <v>151</v>
      </c>
      <c r="BM240" s="226" t="s">
        <v>1439</v>
      </c>
    </row>
    <row r="241" spans="1:47" s="2" customFormat="1" ht="12">
      <c r="A241" s="40"/>
      <c r="B241" s="41"/>
      <c r="C241" s="42"/>
      <c r="D241" s="228" t="s">
        <v>153</v>
      </c>
      <c r="E241" s="42"/>
      <c r="F241" s="229" t="s">
        <v>1438</v>
      </c>
      <c r="G241" s="42"/>
      <c r="H241" s="42"/>
      <c r="I241" s="230"/>
      <c r="J241" s="42"/>
      <c r="K241" s="42"/>
      <c r="L241" s="46"/>
      <c r="M241" s="231"/>
      <c r="N241" s="232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153</v>
      </c>
      <c r="AU241" s="19" t="s">
        <v>81</v>
      </c>
    </row>
    <row r="242" spans="1:51" s="13" customFormat="1" ht="12">
      <c r="A242" s="13"/>
      <c r="B242" s="233"/>
      <c r="C242" s="234"/>
      <c r="D242" s="228" t="s">
        <v>155</v>
      </c>
      <c r="E242" s="235" t="s">
        <v>19</v>
      </c>
      <c r="F242" s="236" t="s">
        <v>1440</v>
      </c>
      <c r="G242" s="234"/>
      <c r="H242" s="235" t="s">
        <v>19</v>
      </c>
      <c r="I242" s="237"/>
      <c r="J242" s="234"/>
      <c r="K242" s="234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155</v>
      </c>
      <c r="AU242" s="242" t="s">
        <v>81</v>
      </c>
      <c r="AV242" s="13" t="s">
        <v>79</v>
      </c>
      <c r="AW242" s="13" t="s">
        <v>34</v>
      </c>
      <c r="AX242" s="13" t="s">
        <v>72</v>
      </c>
      <c r="AY242" s="242" t="s">
        <v>144</v>
      </c>
    </row>
    <row r="243" spans="1:51" s="14" customFormat="1" ht="12">
      <c r="A243" s="14"/>
      <c r="B243" s="243"/>
      <c r="C243" s="244"/>
      <c r="D243" s="228" t="s">
        <v>155</v>
      </c>
      <c r="E243" s="245" t="s">
        <v>19</v>
      </c>
      <c r="F243" s="246" t="s">
        <v>1441</v>
      </c>
      <c r="G243" s="244"/>
      <c r="H243" s="247">
        <v>558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155</v>
      </c>
      <c r="AU243" s="253" t="s">
        <v>81</v>
      </c>
      <c r="AV243" s="14" t="s">
        <v>81</v>
      </c>
      <c r="AW243" s="14" t="s">
        <v>34</v>
      </c>
      <c r="AX243" s="14" t="s">
        <v>72</v>
      </c>
      <c r="AY243" s="253" t="s">
        <v>144</v>
      </c>
    </row>
    <row r="244" spans="1:51" s="15" customFormat="1" ht="12">
      <c r="A244" s="15"/>
      <c r="B244" s="254"/>
      <c r="C244" s="255"/>
      <c r="D244" s="228" t="s">
        <v>155</v>
      </c>
      <c r="E244" s="256" t="s">
        <v>19</v>
      </c>
      <c r="F244" s="257" t="s">
        <v>158</v>
      </c>
      <c r="G244" s="255"/>
      <c r="H244" s="258">
        <v>558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4" t="s">
        <v>155</v>
      </c>
      <c r="AU244" s="264" t="s">
        <v>81</v>
      </c>
      <c r="AV244" s="15" t="s">
        <v>151</v>
      </c>
      <c r="AW244" s="15" t="s">
        <v>34</v>
      </c>
      <c r="AX244" s="15" t="s">
        <v>79</v>
      </c>
      <c r="AY244" s="264" t="s">
        <v>144</v>
      </c>
    </row>
    <row r="245" spans="1:65" s="2" customFormat="1" ht="14.4" customHeight="1">
      <c r="A245" s="40"/>
      <c r="B245" s="41"/>
      <c r="C245" s="277" t="s">
        <v>366</v>
      </c>
      <c r="D245" s="277" t="s">
        <v>492</v>
      </c>
      <c r="E245" s="278" t="s">
        <v>1442</v>
      </c>
      <c r="F245" s="279" t="s">
        <v>1443</v>
      </c>
      <c r="G245" s="280" t="s">
        <v>200</v>
      </c>
      <c r="H245" s="281">
        <v>151</v>
      </c>
      <c r="I245" s="282"/>
      <c r="J245" s="283">
        <f>ROUND(I245*H245,2)</f>
        <v>0</v>
      </c>
      <c r="K245" s="279" t="s">
        <v>19</v>
      </c>
      <c r="L245" s="284"/>
      <c r="M245" s="285" t="s">
        <v>19</v>
      </c>
      <c r="N245" s="286" t="s">
        <v>43</v>
      </c>
      <c r="O245" s="86"/>
      <c r="P245" s="224">
        <f>O245*H245</f>
        <v>0</v>
      </c>
      <c r="Q245" s="224">
        <v>0.001</v>
      </c>
      <c r="R245" s="224">
        <f>Q245*H245</f>
        <v>0.151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197</v>
      </c>
      <c r="AT245" s="226" t="s">
        <v>492</v>
      </c>
      <c r="AU245" s="226" t="s">
        <v>81</v>
      </c>
      <c r="AY245" s="19" t="s">
        <v>144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9" t="s">
        <v>79</v>
      </c>
      <c r="BK245" s="227">
        <f>ROUND(I245*H245,2)</f>
        <v>0</v>
      </c>
      <c r="BL245" s="19" t="s">
        <v>151</v>
      </c>
      <c r="BM245" s="226" t="s">
        <v>1444</v>
      </c>
    </row>
    <row r="246" spans="1:47" s="2" customFormat="1" ht="12">
      <c r="A246" s="40"/>
      <c r="B246" s="41"/>
      <c r="C246" s="42"/>
      <c r="D246" s="228" t="s">
        <v>153</v>
      </c>
      <c r="E246" s="42"/>
      <c r="F246" s="229" t="s">
        <v>1445</v>
      </c>
      <c r="G246" s="42"/>
      <c r="H246" s="42"/>
      <c r="I246" s="230"/>
      <c r="J246" s="42"/>
      <c r="K246" s="42"/>
      <c r="L246" s="46"/>
      <c r="M246" s="231"/>
      <c r="N246" s="23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153</v>
      </c>
      <c r="AU246" s="19" t="s">
        <v>81</v>
      </c>
    </row>
    <row r="247" spans="1:51" s="13" customFormat="1" ht="12">
      <c r="A247" s="13"/>
      <c r="B247" s="233"/>
      <c r="C247" s="234"/>
      <c r="D247" s="228" t="s">
        <v>155</v>
      </c>
      <c r="E247" s="235" t="s">
        <v>19</v>
      </c>
      <c r="F247" s="236" t="s">
        <v>1446</v>
      </c>
      <c r="G247" s="234"/>
      <c r="H247" s="235" t="s">
        <v>19</v>
      </c>
      <c r="I247" s="237"/>
      <c r="J247" s="234"/>
      <c r="K247" s="234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155</v>
      </c>
      <c r="AU247" s="242" t="s">
        <v>81</v>
      </c>
      <c r="AV247" s="13" t="s">
        <v>79</v>
      </c>
      <c r="AW247" s="13" t="s">
        <v>34</v>
      </c>
      <c r="AX247" s="13" t="s">
        <v>72</v>
      </c>
      <c r="AY247" s="242" t="s">
        <v>144</v>
      </c>
    </row>
    <row r="248" spans="1:51" s="14" customFormat="1" ht="12">
      <c r="A248" s="14"/>
      <c r="B248" s="243"/>
      <c r="C248" s="244"/>
      <c r="D248" s="228" t="s">
        <v>155</v>
      </c>
      <c r="E248" s="245" t="s">
        <v>19</v>
      </c>
      <c r="F248" s="246" t="s">
        <v>1447</v>
      </c>
      <c r="G248" s="244"/>
      <c r="H248" s="247">
        <v>114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155</v>
      </c>
      <c r="AU248" s="253" t="s">
        <v>81</v>
      </c>
      <c r="AV248" s="14" t="s">
        <v>81</v>
      </c>
      <c r="AW248" s="14" t="s">
        <v>34</v>
      </c>
      <c r="AX248" s="14" t="s">
        <v>72</v>
      </c>
      <c r="AY248" s="253" t="s">
        <v>144</v>
      </c>
    </row>
    <row r="249" spans="1:51" s="14" customFormat="1" ht="12">
      <c r="A249" s="14"/>
      <c r="B249" s="243"/>
      <c r="C249" s="244"/>
      <c r="D249" s="228" t="s">
        <v>155</v>
      </c>
      <c r="E249" s="245" t="s">
        <v>19</v>
      </c>
      <c r="F249" s="246" t="s">
        <v>1448</v>
      </c>
      <c r="G249" s="244"/>
      <c r="H249" s="247">
        <v>37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155</v>
      </c>
      <c r="AU249" s="253" t="s">
        <v>81</v>
      </c>
      <c r="AV249" s="14" t="s">
        <v>81</v>
      </c>
      <c r="AW249" s="14" t="s">
        <v>34</v>
      </c>
      <c r="AX249" s="14" t="s">
        <v>72</v>
      </c>
      <c r="AY249" s="253" t="s">
        <v>144</v>
      </c>
    </row>
    <row r="250" spans="1:51" s="15" customFormat="1" ht="12">
      <c r="A250" s="15"/>
      <c r="B250" s="254"/>
      <c r="C250" s="255"/>
      <c r="D250" s="228" t="s">
        <v>155</v>
      </c>
      <c r="E250" s="256" t="s">
        <v>19</v>
      </c>
      <c r="F250" s="257" t="s">
        <v>158</v>
      </c>
      <c r="G250" s="255"/>
      <c r="H250" s="258">
        <v>151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4" t="s">
        <v>155</v>
      </c>
      <c r="AU250" s="264" t="s">
        <v>81</v>
      </c>
      <c r="AV250" s="15" t="s">
        <v>151</v>
      </c>
      <c r="AW250" s="15" t="s">
        <v>34</v>
      </c>
      <c r="AX250" s="15" t="s">
        <v>79</v>
      </c>
      <c r="AY250" s="264" t="s">
        <v>144</v>
      </c>
    </row>
    <row r="251" spans="1:65" s="2" customFormat="1" ht="14.4" customHeight="1">
      <c r="A251" s="40"/>
      <c r="B251" s="41"/>
      <c r="C251" s="277" t="s">
        <v>371</v>
      </c>
      <c r="D251" s="277" t="s">
        <v>492</v>
      </c>
      <c r="E251" s="278" t="s">
        <v>1449</v>
      </c>
      <c r="F251" s="279" t="s">
        <v>1450</v>
      </c>
      <c r="G251" s="280" t="s">
        <v>236</v>
      </c>
      <c r="H251" s="281">
        <v>0.43</v>
      </c>
      <c r="I251" s="282"/>
      <c r="J251" s="283">
        <f>ROUND(I251*H251,2)</f>
        <v>0</v>
      </c>
      <c r="K251" s="279" t="s">
        <v>150</v>
      </c>
      <c r="L251" s="284"/>
      <c r="M251" s="285" t="s">
        <v>19</v>
      </c>
      <c r="N251" s="286" t="s">
        <v>43</v>
      </c>
      <c r="O251" s="86"/>
      <c r="P251" s="224">
        <f>O251*H251</f>
        <v>0</v>
      </c>
      <c r="Q251" s="224">
        <v>0.65</v>
      </c>
      <c r="R251" s="224">
        <f>Q251*H251</f>
        <v>0.2795</v>
      </c>
      <c r="S251" s="224">
        <v>0</v>
      </c>
      <c r="T251" s="225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6" t="s">
        <v>197</v>
      </c>
      <c r="AT251" s="226" t="s">
        <v>492</v>
      </c>
      <c r="AU251" s="226" t="s">
        <v>81</v>
      </c>
      <c r="AY251" s="19" t="s">
        <v>144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19" t="s">
        <v>79</v>
      </c>
      <c r="BK251" s="227">
        <f>ROUND(I251*H251,2)</f>
        <v>0</v>
      </c>
      <c r="BL251" s="19" t="s">
        <v>151</v>
      </c>
      <c r="BM251" s="226" t="s">
        <v>1451</v>
      </c>
    </row>
    <row r="252" spans="1:47" s="2" customFormat="1" ht="12">
      <c r="A252" s="40"/>
      <c r="B252" s="41"/>
      <c r="C252" s="42"/>
      <c r="D252" s="228" t="s">
        <v>153</v>
      </c>
      <c r="E252" s="42"/>
      <c r="F252" s="229" t="s">
        <v>1450</v>
      </c>
      <c r="G252" s="42"/>
      <c r="H252" s="42"/>
      <c r="I252" s="230"/>
      <c r="J252" s="42"/>
      <c r="K252" s="42"/>
      <c r="L252" s="46"/>
      <c r="M252" s="231"/>
      <c r="N252" s="232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153</v>
      </c>
      <c r="AU252" s="19" t="s">
        <v>81</v>
      </c>
    </row>
    <row r="253" spans="1:51" s="13" customFormat="1" ht="12">
      <c r="A253" s="13"/>
      <c r="B253" s="233"/>
      <c r="C253" s="234"/>
      <c r="D253" s="228" t="s">
        <v>155</v>
      </c>
      <c r="E253" s="235" t="s">
        <v>19</v>
      </c>
      <c r="F253" s="236" t="s">
        <v>1323</v>
      </c>
      <c r="G253" s="234"/>
      <c r="H253" s="235" t="s">
        <v>19</v>
      </c>
      <c r="I253" s="237"/>
      <c r="J253" s="234"/>
      <c r="K253" s="234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155</v>
      </c>
      <c r="AU253" s="242" t="s">
        <v>81</v>
      </c>
      <c r="AV253" s="13" t="s">
        <v>79</v>
      </c>
      <c r="AW253" s="13" t="s">
        <v>34</v>
      </c>
      <c r="AX253" s="13" t="s">
        <v>72</v>
      </c>
      <c r="AY253" s="242" t="s">
        <v>144</v>
      </c>
    </row>
    <row r="254" spans="1:51" s="14" customFormat="1" ht="12">
      <c r="A254" s="14"/>
      <c r="B254" s="243"/>
      <c r="C254" s="244"/>
      <c r="D254" s="228" t="s">
        <v>155</v>
      </c>
      <c r="E254" s="245" t="s">
        <v>19</v>
      </c>
      <c r="F254" s="246" t="s">
        <v>1452</v>
      </c>
      <c r="G254" s="244"/>
      <c r="H254" s="247">
        <v>0.43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155</v>
      </c>
      <c r="AU254" s="253" t="s">
        <v>81</v>
      </c>
      <c r="AV254" s="14" t="s">
        <v>81</v>
      </c>
      <c r="AW254" s="14" t="s">
        <v>34</v>
      </c>
      <c r="AX254" s="14" t="s">
        <v>72</v>
      </c>
      <c r="AY254" s="253" t="s">
        <v>144</v>
      </c>
    </row>
    <row r="255" spans="1:51" s="15" customFormat="1" ht="12">
      <c r="A255" s="15"/>
      <c r="B255" s="254"/>
      <c r="C255" s="255"/>
      <c r="D255" s="228" t="s">
        <v>155</v>
      </c>
      <c r="E255" s="256" t="s">
        <v>19</v>
      </c>
      <c r="F255" s="257" t="s">
        <v>158</v>
      </c>
      <c r="G255" s="255"/>
      <c r="H255" s="258">
        <v>0.43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155</v>
      </c>
      <c r="AU255" s="264" t="s">
        <v>81</v>
      </c>
      <c r="AV255" s="15" t="s">
        <v>151</v>
      </c>
      <c r="AW255" s="15" t="s">
        <v>34</v>
      </c>
      <c r="AX255" s="15" t="s">
        <v>79</v>
      </c>
      <c r="AY255" s="264" t="s">
        <v>144</v>
      </c>
    </row>
    <row r="256" spans="1:65" s="2" customFormat="1" ht="14.4" customHeight="1">
      <c r="A256" s="40"/>
      <c r="B256" s="41"/>
      <c r="C256" s="215" t="s">
        <v>390</v>
      </c>
      <c r="D256" s="215" t="s">
        <v>146</v>
      </c>
      <c r="E256" s="216" t="s">
        <v>1453</v>
      </c>
      <c r="F256" s="217" t="s">
        <v>1454</v>
      </c>
      <c r="G256" s="218" t="s">
        <v>161</v>
      </c>
      <c r="H256" s="219">
        <v>74</v>
      </c>
      <c r="I256" s="220"/>
      <c r="J256" s="221">
        <f>ROUND(I256*H256,2)</f>
        <v>0</v>
      </c>
      <c r="K256" s="217" t="s">
        <v>150</v>
      </c>
      <c r="L256" s="46"/>
      <c r="M256" s="222" t="s">
        <v>19</v>
      </c>
      <c r="N256" s="223" t="s">
        <v>43</v>
      </c>
      <c r="O256" s="86"/>
      <c r="P256" s="224">
        <f>O256*H256</f>
        <v>0</v>
      </c>
      <c r="Q256" s="224">
        <v>0</v>
      </c>
      <c r="R256" s="224">
        <f>Q256*H256</f>
        <v>0</v>
      </c>
      <c r="S256" s="224">
        <v>0</v>
      </c>
      <c r="T256" s="225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6" t="s">
        <v>151</v>
      </c>
      <c r="AT256" s="226" t="s">
        <v>146</v>
      </c>
      <c r="AU256" s="226" t="s">
        <v>81</v>
      </c>
      <c r="AY256" s="19" t="s">
        <v>144</v>
      </c>
      <c r="BE256" s="227">
        <f>IF(N256="základní",J256,0)</f>
        <v>0</v>
      </c>
      <c r="BF256" s="227">
        <f>IF(N256="snížená",J256,0)</f>
        <v>0</v>
      </c>
      <c r="BG256" s="227">
        <f>IF(N256="zákl. přenesená",J256,0)</f>
        <v>0</v>
      </c>
      <c r="BH256" s="227">
        <f>IF(N256="sníž. přenesená",J256,0)</f>
        <v>0</v>
      </c>
      <c r="BI256" s="227">
        <f>IF(N256="nulová",J256,0)</f>
        <v>0</v>
      </c>
      <c r="BJ256" s="19" t="s">
        <v>79</v>
      </c>
      <c r="BK256" s="227">
        <f>ROUND(I256*H256,2)</f>
        <v>0</v>
      </c>
      <c r="BL256" s="19" t="s">
        <v>151</v>
      </c>
      <c r="BM256" s="226" t="s">
        <v>1455</v>
      </c>
    </row>
    <row r="257" spans="1:47" s="2" customFormat="1" ht="12">
      <c r="A257" s="40"/>
      <c r="B257" s="41"/>
      <c r="C257" s="42"/>
      <c r="D257" s="228" t="s">
        <v>153</v>
      </c>
      <c r="E257" s="42"/>
      <c r="F257" s="229" t="s">
        <v>1456</v>
      </c>
      <c r="G257" s="42"/>
      <c r="H257" s="42"/>
      <c r="I257" s="230"/>
      <c r="J257" s="42"/>
      <c r="K257" s="42"/>
      <c r="L257" s="46"/>
      <c r="M257" s="231"/>
      <c r="N257" s="232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153</v>
      </c>
      <c r="AU257" s="19" t="s">
        <v>81</v>
      </c>
    </row>
    <row r="258" spans="1:51" s="13" customFormat="1" ht="12">
      <c r="A258" s="13"/>
      <c r="B258" s="233"/>
      <c r="C258" s="234"/>
      <c r="D258" s="228" t="s">
        <v>155</v>
      </c>
      <c r="E258" s="235" t="s">
        <v>19</v>
      </c>
      <c r="F258" s="236" t="s">
        <v>1457</v>
      </c>
      <c r="G258" s="234"/>
      <c r="H258" s="235" t="s">
        <v>19</v>
      </c>
      <c r="I258" s="237"/>
      <c r="J258" s="234"/>
      <c r="K258" s="234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155</v>
      </c>
      <c r="AU258" s="242" t="s">
        <v>81</v>
      </c>
      <c r="AV258" s="13" t="s">
        <v>79</v>
      </c>
      <c r="AW258" s="13" t="s">
        <v>34</v>
      </c>
      <c r="AX258" s="13" t="s">
        <v>72</v>
      </c>
      <c r="AY258" s="242" t="s">
        <v>144</v>
      </c>
    </row>
    <row r="259" spans="1:51" s="13" customFormat="1" ht="12">
      <c r="A259" s="13"/>
      <c r="B259" s="233"/>
      <c r="C259" s="234"/>
      <c r="D259" s="228" t="s">
        <v>155</v>
      </c>
      <c r="E259" s="235" t="s">
        <v>19</v>
      </c>
      <c r="F259" s="236" t="s">
        <v>1458</v>
      </c>
      <c r="G259" s="234"/>
      <c r="H259" s="235" t="s">
        <v>19</v>
      </c>
      <c r="I259" s="237"/>
      <c r="J259" s="234"/>
      <c r="K259" s="234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155</v>
      </c>
      <c r="AU259" s="242" t="s">
        <v>81</v>
      </c>
      <c r="AV259" s="13" t="s">
        <v>79</v>
      </c>
      <c r="AW259" s="13" t="s">
        <v>34</v>
      </c>
      <c r="AX259" s="13" t="s">
        <v>72</v>
      </c>
      <c r="AY259" s="242" t="s">
        <v>144</v>
      </c>
    </row>
    <row r="260" spans="1:51" s="14" customFormat="1" ht="12">
      <c r="A260" s="14"/>
      <c r="B260" s="243"/>
      <c r="C260" s="244"/>
      <c r="D260" s="228" t="s">
        <v>155</v>
      </c>
      <c r="E260" s="245" t="s">
        <v>19</v>
      </c>
      <c r="F260" s="246" t="s">
        <v>778</v>
      </c>
      <c r="G260" s="244"/>
      <c r="H260" s="247">
        <v>74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155</v>
      </c>
      <c r="AU260" s="253" t="s">
        <v>81</v>
      </c>
      <c r="AV260" s="14" t="s">
        <v>81</v>
      </c>
      <c r="AW260" s="14" t="s">
        <v>34</v>
      </c>
      <c r="AX260" s="14" t="s">
        <v>72</v>
      </c>
      <c r="AY260" s="253" t="s">
        <v>144</v>
      </c>
    </row>
    <row r="261" spans="1:51" s="15" customFormat="1" ht="12">
      <c r="A261" s="15"/>
      <c r="B261" s="254"/>
      <c r="C261" s="255"/>
      <c r="D261" s="228" t="s">
        <v>155</v>
      </c>
      <c r="E261" s="256" t="s">
        <v>19</v>
      </c>
      <c r="F261" s="257" t="s">
        <v>158</v>
      </c>
      <c r="G261" s="255"/>
      <c r="H261" s="258">
        <v>74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4" t="s">
        <v>155</v>
      </c>
      <c r="AU261" s="264" t="s">
        <v>81</v>
      </c>
      <c r="AV261" s="15" t="s">
        <v>151</v>
      </c>
      <c r="AW261" s="15" t="s">
        <v>34</v>
      </c>
      <c r="AX261" s="15" t="s">
        <v>79</v>
      </c>
      <c r="AY261" s="264" t="s">
        <v>144</v>
      </c>
    </row>
    <row r="262" spans="1:65" s="2" customFormat="1" ht="14.4" customHeight="1">
      <c r="A262" s="40"/>
      <c r="B262" s="41"/>
      <c r="C262" s="215" t="s">
        <v>407</v>
      </c>
      <c r="D262" s="215" t="s">
        <v>146</v>
      </c>
      <c r="E262" s="216" t="s">
        <v>1459</v>
      </c>
      <c r="F262" s="217" t="s">
        <v>1460</v>
      </c>
      <c r="G262" s="218" t="s">
        <v>161</v>
      </c>
      <c r="H262" s="219">
        <v>57</v>
      </c>
      <c r="I262" s="220"/>
      <c r="J262" s="221">
        <f>ROUND(I262*H262,2)</f>
        <v>0</v>
      </c>
      <c r="K262" s="217" t="s">
        <v>150</v>
      </c>
      <c r="L262" s="46"/>
      <c r="M262" s="222" t="s">
        <v>19</v>
      </c>
      <c r="N262" s="223" t="s">
        <v>43</v>
      </c>
      <c r="O262" s="86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6" t="s">
        <v>151</v>
      </c>
      <c r="AT262" s="226" t="s">
        <v>146</v>
      </c>
      <c r="AU262" s="226" t="s">
        <v>81</v>
      </c>
      <c r="AY262" s="19" t="s">
        <v>144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19" t="s">
        <v>79</v>
      </c>
      <c r="BK262" s="227">
        <f>ROUND(I262*H262,2)</f>
        <v>0</v>
      </c>
      <c r="BL262" s="19" t="s">
        <v>151</v>
      </c>
      <c r="BM262" s="226" t="s">
        <v>1461</v>
      </c>
    </row>
    <row r="263" spans="1:47" s="2" customFormat="1" ht="12">
      <c r="A263" s="40"/>
      <c r="B263" s="41"/>
      <c r="C263" s="42"/>
      <c r="D263" s="228" t="s">
        <v>153</v>
      </c>
      <c r="E263" s="42"/>
      <c r="F263" s="229" t="s">
        <v>1462</v>
      </c>
      <c r="G263" s="42"/>
      <c r="H263" s="42"/>
      <c r="I263" s="230"/>
      <c r="J263" s="42"/>
      <c r="K263" s="42"/>
      <c r="L263" s="46"/>
      <c r="M263" s="231"/>
      <c r="N263" s="232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153</v>
      </c>
      <c r="AU263" s="19" t="s">
        <v>81</v>
      </c>
    </row>
    <row r="264" spans="1:51" s="13" customFormat="1" ht="12">
      <c r="A264" s="13"/>
      <c r="B264" s="233"/>
      <c r="C264" s="234"/>
      <c r="D264" s="228" t="s">
        <v>155</v>
      </c>
      <c r="E264" s="235" t="s">
        <v>19</v>
      </c>
      <c r="F264" s="236" t="s">
        <v>1323</v>
      </c>
      <c r="G264" s="234"/>
      <c r="H264" s="235" t="s">
        <v>19</v>
      </c>
      <c r="I264" s="237"/>
      <c r="J264" s="234"/>
      <c r="K264" s="234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155</v>
      </c>
      <c r="AU264" s="242" t="s">
        <v>81</v>
      </c>
      <c r="AV264" s="13" t="s">
        <v>79</v>
      </c>
      <c r="AW264" s="13" t="s">
        <v>34</v>
      </c>
      <c r="AX264" s="13" t="s">
        <v>72</v>
      </c>
      <c r="AY264" s="242" t="s">
        <v>144</v>
      </c>
    </row>
    <row r="265" spans="1:51" s="14" customFormat="1" ht="12">
      <c r="A265" s="14"/>
      <c r="B265" s="243"/>
      <c r="C265" s="244"/>
      <c r="D265" s="228" t="s">
        <v>155</v>
      </c>
      <c r="E265" s="245" t="s">
        <v>19</v>
      </c>
      <c r="F265" s="246" t="s">
        <v>619</v>
      </c>
      <c r="G265" s="244"/>
      <c r="H265" s="247">
        <v>57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155</v>
      </c>
      <c r="AU265" s="253" t="s">
        <v>81</v>
      </c>
      <c r="AV265" s="14" t="s">
        <v>81</v>
      </c>
      <c r="AW265" s="14" t="s">
        <v>34</v>
      </c>
      <c r="AX265" s="14" t="s">
        <v>72</v>
      </c>
      <c r="AY265" s="253" t="s">
        <v>144</v>
      </c>
    </row>
    <row r="266" spans="1:51" s="15" customFormat="1" ht="12">
      <c r="A266" s="15"/>
      <c r="B266" s="254"/>
      <c r="C266" s="255"/>
      <c r="D266" s="228" t="s">
        <v>155</v>
      </c>
      <c r="E266" s="256" t="s">
        <v>19</v>
      </c>
      <c r="F266" s="257" t="s">
        <v>158</v>
      </c>
      <c r="G266" s="255"/>
      <c r="H266" s="258">
        <v>57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4" t="s">
        <v>155</v>
      </c>
      <c r="AU266" s="264" t="s">
        <v>81</v>
      </c>
      <c r="AV266" s="15" t="s">
        <v>151</v>
      </c>
      <c r="AW266" s="15" t="s">
        <v>34</v>
      </c>
      <c r="AX266" s="15" t="s">
        <v>79</v>
      </c>
      <c r="AY266" s="264" t="s">
        <v>144</v>
      </c>
    </row>
    <row r="267" spans="1:65" s="2" customFormat="1" ht="14.4" customHeight="1">
      <c r="A267" s="40"/>
      <c r="B267" s="41"/>
      <c r="C267" s="215" t="s">
        <v>415</v>
      </c>
      <c r="D267" s="215" t="s">
        <v>146</v>
      </c>
      <c r="E267" s="216" t="s">
        <v>1463</v>
      </c>
      <c r="F267" s="217" t="s">
        <v>1464</v>
      </c>
      <c r="G267" s="218" t="s">
        <v>149</v>
      </c>
      <c r="H267" s="219">
        <v>61.701</v>
      </c>
      <c r="I267" s="220"/>
      <c r="J267" s="221">
        <f>ROUND(I267*H267,2)</f>
        <v>0</v>
      </c>
      <c r="K267" s="217" t="s">
        <v>150</v>
      </c>
      <c r="L267" s="46"/>
      <c r="M267" s="222" t="s">
        <v>19</v>
      </c>
      <c r="N267" s="223" t="s">
        <v>43</v>
      </c>
      <c r="O267" s="86"/>
      <c r="P267" s="224">
        <f>O267*H267</f>
        <v>0</v>
      </c>
      <c r="Q267" s="224">
        <v>0.00036</v>
      </c>
      <c r="R267" s="224">
        <f>Q267*H267</f>
        <v>0.02221236</v>
      </c>
      <c r="S267" s="224">
        <v>0</v>
      </c>
      <c r="T267" s="225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6" t="s">
        <v>151</v>
      </c>
      <c r="AT267" s="226" t="s">
        <v>146</v>
      </c>
      <c r="AU267" s="226" t="s">
        <v>81</v>
      </c>
      <c r="AY267" s="19" t="s">
        <v>144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19" t="s">
        <v>79</v>
      </c>
      <c r="BK267" s="227">
        <f>ROUND(I267*H267,2)</f>
        <v>0</v>
      </c>
      <c r="BL267" s="19" t="s">
        <v>151</v>
      </c>
      <c r="BM267" s="226" t="s">
        <v>1465</v>
      </c>
    </row>
    <row r="268" spans="1:47" s="2" customFormat="1" ht="12">
      <c r="A268" s="40"/>
      <c r="B268" s="41"/>
      <c r="C268" s="42"/>
      <c r="D268" s="228" t="s">
        <v>153</v>
      </c>
      <c r="E268" s="42"/>
      <c r="F268" s="229" t="s">
        <v>1466</v>
      </c>
      <c r="G268" s="42"/>
      <c r="H268" s="42"/>
      <c r="I268" s="230"/>
      <c r="J268" s="42"/>
      <c r="K268" s="42"/>
      <c r="L268" s="46"/>
      <c r="M268" s="231"/>
      <c r="N268" s="232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153</v>
      </c>
      <c r="AU268" s="19" t="s">
        <v>81</v>
      </c>
    </row>
    <row r="269" spans="1:51" s="13" customFormat="1" ht="12">
      <c r="A269" s="13"/>
      <c r="B269" s="233"/>
      <c r="C269" s="234"/>
      <c r="D269" s="228" t="s">
        <v>155</v>
      </c>
      <c r="E269" s="235" t="s">
        <v>19</v>
      </c>
      <c r="F269" s="236" t="s">
        <v>1323</v>
      </c>
      <c r="G269" s="234"/>
      <c r="H269" s="235" t="s">
        <v>19</v>
      </c>
      <c r="I269" s="237"/>
      <c r="J269" s="234"/>
      <c r="K269" s="234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155</v>
      </c>
      <c r="AU269" s="242" t="s">
        <v>81</v>
      </c>
      <c r="AV269" s="13" t="s">
        <v>79</v>
      </c>
      <c r="AW269" s="13" t="s">
        <v>34</v>
      </c>
      <c r="AX269" s="13" t="s">
        <v>72</v>
      </c>
      <c r="AY269" s="242" t="s">
        <v>144</v>
      </c>
    </row>
    <row r="270" spans="1:51" s="13" customFormat="1" ht="12">
      <c r="A270" s="13"/>
      <c r="B270" s="233"/>
      <c r="C270" s="234"/>
      <c r="D270" s="228" t="s">
        <v>155</v>
      </c>
      <c r="E270" s="235" t="s">
        <v>19</v>
      </c>
      <c r="F270" s="236" t="s">
        <v>1467</v>
      </c>
      <c r="G270" s="234"/>
      <c r="H270" s="235" t="s">
        <v>19</v>
      </c>
      <c r="I270" s="237"/>
      <c r="J270" s="234"/>
      <c r="K270" s="234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155</v>
      </c>
      <c r="AU270" s="242" t="s">
        <v>81</v>
      </c>
      <c r="AV270" s="13" t="s">
        <v>79</v>
      </c>
      <c r="AW270" s="13" t="s">
        <v>34</v>
      </c>
      <c r="AX270" s="13" t="s">
        <v>72</v>
      </c>
      <c r="AY270" s="242" t="s">
        <v>144</v>
      </c>
    </row>
    <row r="271" spans="1:51" s="14" customFormat="1" ht="12">
      <c r="A271" s="14"/>
      <c r="B271" s="243"/>
      <c r="C271" s="244"/>
      <c r="D271" s="228" t="s">
        <v>155</v>
      </c>
      <c r="E271" s="245" t="s">
        <v>19</v>
      </c>
      <c r="F271" s="246" t="s">
        <v>1468</v>
      </c>
      <c r="G271" s="244"/>
      <c r="H271" s="247">
        <v>61.701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155</v>
      </c>
      <c r="AU271" s="253" t="s">
        <v>81</v>
      </c>
      <c r="AV271" s="14" t="s">
        <v>81</v>
      </c>
      <c r="AW271" s="14" t="s">
        <v>34</v>
      </c>
      <c r="AX271" s="14" t="s">
        <v>72</v>
      </c>
      <c r="AY271" s="253" t="s">
        <v>144</v>
      </c>
    </row>
    <row r="272" spans="1:51" s="15" customFormat="1" ht="12">
      <c r="A272" s="15"/>
      <c r="B272" s="254"/>
      <c r="C272" s="255"/>
      <c r="D272" s="228" t="s">
        <v>155</v>
      </c>
      <c r="E272" s="256" t="s">
        <v>19</v>
      </c>
      <c r="F272" s="257" t="s">
        <v>158</v>
      </c>
      <c r="G272" s="255"/>
      <c r="H272" s="258">
        <v>61.701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4" t="s">
        <v>155</v>
      </c>
      <c r="AU272" s="264" t="s">
        <v>81</v>
      </c>
      <c r="AV272" s="15" t="s">
        <v>151</v>
      </c>
      <c r="AW272" s="15" t="s">
        <v>34</v>
      </c>
      <c r="AX272" s="15" t="s">
        <v>79</v>
      </c>
      <c r="AY272" s="264" t="s">
        <v>144</v>
      </c>
    </row>
    <row r="273" spans="1:65" s="2" customFormat="1" ht="19.8" customHeight="1">
      <c r="A273" s="40"/>
      <c r="B273" s="41"/>
      <c r="C273" s="215" t="s">
        <v>427</v>
      </c>
      <c r="D273" s="215" t="s">
        <v>146</v>
      </c>
      <c r="E273" s="216" t="s">
        <v>1469</v>
      </c>
      <c r="F273" s="217" t="s">
        <v>1470</v>
      </c>
      <c r="G273" s="218" t="s">
        <v>149</v>
      </c>
      <c r="H273" s="219">
        <v>450</v>
      </c>
      <c r="I273" s="220"/>
      <c r="J273" s="221">
        <f>ROUND(I273*H273,2)</f>
        <v>0</v>
      </c>
      <c r="K273" s="217" t="s">
        <v>150</v>
      </c>
      <c r="L273" s="46"/>
      <c r="M273" s="222" t="s">
        <v>19</v>
      </c>
      <c r="N273" s="223" t="s">
        <v>43</v>
      </c>
      <c r="O273" s="86"/>
      <c r="P273" s="224">
        <f>O273*H273</f>
        <v>0</v>
      </c>
      <c r="Q273" s="224">
        <v>0</v>
      </c>
      <c r="R273" s="224">
        <f>Q273*H273</f>
        <v>0</v>
      </c>
      <c r="S273" s="224">
        <v>0</v>
      </c>
      <c r="T273" s="225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6" t="s">
        <v>151</v>
      </c>
      <c r="AT273" s="226" t="s">
        <v>146</v>
      </c>
      <c r="AU273" s="226" t="s">
        <v>81</v>
      </c>
      <c r="AY273" s="19" t="s">
        <v>144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9" t="s">
        <v>79</v>
      </c>
      <c r="BK273" s="227">
        <f>ROUND(I273*H273,2)</f>
        <v>0</v>
      </c>
      <c r="BL273" s="19" t="s">
        <v>151</v>
      </c>
      <c r="BM273" s="226" t="s">
        <v>1471</v>
      </c>
    </row>
    <row r="274" spans="1:47" s="2" customFormat="1" ht="12">
      <c r="A274" s="40"/>
      <c r="B274" s="41"/>
      <c r="C274" s="42"/>
      <c r="D274" s="228" t="s">
        <v>153</v>
      </c>
      <c r="E274" s="42"/>
      <c r="F274" s="229" t="s">
        <v>1472</v>
      </c>
      <c r="G274" s="42"/>
      <c r="H274" s="42"/>
      <c r="I274" s="230"/>
      <c r="J274" s="42"/>
      <c r="K274" s="42"/>
      <c r="L274" s="46"/>
      <c r="M274" s="231"/>
      <c r="N274" s="232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153</v>
      </c>
      <c r="AU274" s="19" t="s">
        <v>81</v>
      </c>
    </row>
    <row r="275" spans="1:51" s="13" customFormat="1" ht="12">
      <c r="A275" s="13"/>
      <c r="B275" s="233"/>
      <c r="C275" s="234"/>
      <c r="D275" s="228" t="s">
        <v>155</v>
      </c>
      <c r="E275" s="235" t="s">
        <v>19</v>
      </c>
      <c r="F275" s="236" t="s">
        <v>1323</v>
      </c>
      <c r="G275" s="234"/>
      <c r="H275" s="235" t="s">
        <v>19</v>
      </c>
      <c r="I275" s="237"/>
      <c r="J275" s="234"/>
      <c r="K275" s="234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155</v>
      </c>
      <c r="AU275" s="242" t="s">
        <v>81</v>
      </c>
      <c r="AV275" s="13" t="s">
        <v>79</v>
      </c>
      <c r="AW275" s="13" t="s">
        <v>34</v>
      </c>
      <c r="AX275" s="13" t="s">
        <v>72</v>
      </c>
      <c r="AY275" s="242" t="s">
        <v>144</v>
      </c>
    </row>
    <row r="276" spans="1:51" s="13" customFormat="1" ht="12">
      <c r="A276" s="13"/>
      <c r="B276" s="233"/>
      <c r="C276" s="234"/>
      <c r="D276" s="228" t="s">
        <v>155</v>
      </c>
      <c r="E276" s="235" t="s">
        <v>19</v>
      </c>
      <c r="F276" s="236" t="s">
        <v>1473</v>
      </c>
      <c r="G276" s="234"/>
      <c r="H276" s="235" t="s">
        <v>19</v>
      </c>
      <c r="I276" s="237"/>
      <c r="J276" s="234"/>
      <c r="K276" s="234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155</v>
      </c>
      <c r="AU276" s="242" t="s">
        <v>81</v>
      </c>
      <c r="AV276" s="13" t="s">
        <v>79</v>
      </c>
      <c r="AW276" s="13" t="s">
        <v>34</v>
      </c>
      <c r="AX276" s="13" t="s">
        <v>72</v>
      </c>
      <c r="AY276" s="242" t="s">
        <v>144</v>
      </c>
    </row>
    <row r="277" spans="1:51" s="14" customFormat="1" ht="12">
      <c r="A277" s="14"/>
      <c r="B277" s="243"/>
      <c r="C277" s="244"/>
      <c r="D277" s="228" t="s">
        <v>155</v>
      </c>
      <c r="E277" s="245" t="s">
        <v>19</v>
      </c>
      <c r="F277" s="246" t="s">
        <v>1474</v>
      </c>
      <c r="G277" s="244"/>
      <c r="H277" s="247">
        <v>131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155</v>
      </c>
      <c r="AU277" s="253" t="s">
        <v>81</v>
      </c>
      <c r="AV277" s="14" t="s">
        <v>81</v>
      </c>
      <c r="AW277" s="14" t="s">
        <v>34</v>
      </c>
      <c r="AX277" s="14" t="s">
        <v>72</v>
      </c>
      <c r="AY277" s="253" t="s">
        <v>144</v>
      </c>
    </row>
    <row r="278" spans="1:51" s="13" customFormat="1" ht="12">
      <c r="A278" s="13"/>
      <c r="B278" s="233"/>
      <c r="C278" s="234"/>
      <c r="D278" s="228" t="s">
        <v>155</v>
      </c>
      <c r="E278" s="235" t="s">
        <v>19</v>
      </c>
      <c r="F278" s="236" t="s">
        <v>1475</v>
      </c>
      <c r="G278" s="234"/>
      <c r="H278" s="235" t="s">
        <v>19</v>
      </c>
      <c r="I278" s="237"/>
      <c r="J278" s="234"/>
      <c r="K278" s="234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155</v>
      </c>
      <c r="AU278" s="242" t="s">
        <v>81</v>
      </c>
      <c r="AV278" s="13" t="s">
        <v>79</v>
      </c>
      <c r="AW278" s="13" t="s">
        <v>34</v>
      </c>
      <c r="AX278" s="13" t="s">
        <v>72</v>
      </c>
      <c r="AY278" s="242" t="s">
        <v>144</v>
      </c>
    </row>
    <row r="279" spans="1:51" s="14" customFormat="1" ht="12">
      <c r="A279" s="14"/>
      <c r="B279" s="243"/>
      <c r="C279" s="244"/>
      <c r="D279" s="228" t="s">
        <v>155</v>
      </c>
      <c r="E279" s="245" t="s">
        <v>19</v>
      </c>
      <c r="F279" s="246" t="s">
        <v>1346</v>
      </c>
      <c r="G279" s="244"/>
      <c r="H279" s="247">
        <v>319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155</v>
      </c>
      <c r="AU279" s="253" t="s">
        <v>81</v>
      </c>
      <c r="AV279" s="14" t="s">
        <v>81</v>
      </c>
      <c r="AW279" s="14" t="s">
        <v>34</v>
      </c>
      <c r="AX279" s="14" t="s">
        <v>72</v>
      </c>
      <c r="AY279" s="253" t="s">
        <v>144</v>
      </c>
    </row>
    <row r="280" spans="1:51" s="15" customFormat="1" ht="12">
      <c r="A280" s="15"/>
      <c r="B280" s="254"/>
      <c r="C280" s="255"/>
      <c r="D280" s="228" t="s">
        <v>155</v>
      </c>
      <c r="E280" s="256" t="s">
        <v>19</v>
      </c>
      <c r="F280" s="257" t="s">
        <v>158</v>
      </c>
      <c r="G280" s="255"/>
      <c r="H280" s="258">
        <v>450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4" t="s">
        <v>155</v>
      </c>
      <c r="AU280" s="264" t="s">
        <v>81</v>
      </c>
      <c r="AV280" s="15" t="s">
        <v>151</v>
      </c>
      <c r="AW280" s="15" t="s">
        <v>34</v>
      </c>
      <c r="AX280" s="15" t="s">
        <v>79</v>
      </c>
      <c r="AY280" s="264" t="s">
        <v>144</v>
      </c>
    </row>
    <row r="281" spans="1:65" s="2" customFormat="1" ht="14.4" customHeight="1">
      <c r="A281" s="40"/>
      <c r="B281" s="41"/>
      <c r="C281" s="215" t="s">
        <v>433</v>
      </c>
      <c r="D281" s="215" t="s">
        <v>146</v>
      </c>
      <c r="E281" s="216" t="s">
        <v>1476</v>
      </c>
      <c r="F281" s="217" t="s">
        <v>1477</v>
      </c>
      <c r="G281" s="218" t="s">
        <v>161</v>
      </c>
      <c r="H281" s="219">
        <v>319</v>
      </c>
      <c r="I281" s="220"/>
      <c r="J281" s="221">
        <f>ROUND(I281*H281,2)</f>
        <v>0</v>
      </c>
      <c r="K281" s="217" t="s">
        <v>150</v>
      </c>
      <c r="L281" s="46"/>
      <c r="M281" s="222" t="s">
        <v>19</v>
      </c>
      <c r="N281" s="223" t="s">
        <v>43</v>
      </c>
      <c r="O281" s="86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6" t="s">
        <v>151</v>
      </c>
      <c r="AT281" s="226" t="s">
        <v>146</v>
      </c>
      <c r="AU281" s="226" t="s">
        <v>81</v>
      </c>
      <c r="AY281" s="19" t="s">
        <v>144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79</v>
      </c>
      <c r="BK281" s="227">
        <f>ROUND(I281*H281,2)</f>
        <v>0</v>
      </c>
      <c r="BL281" s="19" t="s">
        <v>151</v>
      </c>
      <c r="BM281" s="226" t="s">
        <v>1478</v>
      </c>
    </row>
    <row r="282" spans="1:47" s="2" customFormat="1" ht="12">
      <c r="A282" s="40"/>
      <c r="B282" s="41"/>
      <c r="C282" s="42"/>
      <c r="D282" s="228" t="s">
        <v>153</v>
      </c>
      <c r="E282" s="42"/>
      <c r="F282" s="229" t="s">
        <v>1479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153</v>
      </c>
      <c r="AU282" s="19" t="s">
        <v>81</v>
      </c>
    </row>
    <row r="283" spans="1:51" s="13" customFormat="1" ht="12">
      <c r="A283" s="13"/>
      <c r="B283" s="233"/>
      <c r="C283" s="234"/>
      <c r="D283" s="228" t="s">
        <v>155</v>
      </c>
      <c r="E283" s="235" t="s">
        <v>19</v>
      </c>
      <c r="F283" s="236" t="s">
        <v>1323</v>
      </c>
      <c r="G283" s="234"/>
      <c r="H283" s="235" t="s">
        <v>19</v>
      </c>
      <c r="I283" s="237"/>
      <c r="J283" s="234"/>
      <c r="K283" s="234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155</v>
      </c>
      <c r="AU283" s="242" t="s">
        <v>81</v>
      </c>
      <c r="AV283" s="13" t="s">
        <v>79</v>
      </c>
      <c r="AW283" s="13" t="s">
        <v>34</v>
      </c>
      <c r="AX283" s="13" t="s">
        <v>72</v>
      </c>
      <c r="AY283" s="242" t="s">
        <v>144</v>
      </c>
    </row>
    <row r="284" spans="1:51" s="13" customFormat="1" ht="12">
      <c r="A284" s="13"/>
      <c r="B284" s="233"/>
      <c r="C284" s="234"/>
      <c r="D284" s="228" t="s">
        <v>155</v>
      </c>
      <c r="E284" s="235" t="s">
        <v>19</v>
      </c>
      <c r="F284" s="236" t="s">
        <v>1475</v>
      </c>
      <c r="G284" s="234"/>
      <c r="H284" s="235" t="s">
        <v>19</v>
      </c>
      <c r="I284" s="237"/>
      <c r="J284" s="234"/>
      <c r="K284" s="234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155</v>
      </c>
      <c r="AU284" s="242" t="s">
        <v>81</v>
      </c>
      <c r="AV284" s="13" t="s">
        <v>79</v>
      </c>
      <c r="AW284" s="13" t="s">
        <v>34</v>
      </c>
      <c r="AX284" s="13" t="s">
        <v>72</v>
      </c>
      <c r="AY284" s="242" t="s">
        <v>144</v>
      </c>
    </row>
    <row r="285" spans="1:51" s="14" customFormat="1" ht="12">
      <c r="A285" s="14"/>
      <c r="B285" s="243"/>
      <c r="C285" s="244"/>
      <c r="D285" s="228" t="s">
        <v>155</v>
      </c>
      <c r="E285" s="245" t="s">
        <v>19</v>
      </c>
      <c r="F285" s="246" t="s">
        <v>1346</v>
      </c>
      <c r="G285" s="244"/>
      <c r="H285" s="247">
        <v>319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155</v>
      </c>
      <c r="AU285" s="253" t="s">
        <v>81</v>
      </c>
      <c r="AV285" s="14" t="s">
        <v>81</v>
      </c>
      <c r="AW285" s="14" t="s">
        <v>34</v>
      </c>
      <c r="AX285" s="14" t="s">
        <v>72</v>
      </c>
      <c r="AY285" s="253" t="s">
        <v>144</v>
      </c>
    </row>
    <row r="286" spans="1:51" s="15" customFormat="1" ht="12">
      <c r="A286" s="15"/>
      <c r="B286" s="254"/>
      <c r="C286" s="255"/>
      <c r="D286" s="228" t="s">
        <v>155</v>
      </c>
      <c r="E286" s="256" t="s">
        <v>19</v>
      </c>
      <c r="F286" s="257" t="s">
        <v>158</v>
      </c>
      <c r="G286" s="255"/>
      <c r="H286" s="258">
        <v>319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4" t="s">
        <v>155</v>
      </c>
      <c r="AU286" s="264" t="s">
        <v>81</v>
      </c>
      <c r="AV286" s="15" t="s">
        <v>151</v>
      </c>
      <c r="AW286" s="15" t="s">
        <v>34</v>
      </c>
      <c r="AX286" s="15" t="s">
        <v>79</v>
      </c>
      <c r="AY286" s="264" t="s">
        <v>144</v>
      </c>
    </row>
    <row r="287" spans="1:65" s="2" customFormat="1" ht="14.4" customHeight="1">
      <c r="A287" s="40"/>
      <c r="B287" s="41"/>
      <c r="C287" s="215" t="s">
        <v>439</v>
      </c>
      <c r="D287" s="215" t="s">
        <v>146</v>
      </c>
      <c r="E287" s="216" t="s">
        <v>1480</v>
      </c>
      <c r="F287" s="217" t="s">
        <v>1481</v>
      </c>
      <c r="G287" s="218" t="s">
        <v>161</v>
      </c>
      <c r="H287" s="219">
        <v>131</v>
      </c>
      <c r="I287" s="220"/>
      <c r="J287" s="221">
        <f>ROUND(I287*H287,2)</f>
        <v>0</v>
      </c>
      <c r="K287" s="217" t="s">
        <v>19</v>
      </c>
      <c r="L287" s="46"/>
      <c r="M287" s="222" t="s">
        <v>19</v>
      </c>
      <c r="N287" s="223" t="s">
        <v>43</v>
      </c>
      <c r="O287" s="86"/>
      <c r="P287" s="224">
        <f>O287*H287</f>
        <v>0</v>
      </c>
      <c r="Q287" s="224">
        <v>0.00208</v>
      </c>
      <c r="R287" s="224">
        <f>Q287*H287</f>
        <v>0.27248</v>
      </c>
      <c r="S287" s="224">
        <v>0</v>
      </c>
      <c r="T287" s="225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6" t="s">
        <v>151</v>
      </c>
      <c r="AT287" s="226" t="s">
        <v>146</v>
      </c>
      <c r="AU287" s="226" t="s">
        <v>81</v>
      </c>
      <c r="AY287" s="19" t="s">
        <v>144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19" t="s">
        <v>79</v>
      </c>
      <c r="BK287" s="227">
        <f>ROUND(I287*H287,2)</f>
        <v>0</v>
      </c>
      <c r="BL287" s="19" t="s">
        <v>151</v>
      </c>
      <c r="BM287" s="226" t="s">
        <v>1482</v>
      </c>
    </row>
    <row r="288" spans="1:47" s="2" customFormat="1" ht="12">
      <c r="A288" s="40"/>
      <c r="B288" s="41"/>
      <c r="C288" s="42"/>
      <c r="D288" s="228" t="s">
        <v>153</v>
      </c>
      <c r="E288" s="42"/>
      <c r="F288" s="229" t="s">
        <v>1483</v>
      </c>
      <c r="G288" s="42"/>
      <c r="H288" s="42"/>
      <c r="I288" s="230"/>
      <c r="J288" s="42"/>
      <c r="K288" s="42"/>
      <c r="L288" s="46"/>
      <c r="M288" s="231"/>
      <c r="N288" s="232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153</v>
      </c>
      <c r="AU288" s="19" t="s">
        <v>81</v>
      </c>
    </row>
    <row r="289" spans="1:51" s="13" customFormat="1" ht="12">
      <c r="A289" s="13"/>
      <c r="B289" s="233"/>
      <c r="C289" s="234"/>
      <c r="D289" s="228" t="s">
        <v>155</v>
      </c>
      <c r="E289" s="235" t="s">
        <v>19</v>
      </c>
      <c r="F289" s="236" t="s">
        <v>1323</v>
      </c>
      <c r="G289" s="234"/>
      <c r="H289" s="235" t="s">
        <v>19</v>
      </c>
      <c r="I289" s="237"/>
      <c r="J289" s="234"/>
      <c r="K289" s="234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155</v>
      </c>
      <c r="AU289" s="242" t="s">
        <v>81</v>
      </c>
      <c r="AV289" s="13" t="s">
        <v>79</v>
      </c>
      <c r="AW289" s="13" t="s">
        <v>34</v>
      </c>
      <c r="AX289" s="13" t="s">
        <v>72</v>
      </c>
      <c r="AY289" s="242" t="s">
        <v>144</v>
      </c>
    </row>
    <row r="290" spans="1:51" s="14" customFormat="1" ht="12">
      <c r="A290" s="14"/>
      <c r="B290" s="243"/>
      <c r="C290" s="244"/>
      <c r="D290" s="228" t="s">
        <v>155</v>
      </c>
      <c r="E290" s="245" t="s">
        <v>19</v>
      </c>
      <c r="F290" s="246" t="s">
        <v>1474</v>
      </c>
      <c r="G290" s="244"/>
      <c r="H290" s="247">
        <v>131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155</v>
      </c>
      <c r="AU290" s="253" t="s">
        <v>81</v>
      </c>
      <c r="AV290" s="14" t="s">
        <v>81</v>
      </c>
      <c r="AW290" s="14" t="s">
        <v>34</v>
      </c>
      <c r="AX290" s="14" t="s">
        <v>72</v>
      </c>
      <c r="AY290" s="253" t="s">
        <v>144</v>
      </c>
    </row>
    <row r="291" spans="1:51" s="15" customFormat="1" ht="12">
      <c r="A291" s="15"/>
      <c r="B291" s="254"/>
      <c r="C291" s="255"/>
      <c r="D291" s="228" t="s">
        <v>155</v>
      </c>
      <c r="E291" s="256" t="s">
        <v>19</v>
      </c>
      <c r="F291" s="257" t="s">
        <v>158</v>
      </c>
      <c r="G291" s="255"/>
      <c r="H291" s="258">
        <v>131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4" t="s">
        <v>155</v>
      </c>
      <c r="AU291" s="264" t="s">
        <v>81</v>
      </c>
      <c r="AV291" s="15" t="s">
        <v>151</v>
      </c>
      <c r="AW291" s="15" t="s">
        <v>34</v>
      </c>
      <c r="AX291" s="15" t="s">
        <v>79</v>
      </c>
      <c r="AY291" s="264" t="s">
        <v>144</v>
      </c>
    </row>
    <row r="292" spans="1:65" s="2" customFormat="1" ht="14.4" customHeight="1">
      <c r="A292" s="40"/>
      <c r="B292" s="41"/>
      <c r="C292" s="215" t="s">
        <v>446</v>
      </c>
      <c r="D292" s="215" t="s">
        <v>146</v>
      </c>
      <c r="E292" s="216" t="s">
        <v>1484</v>
      </c>
      <c r="F292" s="217" t="s">
        <v>1485</v>
      </c>
      <c r="G292" s="218" t="s">
        <v>149</v>
      </c>
      <c r="H292" s="219">
        <v>235.8</v>
      </c>
      <c r="I292" s="220"/>
      <c r="J292" s="221">
        <f>ROUND(I292*H292,2)</f>
        <v>0</v>
      </c>
      <c r="K292" s="217" t="s">
        <v>150</v>
      </c>
      <c r="L292" s="46"/>
      <c r="M292" s="222" t="s">
        <v>19</v>
      </c>
      <c r="N292" s="223" t="s">
        <v>43</v>
      </c>
      <c r="O292" s="86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6" t="s">
        <v>151</v>
      </c>
      <c r="AT292" s="226" t="s">
        <v>146</v>
      </c>
      <c r="AU292" s="226" t="s">
        <v>81</v>
      </c>
      <c r="AY292" s="19" t="s">
        <v>144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19" t="s">
        <v>79</v>
      </c>
      <c r="BK292" s="227">
        <f>ROUND(I292*H292,2)</f>
        <v>0</v>
      </c>
      <c r="BL292" s="19" t="s">
        <v>151</v>
      </c>
      <c r="BM292" s="226" t="s">
        <v>1486</v>
      </c>
    </row>
    <row r="293" spans="1:47" s="2" customFormat="1" ht="12">
      <c r="A293" s="40"/>
      <c r="B293" s="41"/>
      <c r="C293" s="42"/>
      <c r="D293" s="228" t="s">
        <v>153</v>
      </c>
      <c r="E293" s="42"/>
      <c r="F293" s="229" t="s">
        <v>1487</v>
      </c>
      <c r="G293" s="42"/>
      <c r="H293" s="42"/>
      <c r="I293" s="230"/>
      <c r="J293" s="42"/>
      <c r="K293" s="42"/>
      <c r="L293" s="46"/>
      <c r="M293" s="231"/>
      <c r="N293" s="232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153</v>
      </c>
      <c r="AU293" s="19" t="s">
        <v>81</v>
      </c>
    </row>
    <row r="294" spans="1:51" s="13" customFormat="1" ht="12">
      <c r="A294" s="13"/>
      <c r="B294" s="233"/>
      <c r="C294" s="234"/>
      <c r="D294" s="228" t="s">
        <v>155</v>
      </c>
      <c r="E294" s="235" t="s">
        <v>19</v>
      </c>
      <c r="F294" s="236" t="s">
        <v>1323</v>
      </c>
      <c r="G294" s="234"/>
      <c r="H294" s="235" t="s">
        <v>19</v>
      </c>
      <c r="I294" s="237"/>
      <c r="J294" s="234"/>
      <c r="K294" s="234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155</v>
      </c>
      <c r="AU294" s="242" t="s">
        <v>81</v>
      </c>
      <c r="AV294" s="13" t="s">
        <v>79</v>
      </c>
      <c r="AW294" s="13" t="s">
        <v>34</v>
      </c>
      <c r="AX294" s="13" t="s">
        <v>72</v>
      </c>
      <c r="AY294" s="242" t="s">
        <v>144</v>
      </c>
    </row>
    <row r="295" spans="1:51" s="13" customFormat="1" ht="12">
      <c r="A295" s="13"/>
      <c r="B295" s="233"/>
      <c r="C295" s="234"/>
      <c r="D295" s="228" t="s">
        <v>155</v>
      </c>
      <c r="E295" s="235" t="s">
        <v>19</v>
      </c>
      <c r="F295" s="236" t="s">
        <v>1488</v>
      </c>
      <c r="G295" s="234"/>
      <c r="H295" s="235" t="s">
        <v>19</v>
      </c>
      <c r="I295" s="237"/>
      <c r="J295" s="234"/>
      <c r="K295" s="234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155</v>
      </c>
      <c r="AU295" s="242" t="s">
        <v>81</v>
      </c>
      <c r="AV295" s="13" t="s">
        <v>79</v>
      </c>
      <c r="AW295" s="13" t="s">
        <v>34</v>
      </c>
      <c r="AX295" s="13" t="s">
        <v>72</v>
      </c>
      <c r="AY295" s="242" t="s">
        <v>144</v>
      </c>
    </row>
    <row r="296" spans="1:51" s="14" customFormat="1" ht="12">
      <c r="A296" s="14"/>
      <c r="B296" s="243"/>
      <c r="C296" s="244"/>
      <c r="D296" s="228" t="s">
        <v>155</v>
      </c>
      <c r="E296" s="245" t="s">
        <v>19</v>
      </c>
      <c r="F296" s="246" t="s">
        <v>1489</v>
      </c>
      <c r="G296" s="244"/>
      <c r="H296" s="247">
        <v>102.6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155</v>
      </c>
      <c r="AU296" s="253" t="s">
        <v>81</v>
      </c>
      <c r="AV296" s="14" t="s">
        <v>81</v>
      </c>
      <c r="AW296" s="14" t="s">
        <v>34</v>
      </c>
      <c r="AX296" s="14" t="s">
        <v>72</v>
      </c>
      <c r="AY296" s="253" t="s">
        <v>144</v>
      </c>
    </row>
    <row r="297" spans="1:51" s="14" customFormat="1" ht="12">
      <c r="A297" s="14"/>
      <c r="B297" s="243"/>
      <c r="C297" s="244"/>
      <c r="D297" s="228" t="s">
        <v>155</v>
      </c>
      <c r="E297" s="245" t="s">
        <v>19</v>
      </c>
      <c r="F297" s="246" t="s">
        <v>1490</v>
      </c>
      <c r="G297" s="244"/>
      <c r="H297" s="247">
        <v>133.2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155</v>
      </c>
      <c r="AU297" s="253" t="s">
        <v>81</v>
      </c>
      <c r="AV297" s="14" t="s">
        <v>81</v>
      </c>
      <c r="AW297" s="14" t="s">
        <v>34</v>
      </c>
      <c r="AX297" s="14" t="s">
        <v>72</v>
      </c>
      <c r="AY297" s="253" t="s">
        <v>144</v>
      </c>
    </row>
    <row r="298" spans="1:51" s="15" customFormat="1" ht="12">
      <c r="A298" s="15"/>
      <c r="B298" s="254"/>
      <c r="C298" s="255"/>
      <c r="D298" s="228" t="s">
        <v>155</v>
      </c>
      <c r="E298" s="256" t="s">
        <v>19</v>
      </c>
      <c r="F298" s="257" t="s">
        <v>158</v>
      </c>
      <c r="G298" s="255"/>
      <c r="H298" s="258">
        <v>235.8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4" t="s">
        <v>155</v>
      </c>
      <c r="AU298" s="264" t="s">
        <v>81</v>
      </c>
      <c r="AV298" s="15" t="s">
        <v>151</v>
      </c>
      <c r="AW298" s="15" t="s">
        <v>34</v>
      </c>
      <c r="AX298" s="15" t="s">
        <v>79</v>
      </c>
      <c r="AY298" s="264" t="s">
        <v>144</v>
      </c>
    </row>
    <row r="299" spans="1:65" s="2" customFormat="1" ht="14.4" customHeight="1">
      <c r="A299" s="40"/>
      <c r="B299" s="41"/>
      <c r="C299" s="277" t="s">
        <v>454</v>
      </c>
      <c r="D299" s="277" t="s">
        <v>492</v>
      </c>
      <c r="E299" s="278" t="s">
        <v>1491</v>
      </c>
      <c r="F299" s="279" t="s">
        <v>1492</v>
      </c>
      <c r="G299" s="280" t="s">
        <v>236</v>
      </c>
      <c r="H299" s="281">
        <v>23.58</v>
      </c>
      <c r="I299" s="282"/>
      <c r="J299" s="283">
        <f>ROUND(I299*H299,2)</f>
        <v>0</v>
      </c>
      <c r="K299" s="279" t="s">
        <v>150</v>
      </c>
      <c r="L299" s="284"/>
      <c r="M299" s="285" t="s">
        <v>19</v>
      </c>
      <c r="N299" s="286" t="s">
        <v>43</v>
      </c>
      <c r="O299" s="86"/>
      <c r="P299" s="224">
        <f>O299*H299</f>
        <v>0</v>
      </c>
      <c r="Q299" s="224">
        <v>0.2</v>
      </c>
      <c r="R299" s="224">
        <f>Q299*H299</f>
        <v>4.716</v>
      </c>
      <c r="S299" s="224">
        <v>0</v>
      </c>
      <c r="T299" s="225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6" t="s">
        <v>197</v>
      </c>
      <c r="AT299" s="226" t="s">
        <v>492</v>
      </c>
      <c r="AU299" s="226" t="s">
        <v>81</v>
      </c>
      <c r="AY299" s="19" t="s">
        <v>144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19" t="s">
        <v>79</v>
      </c>
      <c r="BK299" s="227">
        <f>ROUND(I299*H299,2)</f>
        <v>0</v>
      </c>
      <c r="BL299" s="19" t="s">
        <v>151</v>
      </c>
      <c r="BM299" s="226" t="s">
        <v>1493</v>
      </c>
    </row>
    <row r="300" spans="1:47" s="2" customFormat="1" ht="12">
      <c r="A300" s="40"/>
      <c r="B300" s="41"/>
      <c r="C300" s="42"/>
      <c r="D300" s="228" t="s">
        <v>153</v>
      </c>
      <c r="E300" s="42"/>
      <c r="F300" s="229" t="s">
        <v>1492</v>
      </c>
      <c r="G300" s="42"/>
      <c r="H300" s="42"/>
      <c r="I300" s="230"/>
      <c r="J300" s="42"/>
      <c r="K300" s="42"/>
      <c r="L300" s="46"/>
      <c r="M300" s="231"/>
      <c r="N300" s="232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153</v>
      </c>
      <c r="AU300" s="19" t="s">
        <v>81</v>
      </c>
    </row>
    <row r="301" spans="1:51" s="13" customFormat="1" ht="12">
      <c r="A301" s="13"/>
      <c r="B301" s="233"/>
      <c r="C301" s="234"/>
      <c r="D301" s="228" t="s">
        <v>155</v>
      </c>
      <c r="E301" s="235" t="s">
        <v>19</v>
      </c>
      <c r="F301" s="236" t="s">
        <v>1494</v>
      </c>
      <c r="G301" s="234"/>
      <c r="H301" s="235" t="s">
        <v>19</v>
      </c>
      <c r="I301" s="237"/>
      <c r="J301" s="234"/>
      <c r="K301" s="234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155</v>
      </c>
      <c r="AU301" s="242" t="s">
        <v>81</v>
      </c>
      <c r="AV301" s="13" t="s">
        <v>79</v>
      </c>
      <c r="AW301" s="13" t="s">
        <v>34</v>
      </c>
      <c r="AX301" s="13" t="s">
        <v>72</v>
      </c>
      <c r="AY301" s="242" t="s">
        <v>144</v>
      </c>
    </row>
    <row r="302" spans="1:51" s="14" customFormat="1" ht="12">
      <c r="A302" s="14"/>
      <c r="B302" s="243"/>
      <c r="C302" s="244"/>
      <c r="D302" s="228" t="s">
        <v>155</v>
      </c>
      <c r="E302" s="245" t="s">
        <v>19</v>
      </c>
      <c r="F302" s="246" t="s">
        <v>1495</v>
      </c>
      <c r="G302" s="244"/>
      <c r="H302" s="247">
        <v>10.26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155</v>
      </c>
      <c r="AU302" s="253" t="s">
        <v>81</v>
      </c>
      <c r="AV302" s="14" t="s">
        <v>81</v>
      </c>
      <c r="AW302" s="14" t="s">
        <v>34</v>
      </c>
      <c r="AX302" s="14" t="s">
        <v>72</v>
      </c>
      <c r="AY302" s="253" t="s">
        <v>144</v>
      </c>
    </row>
    <row r="303" spans="1:51" s="14" customFormat="1" ht="12">
      <c r="A303" s="14"/>
      <c r="B303" s="243"/>
      <c r="C303" s="244"/>
      <c r="D303" s="228" t="s">
        <v>155</v>
      </c>
      <c r="E303" s="245" t="s">
        <v>19</v>
      </c>
      <c r="F303" s="246" t="s">
        <v>1496</v>
      </c>
      <c r="G303" s="244"/>
      <c r="H303" s="247">
        <v>13.32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155</v>
      </c>
      <c r="AU303" s="253" t="s">
        <v>81</v>
      </c>
      <c r="AV303" s="14" t="s">
        <v>81</v>
      </c>
      <c r="AW303" s="14" t="s">
        <v>34</v>
      </c>
      <c r="AX303" s="14" t="s">
        <v>72</v>
      </c>
      <c r="AY303" s="253" t="s">
        <v>144</v>
      </c>
    </row>
    <row r="304" spans="1:51" s="15" customFormat="1" ht="12">
      <c r="A304" s="15"/>
      <c r="B304" s="254"/>
      <c r="C304" s="255"/>
      <c r="D304" s="228" t="s">
        <v>155</v>
      </c>
      <c r="E304" s="256" t="s">
        <v>19</v>
      </c>
      <c r="F304" s="257" t="s">
        <v>158</v>
      </c>
      <c r="G304" s="255"/>
      <c r="H304" s="258">
        <v>23.58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64" t="s">
        <v>155</v>
      </c>
      <c r="AU304" s="264" t="s">
        <v>81</v>
      </c>
      <c r="AV304" s="15" t="s">
        <v>151</v>
      </c>
      <c r="AW304" s="15" t="s">
        <v>34</v>
      </c>
      <c r="AX304" s="15" t="s">
        <v>79</v>
      </c>
      <c r="AY304" s="264" t="s">
        <v>144</v>
      </c>
    </row>
    <row r="305" spans="1:65" s="2" customFormat="1" ht="14.4" customHeight="1">
      <c r="A305" s="40"/>
      <c r="B305" s="41"/>
      <c r="C305" s="215" t="s">
        <v>462</v>
      </c>
      <c r="D305" s="215" t="s">
        <v>146</v>
      </c>
      <c r="E305" s="216" t="s">
        <v>1497</v>
      </c>
      <c r="F305" s="217" t="s">
        <v>1498</v>
      </c>
      <c r="G305" s="218" t="s">
        <v>149</v>
      </c>
      <c r="H305" s="219">
        <v>159.5</v>
      </c>
      <c r="I305" s="220"/>
      <c r="J305" s="221">
        <f>ROUND(I305*H305,2)</f>
        <v>0</v>
      </c>
      <c r="K305" s="217" t="s">
        <v>19</v>
      </c>
      <c r="L305" s="46"/>
      <c r="M305" s="222" t="s">
        <v>19</v>
      </c>
      <c r="N305" s="223" t="s">
        <v>43</v>
      </c>
      <c r="O305" s="86"/>
      <c r="P305" s="224">
        <f>O305*H305</f>
        <v>0</v>
      </c>
      <c r="Q305" s="224">
        <v>0</v>
      </c>
      <c r="R305" s="224">
        <f>Q305*H305</f>
        <v>0</v>
      </c>
      <c r="S305" s="224">
        <v>0</v>
      </c>
      <c r="T305" s="225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6" t="s">
        <v>151</v>
      </c>
      <c r="AT305" s="226" t="s">
        <v>146</v>
      </c>
      <c r="AU305" s="226" t="s">
        <v>81</v>
      </c>
      <c r="AY305" s="19" t="s">
        <v>144</v>
      </c>
      <c r="BE305" s="227">
        <f>IF(N305="základní",J305,0)</f>
        <v>0</v>
      </c>
      <c r="BF305" s="227">
        <f>IF(N305="snížená",J305,0)</f>
        <v>0</v>
      </c>
      <c r="BG305" s="227">
        <f>IF(N305="zákl. přenesená",J305,0)</f>
        <v>0</v>
      </c>
      <c r="BH305" s="227">
        <f>IF(N305="sníž. přenesená",J305,0)</f>
        <v>0</v>
      </c>
      <c r="BI305" s="227">
        <f>IF(N305="nulová",J305,0)</f>
        <v>0</v>
      </c>
      <c r="BJ305" s="19" t="s">
        <v>79</v>
      </c>
      <c r="BK305" s="227">
        <f>ROUND(I305*H305,2)</f>
        <v>0</v>
      </c>
      <c r="BL305" s="19" t="s">
        <v>151</v>
      </c>
      <c r="BM305" s="226" t="s">
        <v>1499</v>
      </c>
    </row>
    <row r="306" spans="1:47" s="2" customFormat="1" ht="12">
      <c r="A306" s="40"/>
      <c r="B306" s="41"/>
      <c r="C306" s="42"/>
      <c r="D306" s="228" t="s">
        <v>153</v>
      </c>
      <c r="E306" s="42"/>
      <c r="F306" s="229" t="s">
        <v>1500</v>
      </c>
      <c r="G306" s="42"/>
      <c r="H306" s="42"/>
      <c r="I306" s="230"/>
      <c r="J306" s="42"/>
      <c r="K306" s="42"/>
      <c r="L306" s="46"/>
      <c r="M306" s="231"/>
      <c r="N306" s="232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153</v>
      </c>
      <c r="AU306" s="19" t="s">
        <v>81</v>
      </c>
    </row>
    <row r="307" spans="1:51" s="13" customFormat="1" ht="12">
      <c r="A307" s="13"/>
      <c r="B307" s="233"/>
      <c r="C307" s="234"/>
      <c r="D307" s="228" t="s">
        <v>155</v>
      </c>
      <c r="E307" s="235" t="s">
        <v>19</v>
      </c>
      <c r="F307" s="236" t="s">
        <v>1323</v>
      </c>
      <c r="G307" s="234"/>
      <c r="H307" s="235" t="s">
        <v>19</v>
      </c>
      <c r="I307" s="237"/>
      <c r="J307" s="234"/>
      <c r="K307" s="234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155</v>
      </c>
      <c r="AU307" s="242" t="s">
        <v>81</v>
      </c>
      <c r="AV307" s="13" t="s">
        <v>79</v>
      </c>
      <c r="AW307" s="13" t="s">
        <v>34</v>
      </c>
      <c r="AX307" s="13" t="s">
        <v>72</v>
      </c>
      <c r="AY307" s="242" t="s">
        <v>144</v>
      </c>
    </row>
    <row r="308" spans="1:51" s="13" customFormat="1" ht="12">
      <c r="A308" s="13"/>
      <c r="B308" s="233"/>
      <c r="C308" s="234"/>
      <c r="D308" s="228" t="s">
        <v>155</v>
      </c>
      <c r="E308" s="235" t="s">
        <v>19</v>
      </c>
      <c r="F308" s="236" t="s">
        <v>1501</v>
      </c>
      <c r="G308" s="234"/>
      <c r="H308" s="235" t="s">
        <v>19</v>
      </c>
      <c r="I308" s="237"/>
      <c r="J308" s="234"/>
      <c r="K308" s="234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155</v>
      </c>
      <c r="AU308" s="242" t="s">
        <v>81</v>
      </c>
      <c r="AV308" s="13" t="s">
        <v>79</v>
      </c>
      <c r="AW308" s="13" t="s">
        <v>34</v>
      </c>
      <c r="AX308" s="13" t="s">
        <v>72</v>
      </c>
      <c r="AY308" s="242" t="s">
        <v>144</v>
      </c>
    </row>
    <row r="309" spans="1:51" s="14" customFormat="1" ht="12">
      <c r="A309" s="14"/>
      <c r="B309" s="243"/>
      <c r="C309" s="244"/>
      <c r="D309" s="228" t="s">
        <v>155</v>
      </c>
      <c r="E309" s="245" t="s">
        <v>19</v>
      </c>
      <c r="F309" s="246" t="s">
        <v>1502</v>
      </c>
      <c r="G309" s="244"/>
      <c r="H309" s="247">
        <v>159.5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155</v>
      </c>
      <c r="AU309" s="253" t="s">
        <v>81</v>
      </c>
      <c r="AV309" s="14" t="s">
        <v>81</v>
      </c>
      <c r="AW309" s="14" t="s">
        <v>34</v>
      </c>
      <c r="AX309" s="14" t="s">
        <v>72</v>
      </c>
      <c r="AY309" s="253" t="s">
        <v>144</v>
      </c>
    </row>
    <row r="310" spans="1:51" s="15" customFormat="1" ht="12">
      <c r="A310" s="15"/>
      <c r="B310" s="254"/>
      <c r="C310" s="255"/>
      <c r="D310" s="228" t="s">
        <v>155</v>
      </c>
      <c r="E310" s="256" t="s">
        <v>19</v>
      </c>
      <c r="F310" s="257" t="s">
        <v>158</v>
      </c>
      <c r="G310" s="255"/>
      <c r="H310" s="258">
        <v>159.5</v>
      </c>
      <c r="I310" s="259"/>
      <c r="J310" s="255"/>
      <c r="K310" s="255"/>
      <c r="L310" s="260"/>
      <c r="M310" s="261"/>
      <c r="N310" s="262"/>
      <c r="O310" s="262"/>
      <c r="P310" s="262"/>
      <c r="Q310" s="262"/>
      <c r="R310" s="262"/>
      <c r="S310" s="262"/>
      <c r="T310" s="263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64" t="s">
        <v>155</v>
      </c>
      <c r="AU310" s="264" t="s">
        <v>81</v>
      </c>
      <c r="AV310" s="15" t="s">
        <v>151</v>
      </c>
      <c r="AW310" s="15" t="s">
        <v>34</v>
      </c>
      <c r="AX310" s="15" t="s">
        <v>79</v>
      </c>
      <c r="AY310" s="264" t="s">
        <v>144</v>
      </c>
    </row>
    <row r="311" spans="1:65" s="2" customFormat="1" ht="14.4" customHeight="1">
      <c r="A311" s="40"/>
      <c r="B311" s="41"/>
      <c r="C311" s="277" t="s">
        <v>205</v>
      </c>
      <c r="D311" s="277" t="s">
        <v>492</v>
      </c>
      <c r="E311" s="278" t="s">
        <v>1503</v>
      </c>
      <c r="F311" s="279" t="s">
        <v>1504</v>
      </c>
      <c r="G311" s="280" t="s">
        <v>236</v>
      </c>
      <c r="H311" s="281">
        <v>7.975</v>
      </c>
      <c r="I311" s="282"/>
      <c r="J311" s="283">
        <f>ROUND(I311*H311,2)</f>
        <v>0</v>
      </c>
      <c r="K311" s="279" t="s">
        <v>19</v>
      </c>
      <c r="L311" s="284"/>
      <c r="M311" s="285" t="s">
        <v>19</v>
      </c>
      <c r="N311" s="286" t="s">
        <v>43</v>
      </c>
      <c r="O311" s="86"/>
      <c r="P311" s="224">
        <f>O311*H311</f>
        <v>0</v>
      </c>
      <c r="Q311" s="224">
        <v>0</v>
      </c>
      <c r="R311" s="224">
        <f>Q311*H311</f>
        <v>0</v>
      </c>
      <c r="S311" s="224">
        <v>0</v>
      </c>
      <c r="T311" s="225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6" t="s">
        <v>197</v>
      </c>
      <c r="AT311" s="226" t="s">
        <v>492</v>
      </c>
      <c r="AU311" s="226" t="s">
        <v>81</v>
      </c>
      <c r="AY311" s="19" t="s">
        <v>144</v>
      </c>
      <c r="BE311" s="227">
        <f>IF(N311="základní",J311,0)</f>
        <v>0</v>
      </c>
      <c r="BF311" s="227">
        <f>IF(N311="snížená",J311,0)</f>
        <v>0</v>
      </c>
      <c r="BG311" s="227">
        <f>IF(N311="zákl. přenesená",J311,0)</f>
        <v>0</v>
      </c>
      <c r="BH311" s="227">
        <f>IF(N311="sníž. přenesená",J311,0)</f>
        <v>0</v>
      </c>
      <c r="BI311" s="227">
        <f>IF(N311="nulová",J311,0)</f>
        <v>0</v>
      </c>
      <c r="BJ311" s="19" t="s">
        <v>79</v>
      </c>
      <c r="BK311" s="227">
        <f>ROUND(I311*H311,2)</f>
        <v>0</v>
      </c>
      <c r="BL311" s="19" t="s">
        <v>151</v>
      </c>
      <c r="BM311" s="226" t="s">
        <v>1505</v>
      </c>
    </row>
    <row r="312" spans="1:47" s="2" customFormat="1" ht="12">
      <c r="A312" s="40"/>
      <c r="B312" s="41"/>
      <c r="C312" s="42"/>
      <c r="D312" s="228" t="s">
        <v>153</v>
      </c>
      <c r="E312" s="42"/>
      <c r="F312" s="229" t="s">
        <v>1504</v>
      </c>
      <c r="G312" s="42"/>
      <c r="H312" s="42"/>
      <c r="I312" s="230"/>
      <c r="J312" s="42"/>
      <c r="K312" s="42"/>
      <c r="L312" s="46"/>
      <c r="M312" s="231"/>
      <c r="N312" s="232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153</v>
      </c>
      <c r="AU312" s="19" t="s">
        <v>81</v>
      </c>
    </row>
    <row r="313" spans="1:51" s="13" customFormat="1" ht="12">
      <c r="A313" s="13"/>
      <c r="B313" s="233"/>
      <c r="C313" s="234"/>
      <c r="D313" s="228" t="s">
        <v>155</v>
      </c>
      <c r="E313" s="235" t="s">
        <v>19</v>
      </c>
      <c r="F313" s="236" t="s">
        <v>1506</v>
      </c>
      <c r="G313" s="234"/>
      <c r="H313" s="235" t="s">
        <v>19</v>
      </c>
      <c r="I313" s="237"/>
      <c r="J313" s="234"/>
      <c r="K313" s="234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155</v>
      </c>
      <c r="AU313" s="242" t="s">
        <v>81</v>
      </c>
      <c r="AV313" s="13" t="s">
        <v>79</v>
      </c>
      <c r="AW313" s="13" t="s">
        <v>34</v>
      </c>
      <c r="AX313" s="13" t="s">
        <v>72</v>
      </c>
      <c r="AY313" s="242" t="s">
        <v>144</v>
      </c>
    </row>
    <row r="314" spans="1:51" s="14" customFormat="1" ht="12">
      <c r="A314" s="14"/>
      <c r="B314" s="243"/>
      <c r="C314" s="244"/>
      <c r="D314" s="228" t="s">
        <v>155</v>
      </c>
      <c r="E314" s="245" t="s">
        <v>19</v>
      </c>
      <c r="F314" s="246" t="s">
        <v>1507</v>
      </c>
      <c r="G314" s="244"/>
      <c r="H314" s="247">
        <v>7.975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155</v>
      </c>
      <c r="AU314" s="253" t="s">
        <v>81</v>
      </c>
      <c r="AV314" s="14" t="s">
        <v>81</v>
      </c>
      <c r="AW314" s="14" t="s">
        <v>34</v>
      </c>
      <c r="AX314" s="14" t="s">
        <v>72</v>
      </c>
      <c r="AY314" s="253" t="s">
        <v>144</v>
      </c>
    </row>
    <row r="315" spans="1:51" s="15" customFormat="1" ht="12">
      <c r="A315" s="15"/>
      <c r="B315" s="254"/>
      <c r="C315" s="255"/>
      <c r="D315" s="228" t="s">
        <v>155</v>
      </c>
      <c r="E315" s="256" t="s">
        <v>19</v>
      </c>
      <c r="F315" s="257" t="s">
        <v>158</v>
      </c>
      <c r="G315" s="255"/>
      <c r="H315" s="258">
        <v>7.975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4" t="s">
        <v>155</v>
      </c>
      <c r="AU315" s="264" t="s">
        <v>81</v>
      </c>
      <c r="AV315" s="15" t="s">
        <v>151</v>
      </c>
      <c r="AW315" s="15" t="s">
        <v>34</v>
      </c>
      <c r="AX315" s="15" t="s">
        <v>79</v>
      </c>
      <c r="AY315" s="264" t="s">
        <v>144</v>
      </c>
    </row>
    <row r="316" spans="1:65" s="2" customFormat="1" ht="14.4" customHeight="1">
      <c r="A316" s="40"/>
      <c r="B316" s="41"/>
      <c r="C316" s="215" t="s">
        <v>491</v>
      </c>
      <c r="D316" s="215" t="s">
        <v>146</v>
      </c>
      <c r="E316" s="216" t="s">
        <v>1508</v>
      </c>
      <c r="F316" s="217" t="s">
        <v>1509</v>
      </c>
      <c r="G316" s="218" t="s">
        <v>161</v>
      </c>
      <c r="H316" s="219">
        <v>1071</v>
      </c>
      <c r="I316" s="220"/>
      <c r="J316" s="221">
        <f>ROUND(I316*H316,2)</f>
        <v>0</v>
      </c>
      <c r="K316" s="217" t="s">
        <v>19</v>
      </c>
      <c r="L316" s="46"/>
      <c r="M316" s="222" t="s">
        <v>19</v>
      </c>
      <c r="N316" s="223" t="s">
        <v>43</v>
      </c>
      <c r="O316" s="86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6" t="s">
        <v>151</v>
      </c>
      <c r="AT316" s="226" t="s">
        <v>146</v>
      </c>
      <c r="AU316" s="226" t="s">
        <v>81</v>
      </c>
      <c r="AY316" s="19" t="s">
        <v>144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19" t="s">
        <v>79</v>
      </c>
      <c r="BK316" s="227">
        <f>ROUND(I316*H316,2)</f>
        <v>0</v>
      </c>
      <c r="BL316" s="19" t="s">
        <v>151</v>
      </c>
      <c r="BM316" s="226" t="s">
        <v>1510</v>
      </c>
    </row>
    <row r="317" spans="1:47" s="2" customFormat="1" ht="12">
      <c r="A317" s="40"/>
      <c r="B317" s="41"/>
      <c r="C317" s="42"/>
      <c r="D317" s="228" t="s">
        <v>153</v>
      </c>
      <c r="E317" s="42"/>
      <c r="F317" s="229" t="s">
        <v>1511</v>
      </c>
      <c r="G317" s="42"/>
      <c r="H317" s="42"/>
      <c r="I317" s="230"/>
      <c r="J317" s="42"/>
      <c r="K317" s="42"/>
      <c r="L317" s="46"/>
      <c r="M317" s="231"/>
      <c r="N317" s="232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153</v>
      </c>
      <c r="AU317" s="19" t="s">
        <v>81</v>
      </c>
    </row>
    <row r="318" spans="1:51" s="13" customFormat="1" ht="12">
      <c r="A318" s="13"/>
      <c r="B318" s="233"/>
      <c r="C318" s="234"/>
      <c r="D318" s="228" t="s">
        <v>155</v>
      </c>
      <c r="E318" s="235" t="s">
        <v>19</v>
      </c>
      <c r="F318" s="236" t="s">
        <v>1323</v>
      </c>
      <c r="G318" s="234"/>
      <c r="H318" s="235" t="s">
        <v>19</v>
      </c>
      <c r="I318" s="237"/>
      <c r="J318" s="234"/>
      <c r="K318" s="234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155</v>
      </c>
      <c r="AU318" s="242" t="s">
        <v>81</v>
      </c>
      <c r="AV318" s="13" t="s">
        <v>79</v>
      </c>
      <c r="AW318" s="13" t="s">
        <v>34</v>
      </c>
      <c r="AX318" s="13" t="s">
        <v>72</v>
      </c>
      <c r="AY318" s="242" t="s">
        <v>144</v>
      </c>
    </row>
    <row r="319" spans="1:51" s="13" customFormat="1" ht="12">
      <c r="A319" s="13"/>
      <c r="B319" s="233"/>
      <c r="C319" s="234"/>
      <c r="D319" s="228" t="s">
        <v>155</v>
      </c>
      <c r="E319" s="235" t="s">
        <v>19</v>
      </c>
      <c r="F319" s="236" t="s">
        <v>1473</v>
      </c>
      <c r="G319" s="234"/>
      <c r="H319" s="235" t="s">
        <v>19</v>
      </c>
      <c r="I319" s="237"/>
      <c r="J319" s="234"/>
      <c r="K319" s="234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155</v>
      </c>
      <c r="AU319" s="242" t="s">
        <v>81</v>
      </c>
      <c r="AV319" s="13" t="s">
        <v>79</v>
      </c>
      <c r="AW319" s="13" t="s">
        <v>34</v>
      </c>
      <c r="AX319" s="13" t="s">
        <v>72</v>
      </c>
      <c r="AY319" s="242" t="s">
        <v>144</v>
      </c>
    </row>
    <row r="320" spans="1:51" s="14" customFormat="1" ht="12">
      <c r="A320" s="14"/>
      <c r="B320" s="243"/>
      <c r="C320" s="244"/>
      <c r="D320" s="228" t="s">
        <v>155</v>
      </c>
      <c r="E320" s="245" t="s">
        <v>19</v>
      </c>
      <c r="F320" s="246" t="s">
        <v>1512</v>
      </c>
      <c r="G320" s="244"/>
      <c r="H320" s="247">
        <v>285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155</v>
      </c>
      <c r="AU320" s="253" t="s">
        <v>81</v>
      </c>
      <c r="AV320" s="14" t="s">
        <v>81</v>
      </c>
      <c r="AW320" s="14" t="s">
        <v>34</v>
      </c>
      <c r="AX320" s="14" t="s">
        <v>72</v>
      </c>
      <c r="AY320" s="253" t="s">
        <v>144</v>
      </c>
    </row>
    <row r="321" spans="1:51" s="13" customFormat="1" ht="12">
      <c r="A321" s="13"/>
      <c r="B321" s="233"/>
      <c r="C321" s="234"/>
      <c r="D321" s="228" t="s">
        <v>155</v>
      </c>
      <c r="E321" s="235" t="s">
        <v>19</v>
      </c>
      <c r="F321" s="236" t="s">
        <v>1427</v>
      </c>
      <c r="G321" s="234"/>
      <c r="H321" s="235" t="s">
        <v>19</v>
      </c>
      <c r="I321" s="237"/>
      <c r="J321" s="234"/>
      <c r="K321" s="234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155</v>
      </c>
      <c r="AU321" s="242" t="s">
        <v>81</v>
      </c>
      <c r="AV321" s="13" t="s">
        <v>79</v>
      </c>
      <c r="AW321" s="13" t="s">
        <v>34</v>
      </c>
      <c r="AX321" s="13" t="s">
        <v>72</v>
      </c>
      <c r="AY321" s="242" t="s">
        <v>144</v>
      </c>
    </row>
    <row r="322" spans="1:51" s="14" customFormat="1" ht="12">
      <c r="A322" s="14"/>
      <c r="B322" s="243"/>
      <c r="C322" s="244"/>
      <c r="D322" s="228" t="s">
        <v>155</v>
      </c>
      <c r="E322" s="245" t="s">
        <v>19</v>
      </c>
      <c r="F322" s="246" t="s">
        <v>1513</v>
      </c>
      <c r="G322" s="244"/>
      <c r="H322" s="247">
        <v>148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155</v>
      </c>
      <c r="AU322" s="253" t="s">
        <v>81</v>
      </c>
      <c r="AV322" s="14" t="s">
        <v>81</v>
      </c>
      <c r="AW322" s="14" t="s">
        <v>34</v>
      </c>
      <c r="AX322" s="14" t="s">
        <v>72</v>
      </c>
      <c r="AY322" s="253" t="s">
        <v>144</v>
      </c>
    </row>
    <row r="323" spans="1:51" s="13" customFormat="1" ht="12">
      <c r="A323" s="13"/>
      <c r="B323" s="233"/>
      <c r="C323" s="234"/>
      <c r="D323" s="228" t="s">
        <v>155</v>
      </c>
      <c r="E323" s="235" t="s">
        <v>19</v>
      </c>
      <c r="F323" s="236" t="s">
        <v>1475</v>
      </c>
      <c r="G323" s="234"/>
      <c r="H323" s="235" t="s">
        <v>19</v>
      </c>
      <c r="I323" s="237"/>
      <c r="J323" s="234"/>
      <c r="K323" s="234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155</v>
      </c>
      <c r="AU323" s="242" t="s">
        <v>81</v>
      </c>
      <c r="AV323" s="13" t="s">
        <v>79</v>
      </c>
      <c r="AW323" s="13" t="s">
        <v>34</v>
      </c>
      <c r="AX323" s="13" t="s">
        <v>72</v>
      </c>
      <c r="AY323" s="242" t="s">
        <v>144</v>
      </c>
    </row>
    <row r="324" spans="1:51" s="14" customFormat="1" ht="12">
      <c r="A324" s="14"/>
      <c r="B324" s="243"/>
      <c r="C324" s="244"/>
      <c r="D324" s="228" t="s">
        <v>155</v>
      </c>
      <c r="E324" s="245" t="s">
        <v>19</v>
      </c>
      <c r="F324" s="246" t="s">
        <v>1514</v>
      </c>
      <c r="G324" s="244"/>
      <c r="H324" s="247">
        <v>638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155</v>
      </c>
      <c r="AU324" s="253" t="s">
        <v>81</v>
      </c>
      <c r="AV324" s="14" t="s">
        <v>81</v>
      </c>
      <c r="AW324" s="14" t="s">
        <v>34</v>
      </c>
      <c r="AX324" s="14" t="s">
        <v>72</v>
      </c>
      <c r="AY324" s="253" t="s">
        <v>144</v>
      </c>
    </row>
    <row r="325" spans="1:51" s="15" customFormat="1" ht="12">
      <c r="A325" s="15"/>
      <c r="B325" s="254"/>
      <c r="C325" s="255"/>
      <c r="D325" s="228" t="s">
        <v>155</v>
      </c>
      <c r="E325" s="256" t="s">
        <v>19</v>
      </c>
      <c r="F325" s="257" t="s">
        <v>158</v>
      </c>
      <c r="G325" s="255"/>
      <c r="H325" s="258">
        <v>1071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4" t="s">
        <v>155</v>
      </c>
      <c r="AU325" s="264" t="s">
        <v>81</v>
      </c>
      <c r="AV325" s="15" t="s">
        <v>151</v>
      </c>
      <c r="AW325" s="15" t="s">
        <v>34</v>
      </c>
      <c r="AX325" s="15" t="s">
        <v>79</v>
      </c>
      <c r="AY325" s="264" t="s">
        <v>144</v>
      </c>
    </row>
    <row r="326" spans="1:65" s="2" customFormat="1" ht="14.4" customHeight="1">
      <c r="A326" s="40"/>
      <c r="B326" s="41"/>
      <c r="C326" s="277" t="s">
        <v>499</v>
      </c>
      <c r="D326" s="277" t="s">
        <v>492</v>
      </c>
      <c r="E326" s="278" t="s">
        <v>1515</v>
      </c>
      <c r="F326" s="279" t="s">
        <v>1516</v>
      </c>
      <c r="G326" s="280" t="s">
        <v>161</v>
      </c>
      <c r="H326" s="281">
        <v>1071</v>
      </c>
      <c r="I326" s="282"/>
      <c r="J326" s="283">
        <f>ROUND(I326*H326,2)</f>
        <v>0</v>
      </c>
      <c r="K326" s="279" t="s">
        <v>19</v>
      </c>
      <c r="L326" s="284"/>
      <c r="M326" s="285" t="s">
        <v>19</v>
      </c>
      <c r="N326" s="286" t="s">
        <v>43</v>
      </c>
      <c r="O326" s="86"/>
      <c r="P326" s="224">
        <f>O326*H326</f>
        <v>0</v>
      </c>
      <c r="Q326" s="224">
        <v>0.001</v>
      </c>
      <c r="R326" s="224">
        <f>Q326*H326</f>
        <v>1.071</v>
      </c>
      <c r="S326" s="224">
        <v>0</v>
      </c>
      <c r="T326" s="225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6" t="s">
        <v>197</v>
      </c>
      <c r="AT326" s="226" t="s">
        <v>492</v>
      </c>
      <c r="AU326" s="226" t="s">
        <v>81</v>
      </c>
      <c r="AY326" s="19" t="s">
        <v>144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19" t="s">
        <v>79</v>
      </c>
      <c r="BK326" s="227">
        <f>ROUND(I326*H326,2)</f>
        <v>0</v>
      </c>
      <c r="BL326" s="19" t="s">
        <v>151</v>
      </c>
      <c r="BM326" s="226" t="s">
        <v>1517</v>
      </c>
    </row>
    <row r="327" spans="1:47" s="2" customFormat="1" ht="12">
      <c r="A327" s="40"/>
      <c r="B327" s="41"/>
      <c r="C327" s="42"/>
      <c r="D327" s="228" t="s">
        <v>153</v>
      </c>
      <c r="E327" s="42"/>
      <c r="F327" s="229" t="s">
        <v>1518</v>
      </c>
      <c r="G327" s="42"/>
      <c r="H327" s="42"/>
      <c r="I327" s="230"/>
      <c r="J327" s="42"/>
      <c r="K327" s="42"/>
      <c r="L327" s="46"/>
      <c r="M327" s="231"/>
      <c r="N327" s="232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153</v>
      </c>
      <c r="AU327" s="19" t="s">
        <v>81</v>
      </c>
    </row>
    <row r="328" spans="1:51" s="13" customFormat="1" ht="12">
      <c r="A328" s="13"/>
      <c r="B328" s="233"/>
      <c r="C328" s="234"/>
      <c r="D328" s="228" t="s">
        <v>155</v>
      </c>
      <c r="E328" s="235" t="s">
        <v>19</v>
      </c>
      <c r="F328" s="236" t="s">
        <v>1519</v>
      </c>
      <c r="G328" s="234"/>
      <c r="H328" s="235" t="s">
        <v>19</v>
      </c>
      <c r="I328" s="237"/>
      <c r="J328" s="234"/>
      <c r="K328" s="234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155</v>
      </c>
      <c r="AU328" s="242" t="s">
        <v>81</v>
      </c>
      <c r="AV328" s="13" t="s">
        <v>79</v>
      </c>
      <c r="AW328" s="13" t="s">
        <v>34</v>
      </c>
      <c r="AX328" s="13" t="s">
        <v>72</v>
      </c>
      <c r="AY328" s="242" t="s">
        <v>144</v>
      </c>
    </row>
    <row r="329" spans="1:51" s="14" customFormat="1" ht="12">
      <c r="A329" s="14"/>
      <c r="B329" s="243"/>
      <c r="C329" s="244"/>
      <c r="D329" s="228" t="s">
        <v>155</v>
      </c>
      <c r="E329" s="245" t="s">
        <v>19</v>
      </c>
      <c r="F329" s="246" t="s">
        <v>1520</v>
      </c>
      <c r="G329" s="244"/>
      <c r="H329" s="247">
        <v>1071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155</v>
      </c>
      <c r="AU329" s="253" t="s">
        <v>81</v>
      </c>
      <c r="AV329" s="14" t="s">
        <v>81</v>
      </c>
      <c r="AW329" s="14" t="s">
        <v>34</v>
      </c>
      <c r="AX329" s="14" t="s">
        <v>72</v>
      </c>
      <c r="AY329" s="253" t="s">
        <v>144</v>
      </c>
    </row>
    <row r="330" spans="1:51" s="15" customFormat="1" ht="12">
      <c r="A330" s="15"/>
      <c r="B330" s="254"/>
      <c r="C330" s="255"/>
      <c r="D330" s="228" t="s">
        <v>155</v>
      </c>
      <c r="E330" s="256" t="s">
        <v>19</v>
      </c>
      <c r="F330" s="257" t="s">
        <v>158</v>
      </c>
      <c r="G330" s="255"/>
      <c r="H330" s="258">
        <v>1071</v>
      </c>
      <c r="I330" s="259"/>
      <c r="J330" s="255"/>
      <c r="K330" s="255"/>
      <c r="L330" s="260"/>
      <c r="M330" s="261"/>
      <c r="N330" s="262"/>
      <c r="O330" s="262"/>
      <c r="P330" s="262"/>
      <c r="Q330" s="262"/>
      <c r="R330" s="262"/>
      <c r="S330" s="262"/>
      <c r="T330" s="263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64" t="s">
        <v>155</v>
      </c>
      <c r="AU330" s="264" t="s">
        <v>81</v>
      </c>
      <c r="AV330" s="15" t="s">
        <v>151</v>
      </c>
      <c r="AW330" s="15" t="s">
        <v>34</v>
      </c>
      <c r="AX330" s="15" t="s">
        <v>79</v>
      </c>
      <c r="AY330" s="264" t="s">
        <v>144</v>
      </c>
    </row>
    <row r="331" spans="1:65" s="2" customFormat="1" ht="14.4" customHeight="1">
      <c r="A331" s="40"/>
      <c r="B331" s="41"/>
      <c r="C331" s="215" t="s">
        <v>508</v>
      </c>
      <c r="D331" s="215" t="s">
        <v>146</v>
      </c>
      <c r="E331" s="216" t="s">
        <v>1521</v>
      </c>
      <c r="F331" s="217" t="s">
        <v>1522</v>
      </c>
      <c r="G331" s="218" t="s">
        <v>236</v>
      </c>
      <c r="H331" s="219">
        <v>9.74</v>
      </c>
      <c r="I331" s="220"/>
      <c r="J331" s="221">
        <f>ROUND(I331*H331,2)</f>
        <v>0</v>
      </c>
      <c r="K331" s="217" t="s">
        <v>150</v>
      </c>
      <c r="L331" s="46"/>
      <c r="M331" s="222" t="s">
        <v>19</v>
      </c>
      <c r="N331" s="223" t="s">
        <v>43</v>
      </c>
      <c r="O331" s="86"/>
      <c r="P331" s="224">
        <f>O331*H331</f>
        <v>0</v>
      </c>
      <c r="Q331" s="224">
        <v>0</v>
      </c>
      <c r="R331" s="224">
        <f>Q331*H331</f>
        <v>0</v>
      </c>
      <c r="S331" s="224">
        <v>0</v>
      </c>
      <c r="T331" s="225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6" t="s">
        <v>151</v>
      </c>
      <c r="AT331" s="226" t="s">
        <v>146</v>
      </c>
      <c r="AU331" s="226" t="s">
        <v>81</v>
      </c>
      <c r="AY331" s="19" t="s">
        <v>144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19" t="s">
        <v>79</v>
      </c>
      <c r="BK331" s="227">
        <f>ROUND(I331*H331,2)</f>
        <v>0</v>
      </c>
      <c r="BL331" s="19" t="s">
        <v>151</v>
      </c>
      <c r="BM331" s="226" t="s">
        <v>1523</v>
      </c>
    </row>
    <row r="332" spans="1:47" s="2" customFormat="1" ht="12">
      <c r="A332" s="40"/>
      <c r="B332" s="41"/>
      <c r="C332" s="42"/>
      <c r="D332" s="228" t="s">
        <v>153</v>
      </c>
      <c r="E332" s="42"/>
      <c r="F332" s="229" t="s">
        <v>1524</v>
      </c>
      <c r="G332" s="42"/>
      <c r="H332" s="42"/>
      <c r="I332" s="230"/>
      <c r="J332" s="42"/>
      <c r="K332" s="42"/>
      <c r="L332" s="46"/>
      <c r="M332" s="231"/>
      <c r="N332" s="232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153</v>
      </c>
      <c r="AU332" s="19" t="s">
        <v>81</v>
      </c>
    </row>
    <row r="333" spans="1:51" s="13" customFormat="1" ht="12">
      <c r="A333" s="13"/>
      <c r="B333" s="233"/>
      <c r="C333" s="234"/>
      <c r="D333" s="228" t="s">
        <v>155</v>
      </c>
      <c r="E333" s="235" t="s">
        <v>19</v>
      </c>
      <c r="F333" s="236" t="s">
        <v>1323</v>
      </c>
      <c r="G333" s="234"/>
      <c r="H333" s="235" t="s">
        <v>19</v>
      </c>
      <c r="I333" s="237"/>
      <c r="J333" s="234"/>
      <c r="K333" s="234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155</v>
      </c>
      <c r="AU333" s="242" t="s">
        <v>81</v>
      </c>
      <c r="AV333" s="13" t="s">
        <v>79</v>
      </c>
      <c r="AW333" s="13" t="s">
        <v>34</v>
      </c>
      <c r="AX333" s="13" t="s">
        <v>72</v>
      </c>
      <c r="AY333" s="242" t="s">
        <v>144</v>
      </c>
    </row>
    <row r="334" spans="1:51" s="13" customFormat="1" ht="12">
      <c r="A334" s="13"/>
      <c r="B334" s="233"/>
      <c r="C334" s="234"/>
      <c r="D334" s="228" t="s">
        <v>155</v>
      </c>
      <c r="E334" s="235" t="s">
        <v>19</v>
      </c>
      <c r="F334" s="236" t="s">
        <v>1525</v>
      </c>
      <c r="G334" s="234"/>
      <c r="H334" s="235" t="s">
        <v>19</v>
      </c>
      <c r="I334" s="237"/>
      <c r="J334" s="234"/>
      <c r="K334" s="234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155</v>
      </c>
      <c r="AU334" s="242" t="s">
        <v>81</v>
      </c>
      <c r="AV334" s="13" t="s">
        <v>79</v>
      </c>
      <c r="AW334" s="13" t="s">
        <v>34</v>
      </c>
      <c r="AX334" s="13" t="s">
        <v>72</v>
      </c>
      <c r="AY334" s="242" t="s">
        <v>144</v>
      </c>
    </row>
    <row r="335" spans="1:51" s="14" customFormat="1" ht="12">
      <c r="A335" s="14"/>
      <c r="B335" s="243"/>
      <c r="C335" s="244"/>
      <c r="D335" s="228" t="s">
        <v>155</v>
      </c>
      <c r="E335" s="245" t="s">
        <v>19</v>
      </c>
      <c r="F335" s="246" t="s">
        <v>1526</v>
      </c>
      <c r="G335" s="244"/>
      <c r="H335" s="247">
        <v>3.7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155</v>
      </c>
      <c r="AU335" s="253" t="s">
        <v>81</v>
      </c>
      <c r="AV335" s="14" t="s">
        <v>81</v>
      </c>
      <c r="AW335" s="14" t="s">
        <v>34</v>
      </c>
      <c r="AX335" s="14" t="s">
        <v>72</v>
      </c>
      <c r="AY335" s="253" t="s">
        <v>144</v>
      </c>
    </row>
    <row r="336" spans="1:51" s="14" customFormat="1" ht="12">
      <c r="A336" s="14"/>
      <c r="B336" s="243"/>
      <c r="C336" s="244"/>
      <c r="D336" s="228" t="s">
        <v>155</v>
      </c>
      <c r="E336" s="245" t="s">
        <v>19</v>
      </c>
      <c r="F336" s="246" t="s">
        <v>1527</v>
      </c>
      <c r="G336" s="244"/>
      <c r="H336" s="247">
        <v>2.85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155</v>
      </c>
      <c r="AU336" s="253" t="s">
        <v>81</v>
      </c>
      <c r="AV336" s="14" t="s">
        <v>81</v>
      </c>
      <c r="AW336" s="14" t="s">
        <v>34</v>
      </c>
      <c r="AX336" s="14" t="s">
        <v>72</v>
      </c>
      <c r="AY336" s="253" t="s">
        <v>144</v>
      </c>
    </row>
    <row r="337" spans="1:51" s="13" customFormat="1" ht="12">
      <c r="A337" s="13"/>
      <c r="B337" s="233"/>
      <c r="C337" s="234"/>
      <c r="D337" s="228" t="s">
        <v>155</v>
      </c>
      <c r="E337" s="235" t="s">
        <v>19</v>
      </c>
      <c r="F337" s="236" t="s">
        <v>1528</v>
      </c>
      <c r="G337" s="234"/>
      <c r="H337" s="235" t="s">
        <v>19</v>
      </c>
      <c r="I337" s="237"/>
      <c r="J337" s="234"/>
      <c r="K337" s="234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155</v>
      </c>
      <c r="AU337" s="242" t="s">
        <v>81</v>
      </c>
      <c r="AV337" s="13" t="s">
        <v>79</v>
      </c>
      <c r="AW337" s="13" t="s">
        <v>34</v>
      </c>
      <c r="AX337" s="13" t="s">
        <v>72</v>
      </c>
      <c r="AY337" s="242" t="s">
        <v>144</v>
      </c>
    </row>
    <row r="338" spans="1:51" s="14" customFormat="1" ht="12">
      <c r="A338" s="14"/>
      <c r="B338" s="243"/>
      <c r="C338" s="244"/>
      <c r="D338" s="228" t="s">
        <v>155</v>
      </c>
      <c r="E338" s="245" t="s">
        <v>19</v>
      </c>
      <c r="F338" s="246" t="s">
        <v>1529</v>
      </c>
      <c r="G338" s="244"/>
      <c r="H338" s="247">
        <v>3.19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155</v>
      </c>
      <c r="AU338" s="253" t="s">
        <v>81</v>
      </c>
      <c r="AV338" s="14" t="s">
        <v>81</v>
      </c>
      <c r="AW338" s="14" t="s">
        <v>34</v>
      </c>
      <c r="AX338" s="14" t="s">
        <v>72</v>
      </c>
      <c r="AY338" s="253" t="s">
        <v>144</v>
      </c>
    </row>
    <row r="339" spans="1:51" s="15" customFormat="1" ht="12">
      <c r="A339" s="15"/>
      <c r="B339" s="254"/>
      <c r="C339" s="255"/>
      <c r="D339" s="228" t="s">
        <v>155</v>
      </c>
      <c r="E339" s="256" t="s">
        <v>19</v>
      </c>
      <c r="F339" s="257" t="s">
        <v>158</v>
      </c>
      <c r="G339" s="255"/>
      <c r="H339" s="258">
        <v>9.74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4" t="s">
        <v>155</v>
      </c>
      <c r="AU339" s="264" t="s">
        <v>81</v>
      </c>
      <c r="AV339" s="15" t="s">
        <v>151</v>
      </c>
      <c r="AW339" s="15" t="s">
        <v>34</v>
      </c>
      <c r="AX339" s="15" t="s">
        <v>79</v>
      </c>
      <c r="AY339" s="264" t="s">
        <v>144</v>
      </c>
    </row>
    <row r="340" spans="1:65" s="2" customFormat="1" ht="14.4" customHeight="1">
      <c r="A340" s="40"/>
      <c r="B340" s="41"/>
      <c r="C340" s="215" t="s">
        <v>518</v>
      </c>
      <c r="D340" s="215" t="s">
        <v>146</v>
      </c>
      <c r="E340" s="216" t="s">
        <v>1530</v>
      </c>
      <c r="F340" s="217" t="s">
        <v>1531</v>
      </c>
      <c r="G340" s="218" t="s">
        <v>236</v>
      </c>
      <c r="H340" s="219">
        <v>9.74</v>
      </c>
      <c r="I340" s="220"/>
      <c r="J340" s="221">
        <f>ROUND(I340*H340,2)</f>
        <v>0</v>
      </c>
      <c r="K340" s="217" t="s">
        <v>150</v>
      </c>
      <c r="L340" s="46"/>
      <c r="M340" s="222" t="s">
        <v>19</v>
      </c>
      <c r="N340" s="223" t="s">
        <v>43</v>
      </c>
      <c r="O340" s="86"/>
      <c r="P340" s="224">
        <f>O340*H340</f>
        <v>0</v>
      </c>
      <c r="Q340" s="224">
        <v>0</v>
      </c>
      <c r="R340" s="224">
        <f>Q340*H340</f>
        <v>0</v>
      </c>
      <c r="S340" s="224">
        <v>0</v>
      </c>
      <c r="T340" s="225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6" t="s">
        <v>151</v>
      </c>
      <c r="AT340" s="226" t="s">
        <v>146</v>
      </c>
      <c r="AU340" s="226" t="s">
        <v>81</v>
      </c>
      <c r="AY340" s="19" t="s">
        <v>144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19" t="s">
        <v>79</v>
      </c>
      <c r="BK340" s="227">
        <f>ROUND(I340*H340,2)</f>
        <v>0</v>
      </c>
      <c r="BL340" s="19" t="s">
        <v>151</v>
      </c>
      <c r="BM340" s="226" t="s">
        <v>1532</v>
      </c>
    </row>
    <row r="341" spans="1:47" s="2" customFormat="1" ht="12">
      <c r="A341" s="40"/>
      <c r="B341" s="41"/>
      <c r="C341" s="42"/>
      <c r="D341" s="228" t="s">
        <v>153</v>
      </c>
      <c r="E341" s="42"/>
      <c r="F341" s="229" t="s">
        <v>1533</v>
      </c>
      <c r="G341" s="42"/>
      <c r="H341" s="42"/>
      <c r="I341" s="230"/>
      <c r="J341" s="42"/>
      <c r="K341" s="42"/>
      <c r="L341" s="46"/>
      <c r="M341" s="231"/>
      <c r="N341" s="232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153</v>
      </c>
      <c r="AU341" s="19" t="s">
        <v>81</v>
      </c>
    </row>
    <row r="342" spans="1:51" s="13" customFormat="1" ht="12">
      <c r="A342" s="13"/>
      <c r="B342" s="233"/>
      <c r="C342" s="234"/>
      <c r="D342" s="228" t="s">
        <v>155</v>
      </c>
      <c r="E342" s="235" t="s">
        <v>19</v>
      </c>
      <c r="F342" s="236" t="s">
        <v>1534</v>
      </c>
      <c r="G342" s="234"/>
      <c r="H342" s="235" t="s">
        <v>19</v>
      </c>
      <c r="I342" s="237"/>
      <c r="J342" s="234"/>
      <c r="K342" s="234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155</v>
      </c>
      <c r="AU342" s="242" t="s">
        <v>81</v>
      </c>
      <c r="AV342" s="13" t="s">
        <v>79</v>
      </c>
      <c r="AW342" s="13" t="s">
        <v>34</v>
      </c>
      <c r="AX342" s="13" t="s">
        <v>72</v>
      </c>
      <c r="AY342" s="242" t="s">
        <v>144</v>
      </c>
    </row>
    <row r="343" spans="1:51" s="14" customFormat="1" ht="12">
      <c r="A343" s="14"/>
      <c r="B343" s="243"/>
      <c r="C343" s="244"/>
      <c r="D343" s="228" t="s">
        <v>155</v>
      </c>
      <c r="E343" s="245" t="s">
        <v>19</v>
      </c>
      <c r="F343" s="246" t="s">
        <v>1535</v>
      </c>
      <c r="G343" s="244"/>
      <c r="H343" s="247">
        <v>9.74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155</v>
      </c>
      <c r="AU343" s="253" t="s">
        <v>81</v>
      </c>
      <c r="AV343" s="14" t="s">
        <v>81</v>
      </c>
      <c r="AW343" s="14" t="s">
        <v>34</v>
      </c>
      <c r="AX343" s="14" t="s">
        <v>72</v>
      </c>
      <c r="AY343" s="253" t="s">
        <v>144</v>
      </c>
    </row>
    <row r="344" spans="1:51" s="15" customFormat="1" ht="12">
      <c r="A344" s="15"/>
      <c r="B344" s="254"/>
      <c r="C344" s="255"/>
      <c r="D344" s="228" t="s">
        <v>155</v>
      </c>
      <c r="E344" s="256" t="s">
        <v>19</v>
      </c>
      <c r="F344" s="257" t="s">
        <v>158</v>
      </c>
      <c r="G344" s="255"/>
      <c r="H344" s="258">
        <v>9.74</v>
      </c>
      <c r="I344" s="259"/>
      <c r="J344" s="255"/>
      <c r="K344" s="255"/>
      <c r="L344" s="260"/>
      <c r="M344" s="261"/>
      <c r="N344" s="262"/>
      <c r="O344" s="262"/>
      <c r="P344" s="262"/>
      <c r="Q344" s="262"/>
      <c r="R344" s="262"/>
      <c r="S344" s="262"/>
      <c r="T344" s="263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4" t="s">
        <v>155</v>
      </c>
      <c r="AU344" s="264" t="s">
        <v>81</v>
      </c>
      <c r="AV344" s="15" t="s">
        <v>151</v>
      </c>
      <c r="AW344" s="15" t="s">
        <v>34</v>
      </c>
      <c r="AX344" s="15" t="s">
        <v>79</v>
      </c>
      <c r="AY344" s="264" t="s">
        <v>144</v>
      </c>
    </row>
    <row r="345" spans="1:65" s="2" customFormat="1" ht="14.4" customHeight="1">
      <c r="A345" s="40"/>
      <c r="B345" s="41"/>
      <c r="C345" s="277" t="s">
        <v>525</v>
      </c>
      <c r="D345" s="277" t="s">
        <v>492</v>
      </c>
      <c r="E345" s="278" t="s">
        <v>1536</v>
      </c>
      <c r="F345" s="279" t="s">
        <v>1537</v>
      </c>
      <c r="G345" s="280" t="s">
        <v>236</v>
      </c>
      <c r="H345" s="281">
        <v>9.74</v>
      </c>
      <c r="I345" s="282"/>
      <c r="J345" s="283">
        <f>ROUND(I345*H345,2)</f>
        <v>0</v>
      </c>
      <c r="K345" s="279" t="s">
        <v>150</v>
      </c>
      <c r="L345" s="284"/>
      <c r="M345" s="285" t="s">
        <v>19</v>
      </c>
      <c r="N345" s="286" t="s">
        <v>43</v>
      </c>
      <c r="O345" s="86"/>
      <c r="P345" s="224">
        <f>O345*H345</f>
        <v>0</v>
      </c>
      <c r="Q345" s="224">
        <v>0</v>
      </c>
      <c r="R345" s="224">
        <f>Q345*H345</f>
        <v>0</v>
      </c>
      <c r="S345" s="224">
        <v>0</v>
      </c>
      <c r="T345" s="225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6" t="s">
        <v>197</v>
      </c>
      <c r="AT345" s="226" t="s">
        <v>492</v>
      </c>
      <c r="AU345" s="226" t="s">
        <v>81</v>
      </c>
      <c r="AY345" s="19" t="s">
        <v>144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19" t="s">
        <v>79</v>
      </c>
      <c r="BK345" s="227">
        <f>ROUND(I345*H345,2)</f>
        <v>0</v>
      </c>
      <c r="BL345" s="19" t="s">
        <v>151</v>
      </c>
      <c r="BM345" s="226" t="s">
        <v>1538</v>
      </c>
    </row>
    <row r="346" spans="1:47" s="2" customFormat="1" ht="12">
      <c r="A346" s="40"/>
      <c r="B346" s="41"/>
      <c r="C346" s="42"/>
      <c r="D346" s="228" t="s">
        <v>153</v>
      </c>
      <c r="E346" s="42"/>
      <c r="F346" s="229" t="s">
        <v>1537</v>
      </c>
      <c r="G346" s="42"/>
      <c r="H346" s="42"/>
      <c r="I346" s="230"/>
      <c r="J346" s="42"/>
      <c r="K346" s="42"/>
      <c r="L346" s="46"/>
      <c r="M346" s="231"/>
      <c r="N346" s="232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153</v>
      </c>
      <c r="AU346" s="19" t="s">
        <v>81</v>
      </c>
    </row>
    <row r="347" spans="1:51" s="13" customFormat="1" ht="12">
      <c r="A347" s="13"/>
      <c r="B347" s="233"/>
      <c r="C347" s="234"/>
      <c r="D347" s="228" t="s">
        <v>155</v>
      </c>
      <c r="E347" s="235" t="s">
        <v>19</v>
      </c>
      <c r="F347" s="236" t="s">
        <v>1539</v>
      </c>
      <c r="G347" s="234"/>
      <c r="H347" s="235" t="s">
        <v>19</v>
      </c>
      <c r="I347" s="237"/>
      <c r="J347" s="234"/>
      <c r="K347" s="234"/>
      <c r="L347" s="238"/>
      <c r="M347" s="239"/>
      <c r="N347" s="240"/>
      <c r="O347" s="240"/>
      <c r="P347" s="240"/>
      <c r="Q347" s="240"/>
      <c r="R347" s="240"/>
      <c r="S347" s="240"/>
      <c r="T347" s="24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2" t="s">
        <v>155</v>
      </c>
      <c r="AU347" s="242" t="s">
        <v>81</v>
      </c>
      <c r="AV347" s="13" t="s">
        <v>79</v>
      </c>
      <c r="AW347" s="13" t="s">
        <v>34</v>
      </c>
      <c r="AX347" s="13" t="s">
        <v>72</v>
      </c>
      <c r="AY347" s="242" t="s">
        <v>144</v>
      </c>
    </row>
    <row r="348" spans="1:51" s="14" customFormat="1" ht="12">
      <c r="A348" s="14"/>
      <c r="B348" s="243"/>
      <c r="C348" s="244"/>
      <c r="D348" s="228" t="s">
        <v>155</v>
      </c>
      <c r="E348" s="245" t="s">
        <v>19</v>
      </c>
      <c r="F348" s="246" t="s">
        <v>1535</v>
      </c>
      <c r="G348" s="244"/>
      <c r="H348" s="247">
        <v>9.74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155</v>
      </c>
      <c r="AU348" s="253" t="s">
        <v>81</v>
      </c>
      <c r="AV348" s="14" t="s">
        <v>81</v>
      </c>
      <c r="AW348" s="14" t="s">
        <v>34</v>
      </c>
      <c r="AX348" s="14" t="s">
        <v>72</v>
      </c>
      <c r="AY348" s="253" t="s">
        <v>144</v>
      </c>
    </row>
    <row r="349" spans="1:51" s="15" customFormat="1" ht="12">
      <c r="A349" s="15"/>
      <c r="B349" s="254"/>
      <c r="C349" s="255"/>
      <c r="D349" s="228" t="s">
        <v>155</v>
      </c>
      <c r="E349" s="256" t="s">
        <v>19</v>
      </c>
      <c r="F349" s="257" t="s">
        <v>158</v>
      </c>
      <c r="G349" s="255"/>
      <c r="H349" s="258">
        <v>9.74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4" t="s">
        <v>155</v>
      </c>
      <c r="AU349" s="264" t="s">
        <v>81</v>
      </c>
      <c r="AV349" s="15" t="s">
        <v>151</v>
      </c>
      <c r="AW349" s="15" t="s">
        <v>34</v>
      </c>
      <c r="AX349" s="15" t="s">
        <v>79</v>
      </c>
      <c r="AY349" s="264" t="s">
        <v>144</v>
      </c>
    </row>
    <row r="350" spans="1:63" s="12" customFormat="1" ht="22.8" customHeight="1">
      <c r="A350" s="12"/>
      <c r="B350" s="199"/>
      <c r="C350" s="200"/>
      <c r="D350" s="201" t="s">
        <v>71</v>
      </c>
      <c r="E350" s="213" t="s">
        <v>206</v>
      </c>
      <c r="F350" s="213" t="s">
        <v>1540</v>
      </c>
      <c r="G350" s="200"/>
      <c r="H350" s="200"/>
      <c r="I350" s="203"/>
      <c r="J350" s="214">
        <f>BK350</f>
        <v>0</v>
      </c>
      <c r="K350" s="200"/>
      <c r="L350" s="205"/>
      <c r="M350" s="206"/>
      <c r="N350" s="207"/>
      <c r="O350" s="207"/>
      <c r="P350" s="208">
        <f>P351</f>
        <v>0</v>
      </c>
      <c r="Q350" s="207"/>
      <c r="R350" s="208">
        <f>R351</f>
        <v>0</v>
      </c>
      <c r="S350" s="207"/>
      <c r="T350" s="209">
        <f>T351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0" t="s">
        <v>79</v>
      </c>
      <c r="AT350" s="211" t="s">
        <v>71</v>
      </c>
      <c r="AU350" s="211" t="s">
        <v>79</v>
      </c>
      <c r="AY350" s="210" t="s">
        <v>144</v>
      </c>
      <c r="BK350" s="212">
        <f>BK351</f>
        <v>0</v>
      </c>
    </row>
    <row r="351" spans="1:63" s="12" customFormat="1" ht="20.85" customHeight="1">
      <c r="A351" s="12"/>
      <c r="B351" s="199"/>
      <c r="C351" s="200"/>
      <c r="D351" s="201" t="s">
        <v>71</v>
      </c>
      <c r="E351" s="213" t="s">
        <v>1004</v>
      </c>
      <c r="F351" s="213" t="s">
        <v>1541</v>
      </c>
      <c r="G351" s="200"/>
      <c r="H351" s="200"/>
      <c r="I351" s="203"/>
      <c r="J351" s="214">
        <f>BK351</f>
        <v>0</v>
      </c>
      <c r="K351" s="200"/>
      <c r="L351" s="205"/>
      <c r="M351" s="206"/>
      <c r="N351" s="207"/>
      <c r="O351" s="207"/>
      <c r="P351" s="208">
        <f>SUM(P352:P353)</f>
        <v>0</v>
      </c>
      <c r="Q351" s="207"/>
      <c r="R351" s="208">
        <f>SUM(R352:R353)</f>
        <v>0</v>
      </c>
      <c r="S351" s="207"/>
      <c r="T351" s="209">
        <f>SUM(T352:T353)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10" t="s">
        <v>79</v>
      </c>
      <c r="AT351" s="211" t="s">
        <v>71</v>
      </c>
      <c r="AU351" s="211" t="s">
        <v>81</v>
      </c>
      <c r="AY351" s="210" t="s">
        <v>144</v>
      </c>
      <c r="BK351" s="212">
        <f>SUM(BK352:BK353)</f>
        <v>0</v>
      </c>
    </row>
    <row r="352" spans="1:65" s="2" customFormat="1" ht="14.4" customHeight="1">
      <c r="A352" s="40"/>
      <c r="B352" s="41"/>
      <c r="C352" s="215" t="s">
        <v>538</v>
      </c>
      <c r="D352" s="215" t="s">
        <v>146</v>
      </c>
      <c r="E352" s="216" t="s">
        <v>1542</v>
      </c>
      <c r="F352" s="217" t="s">
        <v>1543</v>
      </c>
      <c r="G352" s="218" t="s">
        <v>457</v>
      </c>
      <c r="H352" s="219">
        <v>13.27</v>
      </c>
      <c r="I352" s="220"/>
      <c r="J352" s="221">
        <f>ROUND(I352*H352,2)</f>
        <v>0</v>
      </c>
      <c r="K352" s="217" t="s">
        <v>150</v>
      </c>
      <c r="L352" s="46"/>
      <c r="M352" s="222" t="s">
        <v>19</v>
      </c>
      <c r="N352" s="223" t="s">
        <v>43</v>
      </c>
      <c r="O352" s="86"/>
      <c r="P352" s="224">
        <f>O352*H352</f>
        <v>0</v>
      </c>
      <c r="Q352" s="224">
        <v>0</v>
      </c>
      <c r="R352" s="224">
        <f>Q352*H352</f>
        <v>0</v>
      </c>
      <c r="S352" s="224">
        <v>0</v>
      </c>
      <c r="T352" s="225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6" t="s">
        <v>151</v>
      </c>
      <c r="AT352" s="226" t="s">
        <v>146</v>
      </c>
      <c r="AU352" s="226" t="s">
        <v>88</v>
      </c>
      <c r="AY352" s="19" t="s">
        <v>144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19" t="s">
        <v>79</v>
      </c>
      <c r="BK352" s="227">
        <f>ROUND(I352*H352,2)</f>
        <v>0</v>
      </c>
      <c r="BL352" s="19" t="s">
        <v>151</v>
      </c>
      <c r="BM352" s="226" t="s">
        <v>1544</v>
      </c>
    </row>
    <row r="353" spans="1:47" s="2" customFormat="1" ht="12">
      <c r="A353" s="40"/>
      <c r="B353" s="41"/>
      <c r="C353" s="42"/>
      <c r="D353" s="228" t="s">
        <v>153</v>
      </c>
      <c r="E353" s="42"/>
      <c r="F353" s="229" t="s">
        <v>1545</v>
      </c>
      <c r="G353" s="42"/>
      <c r="H353" s="42"/>
      <c r="I353" s="230"/>
      <c r="J353" s="42"/>
      <c r="K353" s="42"/>
      <c r="L353" s="46"/>
      <c r="M353" s="231"/>
      <c r="N353" s="232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153</v>
      </c>
      <c r="AU353" s="19" t="s">
        <v>88</v>
      </c>
    </row>
    <row r="354" spans="1:63" s="12" customFormat="1" ht="25.9" customHeight="1">
      <c r="A354" s="12"/>
      <c r="B354" s="199"/>
      <c r="C354" s="200"/>
      <c r="D354" s="201" t="s">
        <v>71</v>
      </c>
      <c r="E354" s="202" t="s">
        <v>1229</v>
      </c>
      <c r="F354" s="202" t="s">
        <v>1546</v>
      </c>
      <c r="G354" s="200"/>
      <c r="H354" s="200"/>
      <c r="I354" s="203"/>
      <c r="J354" s="204">
        <f>BK354</f>
        <v>0</v>
      </c>
      <c r="K354" s="200"/>
      <c r="L354" s="205"/>
      <c r="M354" s="206"/>
      <c r="N354" s="207"/>
      <c r="O354" s="207"/>
      <c r="P354" s="208">
        <f>P355</f>
        <v>0</v>
      </c>
      <c r="Q354" s="207"/>
      <c r="R354" s="208">
        <f>R355</f>
        <v>0.0043</v>
      </c>
      <c r="S354" s="207"/>
      <c r="T354" s="209">
        <f>T355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0" t="s">
        <v>81</v>
      </c>
      <c r="AT354" s="211" t="s">
        <v>71</v>
      </c>
      <c r="AU354" s="211" t="s">
        <v>72</v>
      </c>
      <c r="AY354" s="210" t="s">
        <v>144</v>
      </c>
      <c r="BK354" s="212">
        <f>BK355</f>
        <v>0</v>
      </c>
    </row>
    <row r="355" spans="1:63" s="12" customFormat="1" ht="22.8" customHeight="1">
      <c r="A355" s="12"/>
      <c r="B355" s="199"/>
      <c r="C355" s="200"/>
      <c r="D355" s="201" t="s">
        <v>71</v>
      </c>
      <c r="E355" s="213" t="s">
        <v>1547</v>
      </c>
      <c r="F355" s="213" t="s">
        <v>1548</v>
      </c>
      <c r="G355" s="200"/>
      <c r="H355" s="200"/>
      <c r="I355" s="203"/>
      <c r="J355" s="214">
        <f>BK355</f>
        <v>0</v>
      </c>
      <c r="K355" s="200"/>
      <c r="L355" s="205"/>
      <c r="M355" s="206"/>
      <c r="N355" s="207"/>
      <c r="O355" s="207"/>
      <c r="P355" s="208">
        <f>SUM(P356:P368)</f>
        <v>0</v>
      </c>
      <c r="Q355" s="207"/>
      <c r="R355" s="208">
        <f>SUM(R356:R368)</f>
        <v>0.0043</v>
      </c>
      <c r="S355" s="207"/>
      <c r="T355" s="209">
        <f>SUM(T356:T368)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0" t="s">
        <v>81</v>
      </c>
      <c r="AT355" s="211" t="s">
        <v>71</v>
      </c>
      <c r="AU355" s="211" t="s">
        <v>79</v>
      </c>
      <c r="AY355" s="210" t="s">
        <v>144</v>
      </c>
      <c r="BK355" s="212">
        <f>SUM(BK356:BK368)</f>
        <v>0</v>
      </c>
    </row>
    <row r="356" spans="1:65" s="2" customFormat="1" ht="14.4" customHeight="1">
      <c r="A356" s="40"/>
      <c r="B356" s="41"/>
      <c r="C356" s="215" t="s">
        <v>544</v>
      </c>
      <c r="D356" s="215" t="s">
        <v>146</v>
      </c>
      <c r="E356" s="216" t="s">
        <v>1549</v>
      </c>
      <c r="F356" s="217" t="s">
        <v>1550</v>
      </c>
      <c r="G356" s="218" t="s">
        <v>200</v>
      </c>
      <c r="H356" s="219">
        <v>85.5</v>
      </c>
      <c r="I356" s="220"/>
      <c r="J356" s="221">
        <f>ROUND(I356*H356,2)</f>
        <v>0</v>
      </c>
      <c r="K356" s="217" t="s">
        <v>150</v>
      </c>
      <c r="L356" s="46"/>
      <c r="M356" s="222" t="s">
        <v>19</v>
      </c>
      <c r="N356" s="223" t="s">
        <v>43</v>
      </c>
      <c r="O356" s="86"/>
      <c r="P356" s="224">
        <f>O356*H356</f>
        <v>0</v>
      </c>
      <c r="Q356" s="224">
        <v>0</v>
      </c>
      <c r="R356" s="224">
        <f>Q356*H356</f>
        <v>0</v>
      </c>
      <c r="S356" s="224">
        <v>0</v>
      </c>
      <c r="T356" s="225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6" t="s">
        <v>282</v>
      </c>
      <c r="AT356" s="226" t="s">
        <v>146</v>
      </c>
      <c r="AU356" s="226" t="s">
        <v>81</v>
      </c>
      <c r="AY356" s="19" t="s">
        <v>144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19" t="s">
        <v>79</v>
      </c>
      <c r="BK356" s="227">
        <f>ROUND(I356*H356,2)</f>
        <v>0</v>
      </c>
      <c r="BL356" s="19" t="s">
        <v>282</v>
      </c>
      <c r="BM356" s="226" t="s">
        <v>1551</v>
      </c>
    </row>
    <row r="357" spans="1:47" s="2" customFormat="1" ht="12">
      <c r="A357" s="40"/>
      <c r="B357" s="41"/>
      <c r="C357" s="42"/>
      <c r="D357" s="228" t="s">
        <v>153</v>
      </c>
      <c r="E357" s="42"/>
      <c r="F357" s="229" t="s">
        <v>1552</v>
      </c>
      <c r="G357" s="42"/>
      <c r="H357" s="42"/>
      <c r="I357" s="230"/>
      <c r="J357" s="42"/>
      <c r="K357" s="42"/>
      <c r="L357" s="46"/>
      <c r="M357" s="231"/>
      <c r="N357" s="232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153</v>
      </c>
      <c r="AU357" s="19" t="s">
        <v>81</v>
      </c>
    </row>
    <row r="358" spans="1:51" s="13" customFormat="1" ht="12">
      <c r="A358" s="13"/>
      <c r="B358" s="233"/>
      <c r="C358" s="234"/>
      <c r="D358" s="228" t="s">
        <v>155</v>
      </c>
      <c r="E358" s="235" t="s">
        <v>19</v>
      </c>
      <c r="F358" s="236" t="s">
        <v>1323</v>
      </c>
      <c r="G358" s="234"/>
      <c r="H358" s="235" t="s">
        <v>19</v>
      </c>
      <c r="I358" s="237"/>
      <c r="J358" s="234"/>
      <c r="K358" s="234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155</v>
      </c>
      <c r="AU358" s="242" t="s">
        <v>81</v>
      </c>
      <c r="AV358" s="13" t="s">
        <v>79</v>
      </c>
      <c r="AW358" s="13" t="s">
        <v>34</v>
      </c>
      <c r="AX358" s="13" t="s">
        <v>72</v>
      </c>
      <c r="AY358" s="242" t="s">
        <v>144</v>
      </c>
    </row>
    <row r="359" spans="1:51" s="13" customFormat="1" ht="12">
      <c r="A359" s="13"/>
      <c r="B359" s="233"/>
      <c r="C359" s="234"/>
      <c r="D359" s="228" t="s">
        <v>155</v>
      </c>
      <c r="E359" s="235" t="s">
        <v>19</v>
      </c>
      <c r="F359" s="236" t="s">
        <v>1553</v>
      </c>
      <c r="G359" s="234"/>
      <c r="H359" s="235" t="s">
        <v>19</v>
      </c>
      <c r="I359" s="237"/>
      <c r="J359" s="234"/>
      <c r="K359" s="234"/>
      <c r="L359" s="238"/>
      <c r="M359" s="239"/>
      <c r="N359" s="240"/>
      <c r="O359" s="240"/>
      <c r="P359" s="240"/>
      <c r="Q359" s="240"/>
      <c r="R359" s="240"/>
      <c r="S359" s="240"/>
      <c r="T359" s="24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155</v>
      </c>
      <c r="AU359" s="242" t="s">
        <v>81</v>
      </c>
      <c r="AV359" s="13" t="s">
        <v>79</v>
      </c>
      <c r="AW359" s="13" t="s">
        <v>34</v>
      </c>
      <c r="AX359" s="13" t="s">
        <v>72</v>
      </c>
      <c r="AY359" s="242" t="s">
        <v>144</v>
      </c>
    </row>
    <row r="360" spans="1:51" s="14" customFormat="1" ht="12">
      <c r="A360" s="14"/>
      <c r="B360" s="243"/>
      <c r="C360" s="244"/>
      <c r="D360" s="228" t="s">
        <v>155</v>
      </c>
      <c r="E360" s="245" t="s">
        <v>19</v>
      </c>
      <c r="F360" s="246" t="s">
        <v>1554</v>
      </c>
      <c r="G360" s="244"/>
      <c r="H360" s="247">
        <v>85.5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155</v>
      </c>
      <c r="AU360" s="253" t="s">
        <v>81</v>
      </c>
      <c r="AV360" s="14" t="s">
        <v>81</v>
      </c>
      <c r="AW360" s="14" t="s">
        <v>34</v>
      </c>
      <c r="AX360" s="14" t="s">
        <v>72</v>
      </c>
      <c r="AY360" s="253" t="s">
        <v>144</v>
      </c>
    </row>
    <row r="361" spans="1:51" s="15" customFormat="1" ht="12">
      <c r="A361" s="15"/>
      <c r="B361" s="254"/>
      <c r="C361" s="255"/>
      <c r="D361" s="228" t="s">
        <v>155</v>
      </c>
      <c r="E361" s="256" t="s">
        <v>19</v>
      </c>
      <c r="F361" s="257" t="s">
        <v>158</v>
      </c>
      <c r="G361" s="255"/>
      <c r="H361" s="258">
        <v>85.5</v>
      </c>
      <c r="I361" s="259"/>
      <c r="J361" s="255"/>
      <c r="K361" s="255"/>
      <c r="L361" s="260"/>
      <c r="M361" s="261"/>
      <c r="N361" s="262"/>
      <c r="O361" s="262"/>
      <c r="P361" s="262"/>
      <c r="Q361" s="262"/>
      <c r="R361" s="262"/>
      <c r="S361" s="262"/>
      <c r="T361" s="263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4" t="s">
        <v>155</v>
      </c>
      <c r="AU361" s="264" t="s">
        <v>81</v>
      </c>
      <c r="AV361" s="15" t="s">
        <v>151</v>
      </c>
      <c r="AW361" s="15" t="s">
        <v>34</v>
      </c>
      <c r="AX361" s="15" t="s">
        <v>79</v>
      </c>
      <c r="AY361" s="264" t="s">
        <v>144</v>
      </c>
    </row>
    <row r="362" spans="1:65" s="2" customFormat="1" ht="14.4" customHeight="1">
      <c r="A362" s="40"/>
      <c r="B362" s="41"/>
      <c r="C362" s="277" t="s">
        <v>550</v>
      </c>
      <c r="D362" s="277" t="s">
        <v>492</v>
      </c>
      <c r="E362" s="278" t="s">
        <v>1555</v>
      </c>
      <c r="F362" s="279" t="s">
        <v>1556</v>
      </c>
      <c r="G362" s="280" t="s">
        <v>236</v>
      </c>
      <c r="H362" s="281">
        <v>0.43</v>
      </c>
      <c r="I362" s="282"/>
      <c r="J362" s="283">
        <f>ROUND(I362*H362,2)</f>
        <v>0</v>
      </c>
      <c r="K362" s="279" t="s">
        <v>19</v>
      </c>
      <c r="L362" s="284"/>
      <c r="M362" s="285" t="s">
        <v>19</v>
      </c>
      <c r="N362" s="286" t="s">
        <v>43</v>
      </c>
      <c r="O362" s="86"/>
      <c r="P362" s="224">
        <f>O362*H362</f>
        <v>0</v>
      </c>
      <c r="Q362" s="224">
        <v>0.01</v>
      </c>
      <c r="R362" s="224">
        <f>Q362*H362</f>
        <v>0.0043</v>
      </c>
      <c r="S362" s="224">
        <v>0</v>
      </c>
      <c r="T362" s="225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6" t="s">
        <v>407</v>
      </c>
      <c r="AT362" s="226" t="s">
        <v>492</v>
      </c>
      <c r="AU362" s="226" t="s">
        <v>81</v>
      </c>
      <c r="AY362" s="19" t="s">
        <v>144</v>
      </c>
      <c r="BE362" s="227">
        <f>IF(N362="základní",J362,0)</f>
        <v>0</v>
      </c>
      <c r="BF362" s="227">
        <f>IF(N362="snížená",J362,0)</f>
        <v>0</v>
      </c>
      <c r="BG362" s="227">
        <f>IF(N362="zákl. přenesená",J362,0)</f>
        <v>0</v>
      </c>
      <c r="BH362" s="227">
        <f>IF(N362="sníž. přenesená",J362,0)</f>
        <v>0</v>
      </c>
      <c r="BI362" s="227">
        <f>IF(N362="nulová",J362,0)</f>
        <v>0</v>
      </c>
      <c r="BJ362" s="19" t="s">
        <v>79</v>
      </c>
      <c r="BK362" s="227">
        <f>ROUND(I362*H362,2)</f>
        <v>0</v>
      </c>
      <c r="BL362" s="19" t="s">
        <v>282</v>
      </c>
      <c r="BM362" s="226" t="s">
        <v>1557</v>
      </c>
    </row>
    <row r="363" spans="1:47" s="2" customFormat="1" ht="12">
      <c r="A363" s="40"/>
      <c r="B363" s="41"/>
      <c r="C363" s="42"/>
      <c r="D363" s="228" t="s">
        <v>153</v>
      </c>
      <c r="E363" s="42"/>
      <c r="F363" s="229" t="s">
        <v>1558</v>
      </c>
      <c r="G363" s="42"/>
      <c r="H363" s="42"/>
      <c r="I363" s="230"/>
      <c r="J363" s="42"/>
      <c r="K363" s="42"/>
      <c r="L363" s="46"/>
      <c r="M363" s="231"/>
      <c r="N363" s="232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153</v>
      </c>
      <c r="AU363" s="19" t="s">
        <v>81</v>
      </c>
    </row>
    <row r="364" spans="1:51" s="13" customFormat="1" ht="12">
      <c r="A364" s="13"/>
      <c r="B364" s="233"/>
      <c r="C364" s="234"/>
      <c r="D364" s="228" t="s">
        <v>155</v>
      </c>
      <c r="E364" s="235" t="s">
        <v>19</v>
      </c>
      <c r="F364" s="236" t="s">
        <v>1559</v>
      </c>
      <c r="G364" s="234"/>
      <c r="H364" s="235" t="s">
        <v>19</v>
      </c>
      <c r="I364" s="237"/>
      <c r="J364" s="234"/>
      <c r="K364" s="234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155</v>
      </c>
      <c r="AU364" s="242" t="s">
        <v>81</v>
      </c>
      <c r="AV364" s="13" t="s">
        <v>79</v>
      </c>
      <c r="AW364" s="13" t="s">
        <v>34</v>
      </c>
      <c r="AX364" s="13" t="s">
        <v>72</v>
      </c>
      <c r="AY364" s="242" t="s">
        <v>144</v>
      </c>
    </row>
    <row r="365" spans="1:51" s="14" customFormat="1" ht="12">
      <c r="A365" s="14"/>
      <c r="B365" s="243"/>
      <c r="C365" s="244"/>
      <c r="D365" s="228" t="s">
        <v>155</v>
      </c>
      <c r="E365" s="245" t="s">
        <v>19</v>
      </c>
      <c r="F365" s="246" t="s">
        <v>1560</v>
      </c>
      <c r="G365" s="244"/>
      <c r="H365" s="247">
        <v>0.43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155</v>
      </c>
      <c r="AU365" s="253" t="s">
        <v>81</v>
      </c>
      <c r="AV365" s="14" t="s">
        <v>81</v>
      </c>
      <c r="AW365" s="14" t="s">
        <v>34</v>
      </c>
      <c r="AX365" s="14" t="s">
        <v>72</v>
      </c>
      <c r="AY365" s="253" t="s">
        <v>144</v>
      </c>
    </row>
    <row r="366" spans="1:51" s="15" customFormat="1" ht="12">
      <c r="A366" s="15"/>
      <c r="B366" s="254"/>
      <c r="C366" s="255"/>
      <c r="D366" s="228" t="s">
        <v>155</v>
      </c>
      <c r="E366" s="256" t="s">
        <v>19</v>
      </c>
      <c r="F366" s="257" t="s">
        <v>158</v>
      </c>
      <c r="G366" s="255"/>
      <c r="H366" s="258">
        <v>0.43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4" t="s">
        <v>155</v>
      </c>
      <c r="AU366" s="264" t="s">
        <v>81</v>
      </c>
      <c r="AV366" s="15" t="s">
        <v>151</v>
      </c>
      <c r="AW366" s="15" t="s">
        <v>34</v>
      </c>
      <c r="AX366" s="15" t="s">
        <v>79</v>
      </c>
      <c r="AY366" s="264" t="s">
        <v>144</v>
      </c>
    </row>
    <row r="367" spans="1:65" s="2" customFormat="1" ht="14.4" customHeight="1">
      <c r="A367" s="40"/>
      <c r="B367" s="41"/>
      <c r="C367" s="215" t="s">
        <v>169</v>
      </c>
      <c r="D367" s="215" t="s">
        <v>146</v>
      </c>
      <c r="E367" s="216" t="s">
        <v>1561</v>
      </c>
      <c r="F367" s="217" t="s">
        <v>1562</v>
      </c>
      <c r="G367" s="218" t="s">
        <v>457</v>
      </c>
      <c r="H367" s="219">
        <v>0.004</v>
      </c>
      <c r="I367" s="220"/>
      <c r="J367" s="221">
        <f>ROUND(I367*H367,2)</f>
        <v>0</v>
      </c>
      <c r="K367" s="217" t="s">
        <v>150</v>
      </c>
      <c r="L367" s="46"/>
      <c r="M367" s="222" t="s">
        <v>19</v>
      </c>
      <c r="N367" s="223" t="s">
        <v>43</v>
      </c>
      <c r="O367" s="86"/>
      <c r="P367" s="224">
        <f>O367*H367</f>
        <v>0</v>
      </c>
      <c r="Q367" s="224">
        <v>0</v>
      </c>
      <c r="R367" s="224">
        <f>Q367*H367</f>
        <v>0</v>
      </c>
      <c r="S367" s="224">
        <v>0</v>
      </c>
      <c r="T367" s="225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6" t="s">
        <v>282</v>
      </c>
      <c r="AT367" s="226" t="s">
        <v>146</v>
      </c>
      <c r="AU367" s="226" t="s">
        <v>81</v>
      </c>
      <c r="AY367" s="19" t="s">
        <v>144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19" t="s">
        <v>79</v>
      </c>
      <c r="BK367" s="227">
        <f>ROUND(I367*H367,2)</f>
        <v>0</v>
      </c>
      <c r="BL367" s="19" t="s">
        <v>282</v>
      </c>
      <c r="BM367" s="226" t="s">
        <v>1563</v>
      </c>
    </row>
    <row r="368" spans="1:47" s="2" customFormat="1" ht="12">
      <c r="A368" s="40"/>
      <c r="B368" s="41"/>
      <c r="C368" s="42"/>
      <c r="D368" s="228" t="s">
        <v>153</v>
      </c>
      <c r="E368" s="42"/>
      <c r="F368" s="229" t="s">
        <v>1564</v>
      </c>
      <c r="G368" s="42"/>
      <c r="H368" s="42"/>
      <c r="I368" s="230"/>
      <c r="J368" s="42"/>
      <c r="K368" s="42"/>
      <c r="L368" s="46"/>
      <c r="M368" s="290"/>
      <c r="N368" s="291"/>
      <c r="O368" s="292"/>
      <c r="P368" s="292"/>
      <c r="Q368" s="292"/>
      <c r="R368" s="292"/>
      <c r="S368" s="292"/>
      <c r="T368" s="293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153</v>
      </c>
      <c r="AU368" s="19" t="s">
        <v>81</v>
      </c>
    </row>
    <row r="369" spans="1:31" s="2" customFormat="1" ht="6.95" customHeight="1">
      <c r="A369" s="40"/>
      <c r="B369" s="61"/>
      <c r="C369" s="62"/>
      <c r="D369" s="62"/>
      <c r="E369" s="62"/>
      <c r="F369" s="62"/>
      <c r="G369" s="62"/>
      <c r="H369" s="62"/>
      <c r="I369" s="62"/>
      <c r="J369" s="62"/>
      <c r="K369" s="62"/>
      <c r="L369" s="46"/>
      <c r="M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</row>
  </sheetData>
  <sheetProtection password="CC35" sheet="1" objects="1" scenarios="1" formatColumns="0" formatRows="0" autoFilter="0"/>
  <autoFilter ref="C90:K3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107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souboru staveb společných zařízení v k. ú. Vetřkovice u Vítkova</v>
      </c>
      <c r="F7" s="145"/>
      <c r="G7" s="145"/>
      <c r="H7" s="145"/>
      <c r="L7" s="22"/>
    </row>
    <row r="8" spans="2:12" ht="12">
      <c r="B8" s="22"/>
      <c r="D8" s="145" t="s">
        <v>108</v>
      </c>
      <c r="L8" s="22"/>
    </row>
    <row r="9" spans="2:12" s="1" customFormat="1" ht="14.4" customHeight="1">
      <c r="B9" s="22"/>
      <c r="E9" s="146" t="s">
        <v>109</v>
      </c>
      <c r="F9" s="1"/>
      <c r="G9" s="1"/>
      <c r="H9" s="1"/>
      <c r="L9" s="22"/>
    </row>
    <row r="10" spans="2:12" s="1" customFormat="1" ht="12" customHeight="1">
      <c r="B10" s="22"/>
      <c r="D10" s="145" t="s">
        <v>1311</v>
      </c>
      <c r="L10" s="22"/>
    </row>
    <row r="11" spans="1:31" s="2" customFormat="1" ht="14.4" customHeight="1">
      <c r="A11" s="40"/>
      <c r="B11" s="46"/>
      <c r="C11" s="40"/>
      <c r="D11" s="40"/>
      <c r="E11" s="158" t="s">
        <v>1312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1565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1566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27. 1. 2021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4.4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ROUND((SUM(BE97:BE296)),2)</f>
        <v>0</v>
      </c>
      <c r="G37" s="40"/>
      <c r="H37" s="40"/>
      <c r="I37" s="160">
        <v>0.21</v>
      </c>
      <c r="J37" s="159">
        <f>ROUND(((SUM(BE97:BE296))*I37),2)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ROUND((SUM(BF97:BF296)),2)</f>
        <v>0</v>
      </c>
      <c r="G38" s="40"/>
      <c r="H38" s="40"/>
      <c r="I38" s="160">
        <v>0.15</v>
      </c>
      <c r="J38" s="159">
        <f>ROUND(((SUM(BF97:BF296))*I38),2)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ROUND((SUM(BG97:BG296)),2)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ROUND((SUM(BH97:BH296)),2)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ROUND((SUM(BI97:BI296)),2)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110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2" t="str">
        <f>E7</f>
        <v>Realizace souboru staveb společných zařízení v k. ú. Vetřkovice u Vítkova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108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2" t="s">
        <v>109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4" t="s">
        <v>1312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1565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SO 06.1.1 -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k.ú. Vetřkovice u Vítkova</v>
      </c>
      <c r="G60" s="42"/>
      <c r="H60" s="42"/>
      <c r="I60" s="34" t="s">
        <v>23</v>
      </c>
      <c r="J60" s="74" t="str">
        <f>IF(J16="","",J16)</f>
        <v>27. 1. 2021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55.2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55.2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111</v>
      </c>
      <c r="D65" s="174"/>
      <c r="E65" s="174"/>
      <c r="F65" s="174"/>
      <c r="G65" s="174"/>
      <c r="H65" s="174"/>
      <c r="I65" s="174"/>
      <c r="J65" s="175" t="s">
        <v>112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113</v>
      </c>
    </row>
    <row r="68" spans="1:31" s="9" customFormat="1" ht="24.95" customHeight="1">
      <c r="A68" s="9"/>
      <c r="B68" s="177"/>
      <c r="C68" s="178"/>
      <c r="D68" s="179" t="s">
        <v>1313</v>
      </c>
      <c r="E68" s="180"/>
      <c r="F68" s="180"/>
      <c r="G68" s="180"/>
      <c r="H68" s="180"/>
      <c r="I68" s="180"/>
      <c r="J68" s="181">
        <f>J98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1567</v>
      </c>
      <c r="E69" s="185"/>
      <c r="F69" s="185"/>
      <c r="G69" s="185"/>
      <c r="H69" s="185"/>
      <c r="I69" s="185"/>
      <c r="J69" s="186">
        <f>J99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1314</v>
      </c>
      <c r="E70" s="185"/>
      <c r="F70" s="185"/>
      <c r="G70" s="185"/>
      <c r="H70" s="185"/>
      <c r="I70" s="185"/>
      <c r="J70" s="186">
        <f>J275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3"/>
      <c r="C71" s="127"/>
      <c r="D71" s="184" t="s">
        <v>1315</v>
      </c>
      <c r="E71" s="185"/>
      <c r="F71" s="185"/>
      <c r="G71" s="185"/>
      <c r="H71" s="185"/>
      <c r="I71" s="185"/>
      <c r="J71" s="186">
        <f>J276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1316</v>
      </c>
      <c r="E72" s="180"/>
      <c r="F72" s="180"/>
      <c r="G72" s="180"/>
      <c r="H72" s="180"/>
      <c r="I72" s="180"/>
      <c r="J72" s="181">
        <f>J279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7"/>
      <c r="D73" s="184" t="s">
        <v>1317</v>
      </c>
      <c r="E73" s="185"/>
      <c r="F73" s="185"/>
      <c r="G73" s="185"/>
      <c r="H73" s="185"/>
      <c r="I73" s="185"/>
      <c r="J73" s="186">
        <f>J280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129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2" t="str">
        <f>E7</f>
        <v>Realizace souboru staveb společných zařízení v k. ú. Vetřkovice u Vítkova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108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2" t="s">
        <v>109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1311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4" t="s">
        <v>1312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1565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SO 06.1.1 - Následná péče - 1.rok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k.ú. Vetřkovice u Vítkova</v>
      </c>
      <c r="G91" s="42"/>
      <c r="H91" s="42"/>
      <c r="I91" s="34" t="s">
        <v>23</v>
      </c>
      <c r="J91" s="74" t="str">
        <f>IF(J16="","",J16)</f>
        <v>27. 1. 2021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55.2" customHeight="1">
      <c r="A93" s="40"/>
      <c r="B93" s="41"/>
      <c r="C93" s="34" t="s">
        <v>25</v>
      </c>
      <c r="D93" s="42"/>
      <c r="E93" s="42"/>
      <c r="F93" s="29" t="str">
        <f>E19</f>
        <v xml:space="preserve"> </v>
      </c>
      <c r="G93" s="42"/>
      <c r="H93" s="42"/>
      <c r="I93" s="34" t="s">
        <v>31</v>
      </c>
      <c r="J93" s="38" t="str">
        <f>E25</f>
        <v>AGPOL s.r.o., Jungmannova 153/12, 77900 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55.2" customHeight="1">
      <c r="A94" s="40"/>
      <c r="B94" s="41"/>
      <c r="C94" s="34" t="s">
        <v>29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AGPOL s.r.o., Jungmannova 153/12, 77900 Olomouc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8"/>
      <c r="B96" s="189"/>
      <c r="C96" s="190" t="s">
        <v>130</v>
      </c>
      <c r="D96" s="191" t="s">
        <v>57</v>
      </c>
      <c r="E96" s="191" t="s">
        <v>53</v>
      </c>
      <c r="F96" s="191" t="s">
        <v>54</v>
      </c>
      <c r="G96" s="191" t="s">
        <v>131</v>
      </c>
      <c r="H96" s="191" t="s">
        <v>132</v>
      </c>
      <c r="I96" s="191" t="s">
        <v>133</v>
      </c>
      <c r="J96" s="191" t="s">
        <v>112</v>
      </c>
      <c r="K96" s="192" t="s">
        <v>134</v>
      </c>
      <c r="L96" s="193"/>
      <c r="M96" s="94" t="s">
        <v>19</v>
      </c>
      <c r="N96" s="95" t="s">
        <v>42</v>
      </c>
      <c r="O96" s="95" t="s">
        <v>135</v>
      </c>
      <c r="P96" s="95" t="s">
        <v>136</v>
      </c>
      <c r="Q96" s="95" t="s">
        <v>137</v>
      </c>
      <c r="R96" s="95" t="s">
        <v>138</v>
      </c>
      <c r="S96" s="95" t="s">
        <v>139</v>
      </c>
      <c r="T96" s="96" t="s">
        <v>140</v>
      </c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</row>
    <row r="97" spans="1:63" s="2" customFormat="1" ht="22.8" customHeight="1">
      <c r="A97" s="40"/>
      <c r="B97" s="41"/>
      <c r="C97" s="101" t="s">
        <v>141</v>
      </c>
      <c r="D97" s="42"/>
      <c r="E97" s="42"/>
      <c r="F97" s="42"/>
      <c r="G97" s="42"/>
      <c r="H97" s="42"/>
      <c r="I97" s="42"/>
      <c r="J97" s="194">
        <f>BK97</f>
        <v>0</v>
      </c>
      <c r="K97" s="42"/>
      <c r="L97" s="46"/>
      <c r="M97" s="97"/>
      <c r="N97" s="195"/>
      <c r="O97" s="98"/>
      <c r="P97" s="196">
        <f>P98+P279</f>
        <v>0</v>
      </c>
      <c r="Q97" s="98"/>
      <c r="R97" s="196">
        <f>R98+R279</f>
        <v>0.22751492</v>
      </c>
      <c r="S97" s="98"/>
      <c r="T97" s="197">
        <f>T98+T279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113</v>
      </c>
      <c r="BK97" s="198">
        <f>BK98+BK279</f>
        <v>0</v>
      </c>
    </row>
    <row r="98" spans="1:63" s="12" customFormat="1" ht="25.9" customHeight="1">
      <c r="A98" s="12"/>
      <c r="B98" s="199"/>
      <c r="C98" s="200"/>
      <c r="D98" s="201" t="s">
        <v>71</v>
      </c>
      <c r="E98" s="202" t="s">
        <v>142</v>
      </c>
      <c r="F98" s="202" t="s">
        <v>1318</v>
      </c>
      <c r="G98" s="200"/>
      <c r="H98" s="200"/>
      <c r="I98" s="203"/>
      <c r="J98" s="204">
        <f>BK98</f>
        <v>0</v>
      </c>
      <c r="K98" s="200"/>
      <c r="L98" s="205"/>
      <c r="M98" s="206"/>
      <c r="N98" s="207"/>
      <c r="O98" s="207"/>
      <c r="P98" s="208">
        <f>P99+P275</f>
        <v>0</v>
      </c>
      <c r="Q98" s="207"/>
      <c r="R98" s="208">
        <f>R99+R275</f>
        <v>0.18451492</v>
      </c>
      <c r="S98" s="207"/>
      <c r="T98" s="209">
        <f>T99+T275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79</v>
      </c>
      <c r="AT98" s="211" t="s">
        <v>71</v>
      </c>
      <c r="AU98" s="211" t="s">
        <v>72</v>
      </c>
      <c r="AY98" s="210" t="s">
        <v>144</v>
      </c>
      <c r="BK98" s="212">
        <f>BK99+BK275</f>
        <v>0</v>
      </c>
    </row>
    <row r="99" spans="1:63" s="12" customFormat="1" ht="22.8" customHeight="1">
      <c r="A99" s="12"/>
      <c r="B99" s="199"/>
      <c r="C99" s="200"/>
      <c r="D99" s="201" t="s">
        <v>71</v>
      </c>
      <c r="E99" s="213" t="s">
        <v>79</v>
      </c>
      <c r="F99" s="213" t="s">
        <v>1568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SUM(P100:P274)</f>
        <v>0</v>
      </c>
      <c r="Q99" s="207"/>
      <c r="R99" s="208">
        <f>SUM(R100:R274)</f>
        <v>0.18451492</v>
      </c>
      <c r="S99" s="207"/>
      <c r="T99" s="209">
        <f>SUM(T100:T274)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79</v>
      </c>
      <c r="AT99" s="211" t="s">
        <v>71</v>
      </c>
      <c r="AU99" s="211" t="s">
        <v>79</v>
      </c>
      <c r="AY99" s="210" t="s">
        <v>144</v>
      </c>
      <c r="BK99" s="212">
        <f>SUM(BK100:BK274)</f>
        <v>0</v>
      </c>
    </row>
    <row r="100" spans="1:65" s="2" customFormat="1" ht="14.4" customHeight="1">
      <c r="A100" s="40"/>
      <c r="B100" s="41"/>
      <c r="C100" s="215" t="s">
        <v>79</v>
      </c>
      <c r="D100" s="215" t="s">
        <v>146</v>
      </c>
      <c r="E100" s="216" t="s">
        <v>1319</v>
      </c>
      <c r="F100" s="217" t="s">
        <v>1320</v>
      </c>
      <c r="G100" s="218" t="s">
        <v>149</v>
      </c>
      <c r="H100" s="219">
        <v>82200</v>
      </c>
      <c r="I100" s="220"/>
      <c r="J100" s="221">
        <f>ROUND(I100*H100,2)</f>
        <v>0</v>
      </c>
      <c r="K100" s="217" t="s">
        <v>150</v>
      </c>
      <c r="L100" s="46"/>
      <c r="M100" s="222" t="s">
        <v>19</v>
      </c>
      <c r="N100" s="223" t="s">
        <v>43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151</v>
      </c>
      <c r="AT100" s="226" t="s">
        <v>146</v>
      </c>
      <c r="AU100" s="226" t="s">
        <v>81</v>
      </c>
      <c r="AY100" s="19" t="s">
        <v>144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79</v>
      </c>
      <c r="BK100" s="227">
        <f>ROUND(I100*H100,2)</f>
        <v>0</v>
      </c>
      <c r="BL100" s="19" t="s">
        <v>151</v>
      </c>
      <c r="BM100" s="226" t="s">
        <v>1569</v>
      </c>
    </row>
    <row r="101" spans="1:47" s="2" customFormat="1" ht="12">
      <c r="A101" s="40"/>
      <c r="B101" s="41"/>
      <c r="C101" s="42"/>
      <c r="D101" s="228" t="s">
        <v>153</v>
      </c>
      <c r="E101" s="42"/>
      <c r="F101" s="229" t="s">
        <v>1322</v>
      </c>
      <c r="G101" s="42"/>
      <c r="H101" s="42"/>
      <c r="I101" s="230"/>
      <c r="J101" s="42"/>
      <c r="K101" s="42"/>
      <c r="L101" s="46"/>
      <c r="M101" s="231"/>
      <c r="N101" s="23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153</v>
      </c>
      <c r="AU101" s="19" t="s">
        <v>81</v>
      </c>
    </row>
    <row r="102" spans="1:51" s="13" customFormat="1" ht="12">
      <c r="A102" s="13"/>
      <c r="B102" s="233"/>
      <c r="C102" s="234"/>
      <c r="D102" s="228" t="s">
        <v>155</v>
      </c>
      <c r="E102" s="235" t="s">
        <v>19</v>
      </c>
      <c r="F102" s="236" t="s">
        <v>1323</v>
      </c>
      <c r="G102" s="234"/>
      <c r="H102" s="235" t="s">
        <v>19</v>
      </c>
      <c r="I102" s="237"/>
      <c r="J102" s="234"/>
      <c r="K102" s="234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155</v>
      </c>
      <c r="AU102" s="242" t="s">
        <v>81</v>
      </c>
      <c r="AV102" s="13" t="s">
        <v>79</v>
      </c>
      <c r="AW102" s="13" t="s">
        <v>34</v>
      </c>
      <c r="AX102" s="13" t="s">
        <v>72</v>
      </c>
      <c r="AY102" s="242" t="s">
        <v>144</v>
      </c>
    </row>
    <row r="103" spans="1:51" s="14" customFormat="1" ht="12">
      <c r="A103" s="14"/>
      <c r="B103" s="243"/>
      <c r="C103" s="244"/>
      <c r="D103" s="228" t="s">
        <v>155</v>
      </c>
      <c r="E103" s="245" t="s">
        <v>19</v>
      </c>
      <c r="F103" s="246" t="s">
        <v>1570</v>
      </c>
      <c r="G103" s="244"/>
      <c r="H103" s="247">
        <v>82200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155</v>
      </c>
      <c r="AU103" s="253" t="s">
        <v>81</v>
      </c>
      <c r="AV103" s="14" t="s">
        <v>81</v>
      </c>
      <c r="AW103" s="14" t="s">
        <v>34</v>
      </c>
      <c r="AX103" s="14" t="s">
        <v>72</v>
      </c>
      <c r="AY103" s="253" t="s">
        <v>144</v>
      </c>
    </row>
    <row r="104" spans="1:51" s="15" customFormat="1" ht="12">
      <c r="A104" s="15"/>
      <c r="B104" s="254"/>
      <c r="C104" s="255"/>
      <c r="D104" s="228" t="s">
        <v>155</v>
      </c>
      <c r="E104" s="256" t="s">
        <v>19</v>
      </c>
      <c r="F104" s="257" t="s">
        <v>158</v>
      </c>
      <c r="G104" s="255"/>
      <c r="H104" s="258">
        <v>82200</v>
      </c>
      <c r="I104" s="259"/>
      <c r="J104" s="255"/>
      <c r="K104" s="255"/>
      <c r="L104" s="260"/>
      <c r="M104" s="261"/>
      <c r="N104" s="262"/>
      <c r="O104" s="262"/>
      <c r="P104" s="262"/>
      <c r="Q104" s="262"/>
      <c r="R104" s="262"/>
      <c r="S104" s="262"/>
      <c r="T104" s="263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4" t="s">
        <v>155</v>
      </c>
      <c r="AU104" s="264" t="s">
        <v>81</v>
      </c>
      <c r="AV104" s="15" t="s">
        <v>151</v>
      </c>
      <c r="AW104" s="15" t="s">
        <v>34</v>
      </c>
      <c r="AX104" s="15" t="s">
        <v>79</v>
      </c>
      <c r="AY104" s="264" t="s">
        <v>144</v>
      </c>
    </row>
    <row r="105" spans="1:65" s="2" customFormat="1" ht="14.4" customHeight="1">
      <c r="A105" s="40"/>
      <c r="B105" s="41"/>
      <c r="C105" s="215" t="s">
        <v>81</v>
      </c>
      <c r="D105" s="215" t="s">
        <v>146</v>
      </c>
      <c r="E105" s="216" t="s">
        <v>1336</v>
      </c>
      <c r="F105" s="217" t="s">
        <v>1337</v>
      </c>
      <c r="G105" s="218" t="s">
        <v>161</v>
      </c>
      <c r="H105" s="219">
        <v>3</v>
      </c>
      <c r="I105" s="220"/>
      <c r="J105" s="221">
        <f>ROUND(I105*H105,2)</f>
        <v>0</v>
      </c>
      <c r="K105" s="217" t="s">
        <v>150</v>
      </c>
      <c r="L105" s="46"/>
      <c r="M105" s="222" t="s">
        <v>19</v>
      </c>
      <c r="N105" s="223" t="s">
        <v>43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151</v>
      </c>
      <c r="AT105" s="226" t="s">
        <v>146</v>
      </c>
      <c r="AU105" s="226" t="s">
        <v>81</v>
      </c>
      <c r="AY105" s="19" t="s">
        <v>144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79</v>
      </c>
      <c r="BK105" s="227">
        <f>ROUND(I105*H105,2)</f>
        <v>0</v>
      </c>
      <c r="BL105" s="19" t="s">
        <v>151</v>
      </c>
      <c r="BM105" s="226" t="s">
        <v>1571</v>
      </c>
    </row>
    <row r="106" spans="1:47" s="2" customFormat="1" ht="12">
      <c r="A106" s="40"/>
      <c r="B106" s="41"/>
      <c r="C106" s="42"/>
      <c r="D106" s="228" t="s">
        <v>153</v>
      </c>
      <c r="E106" s="42"/>
      <c r="F106" s="229" t="s">
        <v>1339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153</v>
      </c>
      <c r="AU106" s="19" t="s">
        <v>81</v>
      </c>
    </row>
    <row r="107" spans="1:51" s="13" customFormat="1" ht="12">
      <c r="A107" s="13"/>
      <c r="B107" s="233"/>
      <c r="C107" s="234"/>
      <c r="D107" s="228" t="s">
        <v>155</v>
      </c>
      <c r="E107" s="235" t="s">
        <v>19</v>
      </c>
      <c r="F107" s="236" t="s">
        <v>1323</v>
      </c>
      <c r="G107" s="234"/>
      <c r="H107" s="235" t="s">
        <v>19</v>
      </c>
      <c r="I107" s="237"/>
      <c r="J107" s="234"/>
      <c r="K107" s="234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155</v>
      </c>
      <c r="AU107" s="242" t="s">
        <v>81</v>
      </c>
      <c r="AV107" s="13" t="s">
        <v>79</v>
      </c>
      <c r="AW107" s="13" t="s">
        <v>34</v>
      </c>
      <c r="AX107" s="13" t="s">
        <v>72</v>
      </c>
      <c r="AY107" s="242" t="s">
        <v>144</v>
      </c>
    </row>
    <row r="108" spans="1:51" s="13" customFormat="1" ht="12">
      <c r="A108" s="13"/>
      <c r="B108" s="233"/>
      <c r="C108" s="234"/>
      <c r="D108" s="228" t="s">
        <v>155</v>
      </c>
      <c r="E108" s="235" t="s">
        <v>19</v>
      </c>
      <c r="F108" s="236" t="s">
        <v>1572</v>
      </c>
      <c r="G108" s="234"/>
      <c r="H108" s="235" t="s">
        <v>19</v>
      </c>
      <c r="I108" s="237"/>
      <c r="J108" s="234"/>
      <c r="K108" s="234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155</v>
      </c>
      <c r="AU108" s="242" t="s">
        <v>81</v>
      </c>
      <c r="AV108" s="13" t="s">
        <v>79</v>
      </c>
      <c r="AW108" s="13" t="s">
        <v>34</v>
      </c>
      <c r="AX108" s="13" t="s">
        <v>72</v>
      </c>
      <c r="AY108" s="242" t="s">
        <v>144</v>
      </c>
    </row>
    <row r="109" spans="1:51" s="14" customFormat="1" ht="12">
      <c r="A109" s="14"/>
      <c r="B109" s="243"/>
      <c r="C109" s="244"/>
      <c r="D109" s="228" t="s">
        <v>155</v>
      </c>
      <c r="E109" s="245" t="s">
        <v>19</v>
      </c>
      <c r="F109" s="246" t="s">
        <v>1573</v>
      </c>
      <c r="G109" s="244"/>
      <c r="H109" s="247">
        <v>3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155</v>
      </c>
      <c r="AU109" s="253" t="s">
        <v>81</v>
      </c>
      <c r="AV109" s="14" t="s">
        <v>81</v>
      </c>
      <c r="AW109" s="14" t="s">
        <v>34</v>
      </c>
      <c r="AX109" s="14" t="s">
        <v>72</v>
      </c>
      <c r="AY109" s="253" t="s">
        <v>144</v>
      </c>
    </row>
    <row r="110" spans="1:51" s="15" customFormat="1" ht="12">
      <c r="A110" s="15"/>
      <c r="B110" s="254"/>
      <c r="C110" s="255"/>
      <c r="D110" s="228" t="s">
        <v>155</v>
      </c>
      <c r="E110" s="256" t="s">
        <v>19</v>
      </c>
      <c r="F110" s="257" t="s">
        <v>158</v>
      </c>
      <c r="G110" s="255"/>
      <c r="H110" s="258">
        <v>3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155</v>
      </c>
      <c r="AU110" s="264" t="s">
        <v>81</v>
      </c>
      <c r="AV110" s="15" t="s">
        <v>151</v>
      </c>
      <c r="AW110" s="15" t="s">
        <v>34</v>
      </c>
      <c r="AX110" s="15" t="s">
        <v>79</v>
      </c>
      <c r="AY110" s="264" t="s">
        <v>144</v>
      </c>
    </row>
    <row r="111" spans="1:65" s="2" customFormat="1" ht="14.4" customHeight="1">
      <c r="A111" s="40"/>
      <c r="B111" s="41"/>
      <c r="C111" s="215" t="s">
        <v>88</v>
      </c>
      <c r="D111" s="215" t="s">
        <v>146</v>
      </c>
      <c r="E111" s="216" t="s">
        <v>1341</v>
      </c>
      <c r="F111" s="217" t="s">
        <v>1342</v>
      </c>
      <c r="G111" s="218" t="s">
        <v>161</v>
      </c>
      <c r="H111" s="219">
        <v>20</v>
      </c>
      <c r="I111" s="220"/>
      <c r="J111" s="221">
        <f>ROUND(I111*H111,2)</f>
        <v>0</v>
      </c>
      <c r="K111" s="217" t="s">
        <v>150</v>
      </c>
      <c r="L111" s="46"/>
      <c r="M111" s="222" t="s">
        <v>19</v>
      </c>
      <c r="N111" s="223" t="s">
        <v>43</v>
      </c>
      <c r="O111" s="86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6" t="s">
        <v>151</v>
      </c>
      <c r="AT111" s="226" t="s">
        <v>146</v>
      </c>
      <c r="AU111" s="226" t="s">
        <v>81</v>
      </c>
      <c r="AY111" s="19" t="s">
        <v>144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9" t="s">
        <v>79</v>
      </c>
      <c r="BK111" s="227">
        <f>ROUND(I111*H111,2)</f>
        <v>0</v>
      </c>
      <c r="BL111" s="19" t="s">
        <v>151</v>
      </c>
      <c r="BM111" s="226" t="s">
        <v>1574</v>
      </c>
    </row>
    <row r="112" spans="1:47" s="2" customFormat="1" ht="12">
      <c r="A112" s="40"/>
      <c r="B112" s="41"/>
      <c r="C112" s="42"/>
      <c r="D112" s="228" t="s">
        <v>153</v>
      </c>
      <c r="E112" s="42"/>
      <c r="F112" s="229" t="s">
        <v>1344</v>
      </c>
      <c r="G112" s="42"/>
      <c r="H112" s="42"/>
      <c r="I112" s="230"/>
      <c r="J112" s="42"/>
      <c r="K112" s="42"/>
      <c r="L112" s="46"/>
      <c r="M112" s="231"/>
      <c r="N112" s="232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153</v>
      </c>
      <c r="AU112" s="19" t="s">
        <v>81</v>
      </c>
    </row>
    <row r="113" spans="1:51" s="13" customFormat="1" ht="12">
      <c r="A113" s="13"/>
      <c r="B113" s="233"/>
      <c r="C113" s="234"/>
      <c r="D113" s="228" t="s">
        <v>155</v>
      </c>
      <c r="E113" s="235" t="s">
        <v>19</v>
      </c>
      <c r="F113" s="236" t="s">
        <v>1323</v>
      </c>
      <c r="G113" s="234"/>
      <c r="H113" s="235" t="s">
        <v>19</v>
      </c>
      <c r="I113" s="237"/>
      <c r="J113" s="234"/>
      <c r="K113" s="234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155</v>
      </c>
      <c r="AU113" s="242" t="s">
        <v>81</v>
      </c>
      <c r="AV113" s="13" t="s">
        <v>79</v>
      </c>
      <c r="AW113" s="13" t="s">
        <v>34</v>
      </c>
      <c r="AX113" s="13" t="s">
        <v>72</v>
      </c>
      <c r="AY113" s="242" t="s">
        <v>144</v>
      </c>
    </row>
    <row r="114" spans="1:51" s="13" customFormat="1" ht="12">
      <c r="A114" s="13"/>
      <c r="B114" s="233"/>
      <c r="C114" s="234"/>
      <c r="D114" s="228" t="s">
        <v>155</v>
      </c>
      <c r="E114" s="235" t="s">
        <v>19</v>
      </c>
      <c r="F114" s="236" t="s">
        <v>1572</v>
      </c>
      <c r="G114" s="234"/>
      <c r="H114" s="235" t="s">
        <v>19</v>
      </c>
      <c r="I114" s="237"/>
      <c r="J114" s="234"/>
      <c r="K114" s="234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155</v>
      </c>
      <c r="AU114" s="242" t="s">
        <v>81</v>
      </c>
      <c r="AV114" s="13" t="s">
        <v>79</v>
      </c>
      <c r="AW114" s="13" t="s">
        <v>34</v>
      </c>
      <c r="AX114" s="13" t="s">
        <v>72</v>
      </c>
      <c r="AY114" s="242" t="s">
        <v>144</v>
      </c>
    </row>
    <row r="115" spans="1:51" s="13" customFormat="1" ht="12">
      <c r="A115" s="13"/>
      <c r="B115" s="233"/>
      <c r="C115" s="234"/>
      <c r="D115" s="228" t="s">
        <v>155</v>
      </c>
      <c r="E115" s="235" t="s">
        <v>19</v>
      </c>
      <c r="F115" s="236" t="s">
        <v>1475</v>
      </c>
      <c r="G115" s="234"/>
      <c r="H115" s="235" t="s">
        <v>19</v>
      </c>
      <c r="I115" s="237"/>
      <c r="J115" s="234"/>
      <c r="K115" s="234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155</v>
      </c>
      <c r="AU115" s="242" t="s">
        <v>81</v>
      </c>
      <c r="AV115" s="13" t="s">
        <v>79</v>
      </c>
      <c r="AW115" s="13" t="s">
        <v>34</v>
      </c>
      <c r="AX115" s="13" t="s">
        <v>72</v>
      </c>
      <c r="AY115" s="242" t="s">
        <v>144</v>
      </c>
    </row>
    <row r="116" spans="1:51" s="14" customFormat="1" ht="12">
      <c r="A116" s="14"/>
      <c r="B116" s="243"/>
      <c r="C116" s="244"/>
      <c r="D116" s="228" t="s">
        <v>155</v>
      </c>
      <c r="E116" s="245" t="s">
        <v>19</v>
      </c>
      <c r="F116" s="246" t="s">
        <v>1575</v>
      </c>
      <c r="G116" s="244"/>
      <c r="H116" s="247">
        <v>16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155</v>
      </c>
      <c r="AU116" s="253" t="s">
        <v>81</v>
      </c>
      <c r="AV116" s="14" t="s">
        <v>81</v>
      </c>
      <c r="AW116" s="14" t="s">
        <v>34</v>
      </c>
      <c r="AX116" s="14" t="s">
        <v>72</v>
      </c>
      <c r="AY116" s="253" t="s">
        <v>144</v>
      </c>
    </row>
    <row r="117" spans="1:51" s="13" customFormat="1" ht="12">
      <c r="A117" s="13"/>
      <c r="B117" s="233"/>
      <c r="C117" s="234"/>
      <c r="D117" s="228" t="s">
        <v>155</v>
      </c>
      <c r="E117" s="235" t="s">
        <v>19</v>
      </c>
      <c r="F117" s="236" t="s">
        <v>1427</v>
      </c>
      <c r="G117" s="234"/>
      <c r="H117" s="235" t="s">
        <v>19</v>
      </c>
      <c r="I117" s="237"/>
      <c r="J117" s="234"/>
      <c r="K117" s="234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155</v>
      </c>
      <c r="AU117" s="242" t="s">
        <v>81</v>
      </c>
      <c r="AV117" s="13" t="s">
        <v>79</v>
      </c>
      <c r="AW117" s="13" t="s">
        <v>34</v>
      </c>
      <c r="AX117" s="13" t="s">
        <v>72</v>
      </c>
      <c r="AY117" s="242" t="s">
        <v>144</v>
      </c>
    </row>
    <row r="118" spans="1:51" s="14" customFormat="1" ht="12">
      <c r="A118" s="14"/>
      <c r="B118" s="243"/>
      <c r="C118" s="244"/>
      <c r="D118" s="228" t="s">
        <v>155</v>
      </c>
      <c r="E118" s="245" t="s">
        <v>19</v>
      </c>
      <c r="F118" s="246" t="s">
        <v>1576</v>
      </c>
      <c r="G118" s="244"/>
      <c r="H118" s="247">
        <v>4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155</v>
      </c>
      <c r="AU118" s="253" t="s">
        <v>81</v>
      </c>
      <c r="AV118" s="14" t="s">
        <v>81</v>
      </c>
      <c r="AW118" s="14" t="s">
        <v>34</v>
      </c>
      <c r="AX118" s="14" t="s">
        <v>72</v>
      </c>
      <c r="AY118" s="253" t="s">
        <v>144</v>
      </c>
    </row>
    <row r="119" spans="1:51" s="15" customFormat="1" ht="12">
      <c r="A119" s="15"/>
      <c r="B119" s="254"/>
      <c r="C119" s="255"/>
      <c r="D119" s="228" t="s">
        <v>155</v>
      </c>
      <c r="E119" s="256" t="s">
        <v>19</v>
      </c>
      <c r="F119" s="257" t="s">
        <v>158</v>
      </c>
      <c r="G119" s="255"/>
      <c r="H119" s="258">
        <v>20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4" t="s">
        <v>155</v>
      </c>
      <c r="AU119" s="264" t="s">
        <v>81</v>
      </c>
      <c r="AV119" s="15" t="s">
        <v>151</v>
      </c>
      <c r="AW119" s="15" t="s">
        <v>34</v>
      </c>
      <c r="AX119" s="15" t="s">
        <v>79</v>
      </c>
      <c r="AY119" s="264" t="s">
        <v>144</v>
      </c>
    </row>
    <row r="120" spans="1:65" s="2" customFormat="1" ht="14.4" customHeight="1">
      <c r="A120" s="40"/>
      <c r="B120" s="41"/>
      <c r="C120" s="215" t="s">
        <v>151</v>
      </c>
      <c r="D120" s="215" t="s">
        <v>146</v>
      </c>
      <c r="E120" s="216" t="s">
        <v>1348</v>
      </c>
      <c r="F120" s="217" t="s">
        <v>1349</v>
      </c>
      <c r="G120" s="218" t="s">
        <v>161</v>
      </c>
      <c r="H120" s="219">
        <v>4</v>
      </c>
      <c r="I120" s="220"/>
      <c r="J120" s="221">
        <f>ROUND(I120*H120,2)</f>
        <v>0</v>
      </c>
      <c r="K120" s="217" t="s">
        <v>150</v>
      </c>
      <c r="L120" s="46"/>
      <c r="M120" s="222" t="s">
        <v>19</v>
      </c>
      <c r="N120" s="223" t="s">
        <v>43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151</v>
      </c>
      <c r="AT120" s="226" t="s">
        <v>146</v>
      </c>
      <c r="AU120" s="226" t="s">
        <v>81</v>
      </c>
      <c r="AY120" s="19" t="s">
        <v>144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79</v>
      </c>
      <c r="BK120" s="227">
        <f>ROUND(I120*H120,2)</f>
        <v>0</v>
      </c>
      <c r="BL120" s="19" t="s">
        <v>151</v>
      </c>
      <c r="BM120" s="226" t="s">
        <v>1577</v>
      </c>
    </row>
    <row r="121" spans="1:47" s="2" customFormat="1" ht="12">
      <c r="A121" s="40"/>
      <c r="B121" s="41"/>
      <c r="C121" s="42"/>
      <c r="D121" s="228" t="s">
        <v>153</v>
      </c>
      <c r="E121" s="42"/>
      <c r="F121" s="229" t="s">
        <v>1351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153</v>
      </c>
      <c r="AU121" s="19" t="s">
        <v>81</v>
      </c>
    </row>
    <row r="122" spans="1:51" s="13" customFormat="1" ht="12">
      <c r="A122" s="13"/>
      <c r="B122" s="233"/>
      <c r="C122" s="234"/>
      <c r="D122" s="228" t="s">
        <v>155</v>
      </c>
      <c r="E122" s="235" t="s">
        <v>19</v>
      </c>
      <c r="F122" s="236" t="s">
        <v>1323</v>
      </c>
      <c r="G122" s="234"/>
      <c r="H122" s="235" t="s">
        <v>19</v>
      </c>
      <c r="I122" s="237"/>
      <c r="J122" s="234"/>
      <c r="K122" s="234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155</v>
      </c>
      <c r="AU122" s="242" t="s">
        <v>81</v>
      </c>
      <c r="AV122" s="13" t="s">
        <v>79</v>
      </c>
      <c r="AW122" s="13" t="s">
        <v>34</v>
      </c>
      <c r="AX122" s="13" t="s">
        <v>72</v>
      </c>
      <c r="AY122" s="242" t="s">
        <v>144</v>
      </c>
    </row>
    <row r="123" spans="1:51" s="13" customFormat="1" ht="12">
      <c r="A123" s="13"/>
      <c r="B123" s="233"/>
      <c r="C123" s="234"/>
      <c r="D123" s="228" t="s">
        <v>155</v>
      </c>
      <c r="E123" s="235" t="s">
        <v>19</v>
      </c>
      <c r="F123" s="236" t="s">
        <v>1572</v>
      </c>
      <c r="G123" s="234"/>
      <c r="H123" s="235" t="s">
        <v>19</v>
      </c>
      <c r="I123" s="237"/>
      <c r="J123" s="234"/>
      <c r="K123" s="234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155</v>
      </c>
      <c r="AU123" s="242" t="s">
        <v>81</v>
      </c>
      <c r="AV123" s="13" t="s">
        <v>79</v>
      </c>
      <c r="AW123" s="13" t="s">
        <v>34</v>
      </c>
      <c r="AX123" s="13" t="s">
        <v>72</v>
      </c>
      <c r="AY123" s="242" t="s">
        <v>144</v>
      </c>
    </row>
    <row r="124" spans="1:51" s="13" customFormat="1" ht="12">
      <c r="A124" s="13"/>
      <c r="B124" s="233"/>
      <c r="C124" s="234"/>
      <c r="D124" s="228" t="s">
        <v>155</v>
      </c>
      <c r="E124" s="235" t="s">
        <v>19</v>
      </c>
      <c r="F124" s="236" t="s">
        <v>1578</v>
      </c>
      <c r="G124" s="234"/>
      <c r="H124" s="235" t="s">
        <v>19</v>
      </c>
      <c r="I124" s="237"/>
      <c r="J124" s="234"/>
      <c r="K124" s="234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155</v>
      </c>
      <c r="AU124" s="242" t="s">
        <v>81</v>
      </c>
      <c r="AV124" s="13" t="s">
        <v>79</v>
      </c>
      <c r="AW124" s="13" t="s">
        <v>34</v>
      </c>
      <c r="AX124" s="13" t="s">
        <v>72</v>
      </c>
      <c r="AY124" s="242" t="s">
        <v>144</v>
      </c>
    </row>
    <row r="125" spans="1:51" s="14" customFormat="1" ht="12">
      <c r="A125" s="14"/>
      <c r="B125" s="243"/>
      <c r="C125" s="244"/>
      <c r="D125" s="228" t="s">
        <v>155</v>
      </c>
      <c r="E125" s="245" t="s">
        <v>19</v>
      </c>
      <c r="F125" s="246" t="s">
        <v>151</v>
      </c>
      <c r="G125" s="244"/>
      <c r="H125" s="247">
        <v>4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155</v>
      </c>
      <c r="AU125" s="253" t="s">
        <v>81</v>
      </c>
      <c r="AV125" s="14" t="s">
        <v>81</v>
      </c>
      <c r="AW125" s="14" t="s">
        <v>34</v>
      </c>
      <c r="AX125" s="14" t="s">
        <v>72</v>
      </c>
      <c r="AY125" s="253" t="s">
        <v>144</v>
      </c>
    </row>
    <row r="126" spans="1:51" s="15" customFormat="1" ht="12">
      <c r="A126" s="15"/>
      <c r="B126" s="254"/>
      <c r="C126" s="255"/>
      <c r="D126" s="228" t="s">
        <v>155</v>
      </c>
      <c r="E126" s="256" t="s">
        <v>19</v>
      </c>
      <c r="F126" s="257" t="s">
        <v>158</v>
      </c>
      <c r="G126" s="255"/>
      <c r="H126" s="258">
        <v>4</v>
      </c>
      <c r="I126" s="259"/>
      <c r="J126" s="255"/>
      <c r="K126" s="255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155</v>
      </c>
      <c r="AU126" s="264" t="s">
        <v>81</v>
      </c>
      <c r="AV126" s="15" t="s">
        <v>151</v>
      </c>
      <c r="AW126" s="15" t="s">
        <v>34</v>
      </c>
      <c r="AX126" s="15" t="s">
        <v>79</v>
      </c>
      <c r="AY126" s="264" t="s">
        <v>144</v>
      </c>
    </row>
    <row r="127" spans="1:65" s="2" customFormat="1" ht="14.4" customHeight="1">
      <c r="A127" s="40"/>
      <c r="B127" s="41"/>
      <c r="C127" s="277" t="s">
        <v>175</v>
      </c>
      <c r="D127" s="277" t="s">
        <v>492</v>
      </c>
      <c r="E127" s="278" t="s">
        <v>1579</v>
      </c>
      <c r="F127" s="279" t="s">
        <v>1580</v>
      </c>
      <c r="G127" s="280" t="s">
        <v>161</v>
      </c>
      <c r="H127" s="281">
        <v>4</v>
      </c>
      <c r="I127" s="282"/>
      <c r="J127" s="283">
        <f>ROUND(I127*H127,2)</f>
        <v>0</v>
      </c>
      <c r="K127" s="279" t="s">
        <v>19</v>
      </c>
      <c r="L127" s="284"/>
      <c r="M127" s="285" t="s">
        <v>19</v>
      </c>
      <c r="N127" s="286" t="s">
        <v>43</v>
      </c>
      <c r="O127" s="86"/>
      <c r="P127" s="224">
        <f>O127*H127</f>
        <v>0</v>
      </c>
      <c r="Q127" s="224">
        <v>0.01</v>
      </c>
      <c r="R127" s="224">
        <f>Q127*H127</f>
        <v>0.04</v>
      </c>
      <c r="S127" s="224">
        <v>0</v>
      </c>
      <c r="T127" s="225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6" t="s">
        <v>197</v>
      </c>
      <c r="AT127" s="226" t="s">
        <v>492</v>
      </c>
      <c r="AU127" s="226" t="s">
        <v>81</v>
      </c>
      <c r="AY127" s="19" t="s">
        <v>144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9" t="s">
        <v>79</v>
      </c>
      <c r="BK127" s="227">
        <f>ROUND(I127*H127,2)</f>
        <v>0</v>
      </c>
      <c r="BL127" s="19" t="s">
        <v>151</v>
      </c>
      <c r="BM127" s="226" t="s">
        <v>1581</v>
      </c>
    </row>
    <row r="128" spans="1:47" s="2" customFormat="1" ht="12">
      <c r="A128" s="40"/>
      <c r="B128" s="41"/>
      <c r="C128" s="42"/>
      <c r="D128" s="228" t="s">
        <v>153</v>
      </c>
      <c r="E128" s="42"/>
      <c r="F128" s="229" t="s">
        <v>1580</v>
      </c>
      <c r="G128" s="42"/>
      <c r="H128" s="42"/>
      <c r="I128" s="230"/>
      <c r="J128" s="42"/>
      <c r="K128" s="42"/>
      <c r="L128" s="46"/>
      <c r="M128" s="231"/>
      <c r="N128" s="23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153</v>
      </c>
      <c r="AU128" s="19" t="s">
        <v>81</v>
      </c>
    </row>
    <row r="129" spans="1:47" s="2" customFormat="1" ht="12">
      <c r="A129" s="40"/>
      <c r="B129" s="41"/>
      <c r="C129" s="42"/>
      <c r="D129" s="228" t="s">
        <v>466</v>
      </c>
      <c r="E129" s="42"/>
      <c r="F129" s="276" t="s">
        <v>1582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466</v>
      </c>
      <c r="AU129" s="19" t="s">
        <v>81</v>
      </c>
    </row>
    <row r="130" spans="1:51" s="13" customFormat="1" ht="12">
      <c r="A130" s="13"/>
      <c r="B130" s="233"/>
      <c r="C130" s="234"/>
      <c r="D130" s="228" t="s">
        <v>155</v>
      </c>
      <c r="E130" s="235" t="s">
        <v>19</v>
      </c>
      <c r="F130" s="236" t="s">
        <v>1356</v>
      </c>
      <c r="G130" s="234"/>
      <c r="H130" s="235" t="s">
        <v>19</v>
      </c>
      <c r="I130" s="237"/>
      <c r="J130" s="234"/>
      <c r="K130" s="234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155</v>
      </c>
      <c r="AU130" s="242" t="s">
        <v>81</v>
      </c>
      <c r="AV130" s="13" t="s">
        <v>79</v>
      </c>
      <c r="AW130" s="13" t="s">
        <v>34</v>
      </c>
      <c r="AX130" s="13" t="s">
        <v>72</v>
      </c>
      <c r="AY130" s="242" t="s">
        <v>144</v>
      </c>
    </row>
    <row r="131" spans="1:51" s="13" customFormat="1" ht="12">
      <c r="A131" s="13"/>
      <c r="B131" s="233"/>
      <c r="C131" s="234"/>
      <c r="D131" s="228" t="s">
        <v>155</v>
      </c>
      <c r="E131" s="235" t="s">
        <v>19</v>
      </c>
      <c r="F131" s="236" t="s">
        <v>1583</v>
      </c>
      <c r="G131" s="234"/>
      <c r="H131" s="235" t="s">
        <v>19</v>
      </c>
      <c r="I131" s="237"/>
      <c r="J131" s="234"/>
      <c r="K131" s="234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155</v>
      </c>
      <c r="AU131" s="242" t="s">
        <v>81</v>
      </c>
      <c r="AV131" s="13" t="s">
        <v>79</v>
      </c>
      <c r="AW131" s="13" t="s">
        <v>34</v>
      </c>
      <c r="AX131" s="13" t="s">
        <v>72</v>
      </c>
      <c r="AY131" s="242" t="s">
        <v>144</v>
      </c>
    </row>
    <row r="132" spans="1:51" s="14" customFormat="1" ht="12">
      <c r="A132" s="14"/>
      <c r="B132" s="243"/>
      <c r="C132" s="244"/>
      <c r="D132" s="228" t="s">
        <v>155</v>
      </c>
      <c r="E132" s="245" t="s">
        <v>19</v>
      </c>
      <c r="F132" s="246" t="s">
        <v>151</v>
      </c>
      <c r="G132" s="244"/>
      <c r="H132" s="247">
        <v>4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155</v>
      </c>
      <c r="AU132" s="253" t="s">
        <v>81</v>
      </c>
      <c r="AV132" s="14" t="s">
        <v>81</v>
      </c>
      <c r="AW132" s="14" t="s">
        <v>34</v>
      </c>
      <c r="AX132" s="14" t="s">
        <v>72</v>
      </c>
      <c r="AY132" s="253" t="s">
        <v>144</v>
      </c>
    </row>
    <row r="133" spans="1:51" s="15" customFormat="1" ht="12">
      <c r="A133" s="15"/>
      <c r="B133" s="254"/>
      <c r="C133" s="255"/>
      <c r="D133" s="228" t="s">
        <v>155</v>
      </c>
      <c r="E133" s="256" t="s">
        <v>19</v>
      </c>
      <c r="F133" s="257" t="s">
        <v>158</v>
      </c>
      <c r="G133" s="255"/>
      <c r="H133" s="258">
        <v>4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155</v>
      </c>
      <c r="AU133" s="264" t="s">
        <v>81</v>
      </c>
      <c r="AV133" s="15" t="s">
        <v>151</v>
      </c>
      <c r="AW133" s="15" t="s">
        <v>34</v>
      </c>
      <c r="AX133" s="15" t="s">
        <v>79</v>
      </c>
      <c r="AY133" s="264" t="s">
        <v>144</v>
      </c>
    </row>
    <row r="134" spans="1:65" s="2" customFormat="1" ht="14.4" customHeight="1">
      <c r="A134" s="40"/>
      <c r="B134" s="41"/>
      <c r="C134" s="215" t="s">
        <v>180</v>
      </c>
      <c r="D134" s="215" t="s">
        <v>146</v>
      </c>
      <c r="E134" s="216" t="s">
        <v>1373</v>
      </c>
      <c r="F134" s="217" t="s">
        <v>1374</v>
      </c>
      <c r="G134" s="218" t="s">
        <v>161</v>
      </c>
      <c r="H134" s="219">
        <v>3</v>
      </c>
      <c r="I134" s="220"/>
      <c r="J134" s="221">
        <f>ROUND(I134*H134,2)</f>
        <v>0</v>
      </c>
      <c r="K134" s="217" t="s">
        <v>150</v>
      </c>
      <c r="L134" s="46"/>
      <c r="M134" s="222" t="s">
        <v>19</v>
      </c>
      <c r="N134" s="223" t="s">
        <v>43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151</v>
      </c>
      <c r="AT134" s="226" t="s">
        <v>146</v>
      </c>
      <c r="AU134" s="226" t="s">
        <v>81</v>
      </c>
      <c r="AY134" s="19" t="s">
        <v>144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79</v>
      </c>
      <c r="BK134" s="227">
        <f>ROUND(I134*H134,2)</f>
        <v>0</v>
      </c>
      <c r="BL134" s="19" t="s">
        <v>151</v>
      </c>
      <c r="BM134" s="226" t="s">
        <v>1584</v>
      </c>
    </row>
    <row r="135" spans="1:47" s="2" customFormat="1" ht="12">
      <c r="A135" s="40"/>
      <c r="B135" s="41"/>
      <c r="C135" s="42"/>
      <c r="D135" s="228" t="s">
        <v>153</v>
      </c>
      <c r="E135" s="42"/>
      <c r="F135" s="229" t="s">
        <v>1376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153</v>
      </c>
      <c r="AU135" s="19" t="s">
        <v>81</v>
      </c>
    </row>
    <row r="136" spans="1:51" s="13" customFormat="1" ht="12">
      <c r="A136" s="13"/>
      <c r="B136" s="233"/>
      <c r="C136" s="234"/>
      <c r="D136" s="228" t="s">
        <v>155</v>
      </c>
      <c r="E136" s="235" t="s">
        <v>19</v>
      </c>
      <c r="F136" s="236" t="s">
        <v>1323</v>
      </c>
      <c r="G136" s="234"/>
      <c r="H136" s="235" t="s">
        <v>19</v>
      </c>
      <c r="I136" s="237"/>
      <c r="J136" s="234"/>
      <c r="K136" s="234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155</v>
      </c>
      <c r="AU136" s="242" t="s">
        <v>81</v>
      </c>
      <c r="AV136" s="13" t="s">
        <v>79</v>
      </c>
      <c r="AW136" s="13" t="s">
        <v>34</v>
      </c>
      <c r="AX136" s="13" t="s">
        <v>72</v>
      </c>
      <c r="AY136" s="242" t="s">
        <v>144</v>
      </c>
    </row>
    <row r="137" spans="1:51" s="13" customFormat="1" ht="12">
      <c r="A137" s="13"/>
      <c r="B137" s="233"/>
      <c r="C137" s="234"/>
      <c r="D137" s="228" t="s">
        <v>155</v>
      </c>
      <c r="E137" s="235" t="s">
        <v>19</v>
      </c>
      <c r="F137" s="236" t="s">
        <v>1572</v>
      </c>
      <c r="G137" s="234"/>
      <c r="H137" s="235" t="s">
        <v>19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155</v>
      </c>
      <c r="AU137" s="242" t="s">
        <v>81</v>
      </c>
      <c r="AV137" s="13" t="s">
        <v>79</v>
      </c>
      <c r="AW137" s="13" t="s">
        <v>34</v>
      </c>
      <c r="AX137" s="13" t="s">
        <v>72</v>
      </c>
      <c r="AY137" s="242" t="s">
        <v>144</v>
      </c>
    </row>
    <row r="138" spans="1:51" s="13" customFormat="1" ht="12">
      <c r="A138" s="13"/>
      <c r="B138" s="233"/>
      <c r="C138" s="234"/>
      <c r="D138" s="228" t="s">
        <v>155</v>
      </c>
      <c r="E138" s="235" t="s">
        <v>19</v>
      </c>
      <c r="F138" s="236" t="s">
        <v>1585</v>
      </c>
      <c r="G138" s="234"/>
      <c r="H138" s="235" t="s">
        <v>19</v>
      </c>
      <c r="I138" s="237"/>
      <c r="J138" s="234"/>
      <c r="K138" s="234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155</v>
      </c>
      <c r="AU138" s="242" t="s">
        <v>81</v>
      </c>
      <c r="AV138" s="13" t="s">
        <v>79</v>
      </c>
      <c r="AW138" s="13" t="s">
        <v>34</v>
      </c>
      <c r="AX138" s="13" t="s">
        <v>72</v>
      </c>
      <c r="AY138" s="242" t="s">
        <v>144</v>
      </c>
    </row>
    <row r="139" spans="1:51" s="14" customFormat="1" ht="12">
      <c r="A139" s="14"/>
      <c r="B139" s="243"/>
      <c r="C139" s="244"/>
      <c r="D139" s="228" t="s">
        <v>155</v>
      </c>
      <c r="E139" s="245" t="s">
        <v>19</v>
      </c>
      <c r="F139" s="246" t="s">
        <v>88</v>
      </c>
      <c r="G139" s="244"/>
      <c r="H139" s="247">
        <v>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155</v>
      </c>
      <c r="AU139" s="253" t="s">
        <v>81</v>
      </c>
      <c r="AV139" s="14" t="s">
        <v>81</v>
      </c>
      <c r="AW139" s="14" t="s">
        <v>34</v>
      </c>
      <c r="AX139" s="14" t="s">
        <v>72</v>
      </c>
      <c r="AY139" s="253" t="s">
        <v>144</v>
      </c>
    </row>
    <row r="140" spans="1:51" s="15" customFormat="1" ht="12">
      <c r="A140" s="15"/>
      <c r="B140" s="254"/>
      <c r="C140" s="255"/>
      <c r="D140" s="228" t="s">
        <v>155</v>
      </c>
      <c r="E140" s="256" t="s">
        <v>19</v>
      </c>
      <c r="F140" s="257" t="s">
        <v>158</v>
      </c>
      <c r="G140" s="255"/>
      <c r="H140" s="258">
        <v>3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155</v>
      </c>
      <c r="AU140" s="264" t="s">
        <v>81</v>
      </c>
      <c r="AV140" s="15" t="s">
        <v>151</v>
      </c>
      <c r="AW140" s="15" t="s">
        <v>34</v>
      </c>
      <c r="AX140" s="15" t="s">
        <v>79</v>
      </c>
      <c r="AY140" s="264" t="s">
        <v>144</v>
      </c>
    </row>
    <row r="141" spans="1:65" s="2" customFormat="1" ht="14.4" customHeight="1">
      <c r="A141" s="40"/>
      <c r="B141" s="41"/>
      <c r="C141" s="277" t="s">
        <v>189</v>
      </c>
      <c r="D141" s="277" t="s">
        <v>492</v>
      </c>
      <c r="E141" s="278" t="s">
        <v>1586</v>
      </c>
      <c r="F141" s="279" t="s">
        <v>1580</v>
      </c>
      <c r="G141" s="280" t="s">
        <v>161</v>
      </c>
      <c r="H141" s="281">
        <v>3</v>
      </c>
      <c r="I141" s="282"/>
      <c r="J141" s="283">
        <f>ROUND(I141*H141,2)</f>
        <v>0</v>
      </c>
      <c r="K141" s="279" t="s">
        <v>19</v>
      </c>
      <c r="L141" s="284"/>
      <c r="M141" s="285" t="s">
        <v>19</v>
      </c>
      <c r="N141" s="286" t="s">
        <v>43</v>
      </c>
      <c r="O141" s="86"/>
      <c r="P141" s="224">
        <f>O141*H141</f>
        <v>0</v>
      </c>
      <c r="Q141" s="224">
        <v>0.01</v>
      </c>
      <c r="R141" s="224">
        <f>Q141*H141</f>
        <v>0.03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197</v>
      </c>
      <c r="AT141" s="226" t="s">
        <v>492</v>
      </c>
      <c r="AU141" s="226" t="s">
        <v>81</v>
      </c>
      <c r="AY141" s="19" t="s">
        <v>144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79</v>
      </c>
      <c r="BK141" s="227">
        <f>ROUND(I141*H141,2)</f>
        <v>0</v>
      </c>
      <c r="BL141" s="19" t="s">
        <v>151</v>
      </c>
      <c r="BM141" s="226" t="s">
        <v>1587</v>
      </c>
    </row>
    <row r="142" spans="1:47" s="2" customFormat="1" ht="12">
      <c r="A142" s="40"/>
      <c r="B142" s="41"/>
      <c r="C142" s="42"/>
      <c r="D142" s="228" t="s">
        <v>153</v>
      </c>
      <c r="E142" s="42"/>
      <c r="F142" s="229" t="s">
        <v>1580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153</v>
      </c>
      <c r="AU142" s="19" t="s">
        <v>81</v>
      </c>
    </row>
    <row r="143" spans="1:47" s="2" customFormat="1" ht="12">
      <c r="A143" s="40"/>
      <c r="B143" s="41"/>
      <c r="C143" s="42"/>
      <c r="D143" s="228" t="s">
        <v>466</v>
      </c>
      <c r="E143" s="42"/>
      <c r="F143" s="276" t="s">
        <v>1582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466</v>
      </c>
      <c r="AU143" s="19" t="s">
        <v>81</v>
      </c>
    </row>
    <row r="144" spans="1:51" s="13" customFormat="1" ht="12">
      <c r="A144" s="13"/>
      <c r="B144" s="233"/>
      <c r="C144" s="234"/>
      <c r="D144" s="228" t="s">
        <v>155</v>
      </c>
      <c r="E144" s="235" t="s">
        <v>19</v>
      </c>
      <c r="F144" s="236" t="s">
        <v>1364</v>
      </c>
      <c r="G144" s="234"/>
      <c r="H144" s="235" t="s">
        <v>19</v>
      </c>
      <c r="I144" s="237"/>
      <c r="J144" s="234"/>
      <c r="K144" s="234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155</v>
      </c>
      <c r="AU144" s="242" t="s">
        <v>81</v>
      </c>
      <c r="AV144" s="13" t="s">
        <v>79</v>
      </c>
      <c r="AW144" s="13" t="s">
        <v>34</v>
      </c>
      <c r="AX144" s="13" t="s">
        <v>72</v>
      </c>
      <c r="AY144" s="242" t="s">
        <v>144</v>
      </c>
    </row>
    <row r="145" spans="1:51" s="13" customFormat="1" ht="12">
      <c r="A145" s="13"/>
      <c r="B145" s="233"/>
      <c r="C145" s="234"/>
      <c r="D145" s="228" t="s">
        <v>155</v>
      </c>
      <c r="E145" s="235" t="s">
        <v>19</v>
      </c>
      <c r="F145" s="236" t="s">
        <v>1583</v>
      </c>
      <c r="G145" s="234"/>
      <c r="H145" s="235" t="s">
        <v>19</v>
      </c>
      <c r="I145" s="237"/>
      <c r="J145" s="234"/>
      <c r="K145" s="234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155</v>
      </c>
      <c r="AU145" s="242" t="s">
        <v>81</v>
      </c>
      <c r="AV145" s="13" t="s">
        <v>79</v>
      </c>
      <c r="AW145" s="13" t="s">
        <v>34</v>
      </c>
      <c r="AX145" s="13" t="s">
        <v>72</v>
      </c>
      <c r="AY145" s="242" t="s">
        <v>144</v>
      </c>
    </row>
    <row r="146" spans="1:51" s="14" customFormat="1" ht="12">
      <c r="A146" s="14"/>
      <c r="B146" s="243"/>
      <c r="C146" s="244"/>
      <c r="D146" s="228" t="s">
        <v>155</v>
      </c>
      <c r="E146" s="245" t="s">
        <v>19</v>
      </c>
      <c r="F146" s="246" t="s">
        <v>88</v>
      </c>
      <c r="G146" s="244"/>
      <c r="H146" s="247">
        <v>3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155</v>
      </c>
      <c r="AU146" s="253" t="s">
        <v>81</v>
      </c>
      <c r="AV146" s="14" t="s">
        <v>81</v>
      </c>
      <c r="AW146" s="14" t="s">
        <v>34</v>
      </c>
      <c r="AX146" s="14" t="s">
        <v>72</v>
      </c>
      <c r="AY146" s="253" t="s">
        <v>144</v>
      </c>
    </row>
    <row r="147" spans="1:51" s="15" customFormat="1" ht="12">
      <c r="A147" s="15"/>
      <c r="B147" s="254"/>
      <c r="C147" s="255"/>
      <c r="D147" s="228" t="s">
        <v>155</v>
      </c>
      <c r="E147" s="256" t="s">
        <v>19</v>
      </c>
      <c r="F147" s="257" t="s">
        <v>158</v>
      </c>
      <c r="G147" s="255"/>
      <c r="H147" s="258">
        <v>3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155</v>
      </c>
      <c r="AU147" s="264" t="s">
        <v>81</v>
      </c>
      <c r="AV147" s="15" t="s">
        <v>151</v>
      </c>
      <c r="AW147" s="15" t="s">
        <v>34</v>
      </c>
      <c r="AX147" s="15" t="s">
        <v>79</v>
      </c>
      <c r="AY147" s="264" t="s">
        <v>144</v>
      </c>
    </row>
    <row r="148" spans="1:65" s="2" customFormat="1" ht="14.4" customHeight="1">
      <c r="A148" s="40"/>
      <c r="B148" s="41"/>
      <c r="C148" s="215" t="s">
        <v>197</v>
      </c>
      <c r="D148" s="215" t="s">
        <v>146</v>
      </c>
      <c r="E148" s="216" t="s">
        <v>1403</v>
      </c>
      <c r="F148" s="217" t="s">
        <v>1404</v>
      </c>
      <c r="G148" s="218" t="s">
        <v>161</v>
      </c>
      <c r="H148" s="219">
        <v>16</v>
      </c>
      <c r="I148" s="220"/>
      <c r="J148" s="221">
        <f>ROUND(I148*H148,2)</f>
        <v>0</v>
      </c>
      <c r="K148" s="217" t="s">
        <v>150</v>
      </c>
      <c r="L148" s="46"/>
      <c r="M148" s="222" t="s">
        <v>19</v>
      </c>
      <c r="N148" s="223" t="s">
        <v>43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151</v>
      </c>
      <c r="AT148" s="226" t="s">
        <v>146</v>
      </c>
      <c r="AU148" s="226" t="s">
        <v>81</v>
      </c>
      <c r="AY148" s="19" t="s">
        <v>144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79</v>
      </c>
      <c r="BK148" s="227">
        <f>ROUND(I148*H148,2)</f>
        <v>0</v>
      </c>
      <c r="BL148" s="19" t="s">
        <v>151</v>
      </c>
      <c r="BM148" s="226" t="s">
        <v>1588</v>
      </c>
    </row>
    <row r="149" spans="1:47" s="2" customFormat="1" ht="12">
      <c r="A149" s="40"/>
      <c r="B149" s="41"/>
      <c r="C149" s="42"/>
      <c r="D149" s="228" t="s">
        <v>153</v>
      </c>
      <c r="E149" s="42"/>
      <c r="F149" s="229" t="s">
        <v>1406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153</v>
      </c>
      <c r="AU149" s="19" t="s">
        <v>81</v>
      </c>
    </row>
    <row r="150" spans="1:51" s="13" customFormat="1" ht="12">
      <c r="A150" s="13"/>
      <c r="B150" s="233"/>
      <c r="C150" s="234"/>
      <c r="D150" s="228" t="s">
        <v>155</v>
      </c>
      <c r="E150" s="235" t="s">
        <v>19</v>
      </c>
      <c r="F150" s="236" t="s">
        <v>1323</v>
      </c>
      <c r="G150" s="234"/>
      <c r="H150" s="235" t="s">
        <v>19</v>
      </c>
      <c r="I150" s="237"/>
      <c r="J150" s="234"/>
      <c r="K150" s="234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155</v>
      </c>
      <c r="AU150" s="242" t="s">
        <v>81</v>
      </c>
      <c r="AV150" s="13" t="s">
        <v>79</v>
      </c>
      <c r="AW150" s="13" t="s">
        <v>34</v>
      </c>
      <c r="AX150" s="13" t="s">
        <v>72</v>
      </c>
      <c r="AY150" s="242" t="s">
        <v>144</v>
      </c>
    </row>
    <row r="151" spans="1:51" s="13" customFormat="1" ht="12">
      <c r="A151" s="13"/>
      <c r="B151" s="233"/>
      <c r="C151" s="234"/>
      <c r="D151" s="228" t="s">
        <v>155</v>
      </c>
      <c r="E151" s="235" t="s">
        <v>19</v>
      </c>
      <c r="F151" s="236" t="s">
        <v>1572</v>
      </c>
      <c r="G151" s="234"/>
      <c r="H151" s="235" t="s">
        <v>19</v>
      </c>
      <c r="I151" s="237"/>
      <c r="J151" s="234"/>
      <c r="K151" s="234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155</v>
      </c>
      <c r="AU151" s="242" t="s">
        <v>81</v>
      </c>
      <c r="AV151" s="13" t="s">
        <v>79</v>
      </c>
      <c r="AW151" s="13" t="s">
        <v>34</v>
      </c>
      <c r="AX151" s="13" t="s">
        <v>72</v>
      </c>
      <c r="AY151" s="242" t="s">
        <v>144</v>
      </c>
    </row>
    <row r="152" spans="1:51" s="13" customFormat="1" ht="12">
      <c r="A152" s="13"/>
      <c r="B152" s="233"/>
      <c r="C152" s="234"/>
      <c r="D152" s="228" t="s">
        <v>155</v>
      </c>
      <c r="E152" s="235" t="s">
        <v>19</v>
      </c>
      <c r="F152" s="236" t="s">
        <v>1589</v>
      </c>
      <c r="G152" s="234"/>
      <c r="H152" s="235" t="s">
        <v>19</v>
      </c>
      <c r="I152" s="237"/>
      <c r="J152" s="234"/>
      <c r="K152" s="234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155</v>
      </c>
      <c r="AU152" s="242" t="s">
        <v>81</v>
      </c>
      <c r="AV152" s="13" t="s">
        <v>79</v>
      </c>
      <c r="AW152" s="13" t="s">
        <v>34</v>
      </c>
      <c r="AX152" s="13" t="s">
        <v>72</v>
      </c>
      <c r="AY152" s="242" t="s">
        <v>144</v>
      </c>
    </row>
    <row r="153" spans="1:51" s="14" customFormat="1" ht="12">
      <c r="A153" s="14"/>
      <c r="B153" s="243"/>
      <c r="C153" s="244"/>
      <c r="D153" s="228" t="s">
        <v>155</v>
      </c>
      <c r="E153" s="245" t="s">
        <v>19</v>
      </c>
      <c r="F153" s="246" t="s">
        <v>1590</v>
      </c>
      <c r="G153" s="244"/>
      <c r="H153" s="247">
        <v>16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155</v>
      </c>
      <c r="AU153" s="253" t="s">
        <v>81</v>
      </c>
      <c r="AV153" s="14" t="s">
        <v>81</v>
      </c>
      <c r="AW153" s="14" t="s">
        <v>34</v>
      </c>
      <c r="AX153" s="14" t="s">
        <v>72</v>
      </c>
      <c r="AY153" s="253" t="s">
        <v>144</v>
      </c>
    </row>
    <row r="154" spans="1:51" s="15" customFormat="1" ht="12">
      <c r="A154" s="15"/>
      <c r="B154" s="254"/>
      <c r="C154" s="255"/>
      <c r="D154" s="228" t="s">
        <v>155</v>
      </c>
      <c r="E154" s="256" t="s">
        <v>19</v>
      </c>
      <c r="F154" s="257" t="s">
        <v>158</v>
      </c>
      <c r="G154" s="255"/>
      <c r="H154" s="258">
        <v>16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155</v>
      </c>
      <c r="AU154" s="264" t="s">
        <v>81</v>
      </c>
      <c r="AV154" s="15" t="s">
        <v>151</v>
      </c>
      <c r="AW154" s="15" t="s">
        <v>34</v>
      </c>
      <c r="AX154" s="15" t="s">
        <v>79</v>
      </c>
      <c r="AY154" s="264" t="s">
        <v>144</v>
      </c>
    </row>
    <row r="155" spans="1:65" s="2" customFormat="1" ht="14.4" customHeight="1">
      <c r="A155" s="40"/>
      <c r="B155" s="41"/>
      <c r="C155" s="277" t="s">
        <v>206</v>
      </c>
      <c r="D155" s="277" t="s">
        <v>492</v>
      </c>
      <c r="E155" s="278" t="s">
        <v>1591</v>
      </c>
      <c r="F155" s="279" t="s">
        <v>1580</v>
      </c>
      <c r="G155" s="280" t="s">
        <v>161</v>
      </c>
      <c r="H155" s="281">
        <v>16</v>
      </c>
      <c r="I155" s="282"/>
      <c r="J155" s="283">
        <f>ROUND(I155*H155,2)</f>
        <v>0</v>
      </c>
      <c r="K155" s="279" t="s">
        <v>19</v>
      </c>
      <c r="L155" s="284"/>
      <c r="M155" s="285" t="s">
        <v>19</v>
      </c>
      <c r="N155" s="286" t="s">
        <v>43</v>
      </c>
      <c r="O155" s="86"/>
      <c r="P155" s="224">
        <f>O155*H155</f>
        <v>0</v>
      </c>
      <c r="Q155" s="224">
        <v>0.001</v>
      </c>
      <c r="R155" s="224">
        <f>Q155*H155</f>
        <v>0.016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197</v>
      </c>
      <c r="AT155" s="226" t="s">
        <v>492</v>
      </c>
      <c r="AU155" s="226" t="s">
        <v>81</v>
      </c>
      <c r="AY155" s="19" t="s">
        <v>144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79</v>
      </c>
      <c r="BK155" s="227">
        <f>ROUND(I155*H155,2)</f>
        <v>0</v>
      </c>
      <c r="BL155" s="19" t="s">
        <v>151</v>
      </c>
      <c r="BM155" s="226" t="s">
        <v>1592</v>
      </c>
    </row>
    <row r="156" spans="1:47" s="2" customFormat="1" ht="12">
      <c r="A156" s="40"/>
      <c r="B156" s="41"/>
      <c r="C156" s="42"/>
      <c r="D156" s="228" t="s">
        <v>153</v>
      </c>
      <c r="E156" s="42"/>
      <c r="F156" s="229" t="s">
        <v>1580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153</v>
      </c>
      <c r="AU156" s="19" t="s">
        <v>81</v>
      </c>
    </row>
    <row r="157" spans="1:47" s="2" customFormat="1" ht="12">
      <c r="A157" s="40"/>
      <c r="B157" s="41"/>
      <c r="C157" s="42"/>
      <c r="D157" s="228" t="s">
        <v>466</v>
      </c>
      <c r="E157" s="42"/>
      <c r="F157" s="276" t="s">
        <v>1582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466</v>
      </c>
      <c r="AU157" s="19" t="s">
        <v>81</v>
      </c>
    </row>
    <row r="158" spans="1:51" s="13" customFormat="1" ht="12">
      <c r="A158" s="13"/>
      <c r="B158" s="233"/>
      <c r="C158" s="234"/>
      <c r="D158" s="228" t="s">
        <v>155</v>
      </c>
      <c r="E158" s="235" t="s">
        <v>19</v>
      </c>
      <c r="F158" s="236" t="s">
        <v>1416</v>
      </c>
      <c r="G158" s="234"/>
      <c r="H158" s="235" t="s">
        <v>19</v>
      </c>
      <c r="I158" s="237"/>
      <c r="J158" s="234"/>
      <c r="K158" s="234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155</v>
      </c>
      <c r="AU158" s="242" t="s">
        <v>81</v>
      </c>
      <c r="AV158" s="13" t="s">
        <v>79</v>
      </c>
      <c r="AW158" s="13" t="s">
        <v>34</v>
      </c>
      <c r="AX158" s="13" t="s">
        <v>72</v>
      </c>
      <c r="AY158" s="242" t="s">
        <v>144</v>
      </c>
    </row>
    <row r="159" spans="1:51" s="13" customFormat="1" ht="12">
      <c r="A159" s="13"/>
      <c r="B159" s="233"/>
      <c r="C159" s="234"/>
      <c r="D159" s="228" t="s">
        <v>155</v>
      </c>
      <c r="E159" s="235" t="s">
        <v>19</v>
      </c>
      <c r="F159" s="236" t="s">
        <v>1572</v>
      </c>
      <c r="G159" s="234"/>
      <c r="H159" s="235" t="s">
        <v>19</v>
      </c>
      <c r="I159" s="237"/>
      <c r="J159" s="234"/>
      <c r="K159" s="234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155</v>
      </c>
      <c r="AU159" s="242" t="s">
        <v>81</v>
      </c>
      <c r="AV159" s="13" t="s">
        <v>79</v>
      </c>
      <c r="AW159" s="13" t="s">
        <v>34</v>
      </c>
      <c r="AX159" s="13" t="s">
        <v>72</v>
      </c>
      <c r="AY159" s="242" t="s">
        <v>144</v>
      </c>
    </row>
    <row r="160" spans="1:51" s="14" customFormat="1" ht="12">
      <c r="A160" s="14"/>
      <c r="B160" s="243"/>
      <c r="C160" s="244"/>
      <c r="D160" s="228" t="s">
        <v>155</v>
      </c>
      <c r="E160" s="245" t="s">
        <v>19</v>
      </c>
      <c r="F160" s="246" t="s">
        <v>282</v>
      </c>
      <c r="G160" s="244"/>
      <c r="H160" s="247">
        <v>16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155</v>
      </c>
      <c r="AU160" s="253" t="s">
        <v>81</v>
      </c>
      <c r="AV160" s="14" t="s">
        <v>81</v>
      </c>
      <c r="AW160" s="14" t="s">
        <v>34</v>
      </c>
      <c r="AX160" s="14" t="s">
        <v>72</v>
      </c>
      <c r="AY160" s="253" t="s">
        <v>144</v>
      </c>
    </row>
    <row r="161" spans="1:51" s="15" customFormat="1" ht="12">
      <c r="A161" s="15"/>
      <c r="B161" s="254"/>
      <c r="C161" s="255"/>
      <c r="D161" s="228" t="s">
        <v>155</v>
      </c>
      <c r="E161" s="256" t="s">
        <v>19</v>
      </c>
      <c r="F161" s="257" t="s">
        <v>158</v>
      </c>
      <c r="G161" s="255"/>
      <c r="H161" s="258">
        <v>16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155</v>
      </c>
      <c r="AU161" s="264" t="s">
        <v>81</v>
      </c>
      <c r="AV161" s="15" t="s">
        <v>151</v>
      </c>
      <c r="AW161" s="15" t="s">
        <v>34</v>
      </c>
      <c r="AX161" s="15" t="s">
        <v>79</v>
      </c>
      <c r="AY161" s="264" t="s">
        <v>144</v>
      </c>
    </row>
    <row r="162" spans="1:65" s="2" customFormat="1" ht="14.4" customHeight="1">
      <c r="A162" s="40"/>
      <c r="B162" s="41"/>
      <c r="C162" s="215" t="s">
        <v>215</v>
      </c>
      <c r="D162" s="215" t="s">
        <v>146</v>
      </c>
      <c r="E162" s="216" t="s">
        <v>1423</v>
      </c>
      <c r="F162" s="217" t="s">
        <v>1424</v>
      </c>
      <c r="G162" s="218" t="s">
        <v>161</v>
      </c>
      <c r="H162" s="219">
        <v>4</v>
      </c>
      <c r="I162" s="220"/>
      <c r="J162" s="221">
        <f>ROUND(I162*H162,2)</f>
        <v>0</v>
      </c>
      <c r="K162" s="217" t="s">
        <v>150</v>
      </c>
      <c r="L162" s="46"/>
      <c r="M162" s="222" t="s">
        <v>19</v>
      </c>
      <c r="N162" s="223" t="s">
        <v>43</v>
      </c>
      <c r="O162" s="86"/>
      <c r="P162" s="224">
        <f>O162*H162</f>
        <v>0</v>
      </c>
      <c r="Q162" s="224">
        <v>5E-05</v>
      </c>
      <c r="R162" s="224">
        <f>Q162*H162</f>
        <v>0.0002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151</v>
      </c>
      <c r="AT162" s="226" t="s">
        <v>146</v>
      </c>
      <c r="AU162" s="226" t="s">
        <v>81</v>
      </c>
      <c r="AY162" s="19" t="s">
        <v>144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79</v>
      </c>
      <c r="BK162" s="227">
        <f>ROUND(I162*H162,2)</f>
        <v>0</v>
      </c>
      <c r="BL162" s="19" t="s">
        <v>151</v>
      </c>
      <c r="BM162" s="226" t="s">
        <v>1593</v>
      </c>
    </row>
    <row r="163" spans="1:47" s="2" customFormat="1" ht="12">
      <c r="A163" s="40"/>
      <c r="B163" s="41"/>
      <c r="C163" s="42"/>
      <c r="D163" s="228" t="s">
        <v>153</v>
      </c>
      <c r="E163" s="42"/>
      <c r="F163" s="229" t="s">
        <v>1426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81</v>
      </c>
    </row>
    <row r="164" spans="1:51" s="13" customFormat="1" ht="12">
      <c r="A164" s="13"/>
      <c r="B164" s="233"/>
      <c r="C164" s="234"/>
      <c r="D164" s="228" t="s">
        <v>155</v>
      </c>
      <c r="E164" s="235" t="s">
        <v>19</v>
      </c>
      <c r="F164" s="236" t="s">
        <v>1323</v>
      </c>
      <c r="G164" s="234"/>
      <c r="H164" s="235" t="s">
        <v>19</v>
      </c>
      <c r="I164" s="237"/>
      <c r="J164" s="234"/>
      <c r="K164" s="234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155</v>
      </c>
      <c r="AU164" s="242" t="s">
        <v>81</v>
      </c>
      <c r="AV164" s="13" t="s">
        <v>79</v>
      </c>
      <c r="AW164" s="13" t="s">
        <v>34</v>
      </c>
      <c r="AX164" s="13" t="s">
        <v>72</v>
      </c>
      <c r="AY164" s="242" t="s">
        <v>144</v>
      </c>
    </row>
    <row r="165" spans="1:51" s="13" customFormat="1" ht="12">
      <c r="A165" s="13"/>
      <c r="B165" s="233"/>
      <c r="C165" s="234"/>
      <c r="D165" s="228" t="s">
        <v>155</v>
      </c>
      <c r="E165" s="235" t="s">
        <v>19</v>
      </c>
      <c r="F165" s="236" t="s">
        <v>1436</v>
      </c>
      <c r="G165" s="234"/>
      <c r="H165" s="235" t="s">
        <v>19</v>
      </c>
      <c r="I165" s="237"/>
      <c r="J165" s="234"/>
      <c r="K165" s="234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155</v>
      </c>
      <c r="AU165" s="242" t="s">
        <v>81</v>
      </c>
      <c r="AV165" s="13" t="s">
        <v>79</v>
      </c>
      <c r="AW165" s="13" t="s">
        <v>34</v>
      </c>
      <c r="AX165" s="13" t="s">
        <v>72</v>
      </c>
      <c r="AY165" s="242" t="s">
        <v>144</v>
      </c>
    </row>
    <row r="166" spans="1:51" s="13" customFormat="1" ht="12">
      <c r="A166" s="13"/>
      <c r="B166" s="233"/>
      <c r="C166" s="234"/>
      <c r="D166" s="228" t="s">
        <v>155</v>
      </c>
      <c r="E166" s="235" t="s">
        <v>19</v>
      </c>
      <c r="F166" s="236" t="s">
        <v>1594</v>
      </c>
      <c r="G166" s="234"/>
      <c r="H166" s="235" t="s">
        <v>19</v>
      </c>
      <c r="I166" s="237"/>
      <c r="J166" s="234"/>
      <c r="K166" s="234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155</v>
      </c>
      <c r="AU166" s="242" t="s">
        <v>81</v>
      </c>
      <c r="AV166" s="13" t="s">
        <v>79</v>
      </c>
      <c r="AW166" s="13" t="s">
        <v>34</v>
      </c>
      <c r="AX166" s="13" t="s">
        <v>72</v>
      </c>
      <c r="AY166" s="242" t="s">
        <v>144</v>
      </c>
    </row>
    <row r="167" spans="1:51" s="14" customFormat="1" ht="12">
      <c r="A167" s="14"/>
      <c r="B167" s="243"/>
      <c r="C167" s="244"/>
      <c r="D167" s="228" t="s">
        <v>155</v>
      </c>
      <c r="E167" s="245" t="s">
        <v>19</v>
      </c>
      <c r="F167" s="246" t="s">
        <v>151</v>
      </c>
      <c r="G167" s="244"/>
      <c r="H167" s="247">
        <v>4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155</v>
      </c>
      <c r="AU167" s="253" t="s">
        <v>81</v>
      </c>
      <c r="AV167" s="14" t="s">
        <v>81</v>
      </c>
      <c r="AW167" s="14" t="s">
        <v>34</v>
      </c>
      <c r="AX167" s="14" t="s">
        <v>72</v>
      </c>
      <c r="AY167" s="253" t="s">
        <v>144</v>
      </c>
    </row>
    <row r="168" spans="1:51" s="15" customFormat="1" ht="12">
      <c r="A168" s="15"/>
      <c r="B168" s="254"/>
      <c r="C168" s="255"/>
      <c r="D168" s="228" t="s">
        <v>155</v>
      </c>
      <c r="E168" s="256" t="s">
        <v>19</v>
      </c>
      <c r="F168" s="257" t="s">
        <v>158</v>
      </c>
      <c r="G168" s="255"/>
      <c r="H168" s="258">
        <v>4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155</v>
      </c>
      <c r="AU168" s="264" t="s">
        <v>81</v>
      </c>
      <c r="AV168" s="15" t="s">
        <v>151</v>
      </c>
      <c r="AW168" s="15" t="s">
        <v>34</v>
      </c>
      <c r="AX168" s="15" t="s">
        <v>79</v>
      </c>
      <c r="AY168" s="264" t="s">
        <v>144</v>
      </c>
    </row>
    <row r="169" spans="1:65" s="2" customFormat="1" ht="14.4" customHeight="1">
      <c r="A169" s="40"/>
      <c r="B169" s="41"/>
      <c r="C169" s="215" t="s">
        <v>223</v>
      </c>
      <c r="D169" s="215" t="s">
        <v>146</v>
      </c>
      <c r="E169" s="216" t="s">
        <v>1432</v>
      </c>
      <c r="F169" s="217" t="s">
        <v>1433</v>
      </c>
      <c r="G169" s="218" t="s">
        <v>161</v>
      </c>
      <c r="H169" s="219">
        <v>3</v>
      </c>
      <c r="I169" s="220"/>
      <c r="J169" s="221">
        <f>ROUND(I169*H169,2)</f>
        <v>0</v>
      </c>
      <c r="K169" s="217" t="s">
        <v>150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6E-05</v>
      </c>
      <c r="R169" s="224">
        <f>Q169*H169</f>
        <v>0.00018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151</v>
      </c>
      <c r="AT169" s="226" t="s">
        <v>146</v>
      </c>
      <c r="AU169" s="226" t="s">
        <v>81</v>
      </c>
      <c r="AY169" s="19" t="s">
        <v>144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79</v>
      </c>
      <c r="BK169" s="227">
        <f>ROUND(I169*H169,2)</f>
        <v>0</v>
      </c>
      <c r="BL169" s="19" t="s">
        <v>151</v>
      </c>
      <c r="BM169" s="226" t="s">
        <v>1595</v>
      </c>
    </row>
    <row r="170" spans="1:47" s="2" customFormat="1" ht="12">
      <c r="A170" s="40"/>
      <c r="B170" s="41"/>
      <c r="C170" s="42"/>
      <c r="D170" s="228" t="s">
        <v>153</v>
      </c>
      <c r="E170" s="42"/>
      <c r="F170" s="229" t="s">
        <v>1435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153</v>
      </c>
      <c r="AU170" s="19" t="s">
        <v>81</v>
      </c>
    </row>
    <row r="171" spans="1:51" s="13" customFormat="1" ht="12">
      <c r="A171" s="13"/>
      <c r="B171" s="233"/>
      <c r="C171" s="234"/>
      <c r="D171" s="228" t="s">
        <v>155</v>
      </c>
      <c r="E171" s="235" t="s">
        <v>19</v>
      </c>
      <c r="F171" s="236" t="s">
        <v>1323</v>
      </c>
      <c r="G171" s="234"/>
      <c r="H171" s="235" t="s">
        <v>19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155</v>
      </c>
      <c r="AU171" s="242" t="s">
        <v>81</v>
      </c>
      <c r="AV171" s="13" t="s">
        <v>79</v>
      </c>
      <c r="AW171" s="13" t="s">
        <v>34</v>
      </c>
      <c r="AX171" s="13" t="s">
        <v>72</v>
      </c>
      <c r="AY171" s="242" t="s">
        <v>144</v>
      </c>
    </row>
    <row r="172" spans="1:51" s="13" customFormat="1" ht="12">
      <c r="A172" s="13"/>
      <c r="B172" s="233"/>
      <c r="C172" s="234"/>
      <c r="D172" s="228" t="s">
        <v>155</v>
      </c>
      <c r="E172" s="235" t="s">
        <v>19</v>
      </c>
      <c r="F172" s="236" t="s">
        <v>1436</v>
      </c>
      <c r="G172" s="234"/>
      <c r="H172" s="235" t="s">
        <v>19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155</v>
      </c>
      <c r="AU172" s="242" t="s">
        <v>81</v>
      </c>
      <c r="AV172" s="13" t="s">
        <v>79</v>
      </c>
      <c r="AW172" s="13" t="s">
        <v>34</v>
      </c>
      <c r="AX172" s="13" t="s">
        <v>72</v>
      </c>
      <c r="AY172" s="242" t="s">
        <v>144</v>
      </c>
    </row>
    <row r="173" spans="1:51" s="13" customFormat="1" ht="12">
      <c r="A173" s="13"/>
      <c r="B173" s="233"/>
      <c r="C173" s="234"/>
      <c r="D173" s="228" t="s">
        <v>155</v>
      </c>
      <c r="E173" s="235" t="s">
        <v>19</v>
      </c>
      <c r="F173" s="236" t="s">
        <v>1594</v>
      </c>
      <c r="G173" s="234"/>
      <c r="H173" s="235" t="s">
        <v>19</v>
      </c>
      <c r="I173" s="237"/>
      <c r="J173" s="234"/>
      <c r="K173" s="234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155</v>
      </c>
      <c r="AU173" s="242" t="s">
        <v>81</v>
      </c>
      <c r="AV173" s="13" t="s">
        <v>79</v>
      </c>
      <c r="AW173" s="13" t="s">
        <v>34</v>
      </c>
      <c r="AX173" s="13" t="s">
        <v>72</v>
      </c>
      <c r="AY173" s="242" t="s">
        <v>144</v>
      </c>
    </row>
    <row r="174" spans="1:51" s="14" customFormat="1" ht="12">
      <c r="A174" s="14"/>
      <c r="B174" s="243"/>
      <c r="C174" s="244"/>
      <c r="D174" s="228" t="s">
        <v>155</v>
      </c>
      <c r="E174" s="245" t="s">
        <v>19</v>
      </c>
      <c r="F174" s="246" t="s">
        <v>88</v>
      </c>
      <c r="G174" s="244"/>
      <c r="H174" s="247">
        <v>3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155</v>
      </c>
      <c r="AU174" s="253" t="s">
        <v>81</v>
      </c>
      <c r="AV174" s="14" t="s">
        <v>81</v>
      </c>
      <c r="AW174" s="14" t="s">
        <v>34</v>
      </c>
      <c r="AX174" s="14" t="s">
        <v>72</v>
      </c>
      <c r="AY174" s="253" t="s">
        <v>144</v>
      </c>
    </row>
    <row r="175" spans="1:51" s="15" customFormat="1" ht="12">
      <c r="A175" s="15"/>
      <c r="B175" s="254"/>
      <c r="C175" s="255"/>
      <c r="D175" s="228" t="s">
        <v>155</v>
      </c>
      <c r="E175" s="256" t="s">
        <v>19</v>
      </c>
      <c r="F175" s="257" t="s">
        <v>158</v>
      </c>
      <c r="G175" s="255"/>
      <c r="H175" s="258">
        <v>3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4" t="s">
        <v>155</v>
      </c>
      <c r="AU175" s="264" t="s">
        <v>81</v>
      </c>
      <c r="AV175" s="15" t="s">
        <v>151</v>
      </c>
      <c r="AW175" s="15" t="s">
        <v>34</v>
      </c>
      <c r="AX175" s="15" t="s">
        <v>79</v>
      </c>
      <c r="AY175" s="264" t="s">
        <v>144</v>
      </c>
    </row>
    <row r="176" spans="1:65" s="2" customFormat="1" ht="14.4" customHeight="1">
      <c r="A176" s="40"/>
      <c r="B176" s="41"/>
      <c r="C176" s="215" t="s">
        <v>233</v>
      </c>
      <c r="D176" s="215" t="s">
        <v>146</v>
      </c>
      <c r="E176" s="216" t="s">
        <v>1596</v>
      </c>
      <c r="F176" s="217" t="s">
        <v>1597</v>
      </c>
      <c r="G176" s="218" t="s">
        <v>161</v>
      </c>
      <c r="H176" s="219">
        <v>4</v>
      </c>
      <c r="I176" s="220"/>
      <c r="J176" s="221">
        <f>ROUND(I176*H176,2)</f>
        <v>0</v>
      </c>
      <c r="K176" s="217" t="s">
        <v>150</v>
      </c>
      <c r="L176" s="46"/>
      <c r="M176" s="222" t="s">
        <v>19</v>
      </c>
      <c r="N176" s="223" t="s">
        <v>43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151</v>
      </c>
      <c r="AT176" s="226" t="s">
        <v>146</v>
      </c>
      <c r="AU176" s="226" t="s">
        <v>81</v>
      </c>
      <c r="AY176" s="19" t="s">
        <v>144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79</v>
      </c>
      <c r="BK176" s="227">
        <f>ROUND(I176*H176,2)</f>
        <v>0</v>
      </c>
      <c r="BL176" s="19" t="s">
        <v>151</v>
      </c>
      <c r="BM176" s="226" t="s">
        <v>1598</v>
      </c>
    </row>
    <row r="177" spans="1:47" s="2" customFormat="1" ht="12">
      <c r="A177" s="40"/>
      <c r="B177" s="41"/>
      <c r="C177" s="42"/>
      <c r="D177" s="228" t="s">
        <v>153</v>
      </c>
      <c r="E177" s="42"/>
      <c r="F177" s="229" t="s">
        <v>1599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153</v>
      </c>
      <c r="AU177" s="19" t="s">
        <v>81</v>
      </c>
    </row>
    <row r="178" spans="1:51" s="13" customFormat="1" ht="12">
      <c r="A178" s="13"/>
      <c r="B178" s="233"/>
      <c r="C178" s="234"/>
      <c r="D178" s="228" t="s">
        <v>155</v>
      </c>
      <c r="E178" s="235" t="s">
        <v>19</v>
      </c>
      <c r="F178" s="236" t="s">
        <v>1323</v>
      </c>
      <c r="G178" s="234"/>
      <c r="H178" s="235" t="s">
        <v>19</v>
      </c>
      <c r="I178" s="237"/>
      <c r="J178" s="234"/>
      <c r="K178" s="234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155</v>
      </c>
      <c r="AU178" s="242" t="s">
        <v>81</v>
      </c>
      <c r="AV178" s="13" t="s">
        <v>79</v>
      </c>
      <c r="AW178" s="13" t="s">
        <v>34</v>
      </c>
      <c r="AX178" s="13" t="s">
        <v>72</v>
      </c>
      <c r="AY178" s="242" t="s">
        <v>144</v>
      </c>
    </row>
    <row r="179" spans="1:51" s="13" customFormat="1" ht="12">
      <c r="A179" s="13"/>
      <c r="B179" s="233"/>
      <c r="C179" s="234"/>
      <c r="D179" s="228" t="s">
        <v>155</v>
      </c>
      <c r="E179" s="235" t="s">
        <v>19</v>
      </c>
      <c r="F179" s="236" t="s">
        <v>1600</v>
      </c>
      <c r="G179" s="234"/>
      <c r="H179" s="235" t="s">
        <v>19</v>
      </c>
      <c r="I179" s="237"/>
      <c r="J179" s="234"/>
      <c r="K179" s="234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155</v>
      </c>
      <c r="AU179" s="242" t="s">
        <v>81</v>
      </c>
      <c r="AV179" s="13" t="s">
        <v>79</v>
      </c>
      <c r="AW179" s="13" t="s">
        <v>34</v>
      </c>
      <c r="AX179" s="13" t="s">
        <v>72</v>
      </c>
      <c r="AY179" s="242" t="s">
        <v>144</v>
      </c>
    </row>
    <row r="180" spans="1:51" s="14" customFormat="1" ht="12">
      <c r="A180" s="14"/>
      <c r="B180" s="243"/>
      <c r="C180" s="244"/>
      <c r="D180" s="228" t="s">
        <v>155</v>
      </c>
      <c r="E180" s="245" t="s">
        <v>19</v>
      </c>
      <c r="F180" s="246" t="s">
        <v>151</v>
      </c>
      <c r="G180" s="244"/>
      <c r="H180" s="247">
        <v>4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155</v>
      </c>
      <c r="AU180" s="253" t="s">
        <v>81</v>
      </c>
      <c r="AV180" s="14" t="s">
        <v>81</v>
      </c>
      <c r="AW180" s="14" t="s">
        <v>34</v>
      </c>
      <c r="AX180" s="14" t="s">
        <v>72</v>
      </c>
      <c r="AY180" s="253" t="s">
        <v>144</v>
      </c>
    </row>
    <row r="181" spans="1:51" s="15" customFormat="1" ht="12">
      <c r="A181" s="15"/>
      <c r="B181" s="254"/>
      <c r="C181" s="255"/>
      <c r="D181" s="228" t="s">
        <v>155</v>
      </c>
      <c r="E181" s="256" t="s">
        <v>19</v>
      </c>
      <c r="F181" s="257" t="s">
        <v>158</v>
      </c>
      <c r="G181" s="255"/>
      <c r="H181" s="258">
        <v>4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155</v>
      </c>
      <c r="AU181" s="264" t="s">
        <v>81</v>
      </c>
      <c r="AV181" s="15" t="s">
        <v>151</v>
      </c>
      <c r="AW181" s="15" t="s">
        <v>34</v>
      </c>
      <c r="AX181" s="15" t="s">
        <v>79</v>
      </c>
      <c r="AY181" s="264" t="s">
        <v>144</v>
      </c>
    </row>
    <row r="182" spans="1:65" s="2" customFormat="1" ht="14.4" customHeight="1">
      <c r="A182" s="40"/>
      <c r="B182" s="41"/>
      <c r="C182" s="215" t="s">
        <v>242</v>
      </c>
      <c r="D182" s="215" t="s">
        <v>146</v>
      </c>
      <c r="E182" s="216" t="s">
        <v>1601</v>
      </c>
      <c r="F182" s="217" t="s">
        <v>1602</v>
      </c>
      <c r="G182" s="218" t="s">
        <v>161</v>
      </c>
      <c r="H182" s="219">
        <v>3</v>
      </c>
      <c r="I182" s="220"/>
      <c r="J182" s="221">
        <f>ROUND(I182*H182,2)</f>
        <v>0</v>
      </c>
      <c r="K182" s="217" t="s">
        <v>150</v>
      </c>
      <c r="L182" s="46"/>
      <c r="M182" s="222" t="s">
        <v>19</v>
      </c>
      <c r="N182" s="223" t="s">
        <v>43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151</v>
      </c>
      <c r="AT182" s="226" t="s">
        <v>146</v>
      </c>
      <c r="AU182" s="226" t="s">
        <v>81</v>
      </c>
      <c r="AY182" s="19" t="s">
        <v>144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79</v>
      </c>
      <c r="BK182" s="227">
        <f>ROUND(I182*H182,2)</f>
        <v>0</v>
      </c>
      <c r="BL182" s="19" t="s">
        <v>151</v>
      </c>
      <c r="BM182" s="226" t="s">
        <v>1603</v>
      </c>
    </row>
    <row r="183" spans="1:47" s="2" customFormat="1" ht="12">
      <c r="A183" s="40"/>
      <c r="B183" s="41"/>
      <c r="C183" s="42"/>
      <c r="D183" s="228" t="s">
        <v>153</v>
      </c>
      <c r="E183" s="42"/>
      <c r="F183" s="229" t="s">
        <v>1604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153</v>
      </c>
      <c r="AU183" s="19" t="s">
        <v>81</v>
      </c>
    </row>
    <row r="184" spans="1:51" s="13" customFormat="1" ht="12">
      <c r="A184" s="13"/>
      <c r="B184" s="233"/>
      <c r="C184" s="234"/>
      <c r="D184" s="228" t="s">
        <v>155</v>
      </c>
      <c r="E184" s="235" t="s">
        <v>19</v>
      </c>
      <c r="F184" s="236" t="s">
        <v>1323</v>
      </c>
      <c r="G184" s="234"/>
      <c r="H184" s="235" t="s">
        <v>19</v>
      </c>
      <c r="I184" s="237"/>
      <c r="J184" s="234"/>
      <c r="K184" s="234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155</v>
      </c>
      <c r="AU184" s="242" t="s">
        <v>81</v>
      </c>
      <c r="AV184" s="13" t="s">
        <v>79</v>
      </c>
      <c r="AW184" s="13" t="s">
        <v>34</v>
      </c>
      <c r="AX184" s="13" t="s">
        <v>72</v>
      </c>
      <c r="AY184" s="242" t="s">
        <v>144</v>
      </c>
    </row>
    <row r="185" spans="1:51" s="13" customFormat="1" ht="12">
      <c r="A185" s="13"/>
      <c r="B185" s="233"/>
      <c r="C185" s="234"/>
      <c r="D185" s="228" t="s">
        <v>155</v>
      </c>
      <c r="E185" s="235" t="s">
        <v>19</v>
      </c>
      <c r="F185" s="236" t="s">
        <v>1605</v>
      </c>
      <c r="G185" s="234"/>
      <c r="H185" s="235" t="s">
        <v>19</v>
      </c>
      <c r="I185" s="237"/>
      <c r="J185" s="234"/>
      <c r="K185" s="234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155</v>
      </c>
      <c r="AU185" s="242" t="s">
        <v>81</v>
      </c>
      <c r="AV185" s="13" t="s">
        <v>79</v>
      </c>
      <c r="AW185" s="13" t="s">
        <v>34</v>
      </c>
      <c r="AX185" s="13" t="s">
        <v>72</v>
      </c>
      <c r="AY185" s="242" t="s">
        <v>144</v>
      </c>
    </row>
    <row r="186" spans="1:51" s="14" customFormat="1" ht="12">
      <c r="A186" s="14"/>
      <c r="B186" s="243"/>
      <c r="C186" s="244"/>
      <c r="D186" s="228" t="s">
        <v>155</v>
      </c>
      <c r="E186" s="245" t="s">
        <v>19</v>
      </c>
      <c r="F186" s="246" t="s">
        <v>88</v>
      </c>
      <c r="G186" s="244"/>
      <c r="H186" s="247">
        <v>3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155</v>
      </c>
      <c r="AU186" s="253" t="s">
        <v>81</v>
      </c>
      <c r="AV186" s="14" t="s">
        <v>81</v>
      </c>
      <c r="AW186" s="14" t="s">
        <v>34</v>
      </c>
      <c r="AX186" s="14" t="s">
        <v>72</v>
      </c>
      <c r="AY186" s="253" t="s">
        <v>144</v>
      </c>
    </row>
    <row r="187" spans="1:51" s="15" customFormat="1" ht="12">
      <c r="A187" s="15"/>
      <c r="B187" s="254"/>
      <c r="C187" s="255"/>
      <c r="D187" s="228" t="s">
        <v>155</v>
      </c>
      <c r="E187" s="256" t="s">
        <v>19</v>
      </c>
      <c r="F187" s="257" t="s">
        <v>158</v>
      </c>
      <c r="G187" s="255"/>
      <c r="H187" s="258">
        <v>3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155</v>
      </c>
      <c r="AU187" s="264" t="s">
        <v>81</v>
      </c>
      <c r="AV187" s="15" t="s">
        <v>151</v>
      </c>
      <c r="AW187" s="15" t="s">
        <v>34</v>
      </c>
      <c r="AX187" s="15" t="s">
        <v>79</v>
      </c>
      <c r="AY187" s="264" t="s">
        <v>144</v>
      </c>
    </row>
    <row r="188" spans="1:65" s="2" customFormat="1" ht="14.4" customHeight="1">
      <c r="A188" s="40"/>
      <c r="B188" s="41"/>
      <c r="C188" s="215" t="s">
        <v>269</v>
      </c>
      <c r="D188" s="215" t="s">
        <v>146</v>
      </c>
      <c r="E188" s="216" t="s">
        <v>1463</v>
      </c>
      <c r="F188" s="217" t="s">
        <v>1464</v>
      </c>
      <c r="G188" s="218" t="s">
        <v>149</v>
      </c>
      <c r="H188" s="219">
        <v>3.297</v>
      </c>
      <c r="I188" s="220"/>
      <c r="J188" s="221">
        <f>ROUND(I188*H188,2)</f>
        <v>0</v>
      </c>
      <c r="K188" s="217" t="s">
        <v>150</v>
      </c>
      <c r="L188" s="46"/>
      <c r="M188" s="222" t="s">
        <v>19</v>
      </c>
      <c r="N188" s="223" t="s">
        <v>43</v>
      </c>
      <c r="O188" s="86"/>
      <c r="P188" s="224">
        <f>O188*H188</f>
        <v>0</v>
      </c>
      <c r="Q188" s="224">
        <v>0.00036</v>
      </c>
      <c r="R188" s="224">
        <f>Q188*H188</f>
        <v>0.0011869200000000002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151</v>
      </c>
      <c r="AT188" s="226" t="s">
        <v>146</v>
      </c>
      <c r="AU188" s="226" t="s">
        <v>81</v>
      </c>
      <c r="AY188" s="19" t="s">
        <v>144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79</v>
      </c>
      <c r="BK188" s="227">
        <f>ROUND(I188*H188,2)</f>
        <v>0</v>
      </c>
      <c r="BL188" s="19" t="s">
        <v>151</v>
      </c>
      <c r="BM188" s="226" t="s">
        <v>1606</v>
      </c>
    </row>
    <row r="189" spans="1:47" s="2" customFormat="1" ht="12">
      <c r="A189" s="40"/>
      <c r="B189" s="41"/>
      <c r="C189" s="42"/>
      <c r="D189" s="228" t="s">
        <v>153</v>
      </c>
      <c r="E189" s="42"/>
      <c r="F189" s="229" t="s">
        <v>1466</v>
      </c>
      <c r="G189" s="42"/>
      <c r="H189" s="42"/>
      <c r="I189" s="230"/>
      <c r="J189" s="42"/>
      <c r="K189" s="42"/>
      <c r="L189" s="46"/>
      <c r="M189" s="231"/>
      <c r="N189" s="23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153</v>
      </c>
      <c r="AU189" s="19" t="s">
        <v>81</v>
      </c>
    </row>
    <row r="190" spans="1:51" s="13" customFormat="1" ht="12">
      <c r="A190" s="13"/>
      <c r="B190" s="233"/>
      <c r="C190" s="234"/>
      <c r="D190" s="228" t="s">
        <v>155</v>
      </c>
      <c r="E190" s="235" t="s">
        <v>19</v>
      </c>
      <c r="F190" s="236" t="s">
        <v>1323</v>
      </c>
      <c r="G190" s="234"/>
      <c r="H190" s="235" t="s">
        <v>19</v>
      </c>
      <c r="I190" s="237"/>
      <c r="J190" s="234"/>
      <c r="K190" s="234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155</v>
      </c>
      <c r="AU190" s="242" t="s">
        <v>81</v>
      </c>
      <c r="AV190" s="13" t="s">
        <v>79</v>
      </c>
      <c r="AW190" s="13" t="s">
        <v>34</v>
      </c>
      <c r="AX190" s="13" t="s">
        <v>72</v>
      </c>
      <c r="AY190" s="242" t="s">
        <v>144</v>
      </c>
    </row>
    <row r="191" spans="1:51" s="13" customFormat="1" ht="12">
      <c r="A191" s="13"/>
      <c r="B191" s="233"/>
      <c r="C191" s="234"/>
      <c r="D191" s="228" t="s">
        <v>155</v>
      </c>
      <c r="E191" s="235" t="s">
        <v>19</v>
      </c>
      <c r="F191" s="236" t="s">
        <v>1467</v>
      </c>
      <c r="G191" s="234"/>
      <c r="H191" s="235" t="s">
        <v>19</v>
      </c>
      <c r="I191" s="237"/>
      <c r="J191" s="234"/>
      <c r="K191" s="234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155</v>
      </c>
      <c r="AU191" s="242" t="s">
        <v>81</v>
      </c>
      <c r="AV191" s="13" t="s">
        <v>79</v>
      </c>
      <c r="AW191" s="13" t="s">
        <v>34</v>
      </c>
      <c r="AX191" s="13" t="s">
        <v>72</v>
      </c>
      <c r="AY191" s="242" t="s">
        <v>144</v>
      </c>
    </row>
    <row r="192" spans="1:51" s="13" customFormat="1" ht="12">
      <c r="A192" s="13"/>
      <c r="B192" s="233"/>
      <c r="C192" s="234"/>
      <c r="D192" s="228" t="s">
        <v>155</v>
      </c>
      <c r="E192" s="235" t="s">
        <v>19</v>
      </c>
      <c r="F192" s="236" t="s">
        <v>1607</v>
      </c>
      <c r="G192" s="234"/>
      <c r="H192" s="235" t="s">
        <v>19</v>
      </c>
      <c r="I192" s="237"/>
      <c r="J192" s="234"/>
      <c r="K192" s="234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155</v>
      </c>
      <c r="AU192" s="242" t="s">
        <v>81</v>
      </c>
      <c r="AV192" s="13" t="s">
        <v>79</v>
      </c>
      <c r="AW192" s="13" t="s">
        <v>34</v>
      </c>
      <c r="AX192" s="13" t="s">
        <v>72</v>
      </c>
      <c r="AY192" s="242" t="s">
        <v>144</v>
      </c>
    </row>
    <row r="193" spans="1:51" s="14" customFormat="1" ht="12">
      <c r="A193" s="14"/>
      <c r="B193" s="243"/>
      <c r="C193" s="244"/>
      <c r="D193" s="228" t="s">
        <v>155</v>
      </c>
      <c r="E193" s="245" t="s">
        <v>19</v>
      </c>
      <c r="F193" s="246" t="s">
        <v>1608</v>
      </c>
      <c r="G193" s="244"/>
      <c r="H193" s="247">
        <v>3.297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155</v>
      </c>
      <c r="AU193" s="253" t="s">
        <v>81</v>
      </c>
      <c r="AV193" s="14" t="s">
        <v>81</v>
      </c>
      <c r="AW193" s="14" t="s">
        <v>34</v>
      </c>
      <c r="AX193" s="14" t="s">
        <v>72</v>
      </c>
      <c r="AY193" s="253" t="s">
        <v>144</v>
      </c>
    </row>
    <row r="194" spans="1:51" s="15" customFormat="1" ht="12">
      <c r="A194" s="15"/>
      <c r="B194" s="254"/>
      <c r="C194" s="255"/>
      <c r="D194" s="228" t="s">
        <v>155</v>
      </c>
      <c r="E194" s="256" t="s">
        <v>19</v>
      </c>
      <c r="F194" s="257" t="s">
        <v>158</v>
      </c>
      <c r="G194" s="255"/>
      <c r="H194" s="258">
        <v>3.297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4" t="s">
        <v>155</v>
      </c>
      <c r="AU194" s="264" t="s">
        <v>81</v>
      </c>
      <c r="AV194" s="15" t="s">
        <v>151</v>
      </c>
      <c r="AW194" s="15" t="s">
        <v>34</v>
      </c>
      <c r="AX194" s="15" t="s">
        <v>79</v>
      </c>
      <c r="AY194" s="264" t="s">
        <v>144</v>
      </c>
    </row>
    <row r="195" spans="1:65" s="2" customFormat="1" ht="14.4" customHeight="1">
      <c r="A195" s="40"/>
      <c r="B195" s="41"/>
      <c r="C195" s="215" t="s">
        <v>8</v>
      </c>
      <c r="D195" s="215" t="s">
        <v>146</v>
      </c>
      <c r="E195" s="216" t="s">
        <v>1609</v>
      </c>
      <c r="F195" s="217" t="s">
        <v>1610</v>
      </c>
      <c r="G195" s="218" t="s">
        <v>161</v>
      </c>
      <c r="H195" s="219">
        <v>131</v>
      </c>
      <c r="I195" s="220"/>
      <c r="J195" s="221">
        <f>ROUND(I195*H195,2)</f>
        <v>0</v>
      </c>
      <c r="K195" s="217" t="s">
        <v>150</v>
      </c>
      <c r="L195" s="46"/>
      <c r="M195" s="222" t="s">
        <v>19</v>
      </c>
      <c r="N195" s="223" t="s">
        <v>43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151</v>
      </c>
      <c r="AT195" s="226" t="s">
        <v>146</v>
      </c>
      <c r="AU195" s="226" t="s">
        <v>81</v>
      </c>
      <c r="AY195" s="19" t="s">
        <v>144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79</v>
      </c>
      <c r="BK195" s="227">
        <f>ROUND(I195*H195,2)</f>
        <v>0</v>
      </c>
      <c r="BL195" s="19" t="s">
        <v>151</v>
      </c>
      <c r="BM195" s="226" t="s">
        <v>1611</v>
      </c>
    </row>
    <row r="196" spans="1:47" s="2" customFormat="1" ht="12">
      <c r="A196" s="40"/>
      <c r="B196" s="41"/>
      <c r="C196" s="42"/>
      <c r="D196" s="228" t="s">
        <v>153</v>
      </c>
      <c r="E196" s="42"/>
      <c r="F196" s="229" t="s">
        <v>1612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153</v>
      </c>
      <c r="AU196" s="19" t="s">
        <v>81</v>
      </c>
    </row>
    <row r="197" spans="1:51" s="13" customFormat="1" ht="12">
      <c r="A197" s="13"/>
      <c r="B197" s="233"/>
      <c r="C197" s="234"/>
      <c r="D197" s="228" t="s">
        <v>155</v>
      </c>
      <c r="E197" s="235" t="s">
        <v>19</v>
      </c>
      <c r="F197" s="236" t="s">
        <v>1323</v>
      </c>
      <c r="G197" s="234"/>
      <c r="H197" s="235" t="s">
        <v>19</v>
      </c>
      <c r="I197" s="237"/>
      <c r="J197" s="234"/>
      <c r="K197" s="234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155</v>
      </c>
      <c r="AU197" s="242" t="s">
        <v>81</v>
      </c>
      <c r="AV197" s="13" t="s">
        <v>79</v>
      </c>
      <c r="AW197" s="13" t="s">
        <v>34</v>
      </c>
      <c r="AX197" s="13" t="s">
        <v>72</v>
      </c>
      <c r="AY197" s="242" t="s">
        <v>144</v>
      </c>
    </row>
    <row r="198" spans="1:51" s="13" customFormat="1" ht="12">
      <c r="A198" s="13"/>
      <c r="B198" s="233"/>
      <c r="C198" s="234"/>
      <c r="D198" s="228" t="s">
        <v>155</v>
      </c>
      <c r="E198" s="235" t="s">
        <v>19</v>
      </c>
      <c r="F198" s="236" t="s">
        <v>1613</v>
      </c>
      <c r="G198" s="234"/>
      <c r="H198" s="235" t="s">
        <v>19</v>
      </c>
      <c r="I198" s="237"/>
      <c r="J198" s="234"/>
      <c r="K198" s="234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155</v>
      </c>
      <c r="AU198" s="242" t="s">
        <v>81</v>
      </c>
      <c r="AV198" s="13" t="s">
        <v>79</v>
      </c>
      <c r="AW198" s="13" t="s">
        <v>34</v>
      </c>
      <c r="AX198" s="13" t="s">
        <v>72</v>
      </c>
      <c r="AY198" s="242" t="s">
        <v>144</v>
      </c>
    </row>
    <row r="199" spans="1:51" s="13" customFormat="1" ht="12">
      <c r="A199" s="13"/>
      <c r="B199" s="233"/>
      <c r="C199" s="234"/>
      <c r="D199" s="228" t="s">
        <v>155</v>
      </c>
      <c r="E199" s="235" t="s">
        <v>19</v>
      </c>
      <c r="F199" s="236" t="s">
        <v>1572</v>
      </c>
      <c r="G199" s="234"/>
      <c r="H199" s="235" t="s">
        <v>19</v>
      </c>
      <c r="I199" s="237"/>
      <c r="J199" s="234"/>
      <c r="K199" s="234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155</v>
      </c>
      <c r="AU199" s="242" t="s">
        <v>81</v>
      </c>
      <c r="AV199" s="13" t="s">
        <v>79</v>
      </c>
      <c r="AW199" s="13" t="s">
        <v>34</v>
      </c>
      <c r="AX199" s="13" t="s">
        <v>72</v>
      </c>
      <c r="AY199" s="242" t="s">
        <v>144</v>
      </c>
    </row>
    <row r="200" spans="1:51" s="14" customFormat="1" ht="12">
      <c r="A200" s="14"/>
      <c r="B200" s="243"/>
      <c r="C200" s="244"/>
      <c r="D200" s="228" t="s">
        <v>155</v>
      </c>
      <c r="E200" s="245" t="s">
        <v>19</v>
      </c>
      <c r="F200" s="246" t="s">
        <v>1614</v>
      </c>
      <c r="G200" s="244"/>
      <c r="H200" s="247">
        <v>131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155</v>
      </c>
      <c r="AU200" s="253" t="s">
        <v>81</v>
      </c>
      <c r="AV200" s="14" t="s">
        <v>81</v>
      </c>
      <c r="AW200" s="14" t="s">
        <v>34</v>
      </c>
      <c r="AX200" s="14" t="s">
        <v>72</v>
      </c>
      <c r="AY200" s="253" t="s">
        <v>144</v>
      </c>
    </row>
    <row r="201" spans="1:51" s="15" customFormat="1" ht="12">
      <c r="A201" s="15"/>
      <c r="B201" s="254"/>
      <c r="C201" s="255"/>
      <c r="D201" s="228" t="s">
        <v>155</v>
      </c>
      <c r="E201" s="256" t="s">
        <v>19</v>
      </c>
      <c r="F201" s="257" t="s">
        <v>158</v>
      </c>
      <c r="G201" s="255"/>
      <c r="H201" s="258">
        <v>131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4" t="s">
        <v>155</v>
      </c>
      <c r="AU201" s="264" t="s">
        <v>81</v>
      </c>
      <c r="AV201" s="15" t="s">
        <v>151</v>
      </c>
      <c r="AW201" s="15" t="s">
        <v>34</v>
      </c>
      <c r="AX201" s="15" t="s">
        <v>79</v>
      </c>
      <c r="AY201" s="264" t="s">
        <v>144</v>
      </c>
    </row>
    <row r="202" spans="1:65" s="2" customFormat="1" ht="14.4" customHeight="1">
      <c r="A202" s="40"/>
      <c r="B202" s="41"/>
      <c r="C202" s="215" t="s">
        <v>282</v>
      </c>
      <c r="D202" s="215" t="s">
        <v>146</v>
      </c>
      <c r="E202" s="216" t="s">
        <v>1615</v>
      </c>
      <c r="F202" s="217" t="s">
        <v>1616</v>
      </c>
      <c r="G202" s="218" t="s">
        <v>161</v>
      </c>
      <c r="H202" s="219">
        <v>13.1</v>
      </c>
      <c r="I202" s="220"/>
      <c r="J202" s="221">
        <f>ROUND(I202*H202,2)</f>
        <v>0</v>
      </c>
      <c r="K202" s="217" t="s">
        <v>150</v>
      </c>
      <c r="L202" s="46"/>
      <c r="M202" s="222" t="s">
        <v>19</v>
      </c>
      <c r="N202" s="223" t="s">
        <v>43</v>
      </c>
      <c r="O202" s="86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6" t="s">
        <v>151</v>
      </c>
      <c r="AT202" s="226" t="s">
        <v>146</v>
      </c>
      <c r="AU202" s="226" t="s">
        <v>81</v>
      </c>
      <c r="AY202" s="19" t="s">
        <v>144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9" t="s">
        <v>79</v>
      </c>
      <c r="BK202" s="227">
        <f>ROUND(I202*H202,2)</f>
        <v>0</v>
      </c>
      <c r="BL202" s="19" t="s">
        <v>151</v>
      </c>
      <c r="BM202" s="226" t="s">
        <v>1617</v>
      </c>
    </row>
    <row r="203" spans="1:47" s="2" customFormat="1" ht="12">
      <c r="A203" s="40"/>
      <c r="B203" s="41"/>
      <c r="C203" s="42"/>
      <c r="D203" s="228" t="s">
        <v>153</v>
      </c>
      <c r="E203" s="42"/>
      <c r="F203" s="229" t="s">
        <v>1618</v>
      </c>
      <c r="G203" s="42"/>
      <c r="H203" s="42"/>
      <c r="I203" s="230"/>
      <c r="J203" s="42"/>
      <c r="K203" s="42"/>
      <c r="L203" s="46"/>
      <c r="M203" s="231"/>
      <c r="N203" s="232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153</v>
      </c>
      <c r="AU203" s="19" t="s">
        <v>81</v>
      </c>
    </row>
    <row r="204" spans="1:51" s="13" customFormat="1" ht="12">
      <c r="A204" s="13"/>
      <c r="B204" s="233"/>
      <c r="C204" s="234"/>
      <c r="D204" s="228" t="s">
        <v>155</v>
      </c>
      <c r="E204" s="235" t="s">
        <v>19</v>
      </c>
      <c r="F204" s="236" t="s">
        <v>1323</v>
      </c>
      <c r="G204" s="234"/>
      <c r="H204" s="235" t="s">
        <v>19</v>
      </c>
      <c r="I204" s="237"/>
      <c r="J204" s="234"/>
      <c r="K204" s="234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155</v>
      </c>
      <c r="AU204" s="242" t="s">
        <v>81</v>
      </c>
      <c r="AV204" s="13" t="s">
        <v>79</v>
      </c>
      <c r="AW204" s="13" t="s">
        <v>34</v>
      </c>
      <c r="AX204" s="13" t="s">
        <v>72</v>
      </c>
      <c r="AY204" s="242" t="s">
        <v>144</v>
      </c>
    </row>
    <row r="205" spans="1:51" s="13" customFormat="1" ht="12">
      <c r="A205" s="13"/>
      <c r="B205" s="233"/>
      <c r="C205" s="234"/>
      <c r="D205" s="228" t="s">
        <v>155</v>
      </c>
      <c r="E205" s="235" t="s">
        <v>19</v>
      </c>
      <c r="F205" s="236" t="s">
        <v>1619</v>
      </c>
      <c r="G205" s="234"/>
      <c r="H205" s="235" t="s">
        <v>19</v>
      </c>
      <c r="I205" s="237"/>
      <c r="J205" s="234"/>
      <c r="K205" s="234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155</v>
      </c>
      <c r="AU205" s="242" t="s">
        <v>81</v>
      </c>
      <c r="AV205" s="13" t="s">
        <v>79</v>
      </c>
      <c r="AW205" s="13" t="s">
        <v>34</v>
      </c>
      <c r="AX205" s="13" t="s">
        <v>72</v>
      </c>
      <c r="AY205" s="242" t="s">
        <v>144</v>
      </c>
    </row>
    <row r="206" spans="1:51" s="14" customFormat="1" ht="12">
      <c r="A206" s="14"/>
      <c r="B206" s="243"/>
      <c r="C206" s="244"/>
      <c r="D206" s="228" t="s">
        <v>155</v>
      </c>
      <c r="E206" s="245" t="s">
        <v>19</v>
      </c>
      <c r="F206" s="246" t="s">
        <v>1620</v>
      </c>
      <c r="G206" s="244"/>
      <c r="H206" s="247">
        <v>13.1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155</v>
      </c>
      <c r="AU206" s="253" t="s">
        <v>81</v>
      </c>
      <c r="AV206" s="14" t="s">
        <v>81</v>
      </c>
      <c r="AW206" s="14" t="s">
        <v>34</v>
      </c>
      <c r="AX206" s="14" t="s">
        <v>72</v>
      </c>
      <c r="AY206" s="253" t="s">
        <v>144</v>
      </c>
    </row>
    <row r="207" spans="1:51" s="15" customFormat="1" ht="12">
      <c r="A207" s="15"/>
      <c r="B207" s="254"/>
      <c r="C207" s="255"/>
      <c r="D207" s="228" t="s">
        <v>155</v>
      </c>
      <c r="E207" s="256" t="s">
        <v>19</v>
      </c>
      <c r="F207" s="257" t="s">
        <v>158</v>
      </c>
      <c r="G207" s="255"/>
      <c r="H207" s="258">
        <v>13.1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4" t="s">
        <v>155</v>
      </c>
      <c r="AU207" s="264" t="s">
        <v>81</v>
      </c>
      <c r="AV207" s="15" t="s">
        <v>151</v>
      </c>
      <c r="AW207" s="15" t="s">
        <v>34</v>
      </c>
      <c r="AX207" s="15" t="s">
        <v>79</v>
      </c>
      <c r="AY207" s="264" t="s">
        <v>144</v>
      </c>
    </row>
    <row r="208" spans="1:65" s="2" customFormat="1" ht="14.4" customHeight="1">
      <c r="A208" s="40"/>
      <c r="B208" s="41"/>
      <c r="C208" s="215" t="s">
        <v>289</v>
      </c>
      <c r="D208" s="215" t="s">
        <v>146</v>
      </c>
      <c r="E208" s="216" t="s">
        <v>1476</v>
      </c>
      <c r="F208" s="217" t="s">
        <v>1477</v>
      </c>
      <c r="G208" s="218" t="s">
        <v>161</v>
      </c>
      <c r="H208" s="219">
        <v>16</v>
      </c>
      <c r="I208" s="220"/>
      <c r="J208" s="221">
        <f>ROUND(I208*H208,2)</f>
        <v>0</v>
      </c>
      <c r="K208" s="217" t="s">
        <v>150</v>
      </c>
      <c r="L208" s="46"/>
      <c r="M208" s="222" t="s">
        <v>19</v>
      </c>
      <c r="N208" s="223" t="s">
        <v>43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151</v>
      </c>
      <c r="AT208" s="226" t="s">
        <v>146</v>
      </c>
      <c r="AU208" s="226" t="s">
        <v>81</v>
      </c>
      <c r="AY208" s="19" t="s">
        <v>144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79</v>
      </c>
      <c r="BK208" s="227">
        <f>ROUND(I208*H208,2)</f>
        <v>0</v>
      </c>
      <c r="BL208" s="19" t="s">
        <v>151</v>
      </c>
      <c r="BM208" s="226" t="s">
        <v>1621</v>
      </c>
    </row>
    <row r="209" spans="1:47" s="2" customFormat="1" ht="12">
      <c r="A209" s="40"/>
      <c r="B209" s="41"/>
      <c r="C209" s="42"/>
      <c r="D209" s="228" t="s">
        <v>153</v>
      </c>
      <c r="E209" s="42"/>
      <c r="F209" s="229" t="s">
        <v>1479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153</v>
      </c>
      <c r="AU209" s="19" t="s">
        <v>81</v>
      </c>
    </row>
    <row r="210" spans="1:51" s="13" customFormat="1" ht="12">
      <c r="A210" s="13"/>
      <c r="B210" s="233"/>
      <c r="C210" s="234"/>
      <c r="D210" s="228" t="s">
        <v>155</v>
      </c>
      <c r="E210" s="235" t="s">
        <v>19</v>
      </c>
      <c r="F210" s="236" t="s">
        <v>1323</v>
      </c>
      <c r="G210" s="234"/>
      <c r="H210" s="235" t="s">
        <v>19</v>
      </c>
      <c r="I210" s="237"/>
      <c r="J210" s="234"/>
      <c r="K210" s="234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155</v>
      </c>
      <c r="AU210" s="242" t="s">
        <v>81</v>
      </c>
      <c r="AV210" s="13" t="s">
        <v>79</v>
      </c>
      <c r="AW210" s="13" t="s">
        <v>34</v>
      </c>
      <c r="AX210" s="13" t="s">
        <v>72</v>
      </c>
      <c r="AY210" s="242" t="s">
        <v>144</v>
      </c>
    </row>
    <row r="211" spans="1:51" s="13" customFormat="1" ht="12">
      <c r="A211" s="13"/>
      <c r="B211" s="233"/>
      <c r="C211" s="234"/>
      <c r="D211" s="228" t="s">
        <v>155</v>
      </c>
      <c r="E211" s="235" t="s">
        <v>19</v>
      </c>
      <c r="F211" s="236" t="s">
        <v>1622</v>
      </c>
      <c r="G211" s="234"/>
      <c r="H211" s="235" t="s">
        <v>19</v>
      </c>
      <c r="I211" s="237"/>
      <c r="J211" s="234"/>
      <c r="K211" s="234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155</v>
      </c>
      <c r="AU211" s="242" t="s">
        <v>81</v>
      </c>
      <c r="AV211" s="13" t="s">
        <v>79</v>
      </c>
      <c r="AW211" s="13" t="s">
        <v>34</v>
      </c>
      <c r="AX211" s="13" t="s">
        <v>72</v>
      </c>
      <c r="AY211" s="242" t="s">
        <v>144</v>
      </c>
    </row>
    <row r="212" spans="1:51" s="14" customFormat="1" ht="12">
      <c r="A212" s="14"/>
      <c r="B212" s="243"/>
      <c r="C212" s="244"/>
      <c r="D212" s="228" t="s">
        <v>155</v>
      </c>
      <c r="E212" s="245" t="s">
        <v>19</v>
      </c>
      <c r="F212" s="246" t="s">
        <v>282</v>
      </c>
      <c r="G212" s="244"/>
      <c r="H212" s="247">
        <v>16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155</v>
      </c>
      <c r="AU212" s="253" t="s">
        <v>81</v>
      </c>
      <c r="AV212" s="14" t="s">
        <v>81</v>
      </c>
      <c r="AW212" s="14" t="s">
        <v>34</v>
      </c>
      <c r="AX212" s="14" t="s">
        <v>72</v>
      </c>
      <c r="AY212" s="253" t="s">
        <v>144</v>
      </c>
    </row>
    <row r="213" spans="1:51" s="15" customFormat="1" ht="12">
      <c r="A213" s="15"/>
      <c r="B213" s="254"/>
      <c r="C213" s="255"/>
      <c r="D213" s="228" t="s">
        <v>155</v>
      </c>
      <c r="E213" s="256" t="s">
        <v>19</v>
      </c>
      <c r="F213" s="257" t="s">
        <v>158</v>
      </c>
      <c r="G213" s="255"/>
      <c r="H213" s="258">
        <v>16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4" t="s">
        <v>155</v>
      </c>
      <c r="AU213" s="264" t="s">
        <v>81</v>
      </c>
      <c r="AV213" s="15" t="s">
        <v>151</v>
      </c>
      <c r="AW213" s="15" t="s">
        <v>34</v>
      </c>
      <c r="AX213" s="15" t="s">
        <v>79</v>
      </c>
      <c r="AY213" s="264" t="s">
        <v>144</v>
      </c>
    </row>
    <row r="214" spans="1:65" s="2" customFormat="1" ht="14.4" customHeight="1">
      <c r="A214" s="40"/>
      <c r="B214" s="41"/>
      <c r="C214" s="215" t="s">
        <v>296</v>
      </c>
      <c r="D214" s="215" t="s">
        <v>146</v>
      </c>
      <c r="E214" s="216" t="s">
        <v>1480</v>
      </c>
      <c r="F214" s="217" t="s">
        <v>1481</v>
      </c>
      <c r="G214" s="218" t="s">
        <v>161</v>
      </c>
      <c r="H214" s="219">
        <v>20.1</v>
      </c>
      <c r="I214" s="220"/>
      <c r="J214" s="221">
        <f>ROUND(I214*H214,2)</f>
        <v>0</v>
      </c>
      <c r="K214" s="217" t="s">
        <v>19</v>
      </c>
      <c r="L214" s="46"/>
      <c r="M214" s="222" t="s">
        <v>19</v>
      </c>
      <c r="N214" s="223" t="s">
        <v>43</v>
      </c>
      <c r="O214" s="86"/>
      <c r="P214" s="224">
        <f>O214*H214</f>
        <v>0</v>
      </c>
      <c r="Q214" s="224">
        <v>0.00208</v>
      </c>
      <c r="R214" s="224">
        <f>Q214*H214</f>
        <v>0.041808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151</v>
      </c>
      <c r="AT214" s="226" t="s">
        <v>146</v>
      </c>
      <c r="AU214" s="226" t="s">
        <v>81</v>
      </c>
      <c r="AY214" s="19" t="s">
        <v>144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79</v>
      </c>
      <c r="BK214" s="227">
        <f>ROUND(I214*H214,2)</f>
        <v>0</v>
      </c>
      <c r="BL214" s="19" t="s">
        <v>151</v>
      </c>
      <c r="BM214" s="226" t="s">
        <v>1623</v>
      </c>
    </row>
    <row r="215" spans="1:47" s="2" customFormat="1" ht="12">
      <c r="A215" s="40"/>
      <c r="B215" s="41"/>
      <c r="C215" s="42"/>
      <c r="D215" s="228" t="s">
        <v>153</v>
      </c>
      <c r="E215" s="42"/>
      <c r="F215" s="229" t="s">
        <v>1483</v>
      </c>
      <c r="G215" s="42"/>
      <c r="H215" s="42"/>
      <c r="I215" s="230"/>
      <c r="J215" s="42"/>
      <c r="K215" s="42"/>
      <c r="L215" s="46"/>
      <c r="M215" s="231"/>
      <c r="N215" s="23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153</v>
      </c>
      <c r="AU215" s="19" t="s">
        <v>81</v>
      </c>
    </row>
    <row r="216" spans="1:51" s="13" customFormat="1" ht="12">
      <c r="A216" s="13"/>
      <c r="B216" s="233"/>
      <c r="C216" s="234"/>
      <c r="D216" s="228" t="s">
        <v>155</v>
      </c>
      <c r="E216" s="235" t="s">
        <v>19</v>
      </c>
      <c r="F216" s="236" t="s">
        <v>1323</v>
      </c>
      <c r="G216" s="234"/>
      <c r="H216" s="235" t="s">
        <v>19</v>
      </c>
      <c r="I216" s="237"/>
      <c r="J216" s="234"/>
      <c r="K216" s="234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155</v>
      </c>
      <c r="AU216" s="242" t="s">
        <v>81</v>
      </c>
      <c r="AV216" s="13" t="s">
        <v>79</v>
      </c>
      <c r="AW216" s="13" t="s">
        <v>34</v>
      </c>
      <c r="AX216" s="13" t="s">
        <v>72</v>
      </c>
      <c r="AY216" s="242" t="s">
        <v>144</v>
      </c>
    </row>
    <row r="217" spans="1:51" s="13" customFormat="1" ht="12">
      <c r="A217" s="13"/>
      <c r="B217" s="233"/>
      <c r="C217" s="234"/>
      <c r="D217" s="228" t="s">
        <v>155</v>
      </c>
      <c r="E217" s="235" t="s">
        <v>19</v>
      </c>
      <c r="F217" s="236" t="s">
        <v>1624</v>
      </c>
      <c r="G217" s="234"/>
      <c r="H217" s="235" t="s">
        <v>19</v>
      </c>
      <c r="I217" s="237"/>
      <c r="J217" s="234"/>
      <c r="K217" s="234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155</v>
      </c>
      <c r="AU217" s="242" t="s">
        <v>81</v>
      </c>
      <c r="AV217" s="13" t="s">
        <v>79</v>
      </c>
      <c r="AW217" s="13" t="s">
        <v>34</v>
      </c>
      <c r="AX217" s="13" t="s">
        <v>72</v>
      </c>
      <c r="AY217" s="242" t="s">
        <v>144</v>
      </c>
    </row>
    <row r="218" spans="1:51" s="14" customFormat="1" ht="12">
      <c r="A218" s="14"/>
      <c r="B218" s="243"/>
      <c r="C218" s="244"/>
      <c r="D218" s="228" t="s">
        <v>155</v>
      </c>
      <c r="E218" s="245" t="s">
        <v>19</v>
      </c>
      <c r="F218" s="246" t="s">
        <v>1620</v>
      </c>
      <c r="G218" s="244"/>
      <c r="H218" s="247">
        <v>13.1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155</v>
      </c>
      <c r="AU218" s="253" t="s">
        <v>81</v>
      </c>
      <c r="AV218" s="14" t="s">
        <v>81</v>
      </c>
      <c r="AW218" s="14" t="s">
        <v>34</v>
      </c>
      <c r="AX218" s="14" t="s">
        <v>72</v>
      </c>
      <c r="AY218" s="253" t="s">
        <v>144</v>
      </c>
    </row>
    <row r="219" spans="1:51" s="13" customFormat="1" ht="12">
      <c r="A219" s="13"/>
      <c r="B219" s="233"/>
      <c r="C219" s="234"/>
      <c r="D219" s="228" t="s">
        <v>155</v>
      </c>
      <c r="E219" s="235" t="s">
        <v>19</v>
      </c>
      <c r="F219" s="236" t="s">
        <v>1625</v>
      </c>
      <c r="G219" s="234"/>
      <c r="H219" s="235" t="s">
        <v>19</v>
      </c>
      <c r="I219" s="237"/>
      <c r="J219" s="234"/>
      <c r="K219" s="234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155</v>
      </c>
      <c r="AU219" s="242" t="s">
        <v>81</v>
      </c>
      <c r="AV219" s="13" t="s">
        <v>79</v>
      </c>
      <c r="AW219" s="13" t="s">
        <v>34</v>
      </c>
      <c r="AX219" s="13" t="s">
        <v>72</v>
      </c>
      <c r="AY219" s="242" t="s">
        <v>144</v>
      </c>
    </row>
    <row r="220" spans="1:51" s="14" customFormat="1" ht="12">
      <c r="A220" s="14"/>
      <c r="B220" s="243"/>
      <c r="C220" s="244"/>
      <c r="D220" s="228" t="s">
        <v>155</v>
      </c>
      <c r="E220" s="245" t="s">
        <v>19</v>
      </c>
      <c r="F220" s="246" t="s">
        <v>1626</v>
      </c>
      <c r="G220" s="244"/>
      <c r="H220" s="247">
        <v>7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155</v>
      </c>
      <c r="AU220" s="253" t="s">
        <v>81</v>
      </c>
      <c r="AV220" s="14" t="s">
        <v>81</v>
      </c>
      <c r="AW220" s="14" t="s">
        <v>34</v>
      </c>
      <c r="AX220" s="14" t="s">
        <v>72</v>
      </c>
      <c r="AY220" s="253" t="s">
        <v>144</v>
      </c>
    </row>
    <row r="221" spans="1:51" s="15" customFormat="1" ht="12">
      <c r="A221" s="15"/>
      <c r="B221" s="254"/>
      <c r="C221" s="255"/>
      <c r="D221" s="228" t="s">
        <v>155</v>
      </c>
      <c r="E221" s="256" t="s">
        <v>19</v>
      </c>
      <c r="F221" s="257" t="s">
        <v>158</v>
      </c>
      <c r="G221" s="255"/>
      <c r="H221" s="258">
        <v>20.1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4" t="s">
        <v>155</v>
      </c>
      <c r="AU221" s="264" t="s">
        <v>81</v>
      </c>
      <c r="AV221" s="15" t="s">
        <v>151</v>
      </c>
      <c r="AW221" s="15" t="s">
        <v>34</v>
      </c>
      <c r="AX221" s="15" t="s">
        <v>79</v>
      </c>
      <c r="AY221" s="264" t="s">
        <v>144</v>
      </c>
    </row>
    <row r="222" spans="1:65" s="2" customFormat="1" ht="14.4" customHeight="1">
      <c r="A222" s="40"/>
      <c r="B222" s="41"/>
      <c r="C222" s="215" t="s">
        <v>307</v>
      </c>
      <c r="D222" s="215" t="s">
        <v>146</v>
      </c>
      <c r="E222" s="216" t="s">
        <v>1627</v>
      </c>
      <c r="F222" s="217" t="s">
        <v>1628</v>
      </c>
      <c r="G222" s="218" t="s">
        <v>1629</v>
      </c>
      <c r="H222" s="219">
        <v>0.45</v>
      </c>
      <c r="I222" s="220"/>
      <c r="J222" s="221">
        <f>ROUND(I222*H222,2)</f>
        <v>0</v>
      </c>
      <c r="K222" s="217" t="s">
        <v>150</v>
      </c>
      <c r="L222" s="46"/>
      <c r="M222" s="222" t="s">
        <v>19</v>
      </c>
      <c r="N222" s="223" t="s">
        <v>43</v>
      </c>
      <c r="O222" s="86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6" t="s">
        <v>151</v>
      </c>
      <c r="AT222" s="226" t="s">
        <v>146</v>
      </c>
      <c r="AU222" s="226" t="s">
        <v>81</v>
      </c>
      <c r="AY222" s="19" t="s">
        <v>144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19" t="s">
        <v>79</v>
      </c>
      <c r="BK222" s="227">
        <f>ROUND(I222*H222,2)</f>
        <v>0</v>
      </c>
      <c r="BL222" s="19" t="s">
        <v>151</v>
      </c>
      <c r="BM222" s="226" t="s">
        <v>1630</v>
      </c>
    </row>
    <row r="223" spans="1:47" s="2" customFormat="1" ht="12">
      <c r="A223" s="40"/>
      <c r="B223" s="41"/>
      <c r="C223" s="42"/>
      <c r="D223" s="228" t="s">
        <v>153</v>
      </c>
      <c r="E223" s="42"/>
      <c r="F223" s="229" t="s">
        <v>1631</v>
      </c>
      <c r="G223" s="42"/>
      <c r="H223" s="42"/>
      <c r="I223" s="230"/>
      <c r="J223" s="42"/>
      <c r="K223" s="42"/>
      <c r="L223" s="46"/>
      <c r="M223" s="231"/>
      <c r="N223" s="232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153</v>
      </c>
      <c r="AU223" s="19" t="s">
        <v>81</v>
      </c>
    </row>
    <row r="224" spans="1:51" s="13" customFormat="1" ht="12">
      <c r="A224" s="13"/>
      <c r="B224" s="233"/>
      <c r="C224" s="234"/>
      <c r="D224" s="228" t="s">
        <v>155</v>
      </c>
      <c r="E224" s="235" t="s">
        <v>19</v>
      </c>
      <c r="F224" s="236" t="s">
        <v>1323</v>
      </c>
      <c r="G224" s="234"/>
      <c r="H224" s="235" t="s">
        <v>19</v>
      </c>
      <c r="I224" s="237"/>
      <c r="J224" s="234"/>
      <c r="K224" s="234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155</v>
      </c>
      <c r="AU224" s="242" t="s">
        <v>81</v>
      </c>
      <c r="AV224" s="13" t="s">
        <v>79</v>
      </c>
      <c r="AW224" s="13" t="s">
        <v>34</v>
      </c>
      <c r="AX224" s="13" t="s">
        <v>72</v>
      </c>
      <c r="AY224" s="242" t="s">
        <v>144</v>
      </c>
    </row>
    <row r="225" spans="1:51" s="13" customFormat="1" ht="12">
      <c r="A225" s="13"/>
      <c r="B225" s="233"/>
      <c r="C225" s="234"/>
      <c r="D225" s="228" t="s">
        <v>155</v>
      </c>
      <c r="E225" s="235" t="s">
        <v>19</v>
      </c>
      <c r="F225" s="236" t="s">
        <v>1632</v>
      </c>
      <c r="G225" s="234"/>
      <c r="H225" s="235" t="s">
        <v>19</v>
      </c>
      <c r="I225" s="237"/>
      <c r="J225" s="234"/>
      <c r="K225" s="234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155</v>
      </c>
      <c r="AU225" s="242" t="s">
        <v>81</v>
      </c>
      <c r="AV225" s="13" t="s">
        <v>79</v>
      </c>
      <c r="AW225" s="13" t="s">
        <v>34</v>
      </c>
      <c r="AX225" s="13" t="s">
        <v>72</v>
      </c>
      <c r="AY225" s="242" t="s">
        <v>144</v>
      </c>
    </row>
    <row r="226" spans="1:51" s="14" customFormat="1" ht="12">
      <c r="A226" s="14"/>
      <c r="B226" s="243"/>
      <c r="C226" s="244"/>
      <c r="D226" s="228" t="s">
        <v>155</v>
      </c>
      <c r="E226" s="245" t="s">
        <v>19</v>
      </c>
      <c r="F226" s="246" t="s">
        <v>1633</v>
      </c>
      <c r="G226" s="244"/>
      <c r="H226" s="247">
        <v>0.131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155</v>
      </c>
      <c r="AU226" s="253" t="s">
        <v>81</v>
      </c>
      <c r="AV226" s="14" t="s">
        <v>81</v>
      </c>
      <c r="AW226" s="14" t="s">
        <v>34</v>
      </c>
      <c r="AX226" s="14" t="s">
        <v>72</v>
      </c>
      <c r="AY226" s="253" t="s">
        <v>144</v>
      </c>
    </row>
    <row r="227" spans="1:51" s="13" customFormat="1" ht="12">
      <c r="A227" s="13"/>
      <c r="B227" s="233"/>
      <c r="C227" s="234"/>
      <c r="D227" s="228" t="s">
        <v>155</v>
      </c>
      <c r="E227" s="235" t="s">
        <v>19</v>
      </c>
      <c r="F227" s="236" t="s">
        <v>1634</v>
      </c>
      <c r="G227" s="234"/>
      <c r="H227" s="235" t="s">
        <v>19</v>
      </c>
      <c r="I227" s="237"/>
      <c r="J227" s="234"/>
      <c r="K227" s="234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155</v>
      </c>
      <c r="AU227" s="242" t="s">
        <v>81</v>
      </c>
      <c r="AV227" s="13" t="s">
        <v>79</v>
      </c>
      <c r="AW227" s="13" t="s">
        <v>34</v>
      </c>
      <c r="AX227" s="13" t="s">
        <v>72</v>
      </c>
      <c r="AY227" s="242" t="s">
        <v>144</v>
      </c>
    </row>
    <row r="228" spans="1:51" s="14" customFormat="1" ht="12">
      <c r="A228" s="14"/>
      <c r="B228" s="243"/>
      <c r="C228" s="244"/>
      <c r="D228" s="228" t="s">
        <v>155</v>
      </c>
      <c r="E228" s="245" t="s">
        <v>19</v>
      </c>
      <c r="F228" s="246" t="s">
        <v>1635</v>
      </c>
      <c r="G228" s="244"/>
      <c r="H228" s="247">
        <v>0.319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155</v>
      </c>
      <c r="AU228" s="253" t="s">
        <v>81</v>
      </c>
      <c r="AV228" s="14" t="s">
        <v>81</v>
      </c>
      <c r="AW228" s="14" t="s">
        <v>34</v>
      </c>
      <c r="AX228" s="14" t="s">
        <v>72</v>
      </c>
      <c r="AY228" s="253" t="s">
        <v>144</v>
      </c>
    </row>
    <row r="229" spans="1:51" s="15" customFormat="1" ht="12">
      <c r="A229" s="15"/>
      <c r="B229" s="254"/>
      <c r="C229" s="255"/>
      <c r="D229" s="228" t="s">
        <v>155</v>
      </c>
      <c r="E229" s="256" t="s">
        <v>19</v>
      </c>
      <c r="F229" s="257" t="s">
        <v>158</v>
      </c>
      <c r="G229" s="255"/>
      <c r="H229" s="258">
        <v>0.45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4" t="s">
        <v>155</v>
      </c>
      <c r="AU229" s="264" t="s">
        <v>81</v>
      </c>
      <c r="AV229" s="15" t="s">
        <v>151</v>
      </c>
      <c r="AW229" s="15" t="s">
        <v>34</v>
      </c>
      <c r="AX229" s="15" t="s">
        <v>79</v>
      </c>
      <c r="AY229" s="264" t="s">
        <v>144</v>
      </c>
    </row>
    <row r="230" spans="1:65" s="2" customFormat="1" ht="14.4" customHeight="1">
      <c r="A230" s="40"/>
      <c r="B230" s="41"/>
      <c r="C230" s="215" t="s">
        <v>313</v>
      </c>
      <c r="D230" s="215" t="s">
        <v>146</v>
      </c>
      <c r="E230" s="216" t="s">
        <v>1636</v>
      </c>
      <c r="F230" s="217" t="s">
        <v>1637</v>
      </c>
      <c r="G230" s="218" t="s">
        <v>161</v>
      </c>
      <c r="H230" s="219">
        <v>7</v>
      </c>
      <c r="I230" s="220"/>
      <c r="J230" s="221">
        <f>ROUND(I230*H230,2)</f>
        <v>0</v>
      </c>
      <c r="K230" s="217" t="s">
        <v>150</v>
      </c>
      <c r="L230" s="46"/>
      <c r="M230" s="222" t="s">
        <v>19</v>
      </c>
      <c r="N230" s="223" t="s">
        <v>43</v>
      </c>
      <c r="O230" s="86"/>
      <c r="P230" s="224">
        <f>O230*H230</f>
        <v>0</v>
      </c>
      <c r="Q230" s="224">
        <v>2E-05</v>
      </c>
      <c r="R230" s="224">
        <f>Q230*H230</f>
        <v>0.00014000000000000001</v>
      </c>
      <c r="S230" s="224">
        <v>0</v>
      </c>
      <c r="T230" s="225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6" t="s">
        <v>151</v>
      </c>
      <c r="AT230" s="226" t="s">
        <v>146</v>
      </c>
      <c r="AU230" s="226" t="s">
        <v>81</v>
      </c>
      <c r="AY230" s="19" t="s">
        <v>144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19" t="s">
        <v>79</v>
      </c>
      <c r="BK230" s="227">
        <f>ROUND(I230*H230,2)</f>
        <v>0</v>
      </c>
      <c r="BL230" s="19" t="s">
        <v>151</v>
      </c>
      <c r="BM230" s="226" t="s">
        <v>1638</v>
      </c>
    </row>
    <row r="231" spans="1:47" s="2" customFormat="1" ht="12">
      <c r="A231" s="40"/>
      <c r="B231" s="41"/>
      <c r="C231" s="42"/>
      <c r="D231" s="228" t="s">
        <v>153</v>
      </c>
      <c r="E231" s="42"/>
      <c r="F231" s="229" t="s">
        <v>1639</v>
      </c>
      <c r="G231" s="42"/>
      <c r="H231" s="42"/>
      <c r="I231" s="230"/>
      <c r="J231" s="42"/>
      <c r="K231" s="42"/>
      <c r="L231" s="46"/>
      <c r="M231" s="231"/>
      <c r="N231" s="232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153</v>
      </c>
      <c r="AU231" s="19" t="s">
        <v>81</v>
      </c>
    </row>
    <row r="232" spans="1:51" s="13" customFormat="1" ht="12">
      <c r="A232" s="13"/>
      <c r="B232" s="233"/>
      <c r="C232" s="234"/>
      <c r="D232" s="228" t="s">
        <v>155</v>
      </c>
      <c r="E232" s="235" t="s">
        <v>19</v>
      </c>
      <c r="F232" s="236" t="s">
        <v>1323</v>
      </c>
      <c r="G232" s="234"/>
      <c r="H232" s="235" t="s">
        <v>19</v>
      </c>
      <c r="I232" s="237"/>
      <c r="J232" s="234"/>
      <c r="K232" s="234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155</v>
      </c>
      <c r="AU232" s="242" t="s">
        <v>81</v>
      </c>
      <c r="AV232" s="13" t="s">
        <v>79</v>
      </c>
      <c r="AW232" s="13" t="s">
        <v>34</v>
      </c>
      <c r="AX232" s="13" t="s">
        <v>72</v>
      </c>
      <c r="AY232" s="242" t="s">
        <v>144</v>
      </c>
    </row>
    <row r="233" spans="1:51" s="13" customFormat="1" ht="12">
      <c r="A233" s="13"/>
      <c r="B233" s="233"/>
      <c r="C233" s="234"/>
      <c r="D233" s="228" t="s">
        <v>155</v>
      </c>
      <c r="E233" s="235" t="s">
        <v>19</v>
      </c>
      <c r="F233" s="236" t="s">
        <v>1640</v>
      </c>
      <c r="G233" s="234"/>
      <c r="H233" s="235" t="s">
        <v>19</v>
      </c>
      <c r="I233" s="237"/>
      <c r="J233" s="234"/>
      <c r="K233" s="234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155</v>
      </c>
      <c r="AU233" s="242" t="s">
        <v>81</v>
      </c>
      <c r="AV233" s="13" t="s">
        <v>79</v>
      </c>
      <c r="AW233" s="13" t="s">
        <v>34</v>
      </c>
      <c r="AX233" s="13" t="s">
        <v>72</v>
      </c>
      <c r="AY233" s="242" t="s">
        <v>144</v>
      </c>
    </row>
    <row r="234" spans="1:51" s="14" customFormat="1" ht="12">
      <c r="A234" s="14"/>
      <c r="B234" s="243"/>
      <c r="C234" s="244"/>
      <c r="D234" s="228" t="s">
        <v>155</v>
      </c>
      <c r="E234" s="245" t="s">
        <v>19</v>
      </c>
      <c r="F234" s="246" t="s">
        <v>1626</v>
      </c>
      <c r="G234" s="244"/>
      <c r="H234" s="247">
        <v>7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155</v>
      </c>
      <c r="AU234" s="253" t="s">
        <v>81</v>
      </c>
      <c r="AV234" s="14" t="s">
        <v>81</v>
      </c>
      <c r="AW234" s="14" t="s">
        <v>34</v>
      </c>
      <c r="AX234" s="14" t="s">
        <v>72</v>
      </c>
      <c r="AY234" s="253" t="s">
        <v>144</v>
      </c>
    </row>
    <row r="235" spans="1:51" s="15" customFormat="1" ht="12">
      <c r="A235" s="15"/>
      <c r="B235" s="254"/>
      <c r="C235" s="255"/>
      <c r="D235" s="228" t="s">
        <v>155</v>
      </c>
      <c r="E235" s="256" t="s">
        <v>19</v>
      </c>
      <c r="F235" s="257" t="s">
        <v>158</v>
      </c>
      <c r="G235" s="255"/>
      <c r="H235" s="258">
        <v>7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4" t="s">
        <v>155</v>
      </c>
      <c r="AU235" s="264" t="s">
        <v>81</v>
      </c>
      <c r="AV235" s="15" t="s">
        <v>151</v>
      </c>
      <c r="AW235" s="15" t="s">
        <v>34</v>
      </c>
      <c r="AX235" s="15" t="s">
        <v>79</v>
      </c>
      <c r="AY235" s="264" t="s">
        <v>144</v>
      </c>
    </row>
    <row r="236" spans="1:65" s="2" customFormat="1" ht="14.4" customHeight="1">
      <c r="A236" s="40"/>
      <c r="B236" s="41"/>
      <c r="C236" s="215" t="s">
        <v>7</v>
      </c>
      <c r="D236" s="215" t="s">
        <v>146</v>
      </c>
      <c r="E236" s="216" t="s">
        <v>1641</v>
      </c>
      <c r="F236" s="217" t="s">
        <v>1642</v>
      </c>
      <c r="G236" s="218" t="s">
        <v>149</v>
      </c>
      <c r="H236" s="219">
        <v>20.6</v>
      </c>
      <c r="I236" s="220"/>
      <c r="J236" s="221">
        <f>ROUND(I236*H236,2)</f>
        <v>0</v>
      </c>
      <c r="K236" s="217" t="s">
        <v>150</v>
      </c>
      <c r="L236" s="46"/>
      <c r="M236" s="222" t="s">
        <v>19</v>
      </c>
      <c r="N236" s="223" t="s">
        <v>43</v>
      </c>
      <c r="O236" s="86"/>
      <c r="P236" s="224">
        <f>O236*H236</f>
        <v>0</v>
      </c>
      <c r="Q236" s="224">
        <v>0</v>
      </c>
      <c r="R236" s="224">
        <f>Q236*H236</f>
        <v>0</v>
      </c>
      <c r="S236" s="224">
        <v>0</v>
      </c>
      <c r="T236" s="225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6" t="s">
        <v>151</v>
      </c>
      <c r="AT236" s="226" t="s">
        <v>146</v>
      </c>
      <c r="AU236" s="226" t="s">
        <v>81</v>
      </c>
      <c r="AY236" s="19" t="s">
        <v>144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19" t="s">
        <v>79</v>
      </c>
      <c r="BK236" s="227">
        <f>ROUND(I236*H236,2)</f>
        <v>0</v>
      </c>
      <c r="BL236" s="19" t="s">
        <v>151</v>
      </c>
      <c r="BM236" s="226" t="s">
        <v>1643</v>
      </c>
    </row>
    <row r="237" spans="1:47" s="2" customFormat="1" ht="12">
      <c r="A237" s="40"/>
      <c r="B237" s="41"/>
      <c r="C237" s="42"/>
      <c r="D237" s="228" t="s">
        <v>153</v>
      </c>
      <c r="E237" s="42"/>
      <c r="F237" s="229" t="s">
        <v>1644</v>
      </c>
      <c r="G237" s="42"/>
      <c r="H237" s="42"/>
      <c r="I237" s="230"/>
      <c r="J237" s="42"/>
      <c r="K237" s="42"/>
      <c r="L237" s="46"/>
      <c r="M237" s="231"/>
      <c r="N237" s="23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153</v>
      </c>
      <c r="AU237" s="19" t="s">
        <v>81</v>
      </c>
    </row>
    <row r="238" spans="1:51" s="13" customFormat="1" ht="12">
      <c r="A238" s="13"/>
      <c r="B238" s="233"/>
      <c r="C238" s="234"/>
      <c r="D238" s="228" t="s">
        <v>155</v>
      </c>
      <c r="E238" s="235" t="s">
        <v>19</v>
      </c>
      <c r="F238" s="236" t="s">
        <v>1323</v>
      </c>
      <c r="G238" s="234"/>
      <c r="H238" s="235" t="s">
        <v>19</v>
      </c>
      <c r="I238" s="237"/>
      <c r="J238" s="234"/>
      <c r="K238" s="234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155</v>
      </c>
      <c r="AU238" s="242" t="s">
        <v>81</v>
      </c>
      <c r="AV238" s="13" t="s">
        <v>79</v>
      </c>
      <c r="AW238" s="13" t="s">
        <v>34</v>
      </c>
      <c r="AX238" s="13" t="s">
        <v>72</v>
      </c>
      <c r="AY238" s="242" t="s">
        <v>144</v>
      </c>
    </row>
    <row r="239" spans="1:51" s="13" customFormat="1" ht="12">
      <c r="A239" s="13"/>
      <c r="B239" s="233"/>
      <c r="C239" s="234"/>
      <c r="D239" s="228" t="s">
        <v>155</v>
      </c>
      <c r="E239" s="235" t="s">
        <v>19</v>
      </c>
      <c r="F239" s="236" t="s">
        <v>1488</v>
      </c>
      <c r="G239" s="234"/>
      <c r="H239" s="235" t="s">
        <v>19</v>
      </c>
      <c r="I239" s="237"/>
      <c r="J239" s="234"/>
      <c r="K239" s="234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155</v>
      </c>
      <c r="AU239" s="242" t="s">
        <v>81</v>
      </c>
      <c r="AV239" s="13" t="s">
        <v>79</v>
      </c>
      <c r="AW239" s="13" t="s">
        <v>34</v>
      </c>
      <c r="AX239" s="13" t="s">
        <v>72</v>
      </c>
      <c r="AY239" s="242" t="s">
        <v>144</v>
      </c>
    </row>
    <row r="240" spans="1:51" s="13" customFormat="1" ht="12">
      <c r="A240" s="13"/>
      <c r="B240" s="233"/>
      <c r="C240" s="234"/>
      <c r="D240" s="228" t="s">
        <v>155</v>
      </c>
      <c r="E240" s="235" t="s">
        <v>19</v>
      </c>
      <c r="F240" s="236" t="s">
        <v>1645</v>
      </c>
      <c r="G240" s="234"/>
      <c r="H240" s="235" t="s">
        <v>19</v>
      </c>
      <c r="I240" s="237"/>
      <c r="J240" s="234"/>
      <c r="K240" s="234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155</v>
      </c>
      <c r="AU240" s="242" t="s">
        <v>81</v>
      </c>
      <c r="AV240" s="13" t="s">
        <v>79</v>
      </c>
      <c r="AW240" s="13" t="s">
        <v>34</v>
      </c>
      <c r="AX240" s="13" t="s">
        <v>72</v>
      </c>
      <c r="AY240" s="242" t="s">
        <v>144</v>
      </c>
    </row>
    <row r="241" spans="1:51" s="14" customFormat="1" ht="12">
      <c r="A241" s="14"/>
      <c r="B241" s="243"/>
      <c r="C241" s="244"/>
      <c r="D241" s="228" t="s">
        <v>155</v>
      </c>
      <c r="E241" s="245" t="s">
        <v>19</v>
      </c>
      <c r="F241" s="246" t="s">
        <v>1646</v>
      </c>
      <c r="G241" s="244"/>
      <c r="H241" s="247">
        <v>12.6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155</v>
      </c>
      <c r="AU241" s="253" t="s">
        <v>81</v>
      </c>
      <c r="AV241" s="14" t="s">
        <v>81</v>
      </c>
      <c r="AW241" s="14" t="s">
        <v>34</v>
      </c>
      <c r="AX241" s="14" t="s">
        <v>72</v>
      </c>
      <c r="AY241" s="253" t="s">
        <v>144</v>
      </c>
    </row>
    <row r="242" spans="1:51" s="13" customFormat="1" ht="12">
      <c r="A242" s="13"/>
      <c r="B242" s="233"/>
      <c r="C242" s="234"/>
      <c r="D242" s="228" t="s">
        <v>155</v>
      </c>
      <c r="E242" s="235" t="s">
        <v>19</v>
      </c>
      <c r="F242" s="236" t="s">
        <v>1647</v>
      </c>
      <c r="G242" s="234"/>
      <c r="H242" s="235" t="s">
        <v>19</v>
      </c>
      <c r="I242" s="237"/>
      <c r="J242" s="234"/>
      <c r="K242" s="234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155</v>
      </c>
      <c r="AU242" s="242" t="s">
        <v>81</v>
      </c>
      <c r="AV242" s="13" t="s">
        <v>79</v>
      </c>
      <c r="AW242" s="13" t="s">
        <v>34</v>
      </c>
      <c r="AX242" s="13" t="s">
        <v>72</v>
      </c>
      <c r="AY242" s="242" t="s">
        <v>144</v>
      </c>
    </row>
    <row r="243" spans="1:51" s="14" customFormat="1" ht="12">
      <c r="A243" s="14"/>
      <c r="B243" s="243"/>
      <c r="C243" s="244"/>
      <c r="D243" s="228" t="s">
        <v>155</v>
      </c>
      <c r="E243" s="245" t="s">
        <v>19</v>
      </c>
      <c r="F243" s="246" t="s">
        <v>1648</v>
      </c>
      <c r="G243" s="244"/>
      <c r="H243" s="247">
        <v>8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155</v>
      </c>
      <c r="AU243" s="253" t="s">
        <v>81</v>
      </c>
      <c r="AV243" s="14" t="s">
        <v>81</v>
      </c>
      <c r="AW243" s="14" t="s">
        <v>34</v>
      </c>
      <c r="AX243" s="14" t="s">
        <v>72</v>
      </c>
      <c r="AY243" s="253" t="s">
        <v>144</v>
      </c>
    </row>
    <row r="244" spans="1:51" s="15" customFormat="1" ht="12">
      <c r="A244" s="15"/>
      <c r="B244" s="254"/>
      <c r="C244" s="255"/>
      <c r="D244" s="228" t="s">
        <v>155</v>
      </c>
      <c r="E244" s="256" t="s">
        <v>19</v>
      </c>
      <c r="F244" s="257" t="s">
        <v>158</v>
      </c>
      <c r="G244" s="255"/>
      <c r="H244" s="258">
        <v>20.6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4" t="s">
        <v>155</v>
      </c>
      <c r="AU244" s="264" t="s">
        <v>81</v>
      </c>
      <c r="AV244" s="15" t="s">
        <v>151</v>
      </c>
      <c r="AW244" s="15" t="s">
        <v>34</v>
      </c>
      <c r="AX244" s="15" t="s">
        <v>79</v>
      </c>
      <c r="AY244" s="264" t="s">
        <v>144</v>
      </c>
    </row>
    <row r="245" spans="1:65" s="2" customFormat="1" ht="14.4" customHeight="1">
      <c r="A245" s="40"/>
      <c r="B245" s="41"/>
      <c r="C245" s="215" t="s">
        <v>324</v>
      </c>
      <c r="D245" s="215" t="s">
        <v>146</v>
      </c>
      <c r="E245" s="216" t="s">
        <v>1508</v>
      </c>
      <c r="F245" s="217" t="s">
        <v>1509</v>
      </c>
      <c r="G245" s="218" t="s">
        <v>161</v>
      </c>
      <c r="H245" s="219">
        <v>55</v>
      </c>
      <c r="I245" s="220"/>
      <c r="J245" s="221">
        <f>ROUND(I245*H245,2)</f>
        <v>0</v>
      </c>
      <c r="K245" s="217" t="s">
        <v>19</v>
      </c>
      <c r="L245" s="46"/>
      <c r="M245" s="222" t="s">
        <v>19</v>
      </c>
      <c r="N245" s="223" t="s">
        <v>43</v>
      </c>
      <c r="O245" s="86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151</v>
      </c>
      <c r="AT245" s="226" t="s">
        <v>146</v>
      </c>
      <c r="AU245" s="226" t="s">
        <v>81</v>
      </c>
      <c r="AY245" s="19" t="s">
        <v>144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9" t="s">
        <v>79</v>
      </c>
      <c r="BK245" s="227">
        <f>ROUND(I245*H245,2)</f>
        <v>0</v>
      </c>
      <c r="BL245" s="19" t="s">
        <v>151</v>
      </c>
      <c r="BM245" s="226" t="s">
        <v>1649</v>
      </c>
    </row>
    <row r="246" spans="1:47" s="2" customFormat="1" ht="12">
      <c r="A246" s="40"/>
      <c r="B246" s="41"/>
      <c r="C246" s="42"/>
      <c r="D246" s="228" t="s">
        <v>153</v>
      </c>
      <c r="E246" s="42"/>
      <c r="F246" s="229" t="s">
        <v>1511</v>
      </c>
      <c r="G246" s="42"/>
      <c r="H246" s="42"/>
      <c r="I246" s="230"/>
      <c r="J246" s="42"/>
      <c r="K246" s="42"/>
      <c r="L246" s="46"/>
      <c r="M246" s="231"/>
      <c r="N246" s="23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153</v>
      </c>
      <c r="AU246" s="19" t="s">
        <v>81</v>
      </c>
    </row>
    <row r="247" spans="1:51" s="13" customFormat="1" ht="12">
      <c r="A247" s="13"/>
      <c r="B247" s="233"/>
      <c r="C247" s="234"/>
      <c r="D247" s="228" t="s">
        <v>155</v>
      </c>
      <c r="E247" s="235" t="s">
        <v>19</v>
      </c>
      <c r="F247" s="236" t="s">
        <v>1323</v>
      </c>
      <c r="G247" s="234"/>
      <c r="H247" s="235" t="s">
        <v>19</v>
      </c>
      <c r="I247" s="237"/>
      <c r="J247" s="234"/>
      <c r="K247" s="234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155</v>
      </c>
      <c r="AU247" s="242" t="s">
        <v>81</v>
      </c>
      <c r="AV247" s="13" t="s">
        <v>79</v>
      </c>
      <c r="AW247" s="13" t="s">
        <v>34</v>
      </c>
      <c r="AX247" s="13" t="s">
        <v>72</v>
      </c>
      <c r="AY247" s="242" t="s">
        <v>144</v>
      </c>
    </row>
    <row r="248" spans="1:51" s="13" customFormat="1" ht="12">
      <c r="A248" s="13"/>
      <c r="B248" s="233"/>
      <c r="C248" s="234"/>
      <c r="D248" s="228" t="s">
        <v>155</v>
      </c>
      <c r="E248" s="235" t="s">
        <v>19</v>
      </c>
      <c r="F248" s="236" t="s">
        <v>1594</v>
      </c>
      <c r="G248" s="234"/>
      <c r="H248" s="235" t="s">
        <v>19</v>
      </c>
      <c r="I248" s="237"/>
      <c r="J248" s="234"/>
      <c r="K248" s="234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155</v>
      </c>
      <c r="AU248" s="242" t="s">
        <v>81</v>
      </c>
      <c r="AV248" s="13" t="s">
        <v>79</v>
      </c>
      <c r="AW248" s="13" t="s">
        <v>34</v>
      </c>
      <c r="AX248" s="13" t="s">
        <v>72</v>
      </c>
      <c r="AY248" s="242" t="s">
        <v>144</v>
      </c>
    </row>
    <row r="249" spans="1:51" s="14" customFormat="1" ht="12">
      <c r="A249" s="14"/>
      <c r="B249" s="243"/>
      <c r="C249" s="244"/>
      <c r="D249" s="228" t="s">
        <v>155</v>
      </c>
      <c r="E249" s="245" t="s">
        <v>19</v>
      </c>
      <c r="F249" s="246" t="s">
        <v>1650</v>
      </c>
      <c r="G249" s="244"/>
      <c r="H249" s="247">
        <v>15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155</v>
      </c>
      <c r="AU249" s="253" t="s">
        <v>81</v>
      </c>
      <c r="AV249" s="14" t="s">
        <v>81</v>
      </c>
      <c r="AW249" s="14" t="s">
        <v>34</v>
      </c>
      <c r="AX249" s="14" t="s">
        <v>72</v>
      </c>
      <c r="AY249" s="253" t="s">
        <v>144</v>
      </c>
    </row>
    <row r="250" spans="1:51" s="14" customFormat="1" ht="12">
      <c r="A250" s="14"/>
      <c r="B250" s="243"/>
      <c r="C250" s="244"/>
      <c r="D250" s="228" t="s">
        <v>155</v>
      </c>
      <c r="E250" s="245" t="s">
        <v>19</v>
      </c>
      <c r="F250" s="246" t="s">
        <v>1651</v>
      </c>
      <c r="G250" s="244"/>
      <c r="H250" s="247">
        <v>8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155</v>
      </c>
      <c r="AU250" s="253" t="s">
        <v>81</v>
      </c>
      <c r="AV250" s="14" t="s">
        <v>81</v>
      </c>
      <c r="AW250" s="14" t="s">
        <v>34</v>
      </c>
      <c r="AX250" s="14" t="s">
        <v>72</v>
      </c>
      <c r="AY250" s="253" t="s">
        <v>144</v>
      </c>
    </row>
    <row r="251" spans="1:51" s="14" customFormat="1" ht="12">
      <c r="A251" s="14"/>
      <c r="B251" s="243"/>
      <c r="C251" s="244"/>
      <c r="D251" s="228" t="s">
        <v>155</v>
      </c>
      <c r="E251" s="245" t="s">
        <v>19</v>
      </c>
      <c r="F251" s="246" t="s">
        <v>1652</v>
      </c>
      <c r="G251" s="244"/>
      <c r="H251" s="247">
        <v>32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155</v>
      </c>
      <c r="AU251" s="253" t="s">
        <v>81</v>
      </c>
      <c r="AV251" s="14" t="s">
        <v>81</v>
      </c>
      <c r="AW251" s="14" t="s">
        <v>34</v>
      </c>
      <c r="AX251" s="14" t="s">
        <v>72</v>
      </c>
      <c r="AY251" s="253" t="s">
        <v>144</v>
      </c>
    </row>
    <row r="252" spans="1:51" s="15" customFormat="1" ht="12">
      <c r="A252" s="15"/>
      <c r="B252" s="254"/>
      <c r="C252" s="255"/>
      <c r="D252" s="228" t="s">
        <v>155</v>
      </c>
      <c r="E252" s="256" t="s">
        <v>19</v>
      </c>
      <c r="F252" s="257" t="s">
        <v>158</v>
      </c>
      <c r="G252" s="255"/>
      <c r="H252" s="258">
        <v>55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155</v>
      </c>
      <c r="AU252" s="264" t="s">
        <v>81</v>
      </c>
      <c r="AV252" s="15" t="s">
        <v>151</v>
      </c>
      <c r="AW252" s="15" t="s">
        <v>34</v>
      </c>
      <c r="AX252" s="15" t="s">
        <v>79</v>
      </c>
      <c r="AY252" s="264" t="s">
        <v>144</v>
      </c>
    </row>
    <row r="253" spans="1:65" s="2" customFormat="1" ht="14.4" customHeight="1">
      <c r="A253" s="40"/>
      <c r="B253" s="41"/>
      <c r="C253" s="277" t="s">
        <v>329</v>
      </c>
      <c r="D253" s="277" t="s">
        <v>492</v>
      </c>
      <c r="E253" s="278" t="s">
        <v>1515</v>
      </c>
      <c r="F253" s="279" t="s">
        <v>1516</v>
      </c>
      <c r="G253" s="280" t="s">
        <v>161</v>
      </c>
      <c r="H253" s="281">
        <v>55</v>
      </c>
      <c r="I253" s="282"/>
      <c r="J253" s="283">
        <f>ROUND(I253*H253,2)</f>
        <v>0</v>
      </c>
      <c r="K253" s="279" t="s">
        <v>19</v>
      </c>
      <c r="L253" s="284"/>
      <c r="M253" s="285" t="s">
        <v>19</v>
      </c>
      <c r="N253" s="286" t="s">
        <v>43</v>
      </c>
      <c r="O253" s="86"/>
      <c r="P253" s="224">
        <f>O253*H253</f>
        <v>0</v>
      </c>
      <c r="Q253" s="224">
        <v>0.001</v>
      </c>
      <c r="R253" s="224">
        <f>Q253*H253</f>
        <v>0.055</v>
      </c>
      <c r="S253" s="224">
        <v>0</v>
      </c>
      <c r="T253" s="225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6" t="s">
        <v>197</v>
      </c>
      <c r="AT253" s="226" t="s">
        <v>492</v>
      </c>
      <c r="AU253" s="226" t="s">
        <v>81</v>
      </c>
      <c r="AY253" s="19" t="s">
        <v>144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9" t="s">
        <v>79</v>
      </c>
      <c r="BK253" s="227">
        <f>ROUND(I253*H253,2)</f>
        <v>0</v>
      </c>
      <c r="BL253" s="19" t="s">
        <v>151</v>
      </c>
      <c r="BM253" s="226" t="s">
        <v>1653</v>
      </c>
    </row>
    <row r="254" spans="1:47" s="2" customFormat="1" ht="12">
      <c r="A254" s="40"/>
      <c r="B254" s="41"/>
      <c r="C254" s="42"/>
      <c r="D254" s="228" t="s">
        <v>153</v>
      </c>
      <c r="E254" s="42"/>
      <c r="F254" s="229" t="s">
        <v>1518</v>
      </c>
      <c r="G254" s="42"/>
      <c r="H254" s="42"/>
      <c r="I254" s="230"/>
      <c r="J254" s="42"/>
      <c r="K254" s="42"/>
      <c r="L254" s="46"/>
      <c r="M254" s="231"/>
      <c r="N254" s="232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153</v>
      </c>
      <c r="AU254" s="19" t="s">
        <v>81</v>
      </c>
    </row>
    <row r="255" spans="1:51" s="13" customFormat="1" ht="12">
      <c r="A255" s="13"/>
      <c r="B255" s="233"/>
      <c r="C255" s="234"/>
      <c r="D255" s="228" t="s">
        <v>155</v>
      </c>
      <c r="E255" s="235" t="s">
        <v>19</v>
      </c>
      <c r="F255" s="236" t="s">
        <v>1519</v>
      </c>
      <c r="G255" s="234"/>
      <c r="H255" s="235" t="s">
        <v>19</v>
      </c>
      <c r="I255" s="237"/>
      <c r="J255" s="234"/>
      <c r="K255" s="234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155</v>
      </c>
      <c r="AU255" s="242" t="s">
        <v>81</v>
      </c>
      <c r="AV255" s="13" t="s">
        <v>79</v>
      </c>
      <c r="AW255" s="13" t="s">
        <v>34</v>
      </c>
      <c r="AX255" s="13" t="s">
        <v>72</v>
      </c>
      <c r="AY255" s="242" t="s">
        <v>144</v>
      </c>
    </row>
    <row r="256" spans="1:51" s="14" customFormat="1" ht="12">
      <c r="A256" s="14"/>
      <c r="B256" s="243"/>
      <c r="C256" s="244"/>
      <c r="D256" s="228" t="s">
        <v>155</v>
      </c>
      <c r="E256" s="245" t="s">
        <v>19</v>
      </c>
      <c r="F256" s="246" t="s">
        <v>606</v>
      </c>
      <c r="G256" s="244"/>
      <c r="H256" s="247">
        <v>55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155</v>
      </c>
      <c r="AU256" s="253" t="s">
        <v>81</v>
      </c>
      <c r="AV256" s="14" t="s">
        <v>81</v>
      </c>
      <c r="AW256" s="14" t="s">
        <v>34</v>
      </c>
      <c r="AX256" s="14" t="s">
        <v>72</v>
      </c>
      <c r="AY256" s="253" t="s">
        <v>144</v>
      </c>
    </row>
    <row r="257" spans="1:51" s="15" customFormat="1" ht="12">
      <c r="A257" s="15"/>
      <c r="B257" s="254"/>
      <c r="C257" s="255"/>
      <c r="D257" s="228" t="s">
        <v>155</v>
      </c>
      <c r="E257" s="256" t="s">
        <v>19</v>
      </c>
      <c r="F257" s="257" t="s">
        <v>158</v>
      </c>
      <c r="G257" s="255"/>
      <c r="H257" s="258">
        <v>55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4" t="s">
        <v>155</v>
      </c>
      <c r="AU257" s="264" t="s">
        <v>81</v>
      </c>
      <c r="AV257" s="15" t="s">
        <v>151</v>
      </c>
      <c r="AW257" s="15" t="s">
        <v>34</v>
      </c>
      <c r="AX257" s="15" t="s">
        <v>79</v>
      </c>
      <c r="AY257" s="264" t="s">
        <v>144</v>
      </c>
    </row>
    <row r="258" spans="1:65" s="2" customFormat="1" ht="14.4" customHeight="1">
      <c r="A258" s="40"/>
      <c r="B258" s="41"/>
      <c r="C258" s="215" t="s">
        <v>335</v>
      </c>
      <c r="D258" s="215" t="s">
        <v>146</v>
      </c>
      <c r="E258" s="216" t="s">
        <v>1521</v>
      </c>
      <c r="F258" s="217" t="s">
        <v>1522</v>
      </c>
      <c r="G258" s="218" t="s">
        <v>236</v>
      </c>
      <c r="H258" s="219">
        <v>77.92</v>
      </c>
      <c r="I258" s="220"/>
      <c r="J258" s="221">
        <f>ROUND(I258*H258,2)</f>
        <v>0</v>
      </c>
      <c r="K258" s="217" t="s">
        <v>150</v>
      </c>
      <c r="L258" s="46"/>
      <c r="M258" s="222" t="s">
        <v>19</v>
      </c>
      <c r="N258" s="223" t="s">
        <v>43</v>
      </c>
      <c r="O258" s="86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6" t="s">
        <v>151</v>
      </c>
      <c r="AT258" s="226" t="s">
        <v>146</v>
      </c>
      <c r="AU258" s="226" t="s">
        <v>81</v>
      </c>
      <c r="AY258" s="19" t="s">
        <v>144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79</v>
      </c>
      <c r="BK258" s="227">
        <f>ROUND(I258*H258,2)</f>
        <v>0</v>
      </c>
      <c r="BL258" s="19" t="s">
        <v>151</v>
      </c>
      <c r="BM258" s="226" t="s">
        <v>1654</v>
      </c>
    </row>
    <row r="259" spans="1:47" s="2" customFormat="1" ht="12">
      <c r="A259" s="40"/>
      <c r="B259" s="41"/>
      <c r="C259" s="42"/>
      <c r="D259" s="228" t="s">
        <v>153</v>
      </c>
      <c r="E259" s="42"/>
      <c r="F259" s="229" t="s">
        <v>1524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153</v>
      </c>
      <c r="AU259" s="19" t="s">
        <v>81</v>
      </c>
    </row>
    <row r="260" spans="1:51" s="13" customFormat="1" ht="12">
      <c r="A260" s="13"/>
      <c r="B260" s="233"/>
      <c r="C260" s="234"/>
      <c r="D260" s="228" t="s">
        <v>155</v>
      </c>
      <c r="E260" s="235" t="s">
        <v>19</v>
      </c>
      <c r="F260" s="236" t="s">
        <v>1323</v>
      </c>
      <c r="G260" s="234"/>
      <c r="H260" s="235" t="s">
        <v>19</v>
      </c>
      <c r="I260" s="237"/>
      <c r="J260" s="234"/>
      <c r="K260" s="234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155</v>
      </c>
      <c r="AU260" s="242" t="s">
        <v>81</v>
      </c>
      <c r="AV260" s="13" t="s">
        <v>79</v>
      </c>
      <c r="AW260" s="13" t="s">
        <v>34</v>
      </c>
      <c r="AX260" s="13" t="s">
        <v>72</v>
      </c>
      <c r="AY260" s="242" t="s">
        <v>144</v>
      </c>
    </row>
    <row r="261" spans="1:51" s="13" customFormat="1" ht="12">
      <c r="A261" s="13"/>
      <c r="B261" s="233"/>
      <c r="C261" s="234"/>
      <c r="D261" s="228" t="s">
        <v>155</v>
      </c>
      <c r="E261" s="235" t="s">
        <v>19</v>
      </c>
      <c r="F261" s="236" t="s">
        <v>1655</v>
      </c>
      <c r="G261" s="234"/>
      <c r="H261" s="235" t="s">
        <v>19</v>
      </c>
      <c r="I261" s="237"/>
      <c r="J261" s="234"/>
      <c r="K261" s="234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155</v>
      </c>
      <c r="AU261" s="242" t="s">
        <v>81</v>
      </c>
      <c r="AV261" s="13" t="s">
        <v>79</v>
      </c>
      <c r="AW261" s="13" t="s">
        <v>34</v>
      </c>
      <c r="AX261" s="13" t="s">
        <v>72</v>
      </c>
      <c r="AY261" s="242" t="s">
        <v>144</v>
      </c>
    </row>
    <row r="262" spans="1:51" s="14" customFormat="1" ht="12">
      <c r="A262" s="14"/>
      <c r="B262" s="243"/>
      <c r="C262" s="244"/>
      <c r="D262" s="228" t="s">
        <v>155</v>
      </c>
      <c r="E262" s="245" t="s">
        <v>19</v>
      </c>
      <c r="F262" s="246" t="s">
        <v>1656</v>
      </c>
      <c r="G262" s="244"/>
      <c r="H262" s="247">
        <v>52.4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155</v>
      </c>
      <c r="AU262" s="253" t="s">
        <v>81</v>
      </c>
      <c r="AV262" s="14" t="s">
        <v>81</v>
      </c>
      <c r="AW262" s="14" t="s">
        <v>34</v>
      </c>
      <c r="AX262" s="14" t="s">
        <v>72</v>
      </c>
      <c r="AY262" s="253" t="s">
        <v>144</v>
      </c>
    </row>
    <row r="263" spans="1:51" s="14" customFormat="1" ht="12">
      <c r="A263" s="14"/>
      <c r="B263" s="243"/>
      <c r="C263" s="244"/>
      <c r="D263" s="228" t="s">
        <v>155</v>
      </c>
      <c r="E263" s="245" t="s">
        <v>19</v>
      </c>
      <c r="F263" s="246" t="s">
        <v>1657</v>
      </c>
      <c r="G263" s="244"/>
      <c r="H263" s="247">
        <v>25.52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155</v>
      </c>
      <c r="AU263" s="253" t="s">
        <v>81</v>
      </c>
      <c r="AV263" s="14" t="s">
        <v>81</v>
      </c>
      <c r="AW263" s="14" t="s">
        <v>34</v>
      </c>
      <c r="AX263" s="14" t="s">
        <v>72</v>
      </c>
      <c r="AY263" s="253" t="s">
        <v>144</v>
      </c>
    </row>
    <row r="264" spans="1:51" s="15" customFormat="1" ht="12">
      <c r="A264" s="15"/>
      <c r="B264" s="254"/>
      <c r="C264" s="255"/>
      <c r="D264" s="228" t="s">
        <v>155</v>
      </c>
      <c r="E264" s="256" t="s">
        <v>19</v>
      </c>
      <c r="F264" s="257" t="s">
        <v>158</v>
      </c>
      <c r="G264" s="255"/>
      <c r="H264" s="258">
        <v>77.92</v>
      </c>
      <c r="I264" s="259"/>
      <c r="J264" s="255"/>
      <c r="K264" s="255"/>
      <c r="L264" s="260"/>
      <c r="M264" s="261"/>
      <c r="N264" s="262"/>
      <c r="O264" s="262"/>
      <c r="P264" s="262"/>
      <c r="Q264" s="262"/>
      <c r="R264" s="262"/>
      <c r="S264" s="262"/>
      <c r="T264" s="263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4" t="s">
        <v>155</v>
      </c>
      <c r="AU264" s="264" t="s">
        <v>81</v>
      </c>
      <c r="AV264" s="15" t="s">
        <v>151</v>
      </c>
      <c r="AW264" s="15" t="s">
        <v>34</v>
      </c>
      <c r="AX264" s="15" t="s">
        <v>79</v>
      </c>
      <c r="AY264" s="264" t="s">
        <v>144</v>
      </c>
    </row>
    <row r="265" spans="1:65" s="2" customFormat="1" ht="14.4" customHeight="1">
      <c r="A265" s="40"/>
      <c r="B265" s="41"/>
      <c r="C265" s="215" t="s">
        <v>340</v>
      </c>
      <c r="D265" s="215" t="s">
        <v>146</v>
      </c>
      <c r="E265" s="216" t="s">
        <v>1530</v>
      </c>
      <c r="F265" s="217" t="s">
        <v>1531</v>
      </c>
      <c r="G265" s="218" t="s">
        <v>236</v>
      </c>
      <c r="H265" s="219">
        <v>77.92</v>
      </c>
      <c r="I265" s="220"/>
      <c r="J265" s="221">
        <f>ROUND(I265*H265,2)</f>
        <v>0</v>
      </c>
      <c r="K265" s="217" t="s">
        <v>150</v>
      </c>
      <c r="L265" s="46"/>
      <c r="M265" s="222" t="s">
        <v>19</v>
      </c>
      <c r="N265" s="223" t="s">
        <v>43</v>
      </c>
      <c r="O265" s="86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6" t="s">
        <v>151</v>
      </c>
      <c r="AT265" s="226" t="s">
        <v>146</v>
      </c>
      <c r="AU265" s="226" t="s">
        <v>81</v>
      </c>
      <c r="AY265" s="19" t="s">
        <v>144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19" t="s">
        <v>79</v>
      </c>
      <c r="BK265" s="227">
        <f>ROUND(I265*H265,2)</f>
        <v>0</v>
      </c>
      <c r="BL265" s="19" t="s">
        <v>151</v>
      </c>
      <c r="BM265" s="226" t="s">
        <v>1658</v>
      </c>
    </row>
    <row r="266" spans="1:47" s="2" customFormat="1" ht="12">
      <c r="A266" s="40"/>
      <c r="B266" s="41"/>
      <c r="C266" s="42"/>
      <c r="D266" s="228" t="s">
        <v>153</v>
      </c>
      <c r="E266" s="42"/>
      <c r="F266" s="229" t="s">
        <v>1533</v>
      </c>
      <c r="G266" s="42"/>
      <c r="H266" s="42"/>
      <c r="I266" s="230"/>
      <c r="J266" s="42"/>
      <c r="K266" s="42"/>
      <c r="L266" s="46"/>
      <c r="M266" s="231"/>
      <c r="N266" s="23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153</v>
      </c>
      <c r="AU266" s="19" t="s">
        <v>81</v>
      </c>
    </row>
    <row r="267" spans="1:51" s="13" customFormat="1" ht="12">
      <c r="A267" s="13"/>
      <c r="B267" s="233"/>
      <c r="C267" s="234"/>
      <c r="D267" s="228" t="s">
        <v>155</v>
      </c>
      <c r="E267" s="235" t="s">
        <v>19</v>
      </c>
      <c r="F267" s="236" t="s">
        <v>1534</v>
      </c>
      <c r="G267" s="234"/>
      <c r="H267" s="235" t="s">
        <v>19</v>
      </c>
      <c r="I267" s="237"/>
      <c r="J267" s="234"/>
      <c r="K267" s="234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155</v>
      </c>
      <c r="AU267" s="242" t="s">
        <v>81</v>
      </c>
      <c r="AV267" s="13" t="s">
        <v>79</v>
      </c>
      <c r="AW267" s="13" t="s">
        <v>34</v>
      </c>
      <c r="AX267" s="13" t="s">
        <v>72</v>
      </c>
      <c r="AY267" s="242" t="s">
        <v>144</v>
      </c>
    </row>
    <row r="268" spans="1:51" s="14" customFormat="1" ht="12">
      <c r="A268" s="14"/>
      <c r="B268" s="243"/>
      <c r="C268" s="244"/>
      <c r="D268" s="228" t="s">
        <v>155</v>
      </c>
      <c r="E268" s="245" t="s">
        <v>19</v>
      </c>
      <c r="F268" s="246" t="s">
        <v>1659</v>
      </c>
      <c r="G268" s="244"/>
      <c r="H268" s="247">
        <v>77.92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155</v>
      </c>
      <c r="AU268" s="253" t="s">
        <v>81</v>
      </c>
      <c r="AV268" s="14" t="s">
        <v>81</v>
      </c>
      <c r="AW268" s="14" t="s">
        <v>34</v>
      </c>
      <c r="AX268" s="14" t="s">
        <v>72</v>
      </c>
      <c r="AY268" s="253" t="s">
        <v>144</v>
      </c>
    </row>
    <row r="269" spans="1:51" s="15" customFormat="1" ht="12">
      <c r="A269" s="15"/>
      <c r="B269" s="254"/>
      <c r="C269" s="255"/>
      <c r="D269" s="228" t="s">
        <v>155</v>
      </c>
      <c r="E269" s="256" t="s">
        <v>19</v>
      </c>
      <c r="F269" s="257" t="s">
        <v>158</v>
      </c>
      <c r="G269" s="255"/>
      <c r="H269" s="258">
        <v>77.92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155</v>
      </c>
      <c r="AU269" s="264" t="s">
        <v>81</v>
      </c>
      <c r="AV269" s="15" t="s">
        <v>151</v>
      </c>
      <c r="AW269" s="15" t="s">
        <v>34</v>
      </c>
      <c r="AX269" s="15" t="s">
        <v>79</v>
      </c>
      <c r="AY269" s="264" t="s">
        <v>144</v>
      </c>
    </row>
    <row r="270" spans="1:65" s="2" customFormat="1" ht="14.4" customHeight="1">
      <c r="A270" s="40"/>
      <c r="B270" s="41"/>
      <c r="C270" s="277" t="s">
        <v>348</v>
      </c>
      <c r="D270" s="277" t="s">
        <v>492</v>
      </c>
      <c r="E270" s="278" t="s">
        <v>1536</v>
      </c>
      <c r="F270" s="279" t="s">
        <v>1537</v>
      </c>
      <c r="G270" s="280" t="s">
        <v>236</v>
      </c>
      <c r="H270" s="281">
        <v>77.92</v>
      </c>
      <c r="I270" s="282"/>
      <c r="J270" s="283">
        <f>ROUND(I270*H270,2)</f>
        <v>0</v>
      </c>
      <c r="K270" s="279" t="s">
        <v>150</v>
      </c>
      <c r="L270" s="284"/>
      <c r="M270" s="285" t="s">
        <v>19</v>
      </c>
      <c r="N270" s="286" t="s">
        <v>43</v>
      </c>
      <c r="O270" s="86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6" t="s">
        <v>197</v>
      </c>
      <c r="AT270" s="226" t="s">
        <v>492</v>
      </c>
      <c r="AU270" s="226" t="s">
        <v>81</v>
      </c>
      <c r="AY270" s="19" t="s">
        <v>144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79</v>
      </c>
      <c r="BK270" s="227">
        <f>ROUND(I270*H270,2)</f>
        <v>0</v>
      </c>
      <c r="BL270" s="19" t="s">
        <v>151</v>
      </c>
      <c r="BM270" s="226" t="s">
        <v>1660</v>
      </c>
    </row>
    <row r="271" spans="1:47" s="2" customFormat="1" ht="12">
      <c r="A271" s="40"/>
      <c r="B271" s="41"/>
      <c r="C271" s="42"/>
      <c r="D271" s="228" t="s">
        <v>153</v>
      </c>
      <c r="E271" s="42"/>
      <c r="F271" s="229" t="s">
        <v>1537</v>
      </c>
      <c r="G271" s="42"/>
      <c r="H271" s="42"/>
      <c r="I271" s="230"/>
      <c r="J271" s="42"/>
      <c r="K271" s="42"/>
      <c r="L271" s="46"/>
      <c r="M271" s="231"/>
      <c r="N271" s="232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153</v>
      </c>
      <c r="AU271" s="19" t="s">
        <v>81</v>
      </c>
    </row>
    <row r="272" spans="1:51" s="13" customFormat="1" ht="12">
      <c r="A272" s="13"/>
      <c r="B272" s="233"/>
      <c r="C272" s="234"/>
      <c r="D272" s="228" t="s">
        <v>155</v>
      </c>
      <c r="E272" s="235" t="s">
        <v>19</v>
      </c>
      <c r="F272" s="236" t="s">
        <v>1539</v>
      </c>
      <c r="G272" s="234"/>
      <c r="H272" s="235" t="s">
        <v>19</v>
      </c>
      <c r="I272" s="237"/>
      <c r="J272" s="234"/>
      <c r="K272" s="234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155</v>
      </c>
      <c r="AU272" s="242" t="s">
        <v>81</v>
      </c>
      <c r="AV272" s="13" t="s">
        <v>79</v>
      </c>
      <c r="AW272" s="13" t="s">
        <v>34</v>
      </c>
      <c r="AX272" s="13" t="s">
        <v>72</v>
      </c>
      <c r="AY272" s="242" t="s">
        <v>144</v>
      </c>
    </row>
    <row r="273" spans="1:51" s="14" customFormat="1" ht="12">
      <c r="A273" s="14"/>
      <c r="B273" s="243"/>
      <c r="C273" s="244"/>
      <c r="D273" s="228" t="s">
        <v>155</v>
      </c>
      <c r="E273" s="245" t="s">
        <v>19</v>
      </c>
      <c r="F273" s="246" t="s">
        <v>1659</v>
      </c>
      <c r="G273" s="244"/>
      <c r="H273" s="247">
        <v>77.92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155</v>
      </c>
      <c r="AU273" s="253" t="s">
        <v>81</v>
      </c>
      <c r="AV273" s="14" t="s">
        <v>81</v>
      </c>
      <c r="AW273" s="14" t="s">
        <v>34</v>
      </c>
      <c r="AX273" s="14" t="s">
        <v>72</v>
      </c>
      <c r="AY273" s="253" t="s">
        <v>144</v>
      </c>
    </row>
    <row r="274" spans="1:51" s="15" customFormat="1" ht="12">
      <c r="A274" s="15"/>
      <c r="B274" s="254"/>
      <c r="C274" s="255"/>
      <c r="D274" s="228" t="s">
        <v>155</v>
      </c>
      <c r="E274" s="256" t="s">
        <v>19</v>
      </c>
      <c r="F274" s="257" t="s">
        <v>158</v>
      </c>
      <c r="G274" s="255"/>
      <c r="H274" s="258">
        <v>77.92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4" t="s">
        <v>155</v>
      </c>
      <c r="AU274" s="264" t="s">
        <v>81</v>
      </c>
      <c r="AV274" s="15" t="s">
        <v>151</v>
      </c>
      <c r="AW274" s="15" t="s">
        <v>34</v>
      </c>
      <c r="AX274" s="15" t="s">
        <v>79</v>
      </c>
      <c r="AY274" s="264" t="s">
        <v>144</v>
      </c>
    </row>
    <row r="275" spans="1:63" s="12" customFormat="1" ht="22.8" customHeight="1">
      <c r="A275" s="12"/>
      <c r="B275" s="199"/>
      <c r="C275" s="200"/>
      <c r="D275" s="201" t="s">
        <v>71</v>
      </c>
      <c r="E275" s="213" t="s">
        <v>206</v>
      </c>
      <c r="F275" s="213" t="s">
        <v>1540</v>
      </c>
      <c r="G275" s="200"/>
      <c r="H275" s="200"/>
      <c r="I275" s="203"/>
      <c r="J275" s="214">
        <f>BK275</f>
        <v>0</v>
      </c>
      <c r="K275" s="200"/>
      <c r="L275" s="205"/>
      <c r="M275" s="206"/>
      <c r="N275" s="207"/>
      <c r="O275" s="207"/>
      <c r="P275" s="208">
        <f>P276</f>
        <v>0</v>
      </c>
      <c r="Q275" s="207"/>
      <c r="R275" s="208">
        <f>R276</f>
        <v>0</v>
      </c>
      <c r="S275" s="207"/>
      <c r="T275" s="209">
        <f>T276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0" t="s">
        <v>79</v>
      </c>
      <c r="AT275" s="211" t="s">
        <v>71</v>
      </c>
      <c r="AU275" s="211" t="s">
        <v>79</v>
      </c>
      <c r="AY275" s="210" t="s">
        <v>144</v>
      </c>
      <c r="BK275" s="212">
        <f>BK276</f>
        <v>0</v>
      </c>
    </row>
    <row r="276" spans="1:63" s="12" customFormat="1" ht="20.85" customHeight="1">
      <c r="A276" s="12"/>
      <c r="B276" s="199"/>
      <c r="C276" s="200"/>
      <c r="D276" s="201" t="s">
        <v>71</v>
      </c>
      <c r="E276" s="213" t="s">
        <v>1004</v>
      </c>
      <c r="F276" s="213" t="s">
        <v>1541</v>
      </c>
      <c r="G276" s="200"/>
      <c r="H276" s="200"/>
      <c r="I276" s="203"/>
      <c r="J276" s="214">
        <f>BK276</f>
        <v>0</v>
      </c>
      <c r="K276" s="200"/>
      <c r="L276" s="205"/>
      <c r="M276" s="206"/>
      <c r="N276" s="207"/>
      <c r="O276" s="207"/>
      <c r="P276" s="208">
        <f>SUM(P277:P278)</f>
        <v>0</v>
      </c>
      <c r="Q276" s="207"/>
      <c r="R276" s="208">
        <f>SUM(R277:R278)</f>
        <v>0</v>
      </c>
      <c r="S276" s="207"/>
      <c r="T276" s="209">
        <f>SUM(T277:T278)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0" t="s">
        <v>79</v>
      </c>
      <c r="AT276" s="211" t="s">
        <v>71</v>
      </c>
      <c r="AU276" s="211" t="s">
        <v>81</v>
      </c>
      <c r="AY276" s="210" t="s">
        <v>144</v>
      </c>
      <c r="BK276" s="212">
        <f>SUM(BK277:BK278)</f>
        <v>0</v>
      </c>
    </row>
    <row r="277" spans="1:65" s="2" customFormat="1" ht="14.4" customHeight="1">
      <c r="A277" s="40"/>
      <c r="B277" s="41"/>
      <c r="C277" s="215" t="s">
        <v>355</v>
      </c>
      <c r="D277" s="215" t="s">
        <v>146</v>
      </c>
      <c r="E277" s="216" t="s">
        <v>1542</v>
      </c>
      <c r="F277" s="217" t="s">
        <v>1543</v>
      </c>
      <c r="G277" s="218" t="s">
        <v>457</v>
      </c>
      <c r="H277" s="219">
        <v>0.228</v>
      </c>
      <c r="I277" s="220"/>
      <c r="J277" s="221">
        <f>ROUND(I277*H277,2)</f>
        <v>0</v>
      </c>
      <c r="K277" s="217" t="s">
        <v>150</v>
      </c>
      <c r="L277" s="46"/>
      <c r="M277" s="222" t="s">
        <v>19</v>
      </c>
      <c r="N277" s="223" t="s">
        <v>43</v>
      </c>
      <c r="O277" s="86"/>
      <c r="P277" s="224">
        <f>O277*H277</f>
        <v>0</v>
      </c>
      <c r="Q277" s="224">
        <v>0</v>
      </c>
      <c r="R277" s="224">
        <f>Q277*H277</f>
        <v>0</v>
      </c>
      <c r="S277" s="224">
        <v>0</v>
      </c>
      <c r="T277" s="225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6" t="s">
        <v>151</v>
      </c>
      <c r="AT277" s="226" t="s">
        <v>146</v>
      </c>
      <c r="AU277" s="226" t="s">
        <v>88</v>
      </c>
      <c r="AY277" s="19" t="s">
        <v>144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9" t="s">
        <v>79</v>
      </c>
      <c r="BK277" s="227">
        <f>ROUND(I277*H277,2)</f>
        <v>0</v>
      </c>
      <c r="BL277" s="19" t="s">
        <v>151</v>
      </c>
      <c r="BM277" s="226" t="s">
        <v>1661</v>
      </c>
    </row>
    <row r="278" spans="1:47" s="2" customFormat="1" ht="12">
      <c r="A278" s="40"/>
      <c r="B278" s="41"/>
      <c r="C278" s="42"/>
      <c r="D278" s="228" t="s">
        <v>153</v>
      </c>
      <c r="E278" s="42"/>
      <c r="F278" s="229" t="s">
        <v>1545</v>
      </c>
      <c r="G278" s="42"/>
      <c r="H278" s="42"/>
      <c r="I278" s="230"/>
      <c r="J278" s="42"/>
      <c r="K278" s="42"/>
      <c r="L278" s="46"/>
      <c r="M278" s="231"/>
      <c r="N278" s="232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153</v>
      </c>
      <c r="AU278" s="19" t="s">
        <v>88</v>
      </c>
    </row>
    <row r="279" spans="1:63" s="12" customFormat="1" ht="25.9" customHeight="1">
      <c r="A279" s="12"/>
      <c r="B279" s="199"/>
      <c r="C279" s="200"/>
      <c r="D279" s="201" t="s">
        <v>71</v>
      </c>
      <c r="E279" s="202" t="s">
        <v>1229</v>
      </c>
      <c r="F279" s="202" t="s">
        <v>1546</v>
      </c>
      <c r="G279" s="200"/>
      <c r="H279" s="200"/>
      <c r="I279" s="203"/>
      <c r="J279" s="204">
        <f>BK279</f>
        <v>0</v>
      </c>
      <c r="K279" s="200"/>
      <c r="L279" s="205"/>
      <c r="M279" s="206"/>
      <c r="N279" s="207"/>
      <c r="O279" s="207"/>
      <c r="P279" s="208">
        <f>P280</f>
        <v>0</v>
      </c>
      <c r="Q279" s="207"/>
      <c r="R279" s="208">
        <f>R280</f>
        <v>0.043</v>
      </c>
      <c r="S279" s="207"/>
      <c r="T279" s="209">
        <f>T280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0" t="s">
        <v>81</v>
      </c>
      <c r="AT279" s="211" t="s">
        <v>71</v>
      </c>
      <c r="AU279" s="211" t="s">
        <v>72</v>
      </c>
      <c r="AY279" s="210" t="s">
        <v>144</v>
      </c>
      <c r="BK279" s="212">
        <f>BK280</f>
        <v>0</v>
      </c>
    </row>
    <row r="280" spans="1:63" s="12" customFormat="1" ht="22.8" customHeight="1">
      <c r="A280" s="12"/>
      <c r="B280" s="199"/>
      <c r="C280" s="200"/>
      <c r="D280" s="201" t="s">
        <v>71</v>
      </c>
      <c r="E280" s="213" t="s">
        <v>1547</v>
      </c>
      <c r="F280" s="213" t="s">
        <v>1548</v>
      </c>
      <c r="G280" s="200"/>
      <c r="H280" s="200"/>
      <c r="I280" s="203"/>
      <c r="J280" s="214">
        <f>BK280</f>
        <v>0</v>
      </c>
      <c r="K280" s="200"/>
      <c r="L280" s="205"/>
      <c r="M280" s="206"/>
      <c r="N280" s="207"/>
      <c r="O280" s="207"/>
      <c r="P280" s="208">
        <f>SUM(P281:P296)</f>
        <v>0</v>
      </c>
      <c r="Q280" s="207"/>
      <c r="R280" s="208">
        <f>SUM(R281:R296)</f>
        <v>0.043</v>
      </c>
      <c r="S280" s="207"/>
      <c r="T280" s="209">
        <f>SUM(T281:T296)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0" t="s">
        <v>81</v>
      </c>
      <c r="AT280" s="211" t="s">
        <v>71</v>
      </c>
      <c r="AU280" s="211" t="s">
        <v>79</v>
      </c>
      <c r="AY280" s="210" t="s">
        <v>144</v>
      </c>
      <c r="BK280" s="212">
        <f>SUM(BK281:BK296)</f>
        <v>0</v>
      </c>
    </row>
    <row r="281" spans="1:65" s="2" customFormat="1" ht="14.4" customHeight="1">
      <c r="A281" s="40"/>
      <c r="B281" s="41"/>
      <c r="C281" s="215" t="s">
        <v>361</v>
      </c>
      <c r="D281" s="215" t="s">
        <v>146</v>
      </c>
      <c r="E281" s="216" t="s">
        <v>1549</v>
      </c>
      <c r="F281" s="217" t="s">
        <v>1550</v>
      </c>
      <c r="G281" s="218" t="s">
        <v>200</v>
      </c>
      <c r="H281" s="219">
        <v>13.05</v>
      </c>
      <c r="I281" s="220"/>
      <c r="J281" s="221">
        <f>ROUND(I281*H281,2)</f>
        <v>0</v>
      </c>
      <c r="K281" s="217" t="s">
        <v>150</v>
      </c>
      <c r="L281" s="46"/>
      <c r="M281" s="222" t="s">
        <v>19</v>
      </c>
      <c r="N281" s="223" t="s">
        <v>43</v>
      </c>
      <c r="O281" s="86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6" t="s">
        <v>282</v>
      </c>
      <c r="AT281" s="226" t="s">
        <v>146</v>
      </c>
      <c r="AU281" s="226" t="s">
        <v>81</v>
      </c>
      <c r="AY281" s="19" t="s">
        <v>144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9" t="s">
        <v>79</v>
      </c>
      <c r="BK281" s="227">
        <f>ROUND(I281*H281,2)</f>
        <v>0</v>
      </c>
      <c r="BL281" s="19" t="s">
        <v>282</v>
      </c>
      <c r="BM281" s="226" t="s">
        <v>1662</v>
      </c>
    </row>
    <row r="282" spans="1:47" s="2" customFormat="1" ht="12">
      <c r="A282" s="40"/>
      <c r="B282" s="41"/>
      <c r="C282" s="42"/>
      <c r="D282" s="228" t="s">
        <v>153</v>
      </c>
      <c r="E282" s="42"/>
      <c r="F282" s="229" t="s">
        <v>1552</v>
      </c>
      <c r="G282" s="42"/>
      <c r="H282" s="42"/>
      <c r="I282" s="230"/>
      <c r="J282" s="42"/>
      <c r="K282" s="42"/>
      <c r="L282" s="46"/>
      <c r="M282" s="231"/>
      <c r="N282" s="232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153</v>
      </c>
      <c r="AU282" s="19" t="s">
        <v>81</v>
      </c>
    </row>
    <row r="283" spans="1:51" s="13" customFormat="1" ht="12">
      <c r="A283" s="13"/>
      <c r="B283" s="233"/>
      <c r="C283" s="234"/>
      <c r="D283" s="228" t="s">
        <v>155</v>
      </c>
      <c r="E283" s="235" t="s">
        <v>19</v>
      </c>
      <c r="F283" s="236" t="s">
        <v>1323</v>
      </c>
      <c r="G283" s="234"/>
      <c r="H283" s="235" t="s">
        <v>19</v>
      </c>
      <c r="I283" s="237"/>
      <c r="J283" s="234"/>
      <c r="K283" s="234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155</v>
      </c>
      <c r="AU283" s="242" t="s">
        <v>81</v>
      </c>
      <c r="AV283" s="13" t="s">
        <v>79</v>
      </c>
      <c r="AW283" s="13" t="s">
        <v>34</v>
      </c>
      <c r="AX283" s="13" t="s">
        <v>72</v>
      </c>
      <c r="AY283" s="242" t="s">
        <v>144</v>
      </c>
    </row>
    <row r="284" spans="1:51" s="13" customFormat="1" ht="12">
      <c r="A284" s="13"/>
      <c r="B284" s="233"/>
      <c r="C284" s="234"/>
      <c r="D284" s="228" t="s">
        <v>155</v>
      </c>
      <c r="E284" s="235" t="s">
        <v>19</v>
      </c>
      <c r="F284" s="236" t="s">
        <v>1553</v>
      </c>
      <c r="G284" s="234"/>
      <c r="H284" s="235" t="s">
        <v>19</v>
      </c>
      <c r="I284" s="237"/>
      <c r="J284" s="234"/>
      <c r="K284" s="234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155</v>
      </c>
      <c r="AU284" s="242" t="s">
        <v>81</v>
      </c>
      <c r="AV284" s="13" t="s">
        <v>79</v>
      </c>
      <c r="AW284" s="13" t="s">
        <v>34</v>
      </c>
      <c r="AX284" s="13" t="s">
        <v>72</v>
      </c>
      <c r="AY284" s="242" t="s">
        <v>144</v>
      </c>
    </row>
    <row r="285" spans="1:51" s="13" customFormat="1" ht="12">
      <c r="A285" s="13"/>
      <c r="B285" s="233"/>
      <c r="C285" s="234"/>
      <c r="D285" s="228" t="s">
        <v>155</v>
      </c>
      <c r="E285" s="235" t="s">
        <v>19</v>
      </c>
      <c r="F285" s="236" t="s">
        <v>1663</v>
      </c>
      <c r="G285" s="234"/>
      <c r="H285" s="235" t="s">
        <v>19</v>
      </c>
      <c r="I285" s="237"/>
      <c r="J285" s="234"/>
      <c r="K285" s="234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155</v>
      </c>
      <c r="AU285" s="242" t="s">
        <v>81</v>
      </c>
      <c r="AV285" s="13" t="s">
        <v>79</v>
      </c>
      <c r="AW285" s="13" t="s">
        <v>34</v>
      </c>
      <c r="AX285" s="13" t="s">
        <v>72</v>
      </c>
      <c r="AY285" s="242" t="s">
        <v>144</v>
      </c>
    </row>
    <row r="286" spans="1:51" s="14" customFormat="1" ht="12">
      <c r="A286" s="14"/>
      <c r="B286" s="243"/>
      <c r="C286" s="244"/>
      <c r="D286" s="228" t="s">
        <v>155</v>
      </c>
      <c r="E286" s="245" t="s">
        <v>19</v>
      </c>
      <c r="F286" s="246" t="s">
        <v>1664</v>
      </c>
      <c r="G286" s="244"/>
      <c r="H286" s="247">
        <v>8.55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155</v>
      </c>
      <c r="AU286" s="253" t="s">
        <v>81</v>
      </c>
      <c r="AV286" s="14" t="s">
        <v>81</v>
      </c>
      <c r="AW286" s="14" t="s">
        <v>34</v>
      </c>
      <c r="AX286" s="14" t="s">
        <v>72</v>
      </c>
      <c r="AY286" s="253" t="s">
        <v>144</v>
      </c>
    </row>
    <row r="287" spans="1:51" s="13" customFormat="1" ht="12">
      <c r="A287" s="13"/>
      <c r="B287" s="233"/>
      <c r="C287" s="234"/>
      <c r="D287" s="228" t="s">
        <v>155</v>
      </c>
      <c r="E287" s="235" t="s">
        <v>19</v>
      </c>
      <c r="F287" s="236" t="s">
        <v>1605</v>
      </c>
      <c r="G287" s="234"/>
      <c r="H287" s="235" t="s">
        <v>19</v>
      </c>
      <c r="I287" s="237"/>
      <c r="J287" s="234"/>
      <c r="K287" s="234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155</v>
      </c>
      <c r="AU287" s="242" t="s">
        <v>81</v>
      </c>
      <c r="AV287" s="13" t="s">
        <v>79</v>
      </c>
      <c r="AW287" s="13" t="s">
        <v>34</v>
      </c>
      <c r="AX287" s="13" t="s">
        <v>72</v>
      </c>
      <c r="AY287" s="242" t="s">
        <v>144</v>
      </c>
    </row>
    <row r="288" spans="1:51" s="14" customFormat="1" ht="12">
      <c r="A288" s="14"/>
      <c r="B288" s="243"/>
      <c r="C288" s="244"/>
      <c r="D288" s="228" t="s">
        <v>155</v>
      </c>
      <c r="E288" s="245" t="s">
        <v>19</v>
      </c>
      <c r="F288" s="246" t="s">
        <v>1665</v>
      </c>
      <c r="G288" s="244"/>
      <c r="H288" s="247">
        <v>4.5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155</v>
      </c>
      <c r="AU288" s="253" t="s">
        <v>81</v>
      </c>
      <c r="AV288" s="14" t="s">
        <v>81</v>
      </c>
      <c r="AW288" s="14" t="s">
        <v>34</v>
      </c>
      <c r="AX288" s="14" t="s">
        <v>72</v>
      </c>
      <c r="AY288" s="253" t="s">
        <v>144</v>
      </c>
    </row>
    <row r="289" spans="1:51" s="15" customFormat="1" ht="12">
      <c r="A289" s="15"/>
      <c r="B289" s="254"/>
      <c r="C289" s="255"/>
      <c r="D289" s="228" t="s">
        <v>155</v>
      </c>
      <c r="E289" s="256" t="s">
        <v>19</v>
      </c>
      <c r="F289" s="257" t="s">
        <v>158</v>
      </c>
      <c r="G289" s="255"/>
      <c r="H289" s="258">
        <v>13.05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4" t="s">
        <v>155</v>
      </c>
      <c r="AU289" s="264" t="s">
        <v>81</v>
      </c>
      <c r="AV289" s="15" t="s">
        <v>151</v>
      </c>
      <c r="AW289" s="15" t="s">
        <v>34</v>
      </c>
      <c r="AX289" s="15" t="s">
        <v>79</v>
      </c>
      <c r="AY289" s="264" t="s">
        <v>144</v>
      </c>
    </row>
    <row r="290" spans="1:65" s="2" customFormat="1" ht="14.4" customHeight="1">
      <c r="A290" s="40"/>
      <c r="B290" s="41"/>
      <c r="C290" s="277" t="s">
        <v>366</v>
      </c>
      <c r="D290" s="277" t="s">
        <v>492</v>
      </c>
      <c r="E290" s="278" t="s">
        <v>1555</v>
      </c>
      <c r="F290" s="279" t="s">
        <v>1556</v>
      </c>
      <c r="G290" s="280" t="s">
        <v>236</v>
      </c>
      <c r="H290" s="281">
        <v>0.043</v>
      </c>
      <c r="I290" s="282"/>
      <c r="J290" s="283">
        <f>ROUND(I290*H290,2)</f>
        <v>0</v>
      </c>
      <c r="K290" s="279" t="s">
        <v>19</v>
      </c>
      <c r="L290" s="284"/>
      <c r="M290" s="285" t="s">
        <v>19</v>
      </c>
      <c r="N290" s="286" t="s">
        <v>43</v>
      </c>
      <c r="O290" s="86"/>
      <c r="P290" s="224">
        <f>O290*H290</f>
        <v>0</v>
      </c>
      <c r="Q290" s="224">
        <v>1</v>
      </c>
      <c r="R290" s="224">
        <f>Q290*H290</f>
        <v>0.043</v>
      </c>
      <c r="S290" s="224">
        <v>0</v>
      </c>
      <c r="T290" s="225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6" t="s">
        <v>407</v>
      </c>
      <c r="AT290" s="226" t="s">
        <v>492</v>
      </c>
      <c r="AU290" s="226" t="s">
        <v>81</v>
      </c>
      <c r="AY290" s="19" t="s">
        <v>144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19" t="s">
        <v>79</v>
      </c>
      <c r="BK290" s="227">
        <f>ROUND(I290*H290,2)</f>
        <v>0</v>
      </c>
      <c r="BL290" s="19" t="s">
        <v>282</v>
      </c>
      <c r="BM290" s="226" t="s">
        <v>1666</v>
      </c>
    </row>
    <row r="291" spans="1:47" s="2" customFormat="1" ht="12">
      <c r="A291" s="40"/>
      <c r="B291" s="41"/>
      <c r="C291" s="42"/>
      <c r="D291" s="228" t="s">
        <v>153</v>
      </c>
      <c r="E291" s="42"/>
      <c r="F291" s="229" t="s">
        <v>1558</v>
      </c>
      <c r="G291" s="42"/>
      <c r="H291" s="42"/>
      <c r="I291" s="230"/>
      <c r="J291" s="42"/>
      <c r="K291" s="42"/>
      <c r="L291" s="46"/>
      <c r="M291" s="231"/>
      <c r="N291" s="232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153</v>
      </c>
      <c r="AU291" s="19" t="s">
        <v>81</v>
      </c>
    </row>
    <row r="292" spans="1:51" s="13" customFormat="1" ht="12">
      <c r="A292" s="13"/>
      <c r="B292" s="233"/>
      <c r="C292" s="234"/>
      <c r="D292" s="228" t="s">
        <v>155</v>
      </c>
      <c r="E292" s="235" t="s">
        <v>19</v>
      </c>
      <c r="F292" s="236" t="s">
        <v>1559</v>
      </c>
      <c r="G292" s="234"/>
      <c r="H292" s="235" t="s">
        <v>19</v>
      </c>
      <c r="I292" s="237"/>
      <c r="J292" s="234"/>
      <c r="K292" s="234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155</v>
      </c>
      <c r="AU292" s="242" t="s">
        <v>81</v>
      </c>
      <c r="AV292" s="13" t="s">
        <v>79</v>
      </c>
      <c r="AW292" s="13" t="s">
        <v>34</v>
      </c>
      <c r="AX292" s="13" t="s">
        <v>72</v>
      </c>
      <c r="AY292" s="242" t="s">
        <v>144</v>
      </c>
    </row>
    <row r="293" spans="1:51" s="14" customFormat="1" ht="12">
      <c r="A293" s="14"/>
      <c r="B293" s="243"/>
      <c r="C293" s="244"/>
      <c r="D293" s="228" t="s">
        <v>155</v>
      </c>
      <c r="E293" s="245" t="s">
        <v>19</v>
      </c>
      <c r="F293" s="246" t="s">
        <v>1667</v>
      </c>
      <c r="G293" s="244"/>
      <c r="H293" s="247">
        <v>0.043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155</v>
      </c>
      <c r="AU293" s="253" t="s">
        <v>81</v>
      </c>
      <c r="AV293" s="14" t="s">
        <v>81</v>
      </c>
      <c r="AW293" s="14" t="s">
        <v>34</v>
      </c>
      <c r="AX293" s="14" t="s">
        <v>72</v>
      </c>
      <c r="AY293" s="253" t="s">
        <v>144</v>
      </c>
    </row>
    <row r="294" spans="1:51" s="15" customFormat="1" ht="12">
      <c r="A294" s="15"/>
      <c r="B294" s="254"/>
      <c r="C294" s="255"/>
      <c r="D294" s="228" t="s">
        <v>155</v>
      </c>
      <c r="E294" s="256" t="s">
        <v>19</v>
      </c>
      <c r="F294" s="257" t="s">
        <v>158</v>
      </c>
      <c r="G294" s="255"/>
      <c r="H294" s="258">
        <v>0.043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4" t="s">
        <v>155</v>
      </c>
      <c r="AU294" s="264" t="s">
        <v>81</v>
      </c>
      <c r="AV294" s="15" t="s">
        <v>151</v>
      </c>
      <c r="AW294" s="15" t="s">
        <v>34</v>
      </c>
      <c r="AX294" s="15" t="s">
        <v>79</v>
      </c>
      <c r="AY294" s="264" t="s">
        <v>144</v>
      </c>
    </row>
    <row r="295" spans="1:65" s="2" customFormat="1" ht="14.4" customHeight="1">
      <c r="A295" s="40"/>
      <c r="B295" s="41"/>
      <c r="C295" s="215" t="s">
        <v>371</v>
      </c>
      <c r="D295" s="215" t="s">
        <v>146</v>
      </c>
      <c r="E295" s="216" t="s">
        <v>1561</v>
      </c>
      <c r="F295" s="217" t="s">
        <v>1562</v>
      </c>
      <c r="G295" s="218" t="s">
        <v>457</v>
      </c>
      <c r="H295" s="219">
        <v>0.043</v>
      </c>
      <c r="I295" s="220"/>
      <c r="J295" s="221">
        <f>ROUND(I295*H295,2)</f>
        <v>0</v>
      </c>
      <c r="K295" s="217" t="s">
        <v>150</v>
      </c>
      <c r="L295" s="46"/>
      <c r="M295" s="222" t="s">
        <v>19</v>
      </c>
      <c r="N295" s="223" t="s">
        <v>43</v>
      </c>
      <c r="O295" s="86"/>
      <c r="P295" s="224">
        <f>O295*H295</f>
        <v>0</v>
      </c>
      <c r="Q295" s="224">
        <v>0</v>
      </c>
      <c r="R295" s="224">
        <f>Q295*H295</f>
        <v>0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282</v>
      </c>
      <c r="AT295" s="226" t="s">
        <v>146</v>
      </c>
      <c r="AU295" s="226" t="s">
        <v>81</v>
      </c>
      <c r="AY295" s="19" t="s">
        <v>144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79</v>
      </c>
      <c r="BK295" s="227">
        <f>ROUND(I295*H295,2)</f>
        <v>0</v>
      </c>
      <c r="BL295" s="19" t="s">
        <v>282</v>
      </c>
      <c r="BM295" s="226" t="s">
        <v>1668</v>
      </c>
    </row>
    <row r="296" spans="1:47" s="2" customFormat="1" ht="12">
      <c r="A296" s="40"/>
      <c r="B296" s="41"/>
      <c r="C296" s="42"/>
      <c r="D296" s="228" t="s">
        <v>153</v>
      </c>
      <c r="E296" s="42"/>
      <c r="F296" s="229" t="s">
        <v>1564</v>
      </c>
      <c r="G296" s="42"/>
      <c r="H296" s="42"/>
      <c r="I296" s="230"/>
      <c r="J296" s="42"/>
      <c r="K296" s="42"/>
      <c r="L296" s="46"/>
      <c r="M296" s="290"/>
      <c r="N296" s="291"/>
      <c r="O296" s="292"/>
      <c r="P296" s="292"/>
      <c r="Q296" s="292"/>
      <c r="R296" s="292"/>
      <c r="S296" s="292"/>
      <c r="T296" s="293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153</v>
      </c>
      <c r="AU296" s="19" t="s">
        <v>81</v>
      </c>
    </row>
    <row r="297" spans="1:31" s="2" customFormat="1" ht="6.95" customHeight="1">
      <c r="A297" s="40"/>
      <c r="B297" s="61"/>
      <c r="C297" s="62"/>
      <c r="D297" s="62"/>
      <c r="E297" s="62"/>
      <c r="F297" s="62"/>
      <c r="G297" s="62"/>
      <c r="H297" s="62"/>
      <c r="I297" s="62"/>
      <c r="J297" s="62"/>
      <c r="K297" s="62"/>
      <c r="L297" s="46"/>
      <c r="M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</row>
  </sheetData>
  <sheetProtection password="CC35" sheet="1" objects="1" scenarios="1" formatColumns="0" formatRows="0" autoFilter="0"/>
  <autoFilter ref="C96:K29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107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souboru staveb společných zařízení v k. ú. Vetřkovice u Vítkova</v>
      </c>
      <c r="F7" s="145"/>
      <c r="G7" s="145"/>
      <c r="H7" s="145"/>
      <c r="L7" s="22"/>
    </row>
    <row r="8" spans="2:12" ht="12">
      <c r="B8" s="22"/>
      <c r="D8" s="145" t="s">
        <v>108</v>
      </c>
      <c r="L8" s="22"/>
    </row>
    <row r="9" spans="2:12" s="1" customFormat="1" ht="14.4" customHeight="1">
      <c r="B9" s="22"/>
      <c r="E9" s="146" t="s">
        <v>109</v>
      </c>
      <c r="F9" s="1"/>
      <c r="G9" s="1"/>
      <c r="H9" s="1"/>
      <c r="L9" s="22"/>
    </row>
    <row r="10" spans="2:12" s="1" customFormat="1" ht="12" customHeight="1">
      <c r="B10" s="22"/>
      <c r="D10" s="145" t="s">
        <v>1311</v>
      </c>
      <c r="L10" s="22"/>
    </row>
    <row r="11" spans="1:31" s="2" customFormat="1" ht="14.4" customHeight="1">
      <c r="A11" s="40"/>
      <c r="B11" s="46"/>
      <c r="C11" s="40"/>
      <c r="D11" s="40"/>
      <c r="E11" s="158" t="s">
        <v>1312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1565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1669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27. 1. 2021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4.4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ROUND((SUM(BE97:BE301)),2)</f>
        <v>0</v>
      </c>
      <c r="G37" s="40"/>
      <c r="H37" s="40"/>
      <c r="I37" s="160">
        <v>0.21</v>
      </c>
      <c r="J37" s="159">
        <f>ROUND(((SUM(BE97:BE301))*I37),2)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ROUND((SUM(BF97:BF301)),2)</f>
        <v>0</v>
      </c>
      <c r="G38" s="40"/>
      <c r="H38" s="40"/>
      <c r="I38" s="160">
        <v>0.15</v>
      </c>
      <c r="J38" s="159">
        <f>ROUND(((SUM(BF97:BF301))*I38),2)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ROUND((SUM(BG97:BG301)),2)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ROUND((SUM(BH97:BH301)),2)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ROUND((SUM(BI97:BI301)),2)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110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2" t="str">
        <f>E7</f>
        <v>Realizace souboru staveb společných zařízení v k. ú. Vetřkovice u Vítkova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108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2" t="s">
        <v>109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4" t="s">
        <v>1312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1565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SO 06.1.2 -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k.ú. Vetřkovice u Vítkova</v>
      </c>
      <c r="G60" s="42"/>
      <c r="H60" s="42"/>
      <c r="I60" s="34" t="s">
        <v>23</v>
      </c>
      <c r="J60" s="74" t="str">
        <f>IF(J16="","",J16)</f>
        <v>27. 1. 2021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55.2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55.2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111</v>
      </c>
      <c r="D65" s="174"/>
      <c r="E65" s="174"/>
      <c r="F65" s="174"/>
      <c r="G65" s="174"/>
      <c r="H65" s="174"/>
      <c r="I65" s="174"/>
      <c r="J65" s="175" t="s">
        <v>112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113</v>
      </c>
    </row>
    <row r="68" spans="1:31" s="9" customFormat="1" ht="24.95" customHeight="1">
      <c r="A68" s="9"/>
      <c r="B68" s="177"/>
      <c r="C68" s="178"/>
      <c r="D68" s="179" t="s">
        <v>1313</v>
      </c>
      <c r="E68" s="180"/>
      <c r="F68" s="180"/>
      <c r="G68" s="180"/>
      <c r="H68" s="180"/>
      <c r="I68" s="180"/>
      <c r="J68" s="181">
        <f>J98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1567</v>
      </c>
      <c r="E69" s="185"/>
      <c r="F69" s="185"/>
      <c r="G69" s="185"/>
      <c r="H69" s="185"/>
      <c r="I69" s="185"/>
      <c r="J69" s="186">
        <f>J99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1314</v>
      </c>
      <c r="E70" s="185"/>
      <c r="F70" s="185"/>
      <c r="G70" s="185"/>
      <c r="H70" s="185"/>
      <c r="I70" s="185"/>
      <c r="J70" s="186">
        <f>J280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3"/>
      <c r="C71" s="127"/>
      <c r="D71" s="184" t="s">
        <v>1315</v>
      </c>
      <c r="E71" s="185"/>
      <c r="F71" s="185"/>
      <c r="G71" s="185"/>
      <c r="H71" s="185"/>
      <c r="I71" s="185"/>
      <c r="J71" s="186">
        <f>J281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1316</v>
      </c>
      <c r="E72" s="180"/>
      <c r="F72" s="180"/>
      <c r="G72" s="180"/>
      <c r="H72" s="180"/>
      <c r="I72" s="180"/>
      <c r="J72" s="181">
        <f>J284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7"/>
      <c r="D73" s="184" t="s">
        <v>1317</v>
      </c>
      <c r="E73" s="185"/>
      <c r="F73" s="185"/>
      <c r="G73" s="185"/>
      <c r="H73" s="185"/>
      <c r="I73" s="185"/>
      <c r="J73" s="186">
        <f>J285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129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2" t="str">
        <f>E7</f>
        <v>Realizace souboru staveb společných zařízení v k. ú. Vetřkovice u Vítkova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108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2" t="s">
        <v>109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1311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4" t="s">
        <v>1312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1565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SO 06.1.2 - Následná péče - 2.rok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k.ú. Vetřkovice u Vítkova</v>
      </c>
      <c r="G91" s="42"/>
      <c r="H91" s="42"/>
      <c r="I91" s="34" t="s">
        <v>23</v>
      </c>
      <c r="J91" s="74" t="str">
        <f>IF(J16="","",J16)</f>
        <v>27. 1. 2021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55.2" customHeight="1">
      <c r="A93" s="40"/>
      <c r="B93" s="41"/>
      <c r="C93" s="34" t="s">
        <v>25</v>
      </c>
      <c r="D93" s="42"/>
      <c r="E93" s="42"/>
      <c r="F93" s="29" t="str">
        <f>E19</f>
        <v xml:space="preserve"> </v>
      </c>
      <c r="G93" s="42"/>
      <c r="H93" s="42"/>
      <c r="I93" s="34" t="s">
        <v>31</v>
      </c>
      <c r="J93" s="38" t="str">
        <f>E25</f>
        <v>AGPOL s.r.o., Jungmannova 153/12, 77900 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55.2" customHeight="1">
      <c r="A94" s="40"/>
      <c r="B94" s="41"/>
      <c r="C94" s="34" t="s">
        <v>29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AGPOL s.r.o., Jungmannova 153/12, 77900 Olomouc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8"/>
      <c r="B96" s="189"/>
      <c r="C96" s="190" t="s">
        <v>130</v>
      </c>
      <c r="D96" s="191" t="s">
        <v>57</v>
      </c>
      <c r="E96" s="191" t="s">
        <v>53</v>
      </c>
      <c r="F96" s="191" t="s">
        <v>54</v>
      </c>
      <c r="G96" s="191" t="s">
        <v>131</v>
      </c>
      <c r="H96" s="191" t="s">
        <v>132</v>
      </c>
      <c r="I96" s="191" t="s">
        <v>133</v>
      </c>
      <c r="J96" s="191" t="s">
        <v>112</v>
      </c>
      <c r="K96" s="192" t="s">
        <v>134</v>
      </c>
      <c r="L96" s="193"/>
      <c r="M96" s="94" t="s">
        <v>19</v>
      </c>
      <c r="N96" s="95" t="s">
        <v>42</v>
      </c>
      <c r="O96" s="95" t="s">
        <v>135</v>
      </c>
      <c r="P96" s="95" t="s">
        <v>136</v>
      </c>
      <c r="Q96" s="95" t="s">
        <v>137</v>
      </c>
      <c r="R96" s="95" t="s">
        <v>138</v>
      </c>
      <c r="S96" s="95" t="s">
        <v>139</v>
      </c>
      <c r="T96" s="96" t="s">
        <v>140</v>
      </c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</row>
    <row r="97" spans="1:63" s="2" customFormat="1" ht="22.8" customHeight="1">
      <c r="A97" s="40"/>
      <c r="B97" s="41"/>
      <c r="C97" s="101" t="s">
        <v>141</v>
      </c>
      <c r="D97" s="42"/>
      <c r="E97" s="42"/>
      <c r="F97" s="42"/>
      <c r="G97" s="42"/>
      <c r="H97" s="42"/>
      <c r="I97" s="42"/>
      <c r="J97" s="194">
        <f>BK97</f>
        <v>0</v>
      </c>
      <c r="K97" s="42"/>
      <c r="L97" s="46"/>
      <c r="M97" s="97"/>
      <c r="N97" s="195"/>
      <c r="O97" s="98"/>
      <c r="P97" s="196">
        <f>P98+P284</f>
        <v>0</v>
      </c>
      <c r="Q97" s="98"/>
      <c r="R97" s="196">
        <f>R98+R284</f>
        <v>0.22751492</v>
      </c>
      <c r="S97" s="98"/>
      <c r="T97" s="197">
        <f>T98+T284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113</v>
      </c>
      <c r="BK97" s="198">
        <f>BK98+BK284</f>
        <v>0</v>
      </c>
    </row>
    <row r="98" spans="1:63" s="12" customFormat="1" ht="25.9" customHeight="1">
      <c r="A98" s="12"/>
      <c r="B98" s="199"/>
      <c r="C98" s="200"/>
      <c r="D98" s="201" t="s">
        <v>71</v>
      </c>
      <c r="E98" s="202" t="s">
        <v>142</v>
      </c>
      <c r="F98" s="202" t="s">
        <v>1318</v>
      </c>
      <c r="G98" s="200"/>
      <c r="H98" s="200"/>
      <c r="I98" s="203"/>
      <c r="J98" s="204">
        <f>BK98</f>
        <v>0</v>
      </c>
      <c r="K98" s="200"/>
      <c r="L98" s="205"/>
      <c r="M98" s="206"/>
      <c r="N98" s="207"/>
      <c r="O98" s="207"/>
      <c r="P98" s="208">
        <f>P99+P280</f>
        <v>0</v>
      </c>
      <c r="Q98" s="207"/>
      <c r="R98" s="208">
        <f>R99+R280</f>
        <v>0.18451492</v>
      </c>
      <c r="S98" s="207"/>
      <c r="T98" s="209">
        <f>T99+T280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79</v>
      </c>
      <c r="AT98" s="211" t="s">
        <v>71</v>
      </c>
      <c r="AU98" s="211" t="s">
        <v>72</v>
      </c>
      <c r="AY98" s="210" t="s">
        <v>144</v>
      </c>
      <c r="BK98" s="212">
        <f>BK99+BK280</f>
        <v>0</v>
      </c>
    </row>
    <row r="99" spans="1:63" s="12" customFormat="1" ht="22.8" customHeight="1">
      <c r="A99" s="12"/>
      <c r="B99" s="199"/>
      <c r="C99" s="200"/>
      <c r="D99" s="201" t="s">
        <v>71</v>
      </c>
      <c r="E99" s="213" t="s">
        <v>79</v>
      </c>
      <c r="F99" s="213" t="s">
        <v>1568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SUM(P100:P279)</f>
        <v>0</v>
      </c>
      <c r="Q99" s="207"/>
      <c r="R99" s="208">
        <f>SUM(R100:R279)</f>
        <v>0.18451492</v>
      </c>
      <c r="S99" s="207"/>
      <c r="T99" s="209">
        <f>SUM(T100:T279)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79</v>
      </c>
      <c r="AT99" s="211" t="s">
        <v>71</v>
      </c>
      <c r="AU99" s="211" t="s">
        <v>79</v>
      </c>
      <c r="AY99" s="210" t="s">
        <v>144</v>
      </c>
      <c r="BK99" s="212">
        <f>SUM(BK100:BK279)</f>
        <v>0</v>
      </c>
    </row>
    <row r="100" spans="1:65" s="2" customFormat="1" ht="14.4" customHeight="1">
      <c r="A100" s="40"/>
      <c r="B100" s="41"/>
      <c r="C100" s="215" t="s">
        <v>79</v>
      </c>
      <c r="D100" s="215" t="s">
        <v>146</v>
      </c>
      <c r="E100" s="216" t="s">
        <v>1319</v>
      </c>
      <c r="F100" s="217" t="s">
        <v>1320</v>
      </c>
      <c r="G100" s="218" t="s">
        <v>149</v>
      </c>
      <c r="H100" s="219">
        <v>41100</v>
      </c>
      <c r="I100" s="220"/>
      <c r="J100" s="221">
        <f>ROUND(I100*H100,2)</f>
        <v>0</v>
      </c>
      <c r="K100" s="217" t="s">
        <v>150</v>
      </c>
      <c r="L100" s="46"/>
      <c r="M100" s="222" t="s">
        <v>19</v>
      </c>
      <c r="N100" s="223" t="s">
        <v>43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151</v>
      </c>
      <c r="AT100" s="226" t="s">
        <v>146</v>
      </c>
      <c r="AU100" s="226" t="s">
        <v>81</v>
      </c>
      <c r="AY100" s="19" t="s">
        <v>144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79</v>
      </c>
      <c r="BK100" s="227">
        <f>ROUND(I100*H100,2)</f>
        <v>0</v>
      </c>
      <c r="BL100" s="19" t="s">
        <v>151</v>
      </c>
      <c r="BM100" s="226" t="s">
        <v>1670</v>
      </c>
    </row>
    <row r="101" spans="1:47" s="2" customFormat="1" ht="12">
      <c r="A101" s="40"/>
      <c r="B101" s="41"/>
      <c r="C101" s="42"/>
      <c r="D101" s="228" t="s">
        <v>153</v>
      </c>
      <c r="E101" s="42"/>
      <c r="F101" s="229" t="s">
        <v>1322</v>
      </c>
      <c r="G101" s="42"/>
      <c r="H101" s="42"/>
      <c r="I101" s="230"/>
      <c r="J101" s="42"/>
      <c r="K101" s="42"/>
      <c r="L101" s="46"/>
      <c r="M101" s="231"/>
      <c r="N101" s="23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153</v>
      </c>
      <c r="AU101" s="19" t="s">
        <v>81</v>
      </c>
    </row>
    <row r="102" spans="1:51" s="13" customFormat="1" ht="12">
      <c r="A102" s="13"/>
      <c r="B102" s="233"/>
      <c r="C102" s="234"/>
      <c r="D102" s="228" t="s">
        <v>155</v>
      </c>
      <c r="E102" s="235" t="s">
        <v>19</v>
      </c>
      <c r="F102" s="236" t="s">
        <v>1323</v>
      </c>
      <c r="G102" s="234"/>
      <c r="H102" s="235" t="s">
        <v>19</v>
      </c>
      <c r="I102" s="237"/>
      <c r="J102" s="234"/>
      <c r="K102" s="234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155</v>
      </c>
      <c r="AU102" s="242" t="s">
        <v>81</v>
      </c>
      <c r="AV102" s="13" t="s">
        <v>79</v>
      </c>
      <c r="AW102" s="13" t="s">
        <v>34</v>
      </c>
      <c r="AX102" s="13" t="s">
        <v>72</v>
      </c>
      <c r="AY102" s="242" t="s">
        <v>144</v>
      </c>
    </row>
    <row r="103" spans="1:51" s="13" customFormat="1" ht="12">
      <c r="A103" s="13"/>
      <c r="B103" s="233"/>
      <c r="C103" s="234"/>
      <c r="D103" s="228" t="s">
        <v>155</v>
      </c>
      <c r="E103" s="235" t="s">
        <v>19</v>
      </c>
      <c r="F103" s="236" t="s">
        <v>1671</v>
      </c>
      <c r="G103" s="234"/>
      <c r="H103" s="235" t="s">
        <v>19</v>
      </c>
      <c r="I103" s="237"/>
      <c r="J103" s="234"/>
      <c r="K103" s="234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155</v>
      </c>
      <c r="AU103" s="242" t="s">
        <v>81</v>
      </c>
      <c r="AV103" s="13" t="s">
        <v>79</v>
      </c>
      <c r="AW103" s="13" t="s">
        <v>34</v>
      </c>
      <c r="AX103" s="13" t="s">
        <v>72</v>
      </c>
      <c r="AY103" s="242" t="s">
        <v>144</v>
      </c>
    </row>
    <row r="104" spans="1:51" s="14" customFormat="1" ht="12">
      <c r="A104" s="14"/>
      <c r="B104" s="243"/>
      <c r="C104" s="244"/>
      <c r="D104" s="228" t="s">
        <v>155</v>
      </c>
      <c r="E104" s="245" t="s">
        <v>19</v>
      </c>
      <c r="F104" s="246" t="s">
        <v>1326</v>
      </c>
      <c r="G104" s="244"/>
      <c r="H104" s="247">
        <v>41100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155</v>
      </c>
      <c r="AU104" s="253" t="s">
        <v>81</v>
      </c>
      <c r="AV104" s="14" t="s">
        <v>81</v>
      </c>
      <c r="AW104" s="14" t="s">
        <v>34</v>
      </c>
      <c r="AX104" s="14" t="s">
        <v>72</v>
      </c>
      <c r="AY104" s="253" t="s">
        <v>144</v>
      </c>
    </row>
    <row r="105" spans="1:51" s="15" customFormat="1" ht="12">
      <c r="A105" s="15"/>
      <c r="B105" s="254"/>
      <c r="C105" s="255"/>
      <c r="D105" s="228" t="s">
        <v>155</v>
      </c>
      <c r="E105" s="256" t="s">
        <v>19</v>
      </c>
      <c r="F105" s="257" t="s">
        <v>158</v>
      </c>
      <c r="G105" s="255"/>
      <c r="H105" s="258">
        <v>41100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155</v>
      </c>
      <c r="AU105" s="264" t="s">
        <v>81</v>
      </c>
      <c r="AV105" s="15" t="s">
        <v>151</v>
      </c>
      <c r="AW105" s="15" t="s">
        <v>34</v>
      </c>
      <c r="AX105" s="15" t="s">
        <v>79</v>
      </c>
      <c r="AY105" s="264" t="s">
        <v>144</v>
      </c>
    </row>
    <row r="106" spans="1:65" s="2" customFormat="1" ht="14.4" customHeight="1">
      <c r="A106" s="40"/>
      <c r="B106" s="41"/>
      <c r="C106" s="215" t="s">
        <v>81</v>
      </c>
      <c r="D106" s="215" t="s">
        <v>146</v>
      </c>
      <c r="E106" s="216" t="s">
        <v>1336</v>
      </c>
      <c r="F106" s="217" t="s">
        <v>1337</v>
      </c>
      <c r="G106" s="218" t="s">
        <v>161</v>
      </c>
      <c r="H106" s="219">
        <v>3</v>
      </c>
      <c r="I106" s="220"/>
      <c r="J106" s="221">
        <f>ROUND(I106*H106,2)</f>
        <v>0</v>
      </c>
      <c r="K106" s="217" t="s">
        <v>150</v>
      </c>
      <c r="L106" s="46"/>
      <c r="M106" s="222" t="s">
        <v>19</v>
      </c>
      <c r="N106" s="223" t="s">
        <v>43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151</v>
      </c>
      <c r="AT106" s="226" t="s">
        <v>146</v>
      </c>
      <c r="AU106" s="226" t="s">
        <v>81</v>
      </c>
      <c r="AY106" s="19" t="s">
        <v>144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79</v>
      </c>
      <c r="BK106" s="227">
        <f>ROUND(I106*H106,2)</f>
        <v>0</v>
      </c>
      <c r="BL106" s="19" t="s">
        <v>151</v>
      </c>
      <c r="BM106" s="226" t="s">
        <v>1672</v>
      </c>
    </row>
    <row r="107" spans="1:47" s="2" customFormat="1" ht="12">
      <c r="A107" s="40"/>
      <c r="B107" s="41"/>
      <c r="C107" s="42"/>
      <c r="D107" s="228" t="s">
        <v>153</v>
      </c>
      <c r="E107" s="42"/>
      <c r="F107" s="229" t="s">
        <v>1339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81</v>
      </c>
    </row>
    <row r="108" spans="1:51" s="13" customFormat="1" ht="12">
      <c r="A108" s="13"/>
      <c r="B108" s="233"/>
      <c r="C108" s="234"/>
      <c r="D108" s="228" t="s">
        <v>155</v>
      </c>
      <c r="E108" s="235" t="s">
        <v>19</v>
      </c>
      <c r="F108" s="236" t="s">
        <v>1323</v>
      </c>
      <c r="G108" s="234"/>
      <c r="H108" s="235" t="s">
        <v>19</v>
      </c>
      <c r="I108" s="237"/>
      <c r="J108" s="234"/>
      <c r="K108" s="234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155</v>
      </c>
      <c r="AU108" s="242" t="s">
        <v>81</v>
      </c>
      <c r="AV108" s="13" t="s">
        <v>79</v>
      </c>
      <c r="AW108" s="13" t="s">
        <v>34</v>
      </c>
      <c r="AX108" s="13" t="s">
        <v>72</v>
      </c>
      <c r="AY108" s="242" t="s">
        <v>144</v>
      </c>
    </row>
    <row r="109" spans="1:51" s="13" customFormat="1" ht="12">
      <c r="A109" s="13"/>
      <c r="B109" s="233"/>
      <c r="C109" s="234"/>
      <c r="D109" s="228" t="s">
        <v>155</v>
      </c>
      <c r="E109" s="235" t="s">
        <v>19</v>
      </c>
      <c r="F109" s="236" t="s">
        <v>1572</v>
      </c>
      <c r="G109" s="234"/>
      <c r="H109" s="235" t="s">
        <v>19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155</v>
      </c>
      <c r="AU109" s="242" t="s">
        <v>81</v>
      </c>
      <c r="AV109" s="13" t="s">
        <v>79</v>
      </c>
      <c r="AW109" s="13" t="s">
        <v>34</v>
      </c>
      <c r="AX109" s="13" t="s">
        <v>72</v>
      </c>
      <c r="AY109" s="242" t="s">
        <v>144</v>
      </c>
    </row>
    <row r="110" spans="1:51" s="14" customFormat="1" ht="12">
      <c r="A110" s="14"/>
      <c r="B110" s="243"/>
      <c r="C110" s="244"/>
      <c r="D110" s="228" t="s">
        <v>155</v>
      </c>
      <c r="E110" s="245" t="s">
        <v>19</v>
      </c>
      <c r="F110" s="246" t="s">
        <v>1673</v>
      </c>
      <c r="G110" s="244"/>
      <c r="H110" s="247">
        <v>3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155</v>
      </c>
      <c r="AU110" s="253" t="s">
        <v>81</v>
      </c>
      <c r="AV110" s="14" t="s">
        <v>81</v>
      </c>
      <c r="AW110" s="14" t="s">
        <v>34</v>
      </c>
      <c r="AX110" s="14" t="s">
        <v>72</v>
      </c>
      <c r="AY110" s="253" t="s">
        <v>144</v>
      </c>
    </row>
    <row r="111" spans="1:51" s="15" customFormat="1" ht="12">
      <c r="A111" s="15"/>
      <c r="B111" s="254"/>
      <c r="C111" s="255"/>
      <c r="D111" s="228" t="s">
        <v>155</v>
      </c>
      <c r="E111" s="256" t="s">
        <v>19</v>
      </c>
      <c r="F111" s="257" t="s">
        <v>158</v>
      </c>
      <c r="G111" s="255"/>
      <c r="H111" s="258">
        <v>3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155</v>
      </c>
      <c r="AU111" s="264" t="s">
        <v>81</v>
      </c>
      <c r="AV111" s="15" t="s">
        <v>151</v>
      </c>
      <c r="AW111" s="15" t="s">
        <v>34</v>
      </c>
      <c r="AX111" s="15" t="s">
        <v>79</v>
      </c>
      <c r="AY111" s="264" t="s">
        <v>144</v>
      </c>
    </row>
    <row r="112" spans="1:65" s="2" customFormat="1" ht="14.4" customHeight="1">
      <c r="A112" s="40"/>
      <c r="B112" s="41"/>
      <c r="C112" s="215" t="s">
        <v>88</v>
      </c>
      <c r="D112" s="215" t="s">
        <v>146</v>
      </c>
      <c r="E112" s="216" t="s">
        <v>1341</v>
      </c>
      <c r="F112" s="217" t="s">
        <v>1342</v>
      </c>
      <c r="G112" s="218" t="s">
        <v>161</v>
      </c>
      <c r="H112" s="219">
        <v>20</v>
      </c>
      <c r="I112" s="220"/>
      <c r="J112" s="221">
        <f>ROUND(I112*H112,2)</f>
        <v>0</v>
      </c>
      <c r="K112" s="217" t="s">
        <v>150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151</v>
      </c>
      <c r="AT112" s="226" t="s">
        <v>146</v>
      </c>
      <c r="AU112" s="226" t="s">
        <v>81</v>
      </c>
      <c r="AY112" s="19" t="s">
        <v>144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79</v>
      </c>
      <c r="BK112" s="227">
        <f>ROUND(I112*H112,2)</f>
        <v>0</v>
      </c>
      <c r="BL112" s="19" t="s">
        <v>151</v>
      </c>
      <c r="BM112" s="226" t="s">
        <v>1674</v>
      </c>
    </row>
    <row r="113" spans="1:47" s="2" customFormat="1" ht="12">
      <c r="A113" s="40"/>
      <c r="B113" s="41"/>
      <c r="C113" s="42"/>
      <c r="D113" s="228" t="s">
        <v>153</v>
      </c>
      <c r="E113" s="42"/>
      <c r="F113" s="229" t="s">
        <v>1344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153</v>
      </c>
      <c r="AU113" s="19" t="s">
        <v>81</v>
      </c>
    </row>
    <row r="114" spans="1:51" s="13" customFormat="1" ht="12">
      <c r="A114" s="13"/>
      <c r="B114" s="233"/>
      <c r="C114" s="234"/>
      <c r="D114" s="228" t="s">
        <v>155</v>
      </c>
      <c r="E114" s="235" t="s">
        <v>19</v>
      </c>
      <c r="F114" s="236" t="s">
        <v>1323</v>
      </c>
      <c r="G114" s="234"/>
      <c r="H114" s="235" t="s">
        <v>19</v>
      </c>
      <c r="I114" s="237"/>
      <c r="J114" s="234"/>
      <c r="K114" s="234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155</v>
      </c>
      <c r="AU114" s="242" t="s">
        <v>81</v>
      </c>
      <c r="AV114" s="13" t="s">
        <v>79</v>
      </c>
      <c r="AW114" s="13" t="s">
        <v>34</v>
      </c>
      <c r="AX114" s="13" t="s">
        <v>72</v>
      </c>
      <c r="AY114" s="242" t="s">
        <v>144</v>
      </c>
    </row>
    <row r="115" spans="1:51" s="13" customFormat="1" ht="12">
      <c r="A115" s="13"/>
      <c r="B115" s="233"/>
      <c r="C115" s="234"/>
      <c r="D115" s="228" t="s">
        <v>155</v>
      </c>
      <c r="E115" s="235" t="s">
        <v>19</v>
      </c>
      <c r="F115" s="236" t="s">
        <v>1572</v>
      </c>
      <c r="G115" s="234"/>
      <c r="H115" s="235" t="s">
        <v>19</v>
      </c>
      <c r="I115" s="237"/>
      <c r="J115" s="234"/>
      <c r="K115" s="234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155</v>
      </c>
      <c r="AU115" s="242" t="s">
        <v>81</v>
      </c>
      <c r="AV115" s="13" t="s">
        <v>79</v>
      </c>
      <c r="AW115" s="13" t="s">
        <v>34</v>
      </c>
      <c r="AX115" s="13" t="s">
        <v>72</v>
      </c>
      <c r="AY115" s="242" t="s">
        <v>144</v>
      </c>
    </row>
    <row r="116" spans="1:51" s="13" customFormat="1" ht="12">
      <c r="A116" s="13"/>
      <c r="B116" s="233"/>
      <c r="C116" s="234"/>
      <c r="D116" s="228" t="s">
        <v>155</v>
      </c>
      <c r="E116" s="235" t="s">
        <v>19</v>
      </c>
      <c r="F116" s="236" t="s">
        <v>1475</v>
      </c>
      <c r="G116" s="234"/>
      <c r="H116" s="235" t="s">
        <v>19</v>
      </c>
      <c r="I116" s="237"/>
      <c r="J116" s="234"/>
      <c r="K116" s="234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155</v>
      </c>
      <c r="AU116" s="242" t="s">
        <v>81</v>
      </c>
      <c r="AV116" s="13" t="s">
        <v>79</v>
      </c>
      <c r="AW116" s="13" t="s">
        <v>34</v>
      </c>
      <c r="AX116" s="13" t="s">
        <v>72</v>
      </c>
      <c r="AY116" s="242" t="s">
        <v>144</v>
      </c>
    </row>
    <row r="117" spans="1:51" s="14" customFormat="1" ht="12">
      <c r="A117" s="14"/>
      <c r="B117" s="243"/>
      <c r="C117" s="244"/>
      <c r="D117" s="228" t="s">
        <v>155</v>
      </c>
      <c r="E117" s="245" t="s">
        <v>19</v>
      </c>
      <c r="F117" s="246" t="s">
        <v>1675</v>
      </c>
      <c r="G117" s="244"/>
      <c r="H117" s="247">
        <v>16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155</v>
      </c>
      <c r="AU117" s="253" t="s">
        <v>81</v>
      </c>
      <c r="AV117" s="14" t="s">
        <v>81</v>
      </c>
      <c r="AW117" s="14" t="s">
        <v>34</v>
      </c>
      <c r="AX117" s="14" t="s">
        <v>72</v>
      </c>
      <c r="AY117" s="253" t="s">
        <v>144</v>
      </c>
    </row>
    <row r="118" spans="1:51" s="13" customFormat="1" ht="12">
      <c r="A118" s="13"/>
      <c r="B118" s="233"/>
      <c r="C118" s="234"/>
      <c r="D118" s="228" t="s">
        <v>155</v>
      </c>
      <c r="E118" s="235" t="s">
        <v>19</v>
      </c>
      <c r="F118" s="236" t="s">
        <v>1427</v>
      </c>
      <c r="G118" s="234"/>
      <c r="H118" s="235" t="s">
        <v>19</v>
      </c>
      <c r="I118" s="237"/>
      <c r="J118" s="234"/>
      <c r="K118" s="234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155</v>
      </c>
      <c r="AU118" s="242" t="s">
        <v>81</v>
      </c>
      <c r="AV118" s="13" t="s">
        <v>79</v>
      </c>
      <c r="AW118" s="13" t="s">
        <v>34</v>
      </c>
      <c r="AX118" s="13" t="s">
        <v>72</v>
      </c>
      <c r="AY118" s="242" t="s">
        <v>144</v>
      </c>
    </row>
    <row r="119" spans="1:51" s="14" customFormat="1" ht="12">
      <c r="A119" s="14"/>
      <c r="B119" s="243"/>
      <c r="C119" s="244"/>
      <c r="D119" s="228" t="s">
        <v>155</v>
      </c>
      <c r="E119" s="245" t="s">
        <v>19</v>
      </c>
      <c r="F119" s="246" t="s">
        <v>1676</v>
      </c>
      <c r="G119" s="244"/>
      <c r="H119" s="247">
        <v>4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155</v>
      </c>
      <c r="AU119" s="253" t="s">
        <v>81</v>
      </c>
      <c r="AV119" s="14" t="s">
        <v>81</v>
      </c>
      <c r="AW119" s="14" t="s">
        <v>34</v>
      </c>
      <c r="AX119" s="14" t="s">
        <v>72</v>
      </c>
      <c r="AY119" s="253" t="s">
        <v>144</v>
      </c>
    </row>
    <row r="120" spans="1:51" s="15" customFormat="1" ht="12">
      <c r="A120" s="15"/>
      <c r="B120" s="254"/>
      <c r="C120" s="255"/>
      <c r="D120" s="228" t="s">
        <v>155</v>
      </c>
      <c r="E120" s="256" t="s">
        <v>19</v>
      </c>
      <c r="F120" s="257" t="s">
        <v>158</v>
      </c>
      <c r="G120" s="255"/>
      <c r="H120" s="258">
        <v>20</v>
      </c>
      <c r="I120" s="259"/>
      <c r="J120" s="255"/>
      <c r="K120" s="255"/>
      <c r="L120" s="260"/>
      <c r="M120" s="261"/>
      <c r="N120" s="262"/>
      <c r="O120" s="262"/>
      <c r="P120" s="262"/>
      <c r="Q120" s="262"/>
      <c r="R120" s="262"/>
      <c r="S120" s="262"/>
      <c r="T120" s="26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4" t="s">
        <v>155</v>
      </c>
      <c r="AU120" s="264" t="s">
        <v>81</v>
      </c>
      <c r="AV120" s="15" t="s">
        <v>151</v>
      </c>
      <c r="AW120" s="15" t="s">
        <v>34</v>
      </c>
      <c r="AX120" s="15" t="s">
        <v>79</v>
      </c>
      <c r="AY120" s="264" t="s">
        <v>144</v>
      </c>
    </row>
    <row r="121" spans="1:65" s="2" customFormat="1" ht="14.4" customHeight="1">
      <c r="A121" s="40"/>
      <c r="B121" s="41"/>
      <c r="C121" s="215" t="s">
        <v>151</v>
      </c>
      <c r="D121" s="215" t="s">
        <v>146</v>
      </c>
      <c r="E121" s="216" t="s">
        <v>1348</v>
      </c>
      <c r="F121" s="217" t="s">
        <v>1349</v>
      </c>
      <c r="G121" s="218" t="s">
        <v>161</v>
      </c>
      <c r="H121" s="219">
        <v>4</v>
      </c>
      <c r="I121" s="220"/>
      <c r="J121" s="221">
        <f>ROUND(I121*H121,2)</f>
        <v>0</v>
      </c>
      <c r="K121" s="217" t="s">
        <v>150</v>
      </c>
      <c r="L121" s="46"/>
      <c r="M121" s="222" t="s">
        <v>19</v>
      </c>
      <c r="N121" s="223" t="s">
        <v>43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151</v>
      </c>
      <c r="AT121" s="226" t="s">
        <v>146</v>
      </c>
      <c r="AU121" s="226" t="s">
        <v>81</v>
      </c>
      <c r="AY121" s="19" t="s">
        <v>144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79</v>
      </c>
      <c r="BK121" s="227">
        <f>ROUND(I121*H121,2)</f>
        <v>0</v>
      </c>
      <c r="BL121" s="19" t="s">
        <v>151</v>
      </c>
      <c r="BM121" s="226" t="s">
        <v>1677</v>
      </c>
    </row>
    <row r="122" spans="1:47" s="2" customFormat="1" ht="12">
      <c r="A122" s="40"/>
      <c r="B122" s="41"/>
      <c r="C122" s="42"/>
      <c r="D122" s="228" t="s">
        <v>153</v>
      </c>
      <c r="E122" s="42"/>
      <c r="F122" s="229" t="s">
        <v>1351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153</v>
      </c>
      <c r="AU122" s="19" t="s">
        <v>81</v>
      </c>
    </row>
    <row r="123" spans="1:51" s="13" customFormat="1" ht="12">
      <c r="A123" s="13"/>
      <c r="B123" s="233"/>
      <c r="C123" s="234"/>
      <c r="D123" s="228" t="s">
        <v>155</v>
      </c>
      <c r="E123" s="235" t="s">
        <v>19</v>
      </c>
      <c r="F123" s="236" t="s">
        <v>1323</v>
      </c>
      <c r="G123" s="234"/>
      <c r="H123" s="235" t="s">
        <v>19</v>
      </c>
      <c r="I123" s="237"/>
      <c r="J123" s="234"/>
      <c r="K123" s="234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155</v>
      </c>
      <c r="AU123" s="242" t="s">
        <v>81</v>
      </c>
      <c r="AV123" s="13" t="s">
        <v>79</v>
      </c>
      <c r="AW123" s="13" t="s">
        <v>34</v>
      </c>
      <c r="AX123" s="13" t="s">
        <v>72</v>
      </c>
      <c r="AY123" s="242" t="s">
        <v>144</v>
      </c>
    </row>
    <row r="124" spans="1:51" s="13" customFormat="1" ht="12">
      <c r="A124" s="13"/>
      <c r="B124" s="233"/>
      <c r="C124" s="234"/>
      <c r="D124" s="228" t="s">
        <v>155</v>
      </c>
      <c r="E124" s="235" t="s">
        <v>19</v>
      </c>
      <c r="F124" s="236" t="s">
        <v>1572</v>
      </c>
      <c r="G124" s="234"/>
      <c r="H124" s="235" t="s">
        <v>19</v>
      </c>
      <c r="I124" s="237"/>
      <c r="J124" s="234"/>
      <c r="K124" s="234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155</v>
      </c>
      <c r="AU124" s="242" t="s">
        <v>81</v>
      </c>
      <c r="AV124" s="13" t="s">
        <v>79</v>
      </c>
      <c r="AW124" s="13" t="s">
        <v>34</v>
      </c>
      <c r="AX124" s="13" t="s">
        <v>72</v>
      </c>
      <c r="AY124" s="242" t="s">
        <v>144</v>
      </c>
    </row>
    <row r="125" spans="1:51" s="13" customFormat="1" ht="12">
      <c r="A125" s="13"/>
      <c r="B125" s="233"/>
      <c r="C125" s="234"/>
      <c r="D125" s="228" t="s">
        <v>155</v>
      </c>
      <c r="E125" s="235" t="s">
        <v>19</v>
      </c>
      <c r="F125" s="236" t="s">
        <v>1678</v>
      </c>
      <c r="G125" s="234"/>
      <c r="H125" s="235" t="s">
        <v>19</v>
      </c>
      <c r="I125" s="237"/>
      <c r="J125" s="234"/>
      <c r="K125" s="234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155</v>
      </c>
      <c r="AU125" s="242" t="s">
        <v>81</v>
      </c>
      <c r="AV125" s="13" t="s">
        <v>79</v>
      </c>
      <c r="AW125" s="13" t="s">
        <v>34</v>
      </c>
      <c r="AX125" s="13" t="s">
        <v>72</v>
      </c>
      <c r="AY125" s="242" t="s">
        <v>144</v>
      </c>
    </row>
    <row r="126" spans="1:51" s="14" customFormat="1" ht="12">
      <c r="A126" s="14"/>
      <c r="B126" s="243"/>
      <c r="C126" s="244"/>
      <c r="D126" s="228" t="s">
        <v>155</v>
      </c>
      <c r="E126" s="245" t="s">
        <v>19</v>
      </c>
      <c r="F126" s="246" t="s">
        <v>151</v>
      </c>
      <c r="G126" s="244"/>
      <c r="H126" s="247">
        <v>4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155</v>
      </c>
      <c r="AU126" s="253" t="s">
        <v>81</v>
      </c>
      <c r="AV126" s="14" t="s">
        <v>81</v>
      </c>
      <c r="AW126" s="14" t="s">
        <v>34</v>
      </c>
      <c r="AX126" s="14" t="s">
        <v>72</v>
      </c>
      <c r="AY126" s="253" t="s">
        <v>144</v>
      </c>
    </row>
    <row r="127" spans="1:51" s="15" customFormat="1" ht="12">
      <c r="A127" s="15"/>
      <c r="B127" s="254"/>
      <c r="C127" s="255"/>
      <c r="D127" s="228" t="s">
        <v>155</v>
      </c>
      <c r="E127" s="256" t="s">
        <v>19</v>
      </c>
      <c r="F127" s="257" t="s">
        <v>158</v>
      </c>
      <c r="G127" s="255"/>
      <c r="H127" s="258">
        <v>4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4" t="s">
        <v>155</v>
      </c>
      <c r="AU127" s="264" t="s">
        <v>81</v>
      </c>
      <c r="AV127" s="15" t="s">
        <v>151</v>
      </c>
      <c r="AW127" s="15" t="s">
        <v>34</v>
      </c>
      <c r="AX127" s="15" t="s">
        <v>79</v>
      </c>
      <c r="AY127" s="264" t="s">
        <v>144</v>
      </c>
    </row>
    <row r="128" spans="1:65" s="2" customFormat="1" ht="14.4" customHeight="1">
      <c r="A128" s="40"/>
      <c r="B128" s="41"/>
      <c r="C128" s="277" t="s">
        <v>175</v>
      </c>
      <c r="D128" s="277" t="s">
        <v>492</v>
      </c>
      <c r="E128" s="278" t="s">
        <v>1579</v>
      </c>
      <c r="F128" s="279" t="s">
        <v>1580</v>
      </c>
      <c r="G128" s="280" t="s">
        <v>161</v>
      </c>
      <c r="H128" s="281">
        <v>4</v>
      </c>
      <c r="I128" s="282"/>
      <c r="J128" s="283">
        <f>ROUND(I128*H128,2)</f>
        <v>0</v>
      </c>
      <c r="K128" s="279" t="s">
        <v>19</v>
      </c>
      <c r="L128" s="284"/>
      <c r="M128" s="285" t="s">
        <v>19</v>
      </c>
      <c r="N128" s="286" t="s">
        <v>43</v>
      </c>
      <c r="O128" s="86"/>
      <c r="P128" s="224">
        <f>O128*H128</f>
        <v>0</v>
      </c>
      <c r="Q128" s="224">
        <v>0.01</v>
      </c>
      <c r="R128" s="224">
        <f>Q128*H128</f>
        <v>0.04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197</v>
      </c>
      <c r="AT128" s="226" t="s">
        <v>492</v>
      </c>
      <c r="AU128" s="226" t="s">
        <v>81</v>
      </c>
      <c r="AY128" s="19" t="s">
        <v>144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79</v>
      </c>
      <c r="BK128" s="227">
        <f>ROUND(I128*H128,2)</f>
        <v>0</v>
      </c>
      <c r="BL128" s="19" t="s">
        <v>151</v>
      </c>
      <c r="BM128" s="226" t="s">
        <v>1679</v>
      </c>
    </row>
    <row r="129" spans="1:47" s="2" customFormat="1" ht="12">
      <c r="A129" s="40"/>
      <c r="B129" s="41"/>
      <c r="C129" s="42"/>
      <c r="D129" s="228" t="s">
        <v>153</v>
      </c>
      <c r="E129" s="42"/>
      <c r="F129" s="229" t="s">
        <v>1580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153</v>
      </c>
      <c r="AU129" s="19" t="s">
        <v>81</v>
      </c>
    </row>
    <row r="130" spans="1:47" s="2" customFormat="1" ht="12">
      <c r="A130" s="40"/>
      <c r="B130" s="41"/>
      <c r="C130" s="42"/>
      <c r="D130" s="228" t="s">
        <v>466</v>
      </c>
      <c r="E130" s="42"/>
      <c r="F130" s="276" t="s">
        <v>1582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466</v>
      </c>
      <c r="AU130" s="19" t="s">
        <v>81</v>
      </c>
    </row>
    <row r="131" spans="1:51" s="13" customFormat="1" ht="12">
      <c r="A131" s="13"/>
      <c r="B131" s="233"/>
      <c r="C131" s="234"/>
      <c r="D131" s="228" t="s">
        <v>155</v>
      </c>
      <c r="E131" s="235" t="s">
        <v>19</v>
      </c>
      <c r="F131" s="236" t="s">
        <v>1356</v>
      </c>
      <c r="G131" s="234"/>
      <c r="H131" s="235" t="s">
        <v>19</v>
      </c>
      <c r="I131" s="237"/>
      <c r="J131" s="234"/>
      <c r="K131" s="234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155</v>
      </c>
      <c r="AU131" s="242" t="s">
        <v>81</v>
      </c>
      <c r="AV131" s="13" t="s">
        <v>79</v>
      </c>
      <c r="AW131" s="13" t="s">
        <v>34</v>
      </c>
      <c r="AX131" s="13" t="s">
        <v>72</v>
      </c>
      <c r="AY131" s="242" t="s">
        <v>144</v>
      </c>
    </row>
    <row r="132" spans="1:51" s="13" customFormat="1" ht="12">
      <c r="A132" s="13"/>
      <c r="B132" s="233"/>
      <c r="C132" s="234"/>
      <c r="D132" s="228" t="s">
        <v>155</v>
      </c>
      <c r="E132" s="235" t="s">
        <v>19</v>
      </c>
      <c r="F132" s="236" t="s">
        <v>1583</v>
      </c>
      <c r="G132" s="234"/>
      <c r="H132" s="235" t="s">
        <v>19</v>
      </c>
      <c r="I132" s="237"/>
      <c r="J132" s="234"/>
      <c r="K132" s="234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155</v>
      </c>
      <c r="AU132" s="242" t="s">
        <v>81</v>
      </c>
      <c r="AV132" s="13" t="s">
        <v>79</v>
      </c>
      <c r="AW132" s="13" t="s">
        <v>34</v>
      </c>
      <c r="AX132" s="13" t="s">
        <v>72</v>
      </c>
      <c r="AY132" s="242" t="s">
        <v>144</v>
      </c>
    </row>
    <row r="133" spans="1:51" s="14" customFormat="1" ht="12">
      <c r="A133" s="14"/>
      <c r="B133" s="243"/>
      <c r="C133" s="244"/>
      <c r="D133" s="228" t="s">
        <v>155</v>
      </c>
      <c r="E133" s="245" t="s">
        <v>19</v>
      </c>
      <c r="F133" s="246" t="s">
        <v>151</v>
      </c>
      <c r="G133" s="244"/>
      <c r="H133" s="247">
        <v>4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155</v>
      </c>
      <c r="AU133" s="253" t="s">
        <v>81</v>
      </c>
      <c r="AV133" s="14" t="s">
        <v>81</v>
      </c>
      <c r="AW133" s="14" t="s">
        <v>34</v>
      </c>
      <c r="AX133" s="14" t="s">
        <v>72</v>
      </c>
      <c r="AY133" s="253" t="s">
        <v>144</v>
      </c>
    </row>
    <row r="134" spans="1:51" s="15" customFormat="1" ht="12">
      <c r="A134" s="15"/>
      <c r="B134" s="254"/>
      <c r="C134" s="255"/>
      <c r="D134" s="228" t="s">
        <v>155</v>
      </c>
      <c r="E134" s="256" t="s">
        <v>19</v>
      </c>
      <c r="F134" s="257" t="s">
        <v>158</v>
      </c>
      <c r="G134" s="255"/>
      <c r="H134" s="258">
        <v>4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155</v>
      </c>
      <c r="AU134" s="264" t="s">
        <v>81</v>
      </c>
      <c r="AV134" s="15" t="s">
        <v>151</v>
      </c>
      <c r="AW134" s="15" t="s">
        <v>34</v>
      </c>
      <c r="AX134" s="15" t="s">
        <v>79</v>
      </c>
      <c r="AY134" s="264" t="s">
        <v>144</v>
      </c>
    </row>
    <row r="135" spans="1:65" s="2" customFormat="1" ht="14.4" customHeight="1">
      <c r="A135" s="40"/>
      <c r="B135" s="41"/>
      <c r="C135" s="215" t="s">
        <v>180</v>
      </c>
      <c r="D135" s="215" t="s">
        <v>146</v>
      </c>
      <c r="E135" s="216" t="s">
        <v>1373</v>
      </c>
      <c r="F135" s="217" t="s">
        <v>1374</v>
      </c>
      <c r="G135" s="218" t="s">
        <v>161</v>
      </c>
      <c r="H135" s="219">
        <v>3</v>
      </c>
      <c r="I135" s="220"/>
      <c r="J135" s="221">
        <f>ROUND(I135*H135,2)</f>
        <v>0</v>
      </c>
      <c r="K135" s="217" t="s">
        <v>150</v>
      </c>
      <c r="L135" s="46"/>
      <c r="M135" s="222" t="s">
        <v>19</v>
      </c>
      <c r="N135" s="223" t="s">
        <v>43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151</v>
      </c>
      <c r="AT135" s="226" t="s">
        <v>146</v>
      </c>
      <c r="AU135" s="226" t="s">
        <v>81</v>
      </c>
      <c r="AY135" s="19" t="s">
        <v>144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79</v>
      </c>
      <c r="BK135" s="227">
        <f>ROUND(I135*H135,2)</f>
        <v>0</v>
      </c>
      <c r="BL135" s="19" t="s">
        <v>151</v>
      </c>
      <c r="BM135" s="226" t="s">
        <v>1680</v>
      </c>
    </row>
    <row r="136" spans="1:47" s="2" customFormat="1" ht="12">
      <c r="A136" s="40"/>
      <c r="B136" s="41"/>
      <c r="C136" s="42"/>
      <c r="D136" s="228" t="s">
        <v>153</v>
      </c>
      <c r="E136" s="42"/>
      <c r="F136" s="229" t="s">
        <v>1376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153</v>
      </c>
      <c r="AU136" s="19" t="s">
        <v>81</v>
      </c>
    </row>
    <row r="137" spans="1:51" s="13" customFormat="1" ht="12">
      <c r="A137" s="13"/>
      <c r="B137" s="233"/>
      <c r="C137" s="234"/>
      <c r="D137" s="228" t="s">
        <v>155</v>
      </c>
      <c r="E137" s="235" t="s">
        <v>19</v>
      </c>
      <c r="F137" s="236" t="s">
        <v>1323</v>
      </c>
      <c r="G137" s="234"/>
      <c r="H137" s="235" t="s">
        <v>19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155</v>
      </c>
      <c r="AU137" s="242" t="s">
        <v>81</v>
      </c>
      <c r="AV137" s="13" t="s">
        <v>79</v>
      </c>
      <c r="AW137" s="13" t="s">
        <v>34</v>
      </c>
      <c r="AX137" s="13" t="s">
        <v>72</v>
      </c>
      <c r="AY137" s="242" t="s">
        <v>144</v>
      </c>
    </row>
    <row r="138" spans="1:51" s="13" customFormat="1" ht="12">
      <c r="A138" s="13"/>
      <c r="B138" s="233"/>
      <c r="C138" s="234"/>
      <c r="D138" s="228" t="s">
        <v>155</v>
      </c>
      <c r="E138" s="235" t="s">
        <v>19</v>
      </c>
      <c r="F138" s="236" t="s">
        <v>1572</v>
      </c>
      <c r="G138" s="234"/>
      <c r="H138" s="235" t="s">
        <v>19</v>
      </c>
      <c r="I138" s="237"/>
      <c r="J138" s="234"/>
      <c r="K138" s="234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155</v>
      </c>
      <c r="AU138" s="242" t="s">
        <v>81</v>
      </c>
      <c r="AV138" s="13" t="s">
        <v>79</v>
      </c>
      <c r="AW138" s="13" t="s">
        <v>34</v>
      </c>
      <c r="AX138" s="13" t="s">
        <v>72</v>
      </c>
      <c r="AY138" s="242" t="s">
        <v>144</v>
      </c>
    </row>
    <row r="139" spans="1:51" s="14" customFormat="1" ht="12">
      <c r="A139" s="14"/>
      <c r="B139" s="243"/>
      <c r="C139" s="244"/>
      <c r="D139" s="228" t="s">
        <v>155</v>
      </c>
      <c r="E139" s="245" t="s">
        <v>19</v>
      </c>
      <c r="F139" s="246" t="s">
        <v>1681</v>
      </c>
      <c r="G139" s="244"/>
      <c r="H139" s="247">
        <v>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155</v>
      </c>
      <c r="AU139" s="253" t="s">
        <v>81</v>
      </c>
      <c r="AV139" s="14" t="s">
        <v>81</v>
      </c>
      <c r="AW139" s="14" t="s">
        <v>34</v>
      </c>
      <c r="AX139" s="14" t="s">
        <v>72</v>
      </c>
      <c r="AY139" s="253" t="s">
        <v>144</v>
      </c>
    </row>
    <row r="140" spans="1:51" s="15" customFormat="1" ht="12">
      <c r="A140" s="15"/>
      <c r="B140" s="254"/>
      <c r="C140" s="255"/>
      <c r="D140" s="228" t="s">
        <v>155</v>
      </c>
      <c r="E140" s="256" t="s">
        <v>19</v>
      </c>
      <c r="F140" s="257" t="s">
        <v>158</v>
      </c>
      <c r="G140" s="255"/>
      <c r="H140" s="258">
        <v>3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155</v>
      </c>
      <c r="AU140" s="264" t="s">
        <v>81</v>
      </c>
      <c r="AV140" s="15" t="s">
        <v>151</v>
      </c>
      <c r="AW140" s="15" t="s">
        <v>34</v>
      </c>
      <c r="AX140" s="15" t="s">
        <v>79</v>
      </c>
      <c r="AY140" s="264" t="s">
        <v>144</v>
      </c>
    </row>
    <row r="141" spans="1:65" s="2" customFormat="1" ht="14.4" customHeight="1">
      <c r="A141" s="40"/>
      <c r="B141" s="41"/>
      <c r="C141" s="277" t="s">
        <v>189</v>
      </c>
      <c r="D141" s="277" t="s">
        <v>492</v>
      </c>
      <c r="E141" s="278" t="s">
        <v>1586</v>
      </c>
      <c r="F141" s="279" t="s">
        <v>1580</v>
      </c>
      <c r="G141" s="280" t="s">
        <v>161</v>
      </c>
      <c r="H141" s="281">
        <v>3</v>
      </c>
      <c r="I141" s="282"/>
      <c r="J141" s="283">
        <f>ROUND(I141*H141,2)</f>
        <v>0</v>
      </c>
      <c r="K141" s="279" t="s">
        <v>19</v>
      </c>
      <c r="L141" s="284"/>
      <c r="M141" s="285" t="s">
        <v>19</v>
      </c>
      <c r="N141" s="286" t="s">
        <v>43</v>
      </c>
      <c r="O141" s="86"/>
      <c r="P141" s="224">
        <f>O141*H141</f>
        <v>0</v>
      </c>
      <c r="Q141" s="224">
        <v>0.01</v>
      </c>
      <c r="R141" s="224">
        <f>Q141*H141</f>
        <v>0.03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197</v>
      </c>
      <c r="AT141" s="226" t="s">
        <v>492</v>
      </c>
      <c r="AU141" s="226" t="s">
        <v>81</v>
      </c>
      <c r="AY141" s="19" t="s">
        <v>144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79</v>
      </c>
      <c r="BK141" s="227">
        <f>ROUND(I141*H141,2)</f>
        <v>0</v>
      </c>
      <c r="BL141" s="19" t="s">
        <v>151</v>
      </c>
      <c r="BM141" s="226" t="s">
        <v>1682</v>
      </c>
    </row>
    <row r="142" spans="1:47" s="2" customFormat="1" ht="12">
      <c r="A142" s="40"/>
      <c r="B142" s="41"/>
      <c r="C142" s="42"/>
      <c r="D142" s="228" t="s">
        <v>153</v>
      </c>
      <c r="E142" s="42"/>
      <c r="F142" s="229" t="s">
        <v>1580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153</v>
      </c>
      <c r="AU142" s="19" t="s">
        <v>81</v>
      </c>
    </row>
    <row r="143" spans="1:47" s="2" customFormat="1" ht="12">
      <c r="A143" s="40"/>
      <c r="B143" s="41"/>
      <c r="C143" s="42"/>
      <c r="D143" s="228" t="s">
        <v>466</v>
      </c>
      <c r="E143" s="42"/>
      <c r="F143" s="276" t="s">
        <v>1582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466</v>
      </c>
      <c r="AU143" s="19" t="s">
        <v>81</v>
      </c>
    </row>
    <row r="144" spans="1:51" s="13" customFormat="1" ht="12">
      <c r="A144" s="13"/>
      <c r="B144" s="233"/>
      <c r="C144" s="234"/>
      <c r="D144" s="228" t="s">
        <v>155</v>
      </c>
      <c r="E144" s="235" t="s">
        <v>19</v>
      </c>
      <c r="F144" s="236" t="s">
        <v>1364</v>
      </c>
      <c r="G144" s="234"/>
      <c r="H144" s="235" t="s">
        <v>19</v>
      </c>
      <c r="I144" s="237"/>
      <c r="J144" s="234"/>
      <c r="K144" s="234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155</v>
      </c>
      <c r="AU144" s="242" t="s">
        <v>81</v>
      </c>
      <c r="AV144" s="13" t="s">
        <v>79</v>
      </c>
      <c r="AW144" s="13" t="s">
        <v>34</v>
      </c>
      <c r="AX144" s="13" t="s">
        <v>72</v>
      </c>
      <c r="AY144" s="242" t="s">
        <v>144</v>
      </c>
    </row>
    <row r="145" spans="1:51" s="13" customFormat="1" ht="12">
      <c r="A145" s="13"/>
      <c r="B145" s="233"/>
      <c r="C145" s="234"/>
      <c r="D145" s="228" t="s">
        <v>155</v>
      </c>
      <c r="E145" s="235" t="s">
        <v>19</v>
      </c>
      <c r="F145" s="236" t="s">
        <v>1583</v>
      </c>
      <c r="G145" s="234"/>
      <c r="H145" s="235" t="s">
        <v>19</v>
      </c>
      <c r="I145" s="237"/>
      <c r="J145" s="234"/>
      <c r="K145" s="234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155</v>
      </c>
      <c r="AU145" s="242" t="s">
        <v>81</v>
      </c>
      <c r="AV145" s="13" t="s">
        <v>79</v>
      </c>
      <c r="AW145" s="13" t="s">
        <v>34</v>
      </c>
      <c r="AX145" s="13" t="s">
        <v>72</v>
      </c>
      <c r="AY145" s="242" t="s">
        <v>144</v>
      </c>
    </row>
    <row r="146" spans="1:51" s="14" customFormat="1" ht="12">
      <c r="A146" s="14"/>
      <c r="B146" s="243"/>
      <c r="C146" s="244"/>
      <c r="D146" s="228" t="s">
        <v>155</v>
      </c>
      <c r="E146" s="245" t="s">
        <v>19</v>
      </c>
      <c r="F146" s="246" t="s">
        <v>88</v>
      </c>
      <c r="G146" s="244"/>
      <c r="H146" s="247">
        <v>3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155</v>
      </c>
      <c r="AU146" s="253" t="s">
        <v>81</v>
      </c>
      <c r="AV146" s="14" t="s">
        <v>81</v>
      </c>
      <c r="AW146" s="14" t="s">
        <v>34</v>
      </c>
      <c r="AX146" s="14" t="s">
        <v>72</v>
      </c>
      <c r="AY146" s="253" t="s">
        <v>144</v>
      </c>
    </row>
    <row r="147" spans="1:51" s="15" customFormat="1" ht="12">
      <c r="A147" s="15"/>
      <c r="B147" s="254"/>
      <c r="C147" s="255"/>
      <c r="D147" s="228" t="s">
        <v>155</v>
      </c>
      <c r="E147" s="256" t="s">
        <v>19</v>
      </c>
      <c r="F147" s="257" t="s">
        <v>158</v>
      </c>
      <c r="G147" s="255"/>
      <c r="H147" s="258">
        <v>3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155</v>
      </c>
      <c r="AU147" s="264" t="s">
        <v>81</v>
      </c>
      <c r="AV147" s="15" t="s">
        <v>151</v>
      </c>
      <c r="AW147" s="15" t="s">
        <v>34</v>
      </c>
      <c r="AX147" s="15" t="s">
        <v>79</v>
      </c>
      <c r="AY147" s="264" t="s">
        <v>144</v>
      </c>
    </row>
    <row r="148" spans="1:65" s="2" customFormat="1" ht="14.4" customHeight="1">
      <c r="A148" s="40"/>
      <c r="B148" s="41"/>
      <c r="C148" s="215" t="s">
        <v>197</v>
      </c>
      <c r="D148" s="215" t="s">
        <v>146</v>
      </c>
      <c r="E148" s="216" t="s">
        <v>1403</v>
      </c>
      <c r="F148" s="217" t="s">
        <v>1404</v>
      </c>
      <c r="G148" s="218" t="s">
        <v>161</v>
      </c>
      <c r="H148" s="219">
        <v>16</v>
      </c>
      <c r="I148" s="220"/>
      <c r="J148" s="221">
        <f>ROUND(I148*H148,2)</f>
        <v>0</v>
      </c>
      <c r="K148" s="217" t="s">
        <v>150</v>
      </c>
      <c r="L148" s="46"/>
      <c r="M148" s="222" t="s">
        <v>19</v>
      </c>
      <c r="N148" s="223" t="s">
        <v>43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151</v>
      </c>
      <c r="AT148" s="226" t="s">
        <v>146</v>
      </c>
      <c r="AU148" s="226" t="s">
        <v>81</v>
      </c>
      <c r="AY148" s="19" t="s">
        <v>144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79</v>
      </c>
      <c r="BK148" s="227">
        <f>ROUND(I148*H148,2)</f>
        <v>0</v>
      </c>
      <c r="BL148" s="19" t="s">
        <v>151</v>
      </c>
      <c r="BM148" s="226" t="s">
        <v>1683</v>
      </c>
    </row>
    <row r="149" spans="1:47" s="2" customFormat="1" ht="12">
      <c r="A149" s="40"/>
      <c r="B149" s="41"/>
      <c r="C149" s="42"/>
      <c r="D149" s="228" t="s">
        <v>153</v>
      </c>
      <c r="E149" s="42"/>
      <c r="F149" s="229" t="s">
        <v>1406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153</v>
      </c>
      <c r="AU149" s="19" t="s">
        <v>81</v>
      </c>
    </row>
    <row r="150" spans="1:51" s="13" customFormat="1" ht="12">
      <c r="A150" s="13"/>
      <c r="B150" s="233"/>
      <c r="C150" s="234"/>
      <c r="D150" s="228" t="s">
        <v>155</v>
      </c>
      <c r="E150" s="235" t="s">
        <v>19</v>
      </c>
      <c r="F150" s="236" t="s">
        <v>1323</v>
      </c>
      <c r="G150" s="234"/>
      <c r="H150" s="235" t="s">
        <v>19</v>
      </c>
      <c r="I150" s="237"/>
      <c r="J150" s="234"/>
      <c r="K150" s="234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155</v>
      </c>
      <c r="AU150" s="242" t="s">
        <v>81</v>
      </c>
      <c r="AV150" s="13" t="s">
        <v>79</v>
      </c>
      <c r="AW150" s="13" t="s">
        <v>34</v>
      </c>
      <c r="AX150" s="13" t="s">
        <v>72</v>
      </c>
      <c r="AY150" s="242" t="s">
        <v>144</v>
      </c>
    </row>
    <row r="151" spans="1:51" s="13" customFormat="1" ht="12">
      <c r="A151" s="13"/>
      <c r="B151" s="233"/>
      <c r="C151" s="234"/>
      <c r="D151" s="228" t="s">
        <v>155</v>
      </c>
      <c r="E151" s="235" t="s">
        <v>19</v>
      </c>
      <c r="F151" s="236" t="s">
        <v>1572</v>
      </c>
      <c r="G151" s="234"/>
      <c r="H151" s="235" t="s">
        <v>19</v>
      </c>
      <c r="I151" s="237"/>
      <c r="J151" s="234"/>
      <c r="K151" s="234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155</v>
      </c>
      <c r="AU151" s="242" t="s">
        <v>81</v>
      </c>
      <c r="AV151" s="13" t="s">
        <v>79</v>
      </c>
      <c r="AW151" s="13" t="s">
        <v>34</v>
      </c>
      <c r="AX151" s="13" t="s">
        <v>72</v>
      </c>
      <c r="AY151" s="242" t="s">
        <v>144</v>
      </c>
    </row>
    <row r="152" spans="1:51" s="13" customFormat="1" ht="12">
      <c r="A152" s="13"/>
      <c r="B152" s="233"/>
      <c r="C152" s="234"/>
      <c r="D152" s="228" t="s">
        <v>155</v>
      </c>
      <c r="E152" s="235" t="s">
        <v>19</v>
      </c>
      <c r="F152" s="236" t="s">
        <v>1684</v>
      </c>
      <c r="G152" s="234"/>
      <c r="H152" s="235" t="s">
        <v>19</v>
      </c>
      <c r="I152" s="237"/>
      <c r="J152" s="234"/>
      <c r="K152" s="234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155</v>
      </c>
      <c r="AU152" s="242" t="s">
        <v>81</v>
      </c>
      <c r="AV152" s="13" t="s">
        <v>79</v>
      </c>
      <c r="AW152" s="13" t="s">
        <v>34</v>
      </c>
      <c r="AX152" s="13" t="s">
        <v>72</v>
      </c>
      <c r="AY152" s="242" t="s">
        <v>144</v>
      </c>
    </row>
    <row r="153" spans="1:51" s="14" customFormat="1" ht="12">
      <c r="A153" s="14"/>
      <c r="B153" s="243"/>
      <c r="C153" s="244"/>
      <c r="D153" s="228" t="s">
        <v>155</v>
      </c>
      <c r="E153" s="245" t="s">
        <v>19</v>
      </c>
      <c r="F153" s="246" t="s">
        <v>1685</v>
      </c>
      <c r="G153" s="244"/>
      <c r="H153" s="247">
        <v>16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155</v>
      </c>
      <c r="AU153" s="253" t="s">
        <v>81</v>
      </c>
      <c r="AV153" s="14" t="s">
        <v>81</v>
      </c>
      <c r="AW153" s="14" t="s">
        <v>34</v>
      </c>
      <c r="AX153" s="14" t="s">
        <v>72</v>
      </c>
      <c r="AY153" s="253" t="s">
        <v>144</v>
      </c>
    </row>
    <row r="154" spans="1:51" s="15" customFormat="1" ht="12">
      <c r="A154" s="15"/>
      <c r="B154" s="254"/>
      <c r="C154" s="255"/>
      <c r="D154" s="228" t="s">
        <v>155</v>
      </c>
      <c r="E154" s="256" t="s">
        <v>19</v>
      </c>
      <c r="F154" s="257" t="s">
        <v>158</v>
      </c>
      <c r="G154" s="255"/>
      <c r="H154" s="258">
        <v>16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155</v>
      </c>
      <c r="AU154" s="264" t="s">
        <v>81</v>
      </c>
      <c r="AV154" s="15" t="s">
        <v>151</v>
      </c>
      <c r="AW154" s="15" t="s">
        <v>34</v>
      </c>
      <c r="AX154" s="15" t="s">
        <v>79</v>
      </c>
      <c r="AY154" s="264" t="s">
        <v>144</v>
      </c>
    </row>
    <row r="155" spans="1:65" s="2" customFormat="1" ht="14.4" customHeight="1">
      <c r="A155" s="40"/>
      <c r="B155" s="41"/>
      <c r="C155" s="277" t="s">
        <v>206</v>
      </c>
      <c r="D155" s="277" t="s">
        <v>492</v>
      </c>
      <c r="E155" s="278" t="s">
        <v>1591</v>
      </c>
      <c r="F155" s="279" t="s">
        <v>1580</v>
      </c>
      <c r="G155" s="280" t="s">
        <v>161</v>
      </c>
      <c r="H155" s="281">
        <v>16</v>
      </c>
      <c r="I155" s="282"/>
      <c r="J155" s="283">
        <f>ROUND(I155*H155,2)</f>
        <v>0</v>
      </c>
      <c r="K155" s="279" t="s">
        <v>19</v>
      </c>
      <c r="L155" s="284"/>
      <c r="M155" s="285" t="s">
        <v>19</v>
      </c>
      <c r="N155" s="286" t="s">
        <v>43</v>
      </c>
      <c r="O155" s="86"/>
      <c r="P155" s="224">
        <f>O155*H155</f>
        <v>0</v>
      </c>
      <c r="Q155" s="224">
        <v>0.001</v>
      </c>
      <c r="R155" s="224">
        <f>Q155*H155</f>
        <v>0.016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197</v>
      </c>
      <c r="AT155" s="226" t="s">
        <v>492</v>
      </c>
      <c r="AU155" s="226" t="s">
        <v>81</v>
      </c>
      <c r="AY155" s="19" t="s">
        <v>144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79</v>
      </c>
      <c r="BK155" s="227">
        <f>ROUND(I155*H155,2)</f>
        <v>0</v>
      </c>
      <c r="BL155" s="19" t="s">
        <v>151</v>
      </c>
      <c r="BM155" s="226" t="s">
        <v>1686</v>
      </c>
    </row>
    <row r="156" spans="1:47" s="2" customFormat="1" ht="12">
      <c r="A156" s="40"/>
      <c r="B156" s="41"/>
      <c r="C156" s="42"/>
      <c r="D156" s="228" t="s">
        <v>153</v>
      </c>
      <c r="E156" s="42"/>
      <c r="F156" s="229" t="s">
        <v>1580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153</v>
      </c>
      <c r="AU156" s="19" t="s">
        <v>81</v>
      </c>
    </row>
    <row r="157" spans="1:47" s="2" customFormat="1" ht="12">
      <c r="A157" s="40"/>
      <c r="B157" s="41"/>
      <c r="C157" s="42"/>
      <c r="D157" s="228" t="s">
        <v>466</v>
      </c>
      <c r="E157" s="42"/>
      <c r="F157" s="276" t="s">
        <v>1582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466</v>
      </c>
      <c r="AU157" s="19" t="s">
        <v>81</v>
      </c>
    </row>
    <row r="158" spans="1:51" s="13" customFormat="1" ht="12">
      <c r="A158" s="13"/>
      <c r="B158" s="233"/>
      <c r="C158" s="234"/>
      <c r="D158" s="228" t="s">
        <v>155</v>
      </c>
      <c r="E158" s="235" t="s">
        <v>19</v>
      </c>
      <c r="F158" s="236" t="s">
        <v>1416</v>
      </c>
      <c r="G158" s="234"/>
      <c r="H158" s="235" t="s">
        <v>19</v>
      </c>
      <c r="I158" s="237"/>
      <c r="J158" s="234"/>
      <c r="K158" s="234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155</v>
      </c>
      <c r="AU158" s="242" t="s">
        <v>81</v>
      </c>
      <c r="AV158" s="13" t="s">
        <v>79</v>
      </c>
      <c r="AW158" s="13" t="s">
        <v>34</v>
      </c>
      <c r="AX158" s="13" t="s">
        <v>72</v>
      </c>
      <c r="AY158" s="242" t="s">
        <v>144</v>
      </c>
    </row>
    <row r="159" spans="1:51" s="13" customFormat="1" ht="12">
      <c r="A159" s="13"/>
      <c r="B159" s="233"/>
      <c r="C159" s="234"/>
      <c r="D159" s="228" t="s">
        <v>155</v>
      </c>
      <c r="E159" s="235" t="s">
        <v>19</v>
      </c>
      <c r="F159" s="236" t="s">
        <v>1572</v>
      </c>
      <c r="G159" s="234"/>
      <c r="H159" s="235" t="s">
        <v>19</v>
      </c>
      <c r="I159" s="237"/>
      <c r="J159" s="234"/>
      <c r="K159" s="234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155</v>
      </c>
      <c r="AU159" s="242" t="s">
        <v>81</v>
      </c>
      <c r="AV159" s="13" t="s">
        <v>79</v>
      </c>
      <c r="AW159" s="13" t="s">
        <v>34</v>
      </c>
      <c r="AX159" s="13" t="s">
        <v>72</v>
      </c>
      <c r="AY159" s="242" t="s">
        <v>144</v>
      </c>
    </row>
    <row r="160" spans="1:51" s="14" customFormat="1" ht="12">
      <c r="A160" s="14"/>
      <c r="B160" s="243"/>
      <c r="C160" s="244"/>
      <c r="D160" s="228" t="s">
        <v>155</v>
      </c>
      <c r="E160" s="245" t="s">
        <v>19</v>
      </c>
      <c r="F160" s="246" t="s">
        <v>282</v>
      </c>
      <c r="G160" s="244"/>
      <c r="H160" s="247">
        <v>16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155</v>
      </c>
      <c r="AU160" s="253" t="s">
        <v>81</v>
      </c>
      <c r="AV160" s="14" t="s">
        <v>81</v>
      </c>
      <c r="AW160" s="14" t="s">
        <v>34</v>
      </c>
      <c r="AX160" s="14" t="s">
        <v>72</v>
      </c>
      <c r="AY160" s="253" t="s">
        <v>144</v>
      </c>
    </row>
    <row r="161" spans="1:51" s="15" customFormat="1" ht="12">
      <c r="A161" s="15"/>
      <c r="B161" s="254"/>
      <c r="C161" s="255"/>
      <c r="D161" s="228" t="s">
        <v>155</v>
      </c>
      <c r="E161" s="256" t="s">
        <v>19</v>
      </c>
      <c r="F161" s="257" t="s">
        <v>158</v>
      </c>
      <c r="G161" s="255"/>
      <c r="H161" s="258">
        <v>16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155</v>
      </c>
      <c r="AU161" s="264" t="s">
        <v>81</v>
      </c>
      <c r="AV161" s="15" t="s">
        <v>151</v>
      </c>
      <c r="AW161" s="15" t="s">
        <v>34</v>
      </c>
      <c r="AX161" s="15" t="s">
        <v>79</v>
      </c>
      <c r="AY161" s="264" t="s">
        <v>144</v>
      </c>
    </row>
    <row r="162" spans="1:65" s="2" customFormat="1" ht="14.4" customHeight="1">
      <c r="A162" s="40"/>
      <c r="B162" s="41"/>
      <c r="C162" s="215" t="s">
        <v>215</v>
      </c>
      <c r="D162" s="215" t="s">
        <v>146</v>
      </c>
      <c r="E162" s="216" t="s">
        <v>1423</v>
      </c>
      <c r="F162" s="217" t="s">
        <v>1424</v>
      </c>
      <c r="G162" s="218" t="s">
        <v>161</v>
      </c>
      <c r="H162" s="219">
        <v>4</v>
      </c>
      <c r="I162" s="220"/>
      <c r="J162" s="221">
        <f>ROUND(I162*H162,2)</f>
        <v>0</v>
      </c>
      <c r="K162" s="217" t="s">
        <v>150</v>
      </c>
      <c r="L162" s="46"/>
      <c r="M162" s="222" t="s">
        <v>19</v>
      </c>
      <c r="N162" s="223" t="s">
        <v>43</v>
      </c>
      <c r="O162" s="86"/>
      <c r="P162" s="224">
        <f>O162*H162</f>
        <v>0</v>
      </c>
      <c r="Q162" s="224">
        <v>5E-05</v>
      </c>
      <c r="R162" s="224">
        <f>Q162*H162</f>
        <v>0.0002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151</v>
      </c>
      <c r="AT162" s="226" t="s">
        <v>146</v>
      </c>
      <c r="AU162" s="226" t="s">
        <v>81</v>
      </c>
      <c r="AY162" s="19" t="s">
        <v>144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79</v>
      </c>
      <c r="BK162" s="227">
        <f>ROUND(I162*H162,2)</f>
        <v>0</v>
      </c>
      <c r="BL162" s="19" t="s">
        <v>151</v>
      </c>
      <c r="BM162" s="226" t="s">
        <v>1687</v>
      </c>
    </row>
    <row r="163" spans="1:47" s="2" customFormat="1" ht="12">
      <c r="A163" s="40"/>
      <c r="B163" s="41"/>
      <c r="C163" s="42"/>
      <c r="D163" s="228" t="s">
        <v>153</v>
      </c>
      <c r="E163" s="42"/>
      <c r="F163" s="229" t="s">
        <v>1426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81</v>
      </c>
    </row>
    <row r="164" spans="1:51" s="13" customFormat="1" ht="12">
      <c r="A164" s="13"/>
      <c r="B164" s="233"/>
      <c r="C164" s="234"/>
      <c r="D164" s="228" t="s">
        <v>155</v>
      </c>
      <c r="E164" s="235" t="s">
        <v>19</v>
      </c>
      <c r="F164" s="236" t="s">
        <v>1323</v>
      </c>
      <c r="G164" s="234"/>
      <c r="H164" s="235" t="s">
        <v>19</v>
      </c>
      <c r="I164" s="237"/>
      <c r="J164" s="234"/>
      <c r="K164" s="234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155</v>
      </c>
      <c r="AU164" s="242" t="s">
        <v>81</v>
      </c>
      <c r="AV164" s="13" t="s">
        <v>79</v>
      </c>
      <c r="AW164" s="13" t="s">
        <v>34</v>
      </c>
      <c r="AX164" s="13" t="s">
        <v>72</v>
      </c>
      <c r="AY164" s="242" t="s">
        <v>144</v>
      </c>
    </row>
    <row r="165" spans="1:51" s="13" customFormat="1" ht="12">
      <c r="A165" s="13"/>
      <c r="B165" s="233"/>
      <c r="C165" s="234"/>
      <c r="D165" s="228" t="s">
        <v>155</v>
      </c>
      <c r="E165" s="235" t="s">
        <v>19</v>
      </c>
      <c r="F165" s="236" t="s">
        <v>1436</v>
      </c>
      <c r="G165" s="234"/>
      <c r="H165" s="235" t="s">
        <v>19</v>
      </c>
      <c r="I165" s="237"/>
      <c r="J165" s="234"/>
      <c r="K165" s="234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155</v>
      </c>
      <c r="AU165" s="242" t="s">
        <v>81</v>
      </c>
      <c r="AV165" s="13" t="s">
        <v>79</v>
      </c>
      <c r="AW165" s="13" t="s">
        <v>34</v>
      </c>
      <c r="AX165" s="13" t="s">
        <v>72</v>
      </c>
      <c r="AY165" s="242" t="s">
        <v>144</v>
      </c>
    </row>
    <row r="166" spans="1:51" s="13" customFormat="1" ht="12">
      <c r="A166" s="13"/>
      <c r="B166" s="233"/>
      <c r="C166" s="234"/>
      <c r="D166" s="228" t="s">
        <v>155</v>
      </c>
      <c r="E166" s="235" t="s">
        <v>19</v>
      </c>
      <c r="F166" s="236" t="s">
        <v>1594</v>
      </c>
      <c r="G166" s="234"/>
      <c r="H166" s="235" t="s">
        <v>19</v>
      </c>
      <c r="I166" s="237"/>
      <c r="J166" s="234"/>
      <c r="K166" s="234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155</v>
      </c>
      <c r="AU166" s="242" t="s">
        <v>81</v>
      </c>
      <c r="AV166" s="13" t="s">
        <v>79</v>
      </c>
      <c r="AW166" s="13" t="s">
        <v>34</v>
      </c>
      <c r="AX166" s="13" t="s">
        <v>72</v>
      </c>
      <c r="AY166" s="242" t="s">
        <v>144</v>
      </c>
    </row>
    <row r="167" spans="1:51" s="14" customFormat="1" ht="12">
      <c r="A167" s="14"/>
      <c r="B167" s="243"/>
      <c r="C167" s="244"/>
      <c r="D167" s="228" t="s">
        <v>155</v>
      </c>
      <c r="E167" s="245" t="s">
        <v>19</v>
      </c>
      <c r="F167" s="246" t="s">
        <v>151</v>
      </c>
      <c r="G167" s="244"/>
      <c r="H167" s="247">
        <v>4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155</v>
      </c>
      <c r="AU167" s="253" t="s">
        <v>81</v>
      </c>
      <c r="AV167" s="14" t="s">
        <v>81</v>
      </c>
      <c r="AW167" s="14" t="s">
        <v>34</v>
      </c>
      <c r="AX167" s="14" t="s">
        <v>72</v>
      </c>
      <c r="AY167" s="253" t="s">
        <v>144</v>
      </c>
    </row>
    <row r="168" spans="1:51" s="15" customFormat="1" ht="12">
      <c r="A168" s="15"/>
      <c r="B168" s="254"/>
      <c r="C168" s="255"/>
      <c r="D168" s="228" t="s">
        <v>155</v>
      </c>
      <c r="E168" s="256" t="s">
        <v>19</v>
      </c>
      <c r="F168" s="257" t="s">
        <v>158</v>
      </c>
      <c r="G168" s="255"/>
      <c r="H168" s="258">
        <v>4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155</v>
      </c>
      <c r="AU168" s="264" t="s">
        <v>81</v>
      </c>
      <c r="AV168" s="15" t="s">
        <v>151</v>
      </c>
      <c r="AW168" s="15" t="s">
        <v>34</v>
      </c>
      <c r="AX168" s="15" t="s">
        <v>79</v>
      </c>
      <c r="AY168" s="264" t="s">
        <v>144</v>
      </c>
    </row>
    <row r="169" spans="1:65" s="2" customFormat="1" ht="14.4" customHeight="1">
      <c r="A169" s="40"/>
      <c r="B169" s="41"/>
      <c r="C169" s="215" t="s">
        <v>223</v>
      </c>
      <c r="D169" s="215" t="s">
        <v>146</v>
      </c>
      <c r="E169" s="216" t="s">
        <v>1432</v>
      </c>
      <c r="F169" s="217" t="s">
        <v>1433</v>
      </c>
      <c r="G169" s="218" t="s">
        <v>161</v>
      </c>
      <c r="H169" s="219">
        <v>3</v>
      </c>
      <c r="I169" s="220"/>
      <c r="J169" s="221">
        <f>ROUND(I169*H169,2)</f>
        <v>0</v>
      </c>
      <c r="K169" s="217" t="s">
        <v>150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6E-05</v>
      </c>
      <c r="R169" s="224">
        <f>Q169*H169</f>
        <v>0.00018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151</v>
      </c>
      <c r="AT169" s="226" t="s">
        <v>146</v>
      </c>
      <c r="AU169" s="226" t="s">
        <v>81</v>
      </c>
      <c r="AY169" s="19" t="s">
        <v>144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79</v>
      </c>
      <c r="BK169" s="227">
        <f>ROUND(I169*H169,2)</f>
        <v>0</v>
      </c>
      <c r="BL169" s="19" t="s">
        <v>151</v>
      </c>
      <c r="BM169" s="226" t="s">
        <v>1688</v>
      </c>
    </row>
    <row r="170" spans="1:47" s="2" customFormat="1" ht="12">
      <c r="A170" s="40"/>
      <c r="B170" s="41"/>
      <c r="C170" s="42"/>
      <c r="D170" s="228" t="s">
        <v>153</v>
      </c>
      <c r="E170" s="42"/>
      <c r="F170" s="229" t="s">
        <v>1435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153</v>
      </c>
      <c r="AU170" s="19" t="s">
        <v>81</v>
      </c>
    </row>
    <row r="171" spans="1:51" s="13" customFormat="1" ht="12">
      <c r="A171" s="13"/>
      <c r="B171" s="233"/>
      <c r="C171" s="234"/>
      <c r="D171" s="228" t="s">
        <v>155</v>
      </c>
      <c r="E171" s="235" t="s">
        <v>19</v>
      </c>
      <c r="F171" s="236" t="s">
        <v>1323</v>
      </c>
      <c r="G171" s="234"/>
      <c r="H171" s="235" t="s">
        <v>19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155</v>
      </c>
      <c r="AU171" s="242" t="s">
        <v>81</v>
      </c>
      <c r="AV171" s="13" t="s">
        <v>79</v>
      </c>
      <c r="AW171" s="13" t="s">
        <v>34</v>
      </c>
      <c r="AX171" s="13" t="s">
        <v>72</v>
      </c>
      <c r="AY171" s="242" t="s">
        <v>144</v>
      </c>
    </row>
    <row r="172" spans="1:51" s="13" customFormat="1" ht="12">
      <c r="A172" s="13"/>
      <c r="B172" s="233"/>
      <c r="C172" s="234"/>
      <c r="D172" s="228" t="s">
        <v>155</v>
      </c>
      <c r="E172" s="235" t="s">
        <v>19</v>
      </c>
      <c r="F172" s="236" t="s">
        <v>1436</v>
      </c>
      <c r="G172" s="234"/>
      <c r="H172" s="235" t="s">
        <v>19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155</v>
      </c>
      <c r="AU172" s="242" t="s">
        <v>81</v>
      </c>
      <c r="AV172" s="13" t="s">
        <v>79</v>
      </c>
      <c r="AW172" s="13" t="s">
        <v>34</v>
      </c>
      <c r="AX172" s="13" t="s">
        <v>72</v>
      </c>
      <c r="AY172" s="242" t="s">
        <v>144</v>
      </c>
    </row>
    <row r="173" spans="1:51" s="13" customFormat="1" ht="12">
      <c r="A173" s="13"/>
      <c r="B173" s="233"/>
      <c r="C173" s="234"/>
      <c r="D173" s="228" t="s">
        <v>155</v>
      </c>
      <c r="E173" s="235" t="s">
        <v>19</v>
      </c>
      <c r="F173" s="236" t="s">
        <v>1594</v>
      </c>
      <c r="G173" s="234"/>
      <c r="H173" s="235" t="s">
        <v>19</v>
      </c>
      <c r="I173" s="237"/>
      <c r="J173" s="234"/>
      <c r="K173" s="234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155</v>
      </c>
      <c r="AU173" s="242" t="s">
        <v>81</v>
      </c>
      <c r="AV173" s="13" t="s">
        <v>79</v>
      </c>
      <c r="AW173" s="13" t="s">
        <v>34</v>
      </c>
      <c r="AX173" s="13" t="s">
        <v>72</v>
      </c>
      <c r="AY173" s="242" t="s">
        <v>144</v>
      </c>
    </row>
    <row r="174" spans="1:51" s="14" customFormat="1" ht="12">
      <c r="A174" s="14"/>
      <c r="B174" s="243"/>
      <c r="C174" s="244"/>
      <c r="D174" s="228" t="s">
        <v>155</v>
      </c>
      <c r="E174" s="245" t="s">
        <v>19</v>
      </c>
      <c r="F174" s="246" t="s">
        <v>88</v>
      </c>
      <c r="G174" s="244"/>
      <c r="H174" s="247">
        <v>3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155</v>
      </c>
      <c r="AU174" s="253" t="s">
        <v>81</v>
      </c>
      <c r="AV174" s="14" t="s">
        <v>81</v>
      </c>
      <c r="AW174" s="14" t="s">
        <v>34</v>
      </c>
      <c r="AX174" s="14" t="s">
        <v>72</v>
      </c>
      <c r="AY174" s="253" t="s">
        <v>144</v>
      </c>
    </row>
    <row r="175" spans="1:51" s="15" customFormat="1" ht="12">
      <c r="A175" s="15"/>
      <c r="B175" s="254"/>
      <c r="C175" s="255"/>
      <c r="D175" s="228" t="s">
        <v>155</v>
      </c>
      <c r="E175" s="256" t="s">
        <v>19</v>
      </c>
      <c r="F175" s="257" t="s">
        <v>158</v>
      </c>
      <c r="G175" s="255"/>
      <c r="H175" s="258">
        <v>3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4" t="s">
        <v>155</v>
      </c>
      <c r="AU175" s="264" t="s">
        <v>81</v>
      </c>
      <c r="AV175" s="15" t="s">
        <v>151</v>
      </c>
      <c r="AW175" s="15" t="s">
        <v>34</v>
      </c>
      <c r="AX175" s="15" t="s">
        <v>79</v>
      </c>
      <c r="AY175" s="264" t="s">
        <v>144</v>
      </c>
    </row>
    <row r="176" spans="1:65" s="2" customFormat="1" ht="14.4" customHeight="1">
      <c r="A176" s="40"/>
      <c r="B176" s="41"/>
      <c r="C176" s="215" t="s">
        <v>233</v>
      </c>
      <c r="D176" s="215" t="s">
        <v>146</v>
      </c>
      <c r="E176" s="216" t="s">
        <v>1596</v>
      </c>
      <c r="F176" s="217" t="s">
        <v>1597</v>
      </c>
      <c r="G176" s="218" t="s">
        <v>161</v>
      </c>
      <c r="H176" s="219">
        <v>4</v>
      </c>
      <c r="I176" s="220"/>
      <c r="J176" s="221">
        <f>ROUND(I176*H176,2)</f>
        <v>0</v>
      </c>
      <c r="K176" s="217" t="s">
        <v>150</v>
      </c>
      <c r="L176" s="46"/>
      <c r="M176" s="222" t="s">
        <v>19</v>
      </c>
      <c r="N176" s="223" t="s">
        <v>43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151</v>
      </c>
      <c r="AT176" s="226" t="s">
        <v>146</v>
      </c>
      <c r="AU176" s="226" t="s">
        <v>81</v>
      </c>
      <c r="AY176" s="19" t="s">
        <v>144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79</v>
      </c>
      <c r="BK176" s="227">
        <f>ROUND(I176*H176,2)</f>
        <v>0</v>
      </c>
      <c r="BL176" s="19" t="s">
        <v>151</v>
      </c>
      <c r="BM176" s="226" t="s">
        <v>1689</v>
      </c>
    </row>
    <row r="177" spans="1:47" s="2" customFormat="1" ht="12">
      <c r="A177" s="40"/>
      <c r="B177" s="41"/>
      <c r="C177" s="42"/>
      <c r="D177" s="228" t="s">
        <v>153</v>
      </c>
      <c r="E177" s="42"/>
      <c r="F177" s="229" t="s">
        <v>1599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153</v>
      </c>
      <c r="AU177" s="19" t="s">
        <v>81</v>
      </c>
    </row>
    <row r="178" spans="1:51" s="13" customFormat="1" ht="12">
      <c r="A178" s="13"/>
      <c r="B178" s="233"/>
      <c r="C178" s="234"/>
      <c r="D178" s="228" t="s">
        <v>155</v>
      </c>
      <c r="E178" s="235" t="s">
        <v>19</v>
      </c>
      <c r="F178" s="236" t="s">
        <v>1323</v>
      </c>
      <c r="G178" s="234"/>
      <c r="H178" s="235" t="s">
        <v>19</v>
      </c>
      <c r="I178" s="237"/>
      <c r="J178" s="234"/>
      <c r="K178" s="234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155</v>
      </c>
      <c r="AU178" s="242" t="s">
        <v>81</v>
      </c>
      <c r="AV178" s="13" t="s">
        <v>79</v>
      </c>
      <c r="AW178" s="13" t="s">
        <v>34</v>
      </c>
      <c r="AX178" s="13" t="s">
        <v>72</v>
      </c>
      <c r="AY178" s="242" t="s">
        <v>144</v>
      </c>
    </row>
    <row r="179" spans="1:51" s="13" customFormat="1" ht="12">
      <c r="A179" s="13"/>
      <c r="B179" s="233"/>
      <c r="C179" s="234"/>
      <c r="D179" s="228" t="s">
        <v>155</v>
      </c>
      <c r="E179" s="235" t="s">
        <v>19</v>
      </c>
      <c r="F179" s="236" t="s">
        <v>1600</v>
      </c>
      <c r="G179" s="234"/>
      <c r="H179" s="235" t="s">
        <v>19</v>
      </c>
      <c r="I179" s="237"/>
      <c r="J179" s="234"/>
      <c r="K179" s="234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155</v>
      </c>
      <c r="AU179" s="242" t="s">
        <v>81</v>
      </c>
      <c r="AV179" s="13" t="s">
        <v>79</v>
      </c>
      <c r="AW179" s="13" t="s">
        <v>34</v>
      </c>
      <c r="AX179" s="13" t="s">
        <v>72</v>
      </c>
      <c r="AY179" s="242" t="s">
        <v>144</v>
      </c>
    </row>
    <row r="180" spans="1:51" s="14" customFormat="1" ht="12">
      <c r="A180" s="14"/>
      <c r="B180" s="243"/>
      <c r="C180" s="244"/>
      <c r="D180" s="228" t="s">
        <v>155</v>
      </c>
      <c r="E180" s="245" t="s">
        <v>19</v>
      </c>
      <c r="F180" s="246" t="s">
        <v>151</v>
      </c>
      <c r="G180" s="244"/>
      <c r="H180" s="247">
        <v>4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155</v>
      </c>
      <c r="AU180" s="253" t="s">
        <v>81</v>
      </c>
      <c r="AV180" s="14" t="s">
        <v>81</v>
      </c>
      <c r="AW180" s="14" t="s">
        <v>34</v>
      </c>
      <c r="AX180" s="14" t="s">
        <v>72</v>
      </c>
      <c r="AY180" s="253" t="s">
        <v>144</v>
      </c>
    </row>
    <row r="181" spans="1:51" s="15" customFormat="1" ht="12">
      <c r="A181" s="15"/>
      <c r="B181" s="254"/>
      <c r="C181" s="255"/>
      <c r="D181" s="228" t="s">
        <v>155</v>
      </c>
      <c r="E181" s="256" t="s">
        <v>19</v>
      </c>
      <c r="F181" s="257" t="s">
        <v>158</v>
      </c>
      <c r="G181" s="255"/>
      <c r="H181" s="258">
        <v>4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155</v>
      </c>
      <c r="AU181" s="264" t="s">
        <v>81</v>
      </c>
      <c r="AV181" s="15" t="s">
        <v>151</v>
      </c>
      <c r="AW181" s="15" t="s">
        <v>34</v>
      </c>
      <c r="AX181" s="15" t="s">
        <v>79</v>
      </c>
      <c r="AY181" s="264" t="s">
        <v>144</v>
      </c>
    </row>
    <row r="182" spans="1:65" s="2" customFormat="1" ht="14.4" customHeight="1">
      <c r="A182" s="40"/>
      <c r="B182" s="41"/>
      <c r="C182" s="215" t="s">
        <v>242</v>
      </c>
      <c r="D182" s="215" t="s">
        <v>146</v>
      </c>
      <c r="E182" s="216" t="s">
        <v>1601</v>
      </c>
      <c r="F182" s="217" t="s">
        <v>1602</v>
      </c>
      <c r="G182" s="218" t="s">
        <v>161</v>
      </c>
      <c r="H182" s="219">
        <v>3</v>
      </c>
      <c r="I182" s="220"/>
      <c r="J182" s="221">
        <f>ROUND(I182*H182,2)</f>
        <v>0</v>
      </c>
      <c r="K182" s="217" t="s">
        <v>150</v>
      </c>
      <c r="L182" s="46"/>
      <c r="M182" s="222" t="s">
        <v>19</v>
      </c>
      <c r="N182" s="223" t="s">
        <v>43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151</v>
      </c>
      <c r="AT182" s="226" t="s">
        <v>146</v>
      </c>
      <c r="AU182" s="226" t="s">
        <v>81</v>
      </c>
      <c r="AY182" s="19" t="s">
        <v>144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79</v>
      </c>
      <c r="BK182" s="227">
        <f>ROUND(I182*H182,2)</f>
        <v>0</v>
      </c>
      <c r="BL182" s="19" t="s">
        <v>151</v>
      </c>
      <c r="BM182" s="226" t="s">
        <v>1690</v>
      </c>
    </row>
    <row r="183" spans="1:47" s="2" customFormat="1" ht="12">
      <c r="A183" s="40"/>
      <c r="B183" s="41"/>
      <c r="C183" s="42"/>
      <c r="D183" s="228" t="s">
        <v>153</v>
      </c>
      <c r="E183" s="42"/>
      <c r="F183" s="229" t="s">
        <v>1604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153</v>
      </c>
      <c r="AU183" s="19" t="s">
        <v>81</v>
      </c>
    </row>
    <row r="184" spans="1:51" s="13" customFormat="1" ht="12">
      <c r="A184" s="13"/>
      <c r="B184" s="233"/>
      <c r="C184" s="234"/>
      <c r="D184" s="228" t="s">
        <v>155</v>
      </c>
      <c r="E184" s="235" t="s">
        <v>19</v>
      </c>
      <c r="F184" s="236" t="s">
        <v>1323</v>
      </c>
      <c r="G184" s="234"/>
      <c r="H184" s="235" t="s">
        <v>19</v>
      </c>
      <c r="I184" s="237"/>
      <c r="J184" s="234"/>
      <c r="K184" s="234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155</v>
      </c>
      <c r="AU184" s="242" t="s">
        <v>81</v>
      </c>
      <c r="AV184" s="13" t="s">
        <v>79</v>
      </c>
      <c r="AW184" s="13" t="s">
        <v>34</v>
      </c>
      <c r="AX184" s="13" t="s">
        <v>72</v>
      </c>
      <c r="AY184" s="242" t="s">
        <v>144</v>
      </c>
    </row>
    <row r="185" spans="1:51" s="13" customFormat="1" ht="12">
      <c r="A185" s="13"/>
      <c r="B185" s="233"/>
      <c r="C185" s="234"/>
      <c r="D185" s="228" t="s">
        <v>155</v>
      </c>
      <c r="E185" s="235" t="s">
        <v>19</v>
      </c>
      <c r="F185" s="236" t="s">
        <v>1605</v>
      </c>
      <c r="G185" s="234"/>
      <c r="H185" s="235" t="s">
        <v>19</v>
      </c>
      <c r="I185" s="237"/>
      <c r="J185" s="234"/>
      <c r="K185" s="234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155</v>
      </c>
      <c r="AU185" s="242" t="s">
        <v>81</v>
      </c>
      <c r="AV185" s="13" t="s">
        <v>79</v>
      </c>
      <c r="AW185" s="13" t="s">
        <v>34</v>
      </c>
      <c r="AX185" s="13" t="s">
        <v>72</v>
      </c>
      <c r="AY185" s="242" t="s">
        <v>144</v>
      </c>
    </row>
    <row r="186" spans="1:51" s="14" customFormat="1" ht="12">
      <c r="A186" s="14"/>
      <c r="B186" s="243"/>
      <c r="C186" s="244"/>
      <c r="D186" s="228" t="s">
        <v>155</v>
      </c>
      <c r="E186" s="245" t="s">
        <v>19</v>
      </c>
      <c r="F186" s="246" t="s">
        <v>88</v>
      </c>
      <c r="G186" s="244"/>
      <c r="H186" s="247">
        <v>3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155</v>
      </c>
      <c r="AU186" s="253" t="s">
        <v>81</v>
      </c>
      <c r="AV186" s="14" t="s">
        <v>81</v>
      </c>
      <c r="AW186" s="14" t="s">
        <v>34</v>
      </c>
      <c r="AX186" s="14" t="s">
        <v>72</v>
      </c>
      <c r="AY186" s="253" t="s">
        <v>144</v>
      </c>
    </row>
    <row r="187" spans="1:51" s="15" customFormat="1" ht="12">
      <c r="A187" s="15"/>
      <c r="B187" s="254"/>
      <c r="C187" s="255"/>
      <c r="D187" s="228" t="s">
        <v>155</v>
      </c>
      <c r="E187" s="256" t="s">
        <v>19</v>
      </c>
      <c r="F187" s="257" t="s">
        <v>158</v>
      </c>
      <c r="G187" s="255"/>
      <c r="H187" s="258">
        <v>3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155</v>
      </c>
      <c r="AU187" s="264" t="s">
        <v>81</v>
      </c>
      <c r="AV187" s="15" t="s">
        <v>151</v>
      </c>
      <c r="AW187" s="15" t="s">
        <v>34</v>
      </c>
      <c r="AX187" s="15" t="s">
        <v>79</v>
      </c>
      <c r="AY187" s="264" t="s">
        <v>144</v>
      </c>
    </row>
    <row r="188" spans="1:65" s="2" customFormat="1" ht="14.4" customHeight="1">
      <c r="A188" s="40"/>
      <c r="B188" s="41"/>
      <c r="C188" s="215" t="s">
        <v>269</v>
      </c>
      <c r="D188" s="215" t="s">
        <v>146</v>
      </c>
      <c r="E188" s="216" t="s">
        <v>1463</v>
      </c>
      <c r="F188" s="217" t="s">
        <v>1464</v>
      </c>
      <c r="G188" s="218" t="s">
        <v>149</v>
      </c>
      <c r="H188" s="219">
        <v>3.297</v>
      </c>
      <c r="I188" s="220"/>
      <c r="J188" s="221">
        <f>ROUND(I188*H188,2)</f>
        <v>0</v>
      </c>
      <c r="K188" s="217" t="s">
        <v>150</v>
      </c>
      <c r="L188" s="46"/>
      <c r="M188" s="222" t="s">
        <v>19</v>
      </c>
      <c r="N188" s="223" t="s">
        <v>43</v>
      </c>
      <c r="O188" s="86"/>
      <c r="P188" s="224">
        <f>O188*H188</f>
        <v>0</v>
      </c>
      <c r="Q188" s="224">
        <v>0.00036</v>
      </c>
      <c r="R188" s="224">
        <f>Q188*H188</f>
        <v>0.0011869200000000002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151</v>
      </c>
      <c r="AT188" s="226" t="s">
        <v>146</v>
      </c>
      <c r="AU188" s="226" t="s">
        <v>81</v>
      </c>
      <c r="AY188" s="19" t="s">
        <v>144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79</v>
      </c>
      <c r="BK188" s="227">
        <f>ROUND(I188*H188,2)</f>
        <v>0</v>
      </c>
      <c r="BL188" s="19" t="s">
        <v>151</v>
      </c>
      <c r="BM188" s="226" t="s">
        <v>1691</v>
      </c>
    </row>
    <row r="189" spans="1:47" s="2" customFormat="1" ht="12">
      <c r="A189" s="40"/>
      <c r="B189" s="41"/>
      <c r="C189" s="42"/>
      <c r="D189" s="228" t="s">
        <v>153</v>
      </c>
      <c r="E189" s="42"/>
      <c r="F189" s="229" t="s">
        <v>1466</v>
      </c>
      <c r="G189" s="42"/>
      <c r="H189" s="42"/>
      <c r="I189" s="230"/>
      <c r="J189" s="42"/>
      <c r="K189" s="42"/>
      <c r="L189" s="46"/>
      <c r="M189" s="231"/>
      <c r="N189" s="23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153</v>
      </c>
      <c r="AU189" s="19" t="s">
        <v>81</v>
      </c>
    </row>
    <row r="190" spans="1:51" s="13" customFormat="1" ht="12">
      <c r="A190" s="13"/>
      <c r="B190" s="233"/>
      <c r="C190" s="234"/>
      <c r="D190" s="228" t="s">
        <v>155</v>
      </c>
      <c r="E190" s="235" t="s">
        <v>19</v>
      </c>
      <c r="F190" s="236" t="s">
        <v>1323</v>
      </c>
      <c r="G190" s="234"/>
      <c r="H190" s="235" t="s">
        <v>19</v>
      </c>
      <c r="I190" s="237"/>
      <c r="J190" s="234"/>
      <c r="K190" s="234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155</v>
      </c>
      <c r="AU190" s="242" t="s">
        <v>81</v>
      </c>
      <c r="AV190" s="13" t="s">
        <v>79</v>
      </c>
      <c r="AW190" s="13" t="s">
        <v>34</v>
      </c>
      <c r="AX190" s="13" t="s">
        <v>72</v>
      </c>
      <c r="AY190" s="242" t="s">
        <v>144</v>
      </c>
    </row>
    <row r="191" spans="1:51" s="13" customFormat="1" ht="12">
      <c r="A191" s="13"/>
      <c r="B191" s="233"/>
      <c r="C191" s="234"/>
      <c r="D191" s="228" t="s">
        <v>155</v>
      </c>
      <c r="E191" s="235" t="s">
        <v>19</v>
      </c>
      <c r="F191" s="236" t="s">
        <v>1467</v>
      </c>
      <c r="G191" s="234"/>
      <c r="H191" s="235" t="s">
        <v>19</v>
      </c>
      <c r="I191" s="237"/>
      <c r="J191" s="234"/>
      <c r="K191" s="234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155</v>
      </c>
      <c r="AU191" s="242" t="s">
        <v>81</v>
      </c>
      <c r="AV191" s="13" t="s">
        <v>79</v>
      </c>
      <c r="AW191" s="13" t="s">
        <v>34</v>
      </c>
      <c r="AX191" s="13" t="s">
        <v>72</v>
      </c>
      <c r="AY191" s="242" t="s">
        <v>144</v>
      </c>
    </row>
    <row r="192" spans="1:51" s="13" customFormat="1" ht="12">
      <c r="A192" s="13"/>
      <c r="B192" s="233"/>
      <c r="C192" s="234"/>
      <c r="D192" s="228" t="s">
        <v>155</v>
      </c>
      <c r="E192" s="235" t="s">
        <v>19</v>
      </c>
      <c r="F192" s="236" t="s">
        <v>1607</v>
      </c>
      <c r="G192" s="234"/>
      <c r="H192" s="235" t="s">
        <v>19</v>
      </c>
      <c r="I192" s="237"/>
      <c r="J192" s="234"/>
      <c r="K192" s="234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155</v>
      </c>
      <c r="AU192" s="242" t="s">
        <v>81</v>
      </c>
      <c r="AV192" s="13" t="s">
        <v>79</v>
      </c>
      <c r="AW192" s="13" t="s">
        <v>34</v>
      </c>
      <c r="AX192" s="13" t="s">
        <v>72</v>
      </c>
      <c r="AY192" s="242" t="s">
        <v>144</v>
      </c>
    </row>
    <row r="193" spans="1:51" s="14" customFormat="1" ht="12">
      <c r="A193" s="14"/>
      <c r="B193" s="243"/>
      <c r="C193" s="244"/>
      <c r="D193" s="228" t="s">
        <v>155</v>
      </c>
      <c r="E193" s="245" t="s">
        <v>19</v>
      </c>
      <c r="F193" s="246" t="s">
        <v>1692</v>
      </c>
      <c r="G193" s="244"/>
      <c r="H193" s="247">
        <v>3.297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155</v>
      </c>
      <c r="AU193" s="253" t="s">
        <v>81</v>
      </c>
      <c r="AV193" s="14" t="s">
        <v>81</v>
      </c>
      <c r="AW193" s="14" t="s">
        <v>34</v>
      </c>
      <c r="AX193" s="14" t="s">
        <v>72</v>
      </c>
      <c r="AY193" s="253" t="s">
        <v>144</v>
      </c>
    </row>
    <row r="194" spans="1:51" s="15" customFormat="1" ht="12">
      <c r="A194" s="15"/>
      <c r="B194" s="254"/>
      <c r="C194" s="255"/>
      <c r="D194" s="228" t="s">
        <v>155</v>
      </c>
      <c r="E194" s="256" t="s">
        <v>19</v>
      </c>
      <c r="F194" s="257" t="s">
        <v>158</v>
      </c>
      <c r="G194" s="255"/>
      <c r="H194" s="258">
        <v>3.297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4" t="s">
        <v>155</v>
      </c>
      <c r="AU194" s="264" t="s">
        <v>81</v>
      </c>
      <c r="AV194" s="15" t="s">
        <v>151</v>
      </c>
      <c r="AW194" s="15" t="s">
        <v>34</v>
      </c>
      <c r="AX194" s="15" t="s">
        <v>79</v>
      </c>
      <c r="AY194" s="264" t="s">
        <v>144</v>
      </c>
    </row>
    <row r="195" spans="1:65" s="2" customFormat="1" ht="14.4" customHeight="1">
      <c r="A195" s="40"/>
      <c r="B195" s="41"/>
      <c r="C195" s="215" t="s">
        <v>8</v>
      </c>
      <c r="D195" s="215" t="s">
        <v>146</v>
      </c>
      <c r="E195" s="216" t="s">
        <v>1609</v>
      </c>
      <c r="F195" s="217" t="s">
        <v>1610</v>
      </c>
      <c r="G195" s="218" t="s">
        <v>161</v>
      </c>
      <c r="H195" s="219">
        <v>131</v>
      </c>
      <c r="I195" s="220"/>
      <c r="J195" s="221">
        <f>ROUND(I195*H195,2)</f>
        <v>0</v>
      </c>
      <c r="K195" s="217" t="s">
        <v>150</v>
      </c>
      <c r="L195" s="46"/>
      <c r="M195" s="222" t="s">
        <v>19</v>
      </c>
      <c r="N195" s="223" t="s">
        <v>43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151</v>
      </c>
      <c r="AT195" s="226" t="s">
        <v>146</v>
      </c>
      <c r="AU195" s="226" t="s">
        <v>81</v>
      </c>
      <c r="AY195" s="19" t="s">
        <v>144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79</v>
      </c>
      <c r="BK195" s="227">
        <f>ROUND(I195*H195,2)</f>
        <v>0</v>
      </c>
      <c r="BL195" s="19" t="s">
        <v>151</v>
      </c>
      <c r="BM195" s="226" t="s">
        <v>1693</v>
      </c>
    </row>
    <row r="196" spans="1:47" s="2" customFormat="1" ht="12">
      <c r="A196" s="40"/>
      <c r="B196" s="41"/>
      <c r="C196" s="42"/>
      <c r="D196" s="228" t="s">
        <v>153</v>
      </c>
      <c r="E196" s="42"/>
      <c r="F196" s="229" t="s">
        <v>1612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153</v>
      </c>
      <c r="AU196" s="19" t="s">
        <v>81</v>
      </c>
    </row>
    <row r="197" spans="1:51" s="13" customFormat="1" ht="12">
      <c r="A197" s="13"/>
      <c r="B197" s="233"/>
      <c r="C197" s="234"/>
      <c r="D197" s="228" t="s">
        <v>155</v>
      </c>
      <c r="E197" s="235" t="s">
        <v>19</v>
      </c>
      <c r="F197" s="236" t="s">
        <v>1323</v>
      </c>
      <c r="G197" s="234"/>
      <c r="H197" s="235" t="s">
        <v>19</v>
      </c>
      <c r="I197" s="237"/>
      <c r="J197" s="234"/>
      <c r="K197" s="234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155</v>
      </c>
      <c r="AU197" s="242" t="s">
        <v>81</v>
      </c>
      <c r="AV197" s="13" t="s">
        <v>79</v>
      </c>
      <c r="AW197" s="13" t="s">
        <v>34</v>
      </c>
      <c r="AX197" s="13" t="s">
        <v>72</v>
      </c>
      <c r="AY197" s="242" t="s">
        <v>144</v>
      </c>
    </row>
    <row r="198" spans="1:51" s="13" customFormat="1" ht="12">
      <c r="A198" s="13"/>
      <c r="B198" s="233"/>
      <c r="C198" s="234"/>
      <c r="D198" s="228" t="s">
        <v>155</v>
      </c>
      <c r="E198" s="235" t="s">
        <v>19</v>
      </c>
      <c r="F198" s="236" t="s">
        <v>1572</v>
      </c>
      <c r="G198" s="234"/>
      <c r="H198" s="235" t="s">
        <v>19</v>
      </c>
      <c r="I198" s="237"/>
      <c r="J198" s="234"/>
      <c r="K198" s="234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155</v>
      </c>
      <c r="AU198" s="242" t="s">
        <v>81</v>
      </c>
      <c r="AV198" s="13" t="s">
        <v>79</v>
      </c>
      <c r="AW198" s="13" t="s">
        <v>34</v>
      </c>
      <c r="AX198" s="13" t="s">
        <v>72</v>
      </c>
      <c r="AY198" s="242" t="s">
        <v>144</v>
      </c>
    </row>
    <row r="199" spans="1:51" s="14" customFormat="1" ht="12">
      <c r="A199" s="14"/>
      <c r="B199" s="243"/>
      <c r="C199" s="244"/>
      <c r="D199" s="228" t="s">
        <v>155</v>
      </c>
      <c r="E199" s="245" t="s">
        <v>19</v>
      </c>
      <c r="F199" s="246" t="s">
        <v>1694</v>
      </c>
      <c r="G199" s="244"/>
      <c r="H199" s="247">
        <v>131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155</v>
      </c>
      <c r="AU199" s="253" t="s">
        <v>81</v>
      </c>
      <c r="AV199" s="14" t="s">
        <v>81</v>
      </c>
      <c r="AW199" s="14" t="s">
        <v>34</v>
      </c>
      <c r="AX199" s="14" t="s">
        <v>72</v>
      </c>
      <c r="AY199" s="253" t="s">
        <v>144</v>
      </c>
    </row>
    <row r="200" spans="1:51" s="15" customFormat="1" ht="12">
      <c r="A200" s="15"/>
      <c r="B200" s="254"/>
      <c r="C200" s="255"/>
      <c r="D200" s="228" t="s">
        <v>155</v>
      </c>
      <c r="E200" s="256" t="s">
        <v>19</v>
      </c>
      <c r="F200" s="257" t="s">
        <v>158</v>
      </c>
      <c r="G200" s="255"/>
      <c r="H200" s="258">
        <v>131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4" t="s">
        <v>155</v>
      </c>
      <c r="AU200" s="264" t="s">
        <v>81</v>
      </c>
      <c r="AV200" s="15" t="s">
        <v>151</v>
      </c>
      <c r="AW200" s="15" t="s">
        <v>34</v>
      </c>
      <c r="AX200" s="15" t="s">
        <v>79</v>
      </c>
      <c r="AY200" s="264" t="s">
        <v>144</v>
      </c>
    </row>
    <row r="201" spans="1:65" s="2" customFormat="1" ht="14.4" customHeight="1">
      <c r="A201" s="40"/>
      <c r="B201" s="41"/>
      <c r="C201" s="215" t="s">
        <v>282</v>
      </c>
      <c r="D201" s="215" t="s">
        <v>146</v>
      </c>
      <c r="E201" s="216" t="s">
        <v>1615</v>
      </c>
      <c r="F201" s="217" t="s">
        <v>1616</v>
      </c>
      <c r="G201" s="218" t="s">
        <v>161</v>
      </c>
      <c r="H201" s="219">
        <v>13.1</v>
      </c>
      <c r="I201" s="220"/>
      <c r="J201" s="221">
        <f>ROUND(I201*H201,2)</f>
        <v>0</v>
      </c>
      <c r="K201" s="217" t="s">
        <v>150</v>
      </c>
      <c r="L201" s="46"/>
      <c r="M201" s="222" t="s">
        <v>19</v>
      </c>
      <c r="N201" s="223" t="s">
        <v>43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151</v>
      </c>
      <c r="AT201" s="226" t="s">
        <v>146</v>
      </c>
      <c r="AU201" s="226" t="s">
        <v>81</v>
      </c>
      <c r="AY201" s="19" t="s">
        <v>144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79</v>
      </c>
      <c r="BK201" s="227">
        <f>ROUND(I201*H201,2)</f>
        <v>0</v>
      </c>
      <c r="BL201" s="19" t="s">
        <v>151</v>
      </c>
      <c r="BM201" s="226" t="s">
        <v>1695</v>
      </c>
    </row>
    <row r="202" spans="1:47" s="2" customFormat="1" ht="12">
      <c r="A202" s="40"/>
      <c r="B202" s="41"/>
      <c r="C202" s="42"/>
      <c r="D202" s="228" t="s">
        <v>153</v>
      </c>
      <c r="E202" s="42"/>
      <c r="F202" s="229" t="s">
        <v>1618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153</v>
      </c>
      <c r="AU202" s="19" t="s">
        <v>81</v>
      </c>
    </row>
    <row r="203" spans="1:51" s="13" customFormat="1" ht="12">
      <c r="A203" s="13"/>
      <c r="B203" s="233"/>
      <c r="C203" s="234"/>
      <c r="D203" s="228" t="s">
        <v>155</v>
      </c>
      <c r="E203" s="235" t="s">
        <v>19</v>
      </c>
      <c r="F203" s="236" t="s">
        <v>1323</v>
      </c>
      <c r="G203" s="234"/>
      <c r="H203" s="235" t="s">
        <v>19</v>
      </c>
      <c r="I203" s="237"/>
      <c r="J203" s="234"/>
      <c r="K203" s="234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155</v>
      </c>
      <c r="AU203" s="242" t="s">
        <v>81</v>
      </c>
      <c r="AV203" s="13" t="s">
        <v>79</v>
      </c>
      <c r="AW203" s="13" t="s">
        <v>34</v>
      </c>
      <c r="AX203" s="13" t="s">
        <v>72</v>
      </c>
      <c r="AY203" s="242" t="s">
        <v>144</v>
      </c>
    </row>
    <row r="204" spans="1:51" s="13" customFormat="1" ht="12">
      <c r="A204" s="13"/>
      <c r="B204" s="233"/>
      <c r="C204" s="234"/>
      <c r="D204" s="228" t="s">
        <v>155</v>
      </c>
      <c r="E204" s="235" t="s">
        <v>19</v>
      </c>
      <c r="F204" s="236" t="s">
        <v>1619</v>
      </c>
      <c r="G204" s="234"/>
      <c r="H204" s="235" t="s">
        <v>19</v>
      </c>
      <c r="I204" s="237"/>
      <c r="J204" s="234"/>
      <c r="K204" s="234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155</v>
      </c>
      <c r="AU204" s="242" t="s">
        <v>81</v>
      </c>
      <c r="AV204" s="13" t="s">
        <v>79</v>
      </c>
      <c r="AW204" s="13" t="s">
        <v>34</v>
      </c>
      <c r="AX204" s="13" t="s">
        <v>72</v>
      </c>
      <c r="AY204" s="242" t="s">
        <v>144</v>
      </c>
    </row>
    <row r="205" spans="1:51" s="14" customFormat="1" ht="12">
      <c r="A205" s="14"/>
      <c r="B205" s="243"/>
      <c r="C205" s="244"/>
      <c r="D205" s="228" t="s">
        <v>155</v>
      </c>
      <c r="E205" s="245" t="s">
        <v>19</v>
      </c>
      <c r="F205" s="246" t="s">
        <v>1696</v>
      </c>
      <c r="G205" s="244"/>
      <c r="H205" s="247">
        <v>13.1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155</v>
      </c>
      <c r="AU205" s="253" t="s">
        <v>81</v>
      </c>
      <c r="AV205" s="14" t="s">
        <v>81</v>
      </c>
      <c r="AW205" s="14" t="s">
        <v>34</v>
      </c>
      <c r="AX205" s="14" t="s">
        <v>72</v>
      </c>
      <c r="AY205" s="253" t="s">
        <v>144</v>
      </c>
    </row>
    <row r="206" spans="1:51" s="15" customFormat="1" ht="12">
      <c r="A206" s="15"/>
      <c r="B206" s="254"/>
      <c r="C206" s="255"/>
      <c r="D206" s="228" t="s">
        <v>155</v>
      </c>
      <c r="E206" s="256" t="s">
        <v>19</v>
      </c>
      <c r="F206" s="257" t="s">
        <v>158</v>
      </c>
      <c r="G206" s="255"/>
      <c r="H206" s="258">
        <v>13.1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4" t="s">
        <v>155</v>
      </c>
      <c r="AU206" s="264" t="s">
        <v>81</v>
      </c>
      <c r="AV206" s="15" t="s">
        <v>151</v>
      </c>
      <c r="AW206" s="15" t="s">
        <v>34</v>
      </c>
      <c r="AX206" s="15" t="s">
        <v>79</v>
      </c>
      <c r="AY206" s="264" t="s">
        <v>144</v>
      </c>
    </row>
    <row r="207" spans="1:65" s="2" customFormat="1" ht="14.4" customHeight="1">
      <c r="A207" s="40"/>
      <c r="B207" s="41"/>
      <c r="C207" s="215" t="s">
        <v>289</v>
      </c>
      <c r="D207" s="215" t="s">
        <v>146</v>
      </c>
      <c r="E207" s="216" t="s">
        <v>1697</v>
      </c>
      <c r="F207" s="217" t="s">
        <v>1698</v>
      </c>
      <c r="G207" s="218" t="s">
        <v>161</v>
      </c>
      <c r="H207" s="219">
        <v>131</v>
      </c>
      <c r="I207" s="220"/>
      <c r="J207" s="221">
        <f>ROUND(I207*H207,2)</f>
        <v>0</v>
      </c>
      <c r="K207" s="217" t="s">
        <v>150</v>
      </c>
      <c r="L207" s="46"/>
      <c r="M207" s="222" t="s">
        <v>19</v>
      </c>
      <c r="N207" s="223" t="s">
        <v>43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151</v>
      </c>
      <c r="AT207" s="226" t="s">
        <v>146</v>
      </c>
      <c r="AU207" s="226" t="s">
        <v>81</v>
      </c>
      <c r="AY207" s="19" t="s">
        <v>144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79</v>
      </c>
      <c r="BK207" s="227">
        <f>ROUND(I207*H207,2)</f>
        <v>0</v>
      </c>
      <c r="BL207" s="19" t="s">
        <v>151</v>
      </c>
      <c r="BM207" s="226" t="s">
        <v>1699</v>
      </c>
    </row>
    <row r="208" spans="1:47" s="2" customFormat="1" ht="12">
      <c r="A208" s="40"/>
      <c r="B208" s="41"/>
      <c r="C208" s="42"/>
      <c r="D208" s="228" t="s">
        <v>153</v>
      </c>
      <c r="E208" s="42"/>
      <c r="F208" s="229" t="s">
        <v>1700</v>
      </c>
      <c r="G208" s="42"/>
      <c r="H208" s="42"/>
      <c r="I208" s="230"/>
      <c r="J208" s="42"/>
      <c r="K208" s="42"/>
      <c r="L208" s="46"/>
      <c r="M208" s="231"/>
      <c r="N208" s="232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153</v>
      </c>
      <c r="AU208" s="19" t="s">
        <v>81</v>
      </c>
    </row>
    <row r="209" spans="1:51" s="13" customFormat="1" ht="12">
      <c r="A209" s="13"/>
      <c r="B209" s="233"/>
      <c r="C209" s="234"/>
      <c r="D209" s="228" t="s">
        <v>155</v>
      </c>
      <c r="E209" s="235" t="s">
        <v>19</v>
      </c>
      <c r="F209" s="236" t="s">
        <v>1323</v>
      </c>
      <c r="G209" s="234"/>
      <c r="H209" s="235" t="s">
        <v>19</v>
      </c>
      <c r="I209" s="237"/>
      <c r="J209" s="234"/>
      <c r="K209" s="234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155</v>
      </c>
      <c r="AU209" s="242" t="s">
        <v>81</v>
      </c>
      <c r="AV209" s="13" t="s">
        <v>79</v>
      </c>
      <c r="AW209" s="13" t="s">
        <v>34</v>
      </c>
      <c r="AX209" s="13" t="s">
        <v>72</v>
      </c>
      <c r="AY209" s="242" t="s">
        <v>144</v>
      </c>
    </row>
    <row r="210" spans="1:51" s="13" customFormat="1" ht="12">
      <c r="A210" s="13"/>
      <c r="B210" s="233"/>
      <c r="C210" s="234"/>
      <c r="D210" s="228" t="s">
        <v>155</v>
      </c>
      <c r="E210" s="235" t="s">
        <v>19</v>
      </c>
      <c r="F210" s="236" t="s">
        <v>1701</v>
      </c>
      <c r="G210" s="234"/>
      <c r="H210" s="235" t="s">
        <v>19</v>
      </c>
      <c r="I210" s="237"/>
      <c r="J210" s="234"/>
      <c r="K210" s="234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155</v>
      </c>
      <c r="AU210" s="242" t="s">
        <v>81</v>
      </c>
      <c r="AV210" s="13" t="s">
        <v>79</v>
      </c>
      <c r="AW210" s="13" t="s">
        <v>34</v>
      </c>
      <c r="AX210" s="13" t="s">
        <v>72</v>
      </c>
      <c r="AY210" s="242" t="s">
        <v>144</v>
      </c>
    </row>
    <row r="211" spans="1:51" s="14" customFormat="1" ht="12">
      <c r="A211" s="14"/>
      <c r="B211" s="243"/>
      <c r="C211" s="244"/>
      <c r="D211" s="228" t="s">
        <v>155</v>
      </c>
      <c r="E211" s="245" t="s">
        <v>19</v>
      </c>
      <c r="F211" s="246" t="s">
        <v>1474</v>
      </c>
      <c r="G211" s="244"/>
      <c r="H211" s="247">
        <v>131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155</v>
      </c>
      <c r="AU211" s="253" t="s">
        <v>81</v>
      </c>
      <c r="AV211" s="14" t="s">
        <v>81</v>
      </c>
      <c r="AW211" s="14" t="s">
        <v>34</v>
      </c>
      <c r="AX211" s="14" t="s">
        <v>72</v>
      </c>
      <c r="AY211" s="253" t="s">
        <v>144</v>
      </c>
    </row>
    <row r="212" spans="1:51" s="15" customFormat="1" ht="12">
      <c r="A212" s="15"/>
      <c r="B212" s="254"/>
      <c r="C212" s="255"/>
      <c r="D212" s="228" t="s">
        <v>155</v>
      </c>
      <c r="E212" s="256" t="s">
        <v>19</v>
      </c>
      <c r="F212" s="257" t="s">
        <v>158</v>
      </c>
      <c r="G212" s="255"/>
      <c r="H212" s="258">
        <v>131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4" t="s">
        <v>155</v>
      </c>
      <c r="AU212" s="264" t="s">
        <v>81</v>
      </c>
      <c r="AV212" s="15" t="s">
        <v>151</v>
      </c>
      <c r="AW212" s="15" t="s">
        <v>34</v>
      </c>
      <c r="AX212" s="15" t="s">
        <v>79</v>
      </c>
      <c r="AY212" s="264" t="s">
        <v>144</v>
      </c>
    </row>
    <row r="213" spans="1:65" s="2" customFormat="1" ht="14.4" customHeight="1">
      <c r="A213" s="40"/>
      <c r="B213" s="41"/>
      <c r="C213" s="215" t="s">
        <v>296</v>
      </c>
      <c r="D213" s="215" t="s">
        <v>146</v>
      </c>
      <c r="E213" s="216" t="s">
        <v>1476</v>
      </c>
      <c r="F213" s="217" t="s">
        <v>1477</v>
      </c>
      <c r="G213" s="218" t="s">
        <v>161</v>
      </c>
      <c r="H213" s="219">
        <v>16</v>
      </c>
      <c r="I213" s="220"/>
      <c r="J213" s="221">
        <f>ROUND(I213*H213,2)</f>
        <v>0</v>
      </c>
      <c r="K213" s="217" t="s">
        <v>150</v>
      </c>
      <c r="L213" s="46"/>
      <c r="M213" s="222" t="s">
        <v>19</v>
      </c>
      <c r="N213" s="223" t="s">
        <v>43</v>
      </c>
      <c r="O213" s="86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151</v>
      </c>
      <c r="AT213" s="226" t="s">
        <v>146</v>
      </c>
      <c r="AU213" s="226" t="s">
        <v>81</v>
      </c>
      <c r="AY213" s="19" t="s">
        <v>144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79</v>
      </c>
      <c r="BK213" s="227">
        <f>ROUND(I213*H213,2)</f>
        <v>0</v>
      </c>
      <c r="BL213" s="19" t="s">
        <v>151</v>
      </c>
      <c r="BM213" s="226" t="s">
        <v>1702</v>
      </c>
    </row>
    <row r="214" spans="1:47" s="2" customFormat="1" ht="12">
      <c r="A214" s="40"/>
      <c r="B214" s="41"/>
      <c r="C214" s="42"/>
      <c r="D214" s="228" t="s">
        <v>153</v>
      </c>
      <c r="E214" s="42"/>
      <c r="F214" s="229" t="s">
        <v>1479</v>
      </c>
      <c r="G214" s="42"/>
      <c r="H214" s="42"/>
      <c r="I214" s="230"/>
      <c r="J214" s="42"/>
      <c r="K214" s="42"/>
      <c r="L214" s="46"/>
      <c r="M214" s="231"/>
      <c r="N214" s="23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153</v>
      </c>
      <c r="AU214" s="19" t="s">
        <v>81</v>
      </c>
    </row>
    <row r="215" spans="1:51" s="13" customFormat="1" ht="12">
      <c r="A215" s="13"/>
      <c r="B215" s="233"/>
      <c r="C215" s="234"/>
      <c r="D215" s="228" t="s">
        <v>155</v>
      </c>
      <c r="E215" s="235" t="s">
        <v>19</v>
      </c>
      <c r="F215" s="236" t="s">
        <v>1323</v>
      </c>
      <c r="G215" s="234"/>
      <c r="H215" s="235" t="s">
        <v>19</v>
      </c>
      <c r="I215" s="237"/>
      <c r="J215" s="234"/>
      <c r="K215" s="234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155</v>
      </c>
      <c r="AU215" s="242" t="s">
        <v>81</v>
      </c>
      <c r="AV215" s="13" t="s">
        <v>79</v>
      </c>
      <c r="AW215" s="13" t="s">
        <v>34</v>
      </c>
      <c r="AX215" s="13" t="s">
        <v>72</v>
      </c>
      <c r="AY215" s="242" t="s">
        <v>144</v>
      </c>
    </row>
    <row r="216" spans="1:51" s="13" customFormat="1" ht="12">
      <c r="A216" s="13"/>
      <c r="B216" s="233"/>
      <c r="C216" s="234"/>
      <c r="D216" s="228" t="s">
        <v>155</v>
      </c>
      <c r="E216" s="235" t="s">
        <v>19</v>
      </c>
      <c r="F216" s="236" t="s">
        <v>1622</v>
      </c>
      <c r="G216" s="234"/>
      <c r="H216" s="235" t="s">
        <v>19</v>
      </c>
      <c r="I216" s="237"/>
      <c r="J216" s="234"/>
      <c r="K216" s="234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155</v>
      </c>
      <c r="AU216" s="242" t="s">
        <v>81</v>
      </c>
      <c r="AV216" s="13" t="s">
        <v>79</v>
      </c>
      <c r="AW216" s="13" t="s">
        <v>34</v>
      </c>
      <c r="AX216" s="13" t="s">
        <v>72</v>
      </c>
      <c r="AY216" s="242" t="s">
        <v>144</v>
      </c>
    </row>
    <row r="217" spans="1:51" s="14" customFormat="1" ht="12">
      <c r="A217" s="14"/>
      <c r="B217" s="243"/>
      <c r="C217" s="244"/>
      <c r="D217" s="228" t="s">
        <v>155</v>
      </c>
      <c r="E217" s="245" t="s">
        <v>19</v>
      </c>
      <c r="F217" s="246" t="s">
        <v>282</v>
      </c>
      <c r="G217" s="244"/>
      <c r="H217" s="247">
        <v>16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155</v>
      </c>
      <c r="AU217" s="253" t="s">
        <v>81</v>
      </c>
      <c r="AV217" s="14" t="s">
        <v>81</v>
      </c>
      <c r="AW217" s="14" t="s">
        <v>34</v>
      </c>
      <c r="AX217" s="14" t="s">
        <v>72</v>
      </c>
      <c r="AY217" s="253" t="s">
        <v>144</v>
      </c>
    </row>
    <row r="218" spans="1:51" s="15" customFormat="1" ht="12">
      <c r="A218" s="15"/>
      <c r="B218" s="254"/>
      <c r="C218" s="255"/>
      <c r="D218" s="228" t="s">
        <v>155</v>
      </c>
      <c r="E218" s="256" t="s">
        <v>19</v>
      </c>
      <c r="F218" s="257" t="s">
        <v>158</v>
      </c>
      <c r="G218" s="255"/>
      <c r="H218" s="258">
        <v>16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4" t="s">
        <v>155</v>
      </c>
      <c r="AU218" s="264" t="s">
        <v>81</v>
      </c>
      <c r="AV218" s="15" t="s">
        <v>151</v>
      </c>
      <c r="AW218" s="15" t="s">
        <v>34</v>
      </c>
      <c r="AX218" s="15" t="s">
        <v>79</v>
      </c>
      <c r="AY218" s="264" t="s">
        <v>144</v>
      </c>
    </row>
    <row r="219" spans="1:65" s="2" customFormat="1" ht="14.4" customHeight="1">
      <c r="A219" s="40"/>
      <c r="B219" s="41"/>
      <c r="C219" s="215" t="s">
        <v>307</v>
      </c>
      <c r="D219" s="215" t="s">
        <v>146</v>
      </c>
      <c r="E219" s="216" t="s">
        <v>1480</v>
      </c>
      <c r="F219" s="217" t="s">
        <v>1481</v>
      </c>
      <c r="G219" s="218" t="s">
        <v>161</v>
      </c>
      <c r="H219" s="219">
        <v>20.1</v>
      </c>
      <c r="I219" s="220"/>
      <c r="J219" s="221">
        <f>ROUND(I219*H219,2)</f>
        <v>0</v>
      </c>
      <c r="K219" s="217" t="s">
        <v>19</v>
      </c>
      <c r="L219" s="46"/>
      <c r="M219" s="222" t="s">
        <v>19</v>
      </c>
      <c r="N219" s="223" t="s">
        <v>43</v>
      </c>
      <c r="O219" s="86"/>
      <c r="P219" s="224">
        <f>O219*H219</f>
        <v>0</v>
      </c>
      <c r="Q219" s="224">
        <v>0.00208</v>
      </c>
      <c r="R219" s="224">
        <f>Q219*H219</f>
        <v>0.041808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151</v>
      </c>
      <c r="AT219" s="226" t="s">
        <v>146</v>
      </c>
      <c r="AU219" s="226" t="s">
        <v>81</v>
      </c>
      <c r="AY219" s="19" t="s">
        <v>144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79</v>
      </c>
      <c r="BK219" s="227">
        <f>ROUND(I219*H219,2)</f>
        <v>0</v>
      </c>
      <c r="BL219" s="19" t="s">
        <v>151</v>
      </c>
      <c r="BM219" s="226" t="s">
        <v>1703</v>
      </c>
    </row>
    <row r="220" spans="1:47" s="2" customFormat="1" ht="12">
      <c r="A220" s="40"/>
      <c r="B220" s="41"/>
      <c r="C220" s="42"/>
      <c r="D220" s="228" t="s">
        <v>153</v>
      </c>
      <c r="E220" s="42"/>
      <c r="F220" s="229" t="s">
        <v>1483</v>
      </c>
      <c r="G220" s="42"/>
      <c r="H220" s="42"/>
      <c r="I220" s="230"/>
      <c r="J220" s="42"/>
      <c r="K220" s="42"/>
      <c r="L220" s="46"/>
      <c r="M220" s="231"/>
      <c r="N220" s="23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153</v>
      </c>
      <c r="AU220" s="19" t="s">
        <v>81</v>
      </c>
    </row>
    <row r="221" spans="1:51" s="13" customFormat="1" ht="12">
      <c r="A221" s="13"/>
      <c r="B221" s="233"/>
      <c r="C221" s="234"/>
      <c r="D221" s="228" t="s">
        <v>155</v>
      </c>
      <c r="E221" s="235" t="s">
        <v>19</v>
      </c>
      <c r="F221" s="236" t="s">
        <v>1323</v>
      </c>
      <c r="G221" s="234"/>
      <c r="H221" s="235" t="s">
        <v>19</v>
      </c>
      <c r="I221" s="237"/>
      <c r="J221" s="234"/>
      <c r="K221" s="234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155</v>
      </c>
      <c r="AU221" s="242" t="s">
        <v>81</v>
      </c>
      <c r="AV221" s="13" t="s">
        <v>79</v>
      </c>
      <c r="AW221" s="13" t="s">
        <v>34</v>
      </c>
      <c r="AX221" s="13" t="s">
        <v>72</v>
      </c>
      <c r="AY221" s="242" t="s">
        <v>144</v>
      </c>
    </row>
    <row r="222" spans="1:51" s="13" customFormat="1" ht="12">
      <c r="A222" s="13"/>
      <c r="B222" s="233"/>
      <c r="C222" s="234"/>
      <c r="D222" s="228" t="s">
        <v>155</v>
      </c>
      <c r="E222" s="235" t="s">
        <v>19</v>
      </c>
      <c r="F222" s="236" t="s">
        <v>1624</v>
      </c>
      <c r="G222" s="234"/>
      <c r="H222" s="235" t="s">
        <v>19</v>
      </c>
      <c r="I222" s="237"/>
      <c r="J222" s="234"/>
      <c r="K222" s="234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155</v>
      </c>
      <c r="AU222" s="242" t="s">
        <v>81</v>
      </c>
      <c r="AV222" s="13" t="s">
        <v>79</v>
      </c>
      <c r="AW222" s="13" t="s">
        <v>34</v>
      </c>
      <c r="AX222" s="13" t="s">
        <v>72</v>
      </c>
      <c r="AY222" s="242" t="s">
        <v>144</v>
      </c>
    </row>
    <row r="223" spans="1:51" s="14" customFormat="1" ht="12">
      <c r="A223" s="14"/>
      <c r="B223" s="243"/>
      <c r="C223" s="244"/>
      <c r="D223" s="228" t="s">
        <v>155</v>
      </c>
      <c r="E223" s="245" t="s">
        <v>19</v>
      </c>
      <c r="F223" s="246" t="s">
        <v>1704</v>
      </c>
      <c r="G223" s="244"/>
      <c r="H223" s="247">
        <v>13.1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155</v>
      </c>
      <c r="AU223" s="253" t="s">
        <v>81</v>
      </c>
      <c r="AV223" s="14" t="s">
        <v>81</v>
      </c>
      <c r="AW223" s="14" t="s">
        <v>34</v>
      </c>
      <c r="AX223" s="14" t="s">
        <v>72</v>
      </c>
      <c r="AY223" s="253" t="s">
        <v>144</v>
      </c>
    </row>
    <row r="224" spans="1:51" s="13" customFormat="1" ht="12">
      <c r="A224" s="13"/>
      <c r="B224" s="233"/>
      <c r="C224" s="234"/>
      <c r="D224" s="228" t="s">
        <v>155</v>
      </c>
      <c r="E224" s="235" t="s">
        <v>19</v>
      </c>
      <c r="F224" s="236" t="s">
        <v>1625</v>
      </c>
      <c r="G224" s="234"/>
      <c r="H224" s="235" t="s">
        <v>19</v>
      </c>
      <c r="I224" s="237"/>
      <c r="J224" s="234"/>
      <c r="K224" s="234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155</v>
      </c>
      <c r="AU224" s="242" t="s">
        <v>81</v>
      </c>
      <c r="AV224" s="13" t="s">
        <v>79</v>
      </c>
      <c r="AW224" s="13" t="s">
        <v>34</v>
      </c>
      <c r="AX224" s="13" t="s">
        <v>72</v>
      </c>
      <c r="AY224" s="242" t="s">
        <v>144</v>
      </c>
    </row>
    <row r="225" spans="1:51" s="14" customFormat="1" ht="12">
      <c r="A225" s="14"/>
      <c r="B225" s="243"/>
      <c r="C225" s="244"/>
      <c r="D225" s="228" t="s">
        <v>155</v>
      </c>
      <c r="E225" s="245" t="s">
        <v>19</v>
      </c>
      <c r="F225" s="246" t="s">
        <v>1626</v>
      </c>
      <c r="G225" s="244"/>
      <c r="H225" s="247">
        <v>7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155</v>
      </c>
      <c r="AU225" s="253" t="s">
        <v>81</v>
      </c>
      <c r="AV225" s="14" t="s">
        <v>81</v>
      </c>
      <c r="AW225" s="14" t="s">
        <v>34</v>
      </c>
      <c r="AX225" s="14" t="s">
        <v>72</v>
      </c>
      <c r="AY225" s="253" t="s">
        <v>144</v>
      </c>
    </row>
    <row r="226" spans="1:51" s="15" customFormat="1" ht="12">
      <c r="A226" s="15"/>
      <c r="B226" s="254"/>
      <c r="C226" s="255"/>
      <c r="D226" s="228" t="s">
        <v>155</v>
      </c>
      <c r="E226" s="256" t="s">
        <v>19</v>
      </c>
      <c r="F226" s="257" t="s">
        <v>158</v>
      </c>
      <c r="G226" s="255"/>
      <c r="H226" s="258">
        <v>20.1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155</v>
      </c>
      <c r="AU226" s="264" t="s">
        <v>81</v>
      </c>
      <c r="AV226" s="15" t="s">
        <v>151</v>
      </c>
      <c r="AW226" s="15" t="s">
        <v>34</v>
      </c>
      <c r="AX226" s="15" t="s">
        <v>79</v>
      </c>
      <c r="AY226" s="264" t="s">
        <v>144</v>
      </c>
    </row>
    <row r="227" spans="1:65" s="2" customFormat="1" ht="14.4" customHeight="1">
      <c r="A227" s="40"/>
      <c r="B227" s="41"/>
      <c r="C227" s="215" t="s">
        <v>313</v>
      </c>
      <c r="D227" s="215" t="s">
        <v>146</v>
      </c>
      <c r="E227" s="216" t="s">
        <v>1627</v>
      </c>
      <c r="F227" s="217" t="s">
        <v>1628</v>
      </c>
      <c r="G227" s="218" t="s">
        <v>1629</v>
      </c>
      <c r="H227" s="219">
        <v>0.45</v>
      </c>
      <c r="I227" s="220"/>
      <c r="J227" s="221">
        <f>ROUND(I227*H227,2)</f>
        <v>0</v>
      </c>
      <c r="K227" s="217" t="s">
        <v>150</v>
      </c>
      <c r="L227" s="46"/>
      <c r="M227" s="222" t="s">
        <v>19</v>
      </c>
      <c r="N227" s="223" t="s">
        <v>43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151</v>
      </c>
      <c r="AT227" s="226" t="s">
        <v>146</v>
      </c>
      <c r="AU227" s="226" t="s">
        <v>81</v>
      </c>
      <c r="AY227" s="19" t="s">
        <v>144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79</v>
      </c>
      <c r="BK227" s="227">
        <f>ROUND(I227*H227,2)</f>
        <v>0</v>
      </c>
      <c r="BL227" s="19" t="s">
        <v>151</v>
      </c>
      <c r="BM227" s="226" t="s">
        <v>1705</v>
      </c>
    </row>
    <row r="228" spans="1:47" s="2" customFormat="1" ht="12">
      <c r="A228" s="40"/>
      <c r="B228" s="41"/>
      <c r="C228" s="42"/>
      <c r="D228" s="228" t="s">
        <v>153</v>
      </c>
      <c r="E228" s="42"/>
      <c r="F228" s="229" t="s">
        <v>1631</v>
      </c>
      <c r="G228" s="42"/>
      <c r="H228" s="42"/>
      <c r="I228" s="230"/>
      <c r="J228" s="42"/>
      <c r="K228" s="42"/>
      <c r="L228" s="46"/>
      <c r="M228" s="231"/>
      <c r="N228" s="23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153</v>
      </c>
      <c r="AU228" s="19" t="s">
        <v>81</v>
      </c>
    </row>
    <row r="229" spans="1:51" s="13" customFormat="1" ht="12">
      <c r="A229" s="13"/>
      <c r="B229" s="233"/>
      <c r="C229" s="234"/>
      <c r="D229" s="228" t="s">
        <v>155</v>
      </c>
      <c r="E229" s="235" t="s">
        <v>19</v>
      </c>
      <c r="F229" s="236" t="s">
        <v>1323</v>
      </c>
      <c r="G229" s="234"/>
      <c r="H229" s="235" t="s">
        <v>19</v>
      </c>
      <c r="I229" s="237"/>
      <c r="J229" s="234"/>
      <c r="K229" s="234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155</v>
      </c>
      <c r="AU229" s="242" t="s">
        <v>81</v>
      </c>
      <c r="AV229" s="13" t="s">
        <v>79</v>
      </c>
      <c r="AW229" s="13" t="s">
        <v>34</v>
      </c>
      <c r="AX229" s="13" t="s">
        <v>72</v>
      </c>
      <c r="AY229" s="242" t="s">
        <v>144</v>
      </c>
    </row>
    <row r="230" spans="1:51" s="13" customFormat="1" ht="12">
      <c r="A230" s="13"/>
      <c r="B230" s="233"/>
      <c r="C230" s="234"/>
      <c r="D230" s="228" t="s">
        <v>155</v>
      </c>
      <c r="E230" s="235" t="s">
        <v>19</v>
      </c>
      <c r="F230" s="236" t="s">
        <v>1632</v>
      </c>
      <c r="G230" s="234"/>
      <c r="H230" s="235" t="s">
        <v>19</v>
      </c>
      <c r="I230" s="237"/>
      <c r="J230" s="234"/>
      <c r="K230" s="234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155</v>
      </c>
      <c r="AU230" s="242" t="s">
        <v>81</v>
      </c>
      <c r="AV230" s="13" t="s">
        <v>79</v>
      </c>
      <c r="AW230" s="13" t="s">
        <v>34</v>
      </c>
      <c r="AX230" s="13" t="s">
        <v>72</v>
      </c>
      <c r="AY230" s="242" t="s">
        <v>144</v>
      </c>
    </row>
    <row r="231" spans="1:51" s="14" customFormat="1" ht="12">
      <c r="A231" s="14"/>
      <c r="B231" s="243"/>
      <c r="C231" s="244"/>
      <c r="D231" s="228" t="s">
        <v>155</v>
      </c>
      <c r="E231" s="245" t="s">
        <v>19</v>
      </c>
      <c r="F231" s="246" t="s">
        <v>1633</v>
      </c>
      <c r="G231" s="244"/>
      <c r="H231" s="247">
        <v>0.131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155</v>
      </c>
      <c r="AU231" s="253" t="s">
        <v>81</v>
      </c>
      <c r="AV231" s="14" t="s">
        <v>81</v>
      </c>
      <c r="AW231" s="14" t="s">
        <v>34</v>
      </c>
      <c r="AX231" s="14" t="s">
        <v>72</v>
      </c>
      <c r="AY231" s="253" t="s">
        <v>144</v>
      </c>
    </row>
    <row r="232" spans="1:51" s="13" customFormat="1" ht="12">
      <c r="A232" s="13"/>
      <c r="B232" s="233"/>
      <c r="C232" s="234"/>
      <c r="D232" s="228" t="s">
        <v>155</v>
      </c>
      <c r="E232" s="235" t="s">
        <v>19</v>
      </c>
      <c r="F232" s="236" t="s">
        <v>1634</v>
      </c>
      <c r="G232" s="234"/>
      <c r="H232" s="235" t="s">
        <v>19</v>
      </c>
      <c r="I232" s="237"/>
      <c r="J232" s="234"/>
      <c r="K232" s="234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155</v>
      </c>
      <c r="AU232" s="242" t="s">
        <v>81</v>
      </c>
      <c r="AV232" s="13" t="s">
        <v>79</v>
      </c>
      <c r="AW232" s="13" t="s">
        <v>34</v>
      </c>
      <c r="AX232" s="13" t="s">
        <v>72</v>
      </c>
      <c r="AY232" s="242" t="s">
        <v>144</v>
      </c>
    </row>
    <row r="233" spans="1:51" s="14" customFormat="1" ht="12">
      <c r="A233" s="14"/>
      <c r="B233" s="243"/>
      <c r="C233" s="244"/>
      <c r="D233" s="228" t="s">
        <v>155</v>
      </c>
      <c r="E233" s="245" t="s">
        <v>19</v>
      </c>
      <c r="F233" s="246" t="s">
        <v>1635</v>
      </c>
      <c r="G233" s="244"/>
      <c r="H233" s="247">
        <v>0.319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155</v>
      </c>
      <c r="AU233" s="253" t="s">
        <v>81</v>
      </c>
      <c r="AV233" s="14" t="s">
        <v>81</v>
      </c>
      <c r="AW233" s="14" t="s">
        <v>34</v>
      </c>
      <c r="AX233" s="14" t="s">
        <v>72</v>
      </c>
      <c r="AY233" s="253" t="s">
        <v>144</v>
      </c>
    </row>
    <row r="234" spans="1:51" s="15" customFormat="1" ht="12">
      <c r="A234" s="15"/>
      <c r="B234" s="254"/>
      <c r="C234" s="255"/>
      <c r="D234" s="228" t="s">
        <v>155</v>
      </c>
      <c r="E234" s="256" t="s">
        <v>19</v>
      </c>
      <c r="F234" s="257" t="s">
        <v>158</v>
      </c>
      <c r="G234" s="255"/>
      <c r="H234" s="258">
        <v>0.45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4" t="s">
        <v>155</v>
      </c>
      <c r="AU234" s="264" t="s">
        <v>81</v>
      </c>
      <c r="AV234" s="15" t="s">
        <v>151</v>
      </c>
      <c r="AW234" s="15" t="s">
        <v>34</v>
      </c>
      <c r="AX234" s="15" t="s">
        <v>79</v>
      </c>
      <c r="AY234" s="264" t="s">
        <v>144</v>
      </c>
    </row>
    <row r="235" spans="1:65" s="2" customFormat="1" ht="14.4" customHeight="1">
      <c r="A235" s="40"/>
      <c r="B235" s="41"/>
      <c r="C235" s="215" t="s">
        <v>7</v>
      </c>
      <c r="D235" s="215" t="s">
        <v>146</v>
      </c>
      <c r="E235" s="216" t="s">
        <v>1636</v>
      </c>
      <c r="F235" s="217" t="s">
        <v>1637</v>
      </c>
      <c r="G235" s="218" t="s">
        <v>161</v>
      </c>
      <c r="H235" s="219">
        <v>7</v>
      </c>
      <c r="I235" s="220"/>
      <c r="J235" s="221">
        <f>ROUND(I235*H235,2)</f>
        <v>0</v>
      </c>
      <c r="K235" s="217" t="s">
        <v>150</v>
      </c>
      <c r="L235" s="46"/>
      <c r="M235" s="222" t="s">
        <v>19</v>
      </c>
      <c r="N235" s="223" t="s">
        <v>43</v>
      </c>
      <c r="O235" s="86"/>
      <c r="P235" s="224">
        <f>O235*H235</f>
        <v>0</v>
      </c>
      <c r="Q235" s="224">
        <v>2E-05</v>
      </c>
      <c r="R235" s="224">
        <f>Q235*H235</f>
        <v>0.00014000000000000001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151</v>
      </c>
      <c r="AT235" s="226" t="s">
        <v>146</v>
      </c>
      <c r="AU235" s="226" t="s">
        <v>81</v>
      </c>
      <c r="AY235" s="19" t="s">
        <v>144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79</v>
      </c>
      <c r="BK235" s="227">
        <f>ROUND(I235*H235,2)</f>
        <v>0</v>
      </c>
      <c r="BL235" s="19" t="s">
        <v>151</v>
      </c>
      <c r="BM235" s="226" t="s">
        <v>1706</v>
      </c>
    </row>
    <row r="236" spans="1:47" s="2" customFormat="1" ht="12">
      <c r="A236" s="40"/>
      <c r="B236" s="41"/>
      <c r="C236" s="42"/>
      <c r="D236" s="228" t="s">
        <v>153</v>
      </c>
      <c r="E236" s="42"/>
      <c r="F236" s="229" t="s">
        <v>1639</v>
      </c>
      <c r="G236" s="42"/>
      <c r="H236" s="42"/>
      <c r="I236" s="230"/>
      <c r="J236" s="42"/>
      <c r="K236" s="42"/>
      <c r="L236" s="46"/>
      <c r="M236" s="231"/>
      <c r="N236" s="232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153</v>
      </c>
      <c r="AU236" s="19" t="s">
        <v>81</v>
      </c>
    </row>
    <row r="237" spans="1:51" s="13" customFormat="1" ht="12">
      <c r="A237" s="13"/>
      <c r="B237" s="233"/>
      <c r="C237" s="234"/>
      <c r="D237" s="228" t="s">
        <v>155</v>
      </c>
      <c r="E237" s="235" t="s">
        <v>19</v>
      </c>
      <c r="F237" s="236" t="s">
        <v>1323</v>
      </c>
      <c r="G237" s="234"/>
      <c r="H237" s="235" t="s">
        <v>19</v>
      </c>
      <c r="I237" s="237"/>
      <c r="J237" s="234"/>
      <c r="K237" s="234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155</v>
      </c>
      <c r="AU237" s="242" t="s">
        <v>81</v>
      </c>
      <c r="AV237" s="13" t="s">
        <v>79</v>
      </c>
      <c r="AW237" s="13" t="s">
        <v>34</v>
      </c>
      <c r="AX237" s="13" t="s">
        <v>72</v>
      </c>
      <c r="AY237" s="242" t="s">
        <v>144</v>
      </c>
    </row>
    <row r="238" spans="1:51" s="13" customFormat="1" ht="12">
      <c r="A238" s="13"/>
      <c r="B238" s="233"/>
      <c r="C238" s="234"/>
      <c r="D238" s="228" t="s">
        <v>155</v>
      </c>
      <c r="E238" s="235" t="s">
        <v>19</v>
      </c>
      <c r="F238" s="236" t="s">
        <v>1640</v>
      </c>
      <c r="G238" s="234"/>
      <c r="H238" s="235" t="s">
        <v>19</v>
      </c>
      <c r="I238" s="237"/>
      <c r="J238" s="234"/>
      <c r="K238" s="234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155</v>
      </c>
      <c r="AU238" s="242" t="s">
        <v>81</v>
      </c>
      <c r="AV238" s="13" t="s">
        <v>79</v>
      </c>
      <c r="AW238" s="13" t="s">
        <v>34</v>
      </c>
      <c r="AX238" s="13" t="s">
        <v>72</v>
      </c>
      <c r="AY238" s="242" t="s">
        <v>144</v>
      </c>
    </row>
    <row r="239" spans="1:51" s="14" customFormat="1" ht="12">
      <c r="A239" s="14"/>
      <c r="B239" s="243"/>
      <c r="C239" s="244"/>
      <c r="D239" s="228" t="s">
        <v>155</v>
      </c>
      <c r="E239" s="245" t="s">
        <v>19</v>
      </c>
      <c r="F239" s="246" t="s">
        <v>1626</v>
      </c>
      <c r="G239" s="244"/>
      <c r="H239" s="247">
        <v>7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155</v>
      </c>
      <c r="AU239" s="253" t="s">
        <v>81</v>
      </c>
      <c r="AV239" s="14" t="s">
        <v>81</v>
      </c>
      <c r="AW239" s="14" t="s">
        <v>34</v>
      </c>
      <c r="AX239" s="14" t="s">
        <v>72</v>
      </c>
      <c r="AY239" s="253" t="s">
        <v>144</v>
      </c>
    </row>
    <row r="240" spans="1:51" s="15" customFormat="1" ht="12">
      <c r="A240" s="15"/>
      <c r="B240" s="254"/>
      <c r="C240" s="255"/>
      <c r="D240" s="228" t="s">
        <v>155</v>
      </c>
      <c r="E240" s="256" t="s">
        <v>19</v>
      </c>
      <c r="F240" s="257" t="s">
        <v>158</v>
      </c>
      <c r="G240" s="255"/>
      <c r="H240" s="258">
        <v>7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4" t="s">
        <v>155</v>
      </c>
      <c r="AU240" s="264" t="s">
        <v>81</v>
      </c>
      <c r="AV240" s="15" t="s">
        <v>151</v>
      </c>
      <c r="AW240" s="15" t="s">
        <v>34</v>
      </c>
      <c r="AX240" s="15" t="s">
        <v>79</v>
      </c>
      <c r="AY240" s="264" t="s">
        <v>144</v>
      </c>
    </row>
    <row r="241" spans="1:65" s="2" customFormat="1" ht="14.4" customHeight="1">
      <c r="A241" s="40"/>
      <c r="B241" s="41"/>
      <c r="C241" s="215" t="s">
        <v>324</v>
      </c>
      <c r="D241" s="215" t="s">
        <v>146</v>
      </c>
      <c r="E241" s="216" t="s">
        <v>1641</v>
      </c>
      <c r="F241" s="217" t="s">
        <v>1642</v>
      </c>
      <c r="G241" s="218" t="s">
        <v>149</v>
      </c>
      <c r="H241" s="219">
        <v>20.6</v>
      </c>
      <c r="I241" s="220"/>
      <c r="J241" s="221">
        <f>ROUND(I241*H241,2)</f>
        <v>0</v>
      </c>
      <c r="K241" s="217" t="s">
        <v>150</v>
      </c>
      <c r="L241" s="46"/>
      <c r="M241" s="222" t="s">
        <v>19</v>
      </c>
      <c r="N241" s="223" t="s">
        <v>43</v>
      </c>
      <c r="O241" s="86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151</v>
      </c>
      <c r="AT241" s="226" t="s">
        <v>146</v>
      </c>
      <c r="AU241" s="226" t="s">
        <v>81</v>
      </c>
      <c r="AY241" s="19" t="s">
        <v>144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79</v>
      </c>
      <c r="BK241" s="227">
        <f>ROUND(I241*H241,2)</f>
        <v>0</v>
      </c>
      <c r="BL241" s="19" t="s">
        <v>151</v>
      </c>
      <c r="BM241" s="226" t="s">
        <v>1707</v>
      </c>
    </row>
    <row r="242" spans="1:47" s="2" customFormat="1" ht="12">
      <c r="A242" s="40"/>
      <c r="B242" s="41"/>
      <c r="C242" s="42"/>
      <c r="D242" s="228" t="s">
        <v>153</v>
      </c>
      <c r="E242" s="42"/>
      <c r="F242" s="229" t="s">
        <v>1644</v>
      </c>
      <c r="G242" s="42"/>
      <c r="H242" s="42"/>
      <c r="I242" s="230"/>
      <c r="J242" s="42"/>
      <c r="K242" s="42"/>
      <c r="L242" s="46"/>
      <c r="M242" s="231"/>
      <c r="N242" s="23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153</v>
      </c>
      <c r="AU242" s="19" t="s">
        <v>81</v>
      </c>
    </row>
    <row r="243" spans="1:51" s="13" customFormat="1" ht="12">
      <c r="A243" s="13"/>
      <c r="B243" s="233"/>
      <c r="C243" s="234"/>
      <c r="D243" s="228" t="s">
        <v>155</v>
      </c>
      <c r="E243" s="235" t="s">
        <v>19</v>
      </c>
      <c r="F243" s="236" t="s">
        <v>1323</v>
      </c>
      <c r="G243" s="234"/>
      <c r="H243" s="235" t="s">
        <v>19</v>
      </c>
      <c r="I243" s="237"/>
      <c r="J243" s="234"/>
      <c r="K243" s="234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155</v>
      </c>
      <c r="AU243" s="242" t="s">
        <v>81</v>
      </c>
      <c r="AV243" s="13" t="s">
        <v>79</v>
      </c>
      <c r="AW243" s="13" t="s">
        <v>34</v>
      </c>
      <c r="AX243" s="13" t="s">
        <v>72</v>
      </c>
      <c r="AY243" s="242" t="s">
        <v>144</v>
      </c>
    </row>
    <row r="244" spans="1:51" s="13" customFormat="1" ht="12">
      <c r="A244" s="13"/>
      <c r="B244" s="233"/>
      <c r="C244" s="234"/>
      <c r="D244" s="228" t="s">
        <v>155</v>
      </c>
      <c r="E244" s="235" t="s">
        <v>19</v>
      </c>
      <c r="F244" s="236" t="s">
        <v>1488</v>
      </c>
      <c r="G244" s="234"/>
      <c r="H244" s="235" t="s">
        <v>19</v>
      </c>
      <c r="I244" s="237"/>
      <c r="J244" s="234"/>
      <c r="K244" s="234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155</v>
      </c>
      <c r="AU244" s="242" t="s">
        <v>81</v>
      </c>
      <c r="AV244" s="13" t="s">
        <v>79</v>
      </c>
      <c r="AW244" s="13" t="s">
        <v>34</v>
      </c>
      <c r="AX244" s="13" t="s">
        <v>72</v>
      </c>
      <c r="AY244" s="242" t="s">
        <v>144</v>
      </c>
    </row>
    <row r="245" spans="1:51" s="13" customFormat="1" ht="12">
      <c r="A245" s="13"/>
      <c r="B245" s="233"/>
      <c r="C245" s="234"/>
      <c r="D245" s="228" t="s">
        <v>155</v>
      </c>
      <c r="E245" s="235" t="s">
        <v>19</v>
      </c>
      <c r="F245" s="236" t="s">
        <v>1645</v>
      </c>
      <c r="G245" s="234"/>
      <c r="H245" s="235" t="s">
        <v>19</v>
      </c>
      <c r="I245" s="237"/>
      <c r="J245" s="234"/>
      <c r="K245" s="234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155</v>
      </c>
      <c r="AU245" s="242" t="s">
        <v>81</v>
      </c>
      <c r="AV245" s="13" t="s">
        <v>79</v>
      </c>
      <c r="AW245" s="13" t="s">
        <v>34</v>
      </c>
      <c r="AX245" s="13" t="s">
        <v>72</v>
      </c>
      <c r="AY245" s="242" t="s">
        <v>144</v>
      </c>
    </row>
    <row r="246" spans="1:51" s="14" customFormat="1" ht="12">
      <c r="A246" s="14"/>
      <c r="B246" s="243"/>
      <c r="C246" s="244"/>
      <c r="D246" s="228" t="s">
        <v>155</v>
      </c>
      <c r="E246" s="245" t="s">
        <v>19</v>
      </c>
      <c r="F246" s="246" t="s">
        <v>1646</v>
      </c>
      <c r="G246" s="244"/>
      <c r="H246" s="247">
        <v>12.6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155</v>
      </c>
      <c r="AU246" s="253" t="s">
        <v>81</v>
      </c>
      <c r="AV246" s="14" t="s">
        <v>81</v>
      </c>
      <c r="AW246" s="14" t="s">
        <v>34</v>
      </c>
      <c r="AX246" s="14" t="s">
        <v>72</v>
      </c>
      <c r="AY246" s="253" t="s">
        <v>144</v>
      </c>
    </row>
    <row r="247" spans="1:51" s="13" customFormat="1" ht="12">
      <c r="A247" s="13"/>
      <c r="B247" s="233"/>
      <c r="C247" s="234"/>
      <c r="D247" s="228" t="s">
        <v>155</v>
      </c>
      <c r="E247" s="235" t="s">
        <v>19</v>
      </c>
      <c r="F247" s="236" t="s">
        <v>1647</v>
      </c>
      <c r="G247" s="234"/>
      <c r="H247" s="235" t="s">
        <v>19</v>
      </c>
      <c r="I247" s="237"/>
      <c r="J247" s="234"/>
      <c r="K247" s="234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155</v>
      </c>
      <c r="AU247" s="242" t="s">
        <v>81</v>
      </c>
      <c r="AV247" s="13" t="s">
        <v>79</v>
      </c>
      <c r="AW247" s="13" t="s">
        <v>34</v>
      </c>
      <c r="AX247" s="13" t="s">
        <v>72</v>
      </c>
      <c r="AY247" s="242" t="s">
        <v>144</v>
      </c>
    </row>
    <row r="248" spans="1:51" s="14" customFormat="1" ht="12">
      <c r="A248" s="14"/>
      <c r="B248" s="243"/>
      <c r="C248" s="244"/>
      <c r="D248" s="228" t="s">
        <v>155</v>
      </c>
      <c r="E248" s="245" t="s">
        <v>19</v>
      </c>
      <c r="F248" s="246" t="s">
        <v>1648</v>
      </c>
      <c r="G248" s="244"/>
      <c r="H248" s="247">
        <v>8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155</v>
      </c>
      <c r="AU248" s="253" t="s">
        <v>81</v>
      </c>
      <c r="AV248" s="14" t="s">
        <v>81</v>
      </c>
      <c r="AW248" s="14" t="s">
        <v>34</v>
      </c>
      <c r="AX248" s="14" t="s">
        <v>72</v>
      </c>
      <c r="AY248" s="253" t="s">
        <v>144</v>
      </c>
    </row>
    <row r="249" spans="1:51" s="15" customFormat="1" ht="12">
      <c r="A249" s="15"/>
      <c r="B249" s="254"/>
      <c r="C249" s="255"/>
      <c r="D249" s="228" t="s">
        <v>155</v>
      </c>
      <c r="E249" s="256" t="s">
        <v>19</v>
      </c>
      <c r="F249" s="257" t="s">
        <v>158</v>
      </c>
      <c r="G249" s="255"/>
      <c r="H249" s="258">
        <v>20.6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155</v>
      </c>
      <c r="AU249" s="264" t="s">
        <v>81</v>
      </c>
      <c r="AV249" s="15" t="s">
        <v>151</v>
      </c>
      <c r="AW249" s="15" t="s">
        <v>34</v>
      </c>
      <c r="AX249" s="15" t="s">
        <v>79</v>
      </c>
      <c r="AY249" s="264" t="s">
        <v>144</v>
      </c>
    </row>
    <row r="250" spans="1:65" s="2" customFormat="1" ht="14.4" customHeight="1">
      <c r="A250" s="40"/>
      <c r="B250" s="41"/>
      <c r="C250" s="215" t="s">
        <v>329</v>
      </c>
      <c r="D250" s="215" t="s">
        <v>146</v>
      </c>
      <c r="E250" s="216" t="s">
        <v>1508</v>
      </c>
      <c r="F250" s="217" t="s">
        <v>1509</v>
      </c>
      <c r="G250" s="218" t="s">
        <v>161</v>
      </c>
      <c r="H250" s="219">
        <v>55</v>
      </c>
      <c r="I250" s="220"/>
      <c r="J250" s="221">
        <f>ROUND(I250*H250,2)</f>
        <v>0</v>
      </c>
      <c r="K250" s="217" t="s">
        <v>19</v>
      </c>
      <c r="L250" s="46"/>
      <c r="M250" s="222" t="s">
        <v>19</v>
      </c>
      <c r="N250" s="223" t="s">
        <v>43</v>
      </c>
      <c r="O250" s="86"/>
      <c r="P250" s="224">
        <f>O250*H250</f>
        <v>0</v>
      </c>
      <c r="Q250" s="224">
        <v>0</v>
      </c>
      <c r="R250" s="224">
        <f>Q250*H250</f>
        <v>0</v>
      </c>
      <c r="S250" s="224">
        <v>0</v>
      </c>
      <c r="T250" s="22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151</v>
      </c>
      <c r="AT250" s="226" t="s">
        <v>146</v>
      </c>
      <c r="AU250" s="226" t="s">
        <v>81</v>
      </c>
      <c r="AY250" s="19" t="s">
        <v>144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79</v>
      </c>
      <c r="BK250" s="227">
        <f>ROUND(I250*H250,2)</f>
        <v>0</v>
      </c>
      <c r="BL250" s="19" t="s">
        <v>151</v>
      </c>
      <c r="BM250" s="226" t="s">
        <v>1708</v>
      </c>
    </row>
    <row r="251" spans="1:47" s="2" customFormat="1" ht="12">
      <c r="A251" s="40"/>
      <c r="B251" s="41"/>
      <c r="C251" s="42"/>
      <c r="D251" s="228" t="s">
        <v>153</v>
      </c>
      <c r="E251" s="42"/>
      <c r="F251" s="229" t="s">
        <v>1511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153</v>
      </c>
      <c r="AU251" s="19" t="s">
        <v>81</v>
      </c>
    </row>
    <row r="252" spans="1:51" s="13" customFormat="1" ht="12">
      <c r="A252" s="13"/>
      <c r="B252" s="233"/>
      <c r="C252" s="234"/>
      <c r="D252" s="228" t="s">
        <v>155</v>
      </c>
      <c r="E252" s="235" t="s">
        <v>19</v>
      </c>
      <c r="F252" s="236" t="s">
        <v>1323</v>
      </c>
      <c r="G252" s="234"/>
      <c r="H252" s="235" t="s">
        <v>19</v>
      </c>
      <c r="I252" s="237"/>
      <c r="J252" s="234"/>
      <c r="K252" s="234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155</v>
      </c>
      <c r="AU252" s="242" t="s">
        <v>81</v>
      </c>
      <c r="AV252" s="13" t="s">
        <v>79</v>
      </c>
      <c r="AW252" s="13" t="s">
        <v>34</v>
      </c>
      <c r="AX252" s="13" t="s">
        <v>72</v>
      </c>
      <c r="AY252" s="242" t="s">
        <v>144</v>
      </c>
    </row>
    <row r="253" spans="1:51" s="13" customFormat="1" ht="12">
      <c r="A253" s="13"/>
      <c r="B253" s="233"/>
      <c r="C253" s="234"/>
      <c r="D253" s="228" t="s">
        <v>155</v>
      </c>
      <c r="E253" s="235" t="s">
        <v>19</v>
      </c>
      <c r="F253" s="236" t="s">
        <v>1594</v>
      </c>
      <c r="G253" s="234"/>
      <c r="H253" s="235" t="s">
        <v>19</v>
      </c>
      <c r="I253" s="237"/>
      <c r="J253" s="234"/>
      <c r="K253" s="234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155</v>
      </c>
      <c r="AU253" s="242" t="s">
        <v>81</v>
      </c>
      <c r="AV253" s="13" t="s">
        <v>79</v>
      </c>
      <c r="AW253" s="13" t="s">
        <v>34</v>
      </c>
      <c r="AX253" s="13" t="s">
        <v>72</v>
      </c>
      <c r="AY253" s="242" t="s">
        <v>144</v>
      </c>
    </row>
    <row r="254" spans="1:51" s="14" customFormat="1" ht="12">
      <c r="A254" s="14"/>
      <c r="B254" s="243"/>
      <c r="C254" s="244"/>
      <c r="D254" s="228" t="s">
        <v>155</v>
      </c>
      <c r="E254" s="245" t="s">
        <v>19</v>
      </c>
      <c r="F254" s="246" t="s">
        <v>1709</v>
      </c>
      <c r="G254" s="244"/>
      <c r="H254" s="247">
        <v>15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155</v>
      </c>
      <c r="AU254" s="253" t="s">
        <v>81</v>
      </c>
      <c r="AV254" s="14" t="s">
        <v>81</v>
      </c>
      <c r="AW254" s="14" t="s">
        <v>34</v>
      </c>
      <c r="AX254" s="14" t="s">
        <v>72</v>
      </c>
      <c r="AY254" s="253" t="s">
        <v>144</v>
      </c>
    </row>
    <row r="255" spans="1:51" s="14" customFormat="1" ht="12">
      <c r="A255" s="14"/>
      <c r="B255" s="243"/>
      <c r="C255" s="244"/>
      <c r="D255" s="228" t="s">
        <v>155</v>
      </c>
      <c r="E255" s="245" t="s">
        <v>19</v>
      </c>
      <c r="F255" s="246" t="s">
        <v>1651</v>
      </c>
      <c r="G255" s="244"/>
      <c r="H255" s="247">
        <v>8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155</v>
      </c>
      <c r="AU255" s="253" t="s">
        <v>81</v>
      </c>
      <c r="AV255" s="14" t="s">
        <v>81</v>
      </c>
      <c r="AW255" s="14" t="s">
        <v>34</v>
      </c>
      <c r="AX255" s="14" t="s">
        <v>72</v>
      </c>
      <c r="AY255" s="253" t="s">
        <v>144</v>
      </c>
    </row>
    <row r="256" spans="1:51" s="14" customFormat="1" ht="12">
      <c r="A256" s="14"/>
      <c r="B256" s="243"/>
      <c r="C256" s="244"/>
      <c r="D256" s="228" t="s">
        <v>155</v>
      </c>
      <c r="E256" s="245" t="s">
        <v>19</v>
      </c>
      <c r="F256" s="246" t="s">
        <v>1652</v>
      </c>
      <c r="G256" s="244"/>
      <c r="H256" s="247">
        <v>32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155</v>
      </c>
      <c r="AU256" s="253" t="s">
        <v>81</v>
      </c>
      <c r="AV256" s="14" t="s">
        <v>81</v>
      </c>
      <c r="AW256" s="14" t="s">
        <v>34</v>
      </c>
      <c r="AX256" s="14" t="s">
        <v>72</v>
      </c>
      <c r="AY256" s="253" t="s">
        <v>144</v>
      </c>
    </row>
    <row r="257" spans="1:51" s="15" customFormat="1" ht="12">
      <c r="A257" s="15"/>
      <c r="B257" s="254"/>
      <c r="C257" s="255"/>
      <c r="D257" s="228" t="s">
        <v>155</v>
      </c>
      <c r="E257" s="256" t="s">
        <v>19</v>
      </c>
      <c r="F257" s="257" t="s">
        <v>158</v>
      </c>
      <c r="G257" s="255"/>
      <c r="H257" s="258">
        <v>55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4" t="s">
        <v>155</v>
      </c>
      <c r="AU257" s="264" t="s">
        <v>81</v>
      </c>
      <c r="AV257" s="15" t="s">
        <v>151</v>
      </c>
      <c r="AW257" s="15" t="s">
        <v>34</v>
      </c>
      <c r="AX257" s="15" t="s">
        <v>79</v>
      </c>
      <c r="AY257" s="264" t="s">
        <v>144</v>
      </c>
    </row>
    <row r="258" spans="1:65" s="2" customFormat="1" ht="14.4" customHeight="1">
      <c r="A258" s="40"/>
      <c r="B258" s="41"/>
      <c r="C258" s="277" t="s">
        <v>335</v>
      </c>
      <c r="D258" s="277" t="s">
        <v>492</v>
      </c>
      <c r="E258" s="278" t="s">
        <v>1515</v>
      </c>
      <c r="F258" s="279" t="s">
        <v>1516</v>
      </c>
      <c r="G258" s="280" t="s">
        <v>161</v>
      </c>
      <c r="H258" s="281">
        <v>55</v>
      </c>
      <c r="I258" s="282"/>
      <c r="J258" s="283">
        <f>ROUND(I258*H258,2)</f>
        <v>0</v>
      </c>
      <c r="K258" s="279" t="s">
        <v>19</v>
      </c>
      <c r="L258" s="284"/>
      <c r="M258" s="285" t="s">
        <v>19</v>
      </c>
      <c r="N258" s="286" t="s">
        <v>43</v>
      </c>
      <c r="O258" s="86"/>
      <c r="P258" s="224">
        <f>O258*H258</f>
        <v>0</v>
      </c>
      <c r="Q258" s="224">
        <v>0.001</v>
      </c>
      <c r="R258" s="224">
        <f>Q258*H258</f>
        <v>0.055</v>
      </c>
      <c r="S258" s="224">
        <v>0</v>
      </c>
      <c r="T258" s="22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6" t="s">
        <v>197</v>
      </c>
      <c r="AT258" s="226" t="s">
        <v>492</v>
      </c>
      <c r="AU258" s="226" t="s">
        <v>81</v>
      </c>
      <c r="AY258" s="19" t="s">
        <v>144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79</v>
      </c>
      <c r="BK258" s="227">
        <f>ROUND(I258*H258,2)</f>
        <v>0</v>
      </c>
      <c r="BL258" s="19" t="s">
        <v>151</v>
      </c>
      <c r="BM258" s="226" t="s">
        <v>1710</v>
      </c>
    </row>
    <row r="259" spans="1:47" s="2" customFormat="1" ht="12">
      <c r="A259" s="40"/>
      <c r="B259" s="41"/>
      <c r="C259" s="42"/>
      <c r="D259" s="228" t="s">
        <v>153</v>
      </c>
      <c r="E259" s="42"/>
      <c r="F259" s="229" t="s">
        <v>1518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153</v>
      </c>
      <c r="AU259" s="19" t="s">
        <v>81</v>
      </c>
    </row>
    <row r="260" spans="1:51" s="13" customFormat="1" ht="12">
      <c r="A260" s="13"/>
      <c r="B260" s="233"/>
      <c r="C260" s="234"/>
      <c r="D260" s="228" t="s">
        <v>155</v>
      </c>
      <c r="E260" s="235" t="s">
        <v>19</v>
      </c>
      <c r="F260" s="236" t="s">
        <v>1519</v>
      </c>
      <c r="G260" s="234"/>
      <c r="H260" s="235" t="s">
        <v>19</v>
      </c>
      <c r="I260" s="237"/>
      <c r="J260" s="234"/>
      <c r="K260" s="234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155</v>
      </c>
      <c r="AU260" s="242" t="s">
        <v>81</v>
      </c>
      <c r="AV260" s="13" t="s">
        <v>79</v>
      </c>
      <c r="AW260" s="13" t="s">
        <v>34</v>
      </c>
      <c r="AX260" s="13" t="s">
        <v>72</v>
      </c>
      <c r="AY260" s="242" t="s">
        <v>144</v>
      </c>
    </row>
    <row r="261" spans="1:51" s="14" customFormat="1" ht="12">
      <c r="A261" s="14"/>
      <c r="B261" s="243"/>
      <c r="C261" s="244"/>
      <c r="D261" s="228" t="s">
        <v>155</v>
      </c>
      <c r="E261" s="245" t="s">
        <v>19</v>
      </c>
      <c r="F261" s="246" t="s">
        <v>606</v>
      </c>
      <c r="G261" s="244"/>
      <c r="H261" s="247">
        <v>55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155</v>
      </c>
      <c r="AU261" s="253" t="s">
        <v>81</v>
      </c>
      <c r="AV261" s="14" t="s">
        <v>81</v>
      </c>
      <c r="AW261" s="14" t="s">
        <v>34</v>
      </c>
      <c r="AX261" s="14" t="s">
        <v>72</v>
      </c>
      <c r="AY261" s="253" t="s">
        <v>144</v>
      </c>
    </row>
    <row r="262" spans="1:51" s="15" customFormat="1" ht="12">
      <c r="A262" s="15"/>
      <c r="B262" s="254"/>
      <c r="C262" s="255"/>
      <c r="D262" s="228" t="s">
        <v>155</v>
      </c>
      <c r="E262" s="256" t="s">
        <v>19</v>
      </c>
      <c r="F262" s="257" t="s">
        <v>158</v>
      </c>
      <c r="G262" s="255"/>
      <c r="H262" s="258">
        <v>55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4" t="s">
        <v>155</v>
      </c>
      <c r="AU262" s="264" t="s">
        <v>81</v>
      </c>
      <c r="AV262" s="15" t="s">
        <v>151</v>
      </c>
      <c r="AW262" s="15" t="s">
        <v>34</v>
      </c>
      <c r="AX262" s="15" t="s">
        <v>79</v>
      </c>
      <c r="AY262" s="264" t="s">
        <v>144</v>
      </c>
    </row>
    <row r="263" spans="1:65" s="2" customFormat="1" ht="14.4" customHeight="1">
      <c r="A263" s="40"/>
      <c r="B263" s="41"/>
      <c r="C263" s="215" t="s">
        <v>340</v>
      </c>
      <c r="D263" s="215" t="s">
        <v>146</v>
      </c>
      <c r="E263" s="216" t="s">
        <v>1521</v>
      </c>
      <c r="F263" s="217" t="s">
        <v>1522</v>
      </c>
      <c r="G263" s="218" t="s">
        <v>236</v>
      </c>
      <c r="H263" s="219">
        <v>58.44</v>
      </c>
      <c r="I263" s="220"/>
      <c r="J263" s="221">
        <f>ROUND(I263*H263,2)</f>
        <v>0</v>
      </c>
      <c r="K263" s="217" t="s">
        <v>150</v>
      </c>
      <c r="L263" s="46"/>
      <c r="M263" s="222" t="s">
        <v>19</v>
      </c>
      <c r="N263" s="223" t="s">
        <v>43</v>
      </c>
      <c r="O263" s="86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151</v>
      </c>
      <c r="AT263" s="226" t="s">
        <v>146</v>
      </c>
      <c r="AU263" s="226" t="s">
        <v>81</v>
      </c>
      <c r="AY263" s="19" t="s">
        <v>144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79</v>
      </c>
      <c r="BK263" s="227">
        <f>ROUND(I263*H263,2)</f>
        <v>0</v>
      </c>
      <c r="BL263" s="19" t="s">
        <v>151</v>
      </c>
      <c r="BM263" s="226" t="s">
        <v>1711</v>
      </c>
    </row>
    <row r="264" spans="1:47" s="2" customFormat="1" ht="12">
      <c r="A264" s="40"/>
      <c r="B264" s="41"/>
      <c r="C264" s="42"/>
      <c r="D264" s="228" t="s">
        <v>153</v>
      </c>
      <c r="E264" s="42"/>
      <c r="F264" s="229" t="s">
        <v>1524</v>
      </c>
      <c r="G264" s="42"/>
      <c r="H264" s="42"/>
      <c r="I264" s="230"/>
      <c r="J264" s="42"/>
      <c r="K264" s="42"/>
      <c r="L264" s="46"/>
      <c r="M264" s="231"/>
      <c r="N264" s="232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153</v>
      </c>
      <c r="AU264" s="19" t="s">
        <v>81</v>
      </c>
    </row>
    <row r="265" spans="1:51" s="13" customFormat="1" ht="12">
      <c r="A265" s="13"/>
      <c r="B265" s="233"/>
      <c r="C265" s="234"/>
      <c r="D265" s="228" t="s">
        <v>155</v>
      </c>
      <c r="E265" s="235" t="s">
        <v>19</v>
      </c>
      <c r="F265" s="236" t="s">
        <v>1323</v>
      </c>
      <c r="G265" s="234"/>
      <c r="H265" s="235" t="s">
        <v>19</v>
      </c>
      <c r="I265" s="237"/>
      <c r="J265" s="234"/>
      <c r="K265" s="234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155</v>
      </c>
      <c r="AU265" s="242" t="s">
        <v>81</v>
      </c>
      <c r="AV265" s="13" t="s">
        <v>79</v>
      </c>
      <c r="AW265" s="13" t="s">
        <v>34</v>
      </c>
      <c r="AX265" s="13" t="s">
        <v>72</v>
      </c>
      <c r="AY265" s="242" t="s">
        <v>144</v>
      </c>
    </row>
    <row r="266" spans="1:51" s="13" customFormat="1" ht="12">
      <c r="A266" s="13"/>
      <c r="B266" s="233"/>
      <c r="C266" s="234"/>
      <c r="D266" s="228" t="s">
        <v>155</v>
      </c>
      <c r="E266" s="235" t="s">
        <v>19</v>
      </c>
      <c r="F266" s="236" t="s">
        <v>1712</v>
      </c>
      <c r="G266" s="234"/>
      <c r="H266" s="235" t="s">
        <v>19</v>
      </c>
      <c r="I266" s="237"/>
      <c r="J266" s="234"/>
      <c r="K266" s="234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155</v>
      </c>
      <c r="AU266" s="242" t="s">
        <v>81</v>
      </c>
      <c r="AV266" s="13" t="s">
        <v>79</v>
      </c>
      <c r="AW266" s="13" t="s">
        <v>34</v>
      </c>
      <c r="AX266" s="13" t="s">
        <v>72</v>
      </c>
      <c r="AY266" s="242" t="s">
        <v>144</v>
      </c>
    </row>
    <row r="267" spans="1:51" s="14" customFormat="1" ht="12">
      <c r="A267" s="14"/>
      <c r="B267" s="243"/>
      <c r="C267" s="244"/>
      <c r="D267" s="228" t="s">
        <v>155</v>
      </c>
      <c r="E267" s="245" t="s">
        <v>19</v>
      </c>
      <c r="F267" s="246" t="s">
        <v>1713</v>
      </c>
      <c r="G267" s="244"/>
      <c r="H267" s="247">
        <v>39.3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155</v>
      </c>
      <c r="AU267" s="253" t="s">
        <v>81</v>
      </c>
      <c r="AV267" s="14" t="s">
        <v>81</v>
      </c>
      <c r="AW267" s="14" t="s">
        <v>34</v>
      </c>
      <c r="AX267" s="14" t="s">
        <v>72</v>
      </c>
      <c r="AY267" s="253" t="s">
        <v>144</v>
      </c>
    </row>
    <row r="268" spans="1:51" s="14" customFormat="1" ht="12">
      <c r="A268" s="14"/>
      <c r="B268" s="243"/>
      <c r="C268" s="244"/>
      <c r="D268" s="228" t="s">
        <v>155</v>
      </c>
      <c r="E268" s="245" t="s">
        <v>19</v>
      </c>
      <c r="F268" s="246" t="s">
        <v>1714</v>
      </c>
      <c r="G268" s="244"/>
      <c r="H268" s="247">
        <v>19.14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155</v>
      </c>
      <c r="AU268" s="253" t="s">
        <v>81</v>
      </c>
      <c r="AV268" s="14" t="s">
        <v>81</v>
      </c>
      <c r="AW268" s="14" t="s">
        <v>34</v>
      </c>
      <c r="AX268" s="14" t="s">
        <v>72</v>
      </c>
      <c r="AY268" s="253" t="s">
        <v>144</v>
      </c>
    </row>
    <row r="269" spans="1:51" s="15" customFormat="1" ht="12">
      <c r="A269" s="15"/>
      <c r="B269" s="254"/>
      <c r="C269" s="255"/>
      <c r="D269" s="228" t="s">
        <v>155</v>
      </c>
      <c r="E269" s="256" t="s">
        <v>19</v>
      </c>
      <c r="F269" s="257" t="s">
        <v>158</v>
      </c>
      <c r="G269" s="255"/>
      <c r="H269" s="258">
        <v>58.44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155</v>
      </c>
      <c r="AU269" s="264" t="s">
        <v>81</v>
      </c>
      <c r="AV269" s="15" t="s">
        <v>151</v>
      </c>
      <c r="AW269" s="15" t="s">
        <v>34</v>
      </c>
      <c r="AX269" s="15" t="s">
        <v>79</v>
      </c>
      <c r="AY269" s="264" t="s">
        <v>144</v>
      </c>
    </row>
    <row r="270" spans="1:65" s="2" customFormat="1" ht="14.4" customHeight="1">
      <c r="A270" s="40"/>
      <c r="B270" s="41"/>
      <c r="C270" s="215" t="s">
        <v>348</v>
      </c>
      <c r="D270" s="215" t="s">
        <v>146</v>
      </c>
      <c r="E270" s="216" t="s">
        <v>1530</v>
      </c>
      <c r="F270" s="217" t="s">
        <v>1531</v>
      </c>
      <c r="G270" s="218" t="s">
        <v>236</v>
      </c>
      <c r="H270" s="219">
        <v>58.44</v>
      </c>
      <c r="I270" s="220"/>
      <c r="J270" s="221">
        <f>ROUND(I270*H270,2)</f>
        <v>0</v>
      </c>
      <c r="K270" s="217" t="s">
        <v>150</v>
      </c>
      <c r="L270" s="46"/>
      <c r="M270" s="222" t="s">
        <v>19</v>
      </c>
      <c r="N270" s="223" t="s">
        <v>43</v>
      </c>
      <c r="O270" s="86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6" t="s">
        <v>151</v>
      </c>
      <c r="AT270" s="226" t="s">
        <v>146</v>
      </c>
      <c r="AU270" s="226" t="s">
        <v>81</v>
      </c>
      <c r="AY270" s="19" t="s">
        <v>144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79</v>
      </c>
      <c r="BK270" s="227">
        <f>ROUND(I270*H270,2)</f>
        <v>0</v>
      </c>
      <c r="BL270" s="19" t="s">
        <v>151</v>
      </c>
      <c r="BM270" s="226" t="s">
        <v>1715</v>
      </c>
    </row>
    <row r="271" spans="1:47" s="2" customFormat="1" ht="12">
      <c r="A271" s="40"/>
      <c r="B271" s="41"/>
      <c r="C271" s="42"/>
      <c r="D271" s="228" t="s">
        <v>153</v>
      </c>
      <c r="E271" s="42"/>
      <c r="F271" s="229" t="s">
        <v>1533</v>
      </c>
      <c r="G271" s="42"/>
      <c r="H271" s="42"/>
      <c r="I271" s="230"/>
      <c r="J271" s="42"/>
      <c r="K271" s="42"/>
      <c r="L271" s="46"/>
      <c r="M271" s="231"/>
      <c r="N271" s="232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153</v>
      </c>
      <c r="AU271" s="19" t="s">
        <v>81</v>
      </c>
    </row>
    <row r="272" spans="1:51" s="13" customFormat="1" ht="12">
      <c r="A272" s="13"/>
      <c r="B272" s="233"/>
      <c r="C272" s="234"/>
      <c r="D272" s="228" t="s">
        <v>155</v>
      </c>
      <c r="E272" s="235" t="s">
        <v>19</v>
      </c>
      <c r="F272" s="236" t="s">
        <v>1716</v>
      </c>
      <c r="G272" s="234"/>
      <c r="H272" s="235" t="s">
        <v>19</v>
      </c>
      <c r="I272" s="237"/>
      <c r="J272" s="234"/>
      <c r="K272" s="234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155</v>
      </c>
      <c r="AU272" s="242" t="s">
        <v>81</v>
      </c>
      <c r="AV272" s="13" t="s">
        <v>79</v>
      </c>
      <c r="AW272" s="13" t="s">
        <v>34</v>
      </c>
      <c r="AX272" s="13" t="s">
        <v>72</v>
      </c>
      <c r="AY272" s="242" t="s">
        <v>144</v>
      </c>
    </row>
    <row r="273" spans="1:51" s="14" customFormat="1" ht="12">
      <c r="A273" s="14"/>
      <c r="B273" s="243"/>
      <c r="C273" s="244"/>
      <c r="D273" s="228" t="s">
        <v>155</v>
      </c>
      <c r="E273" s="245" t="s">
        <v>19</v>
      </c>
      <c r="F273" s="246" t="s">
        <v>1717</v>
      </c>
      <c r="G273" s="244"/>
      <c r="H273" s="247">
        <v>58.44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155</v>
      </c>
      <c r="AU273" s="253" t="s">
        <v>81</v>
      </c>
      <c r="AV273" s="14" t="s">
        <v>81</v>
      </c>
      <c r="AW273" s="14" t="s">
        <v>34</v>
      </c>
      <c r="AX273" s="14" t="s">
        <v>72</v>
      </c>
      <c r="AY273" s="253" t="s">
        <v>144</v>
      </c>
    </row>
    <row r="274" spans="1:51" s="15" customFormat="1" ht="12">
      <c r="A274" s="15"/>
      <c r="B274" s="254"/>
      <c r="C274" s="255"/>
      <c r="D274" s="228" t="s">
        <v>155</v>
      </c>
      <c r="E274" s="256" t="s">
        <v>19</v>
      </c>
      <c r="F274" s="257" t="s">
        <v>158</v>
      </c>
      <c r="G274" s="255"/>
      <c r="H274" s="258">
        <v>58.44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4" t="s">
        <v>155</v>
      </c>
      <c r="AU274" s="264" t="s">
        <v>81</v>
      </c>
      <c r="AV274" s="15" t="s">
        <v>151</v>
      </c>
      <c r="AW274" s="15" t="s">
        <v>34</v>
      </c>
      <c r="AX274" s="15" t="s">
        <v>79</v>
      </c>
      <c r="AY274" s="264" t="s">
        <v>144</v>
      </c>
    </row>
    <row r="275" spans="1:65" s="2" customFormat="1" ht="14.4" customHeight="1">
      <c r="A275" s="40"/>
      <c r="B275" s="41"/>
      <c r="C275" s="277" t="s">
        <v>355</v>
      </c>
      <c r="D275" s="277" t="s">
        <v>492</v>
      </c>
      <c r="E275" s="278" t="s">
        <v>1536</v>
      </c>
      <c r="F275" s="279" t="s">
        <v>1537</v>
      </c>
      <c r="G275" s="280" t="s">
        <v>236</v>
      </c>
      <c r="H275" s="281">
        <v>58.44</v>
      </c>
      <c r="I275" s="282"/>
      <c r="J275" s="283">
        <f>ROUND(I275*H275,2)</f>
        <v>0</v>
      </c>
      <c r="K275" s="279" t="s">
        <v>150</v>
      </c>
      <c r="L275" s="284"/>
      <c r="M275" s="285" t="s">
        <v>19</v>
      </c>
      <c r="N275" s="286" t="s">
        <v>43</v>
      </c>
      <c r="O275" s="86"/>
      <c r="P275" s="224">
        <f>O275*H275</f>
        <v>0</v>
      </c>
      <c r="Q275" s="224">
        <v>0</v>
      </c>
      <c r="R275" s="224">
        <f>Q275*H275</f>
        <v>0</v>
      </c>
      <c r="S275" s="224">
        <v>0</v>
      </c>
      <c r="T275" s="22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6" t="s">
        <v>197</v>
      </c>
      <c r="AT275" s="226" t="s">
        <v>492</v>
      </c>
      <c r="AU275" s="226" t="s">
        <v>81</v>
      </c>
      <c r="AY275" s="19" t="s">
        <v>144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79</v>
      </c>
      <c r="BK275" s="227">
        <f>ROUND(I275*H275,2)</f>
        <v>0</v>
      </c>
      <c r="BL275" s="19" t="s">
        <v>151</v>
      </c>
      <c r="BM275" s="226" t="s">
        <v>1718</v>
      </c>
    </row>
    <row r="276" spans="1:47" s="2" customFormat="1" ht="12">
      <c r="A276" s="40"/>
      <c r="B276" s="41"/>
      <c r="C276" s="42"/>
      <c r="D276" s="228" t="s">
        <v>153</v>
      </c>
      <c r="E276" s="42"/>
      <c r="F276" s="229" t="s">
        <v>1537</v>
      </c>
      <c r="G276" s="42"/>
      <c r="H276" s="42"/>
      <c r="I276" s="230"/>
      <c r="J276" s="42"/>
      <c r="K276" s="42"/>
      <c r="L276" s="46"/>
      <c r="M276" s="231"/>
      <c r="N276" s="232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153</v>
      </c>
      <c r="AU276" s="19" t="s">
        <v>81</v>
      </c>
    </row>
    <row r="277" spans="1:51" s="13" customFormat="1" ht="12">
      <c r="A277" s="13"/>
      <c r="B277" s="233"/>
      <c r="C277" s="234"/>
      <c r="D277" s="228" t="s">
        <v>155</v>
      </c>
      <c r="E277" s="235" t="s">
        <v>19</v>
      </c>
      <c r="F277" s="236" t="s">
        <v>1539</v>
      </c>
      <c r="G277" s="234"/>
      <c r="H277" s="235" t="s">
        <v>19</v>
      </c>
      <c r="I277" s="237"/>
      <c r="J277" s="234"/>
      <c r="K277" s="234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155</v>
      </c>
      <c r="AU277" s="242" t="s">
        <v>81</v>
      </c>
      <c r="AV277" s="13" t="s">
        <v>79</v>
      </c>
      <c r="AW277" s="13" t="s">
        <v>34</v>
      </c>
      <c r="AX277" s="13" t="s">
        <v>72</v>
      </c>
      <c r="AY277" s="242" t="s">
        <v>144</v>
      </c>
    </row>
    <row r="278" spans="1:51" s="14" customFormat="1" ht="12">
      <c r="A278" s="14"/>
      <c r="B278" s="243"/>
      <c r="C278" s="244"/>
      <c r="D278" s="228" t="s">
        <v>155</v>
      </c>
      <c r="E278" s="245" t="s">
        <v>19</v>
      </c>
      <c r="F278" s="246" t="s">
        <v>1717</v>
      </c>
      <c r="G278" s="244"/>
      <c r="H278" s="247">
        <v>58.44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155</v>
      </c>
      <c r="AU278" s="253" t="s">
        <v>81</v>
      </c>
      <c r="AV278" s="14" t="s">
        <v>81</v>
      </c>
      <c r="AW278" s="14" t="s">
        <v>34</v>
      </c>
      <c r="AX278" s="14" t="s">
        <v>72</v>
      </c>
      <c r="AY278" s="253" t="s">
        <v>144</v>
      </c>
    </row>
    <row r="279" spans="1:51" s="15" customFormat="1" ht="12">
      <c r="A279" s="15"/>
      <c r="B279" s="254"/>
      <c r="C279" s="255"/>
      <c r="D279" s="228" t="s">
        <v>155</v>
      </c>
      <c r="E279" s="256" t="s">
        <v>19</v>
      </c>
      <c r="F279" s="257" t="s">
        <v>158</v>
      </c>
      <c r="G279" s="255"/>
      <c r="H279" s="258">
        <v>58.44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4" t="s">
        <v>155</v>
      </c>
      <c r="AU279" s="264" t="s">
        <v>81</v>
      </c>
      <c r="AV279" s="15" t="s">
        <v>151</v>
      </c>
      <c r="AW279" s="15" t="s">
        <v>34</v>
      </c>
      <c r="AX279" s="15" t="s">
        <v>79</v>
      </c>
      <c r="AY279" s="264" t="s">
        <v>144</v>
      </c>
    </row>
    <row r="280" spans="1:63" s="12" customFormat="1" ht="22.8" customHeight="1">
      <c r="A280" s="12"/>
      <c r="B280" s="199"/>
      <c r="C280" s="200"/>
      <c r="D280" s="201" t="s">
        <v>71</v>
      </c>
      <c r="E280" s="213" t="s">
        <v>206</v>
      </c>
      <c r="F280" s="213" t="s">
        <v>1540</v>
      </c>
      <c r="G280" s="200"/>
      <c r="H280" s="200"/>
      <c r="I280" s="203"/>
      <c r="J280" s="214">
        <f>BK280</f>
        <v>0</v>
      </c>
      <c r="K280" s="200"/>
      <c r="L280" s="205"/>
      <c r="M280" s="206"/>
      <c r="N280" s="207"/>
      <c r="O280" s="207"/>
      <c r="P280" s="208">
        <f>P281</f>
        <v>0</v>
      </c>
      <c r="Q280" s="207"/>
      <c r="R280" s="208">
        <f>R281</f>
        <v>0</v>
      </c>
      <c r="S280" s="207"/>
      <c r="T280" s="209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0" t="s">
        <v>79</v>
      </c>
      <c r="AT280" s="211" t="s">
        <v>71</v>
      </c>
      <c r="AU280" s="211" t="s">
        <v>79</v>
      </c>
      <c r="AY280" s="210" t="s">
        <v>144</v>
      </c>
      <c r="BK280" s="212">
        <f>BK281</f>
        <v>0</v>
      </c>
    </row>
    <row r="281" spans="1:63" s="12" customFormat="1" ht="20.85" customHeight="1">
      <c r="A281" s="12"/>
      <c r="B281" s="199"/>
      <c r="C281" s="200"/>
      <c r="D281" s="201" t="s">
        <v>71</v>
      </c>
      <c r="E281" s="213" t="s">
        <v>1004</v>
      </c>
      <c r="F281" s="213" t="s">
        <v>1541</v>
      </c>
      <c r="G281" s="200"/>
      <c r="H281" s="200"/>
      <c r="I281" s="203"/>
      <c r="J281" s="214">
        <f>BK281</f>
        <v>0</v>
      </c>
      <c r="K281" s="200"/>
      <c r="L281" s="205"/>
      <c r="M281" s="206"/>
      <c r="N281" s="207"/>
      <c r="O281" s="207"/>
      <c r="P281" s="208">
        <f>SUM(P282:P283)</f>
        <v>0</v>
      </c>
      <c r="Q281" s="207"/>
      <c r="R281" s="208">
        <f>SUM(R282:R283)</f>
        <v>0</v>
      </c>
      <c r="S281" s="207"/>
      <c r="T281" s="209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0" t="s">
        <v>79</v>
      </c>
      <c r="AT281" s="211" t="s">
        <v>71</v>
      </c>
      <c r="AU281" s="211" t="s">
        <v>81</v>
      </c>
      <c r="AY281" s="210" t="s">
        <v>144</v>
      </c>
      <c r="BK281" s="212">
        <f>SUM(BK282:BK283)</f>
        <v>0</v>
      </c>
    </row>
    <row r="282" spans="1:65" s="2" customFormat="1" ht="14.4" customHeight="1">
      <c r="A282" s="40"/>
      <c r="B282" s="41"/>
      <c r="C282" s="215" t="s">
        <v>361</v>
      </c>
      <c r="D282" s="215" t="s">
        <v>146</v>
      </c>
      <c r="E282" s="216" t="s">
        <v>1542</v>
      </c>
      <c r="F282" s="217" t="s">
        <v>1543</v>
      </c>
      <c r="G282" s="218" t="s">
        <v>457</v>
      </c>
      <c r="H282" s="219">
        <v>0.228</v>
      </c>
      <c r="I282" s="220"/>
      <c r="J282" s="221">
        <f>ROUND(I282*H282,2)</f>
        <v>0</v>
      </c>
      <c r="K282" s="217" t="s">
        <v>150</v>
      </c>
      <c r="L282" s="46"/>
      <c r="M282" s="222" t="s">
        <v>19</v>
      </c>
      <c r="N282" s="223" t="s">
        <v>43</v>
      </c>
      <c r="O282" s="86"/>
      <c r="P282" s="224">
        <f>O282*H282</f>
        <v>0</v>
      </c>
      <c r="Q282" s="224">
        <v>0</v>
      </c>
      <c r="R282" s="224">
        <f>Q282*H282</f>
        <v>0</v>
      </c>
      <c r="S282" s="224">
        <v>0</v>
      </c>
      <c r="T282" s="22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6" t="s">
        <v>151</v>
      </c>
      <c r="AT282" s="226" t="s">
        <v>146</v>
      </c>
      <c r="AU282" s="226" t="s">
        <v>88</v>
      </c>
      <c r="AY282" s="19" t="s">
        <v>144</v>
      </c>
      <c r="BE282" s="227">
        <f>IF(N282="základní",J282,0)</f>
        <v>0</v>
      </c>
      <c r="BF282" s="227">
        <f>IF(N282="snížená",J282,0)</f>
        <v>0</v>
      </c>
      <c r="BG282" s="227">
        <f>IF(N282="zákl. přenesená",J282,0)</f>
        <v>0</v>
      </c>
      <c r="BH282" s="227">
        <f>IF(N282="sníž. přenesená",J282,0)</f>
        <v>0</v>
      </c>
      <c r="BI282" s="227">
        <f>IF(N282="nulová",J282,0)</f>
        <v>0</v>
      </c>
      <c r="BJ282" s="19" t="s">
        <v>79</v>
      </c>
      <c r="BK282" s="227">
        <f>ROUND(I282*H282,2)</f>
        <v>0</v>
      </c>
      <c r="BL282" s="19" t="s">
        <v>151</v>
      </c>
      <c r="BM282" s="226" t="s">
        <v>1719</v>
      </c>
    </row>
    <row r="283" spans="1:47" s="2" customFormat="1" ht="12">
      <c r="A283" s="40"/>
      <c r="B283" s="41"/>
      <c r="C283" s="42"/>
      <c r="D283" s="228" t="s">
        <v>153</v>
      </c>
      <c r="E283" s="42"/>
      <c r="F283" s="229" t="s">
        <v>1545</v>
      </c>
      <c r="G283" s="42"/>
      <c r="H283" s="42"/>
      <c r="I283" s="230"/>
      <c r="J283" s="42"/>
      <c r="K283" s="42"/>
      <c r="L283" s="46"/>
      <c r="M283" s="231"/>
      <c r="N283" s="232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153</v>
      </c>
      <c r="AU283" s="19" t="s">
        <v>88</v>
      </c>
    </row>
    <row r="284" spans="1:63" s="12" customFormat="1" ht="25.9" customHeight="1">
      <c r="A284" s="12"/>
      <c r="B284" s="199"/>
      <c r="C284" s="200"/>
      <c r="D284" s="201" t="s">
        <v>71</v>
      </c>
      <c r="E284" s="202" t="s">
        <v>1229</v>
      </c>
      <c r="F284" s="202" t="s">
        <v>1546</v>
      </c>
      <c r="G284" s="200"/>
      <c r="H284" s="200"/>
      <c r="I284" s="203"/>
      <c r="J284" s="204">
        <f>BK284</f>
        <v>0</v>
      </c>
      <c r="K284" s="200"/>
      <c r="L284" s="205"/>
      <c r="M284" s="206"/>
      <c r="N284" s="207"/>
      <c r="O284" s="207"/>
      <c r="P284" s="208">
        <f>P285</f>
        <v>0</v>
      </c>
      <c r="Q284" s="207"/>
      <c r="R284" s="208">
        <f>R285</f>
        <v>0.043</v>
      </c>
      <c r="S284" s="207"/>
      <c r="T284" s="209">
        <f>T285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0" t="s">
        <v>81</v>
      </c>
      <c r="AT284" s="211" t="s">
        <v>71</v>
      </c>
      <c r="AU284" s="211" t="s">
        <v>72</v>
      </c>
      <c r="AY284" s="210" t="s">
        <v>144</v>
      </c>
      <c r="BK284" s="212">
        <f>BK285</f>
        <v>0</v>
      </c>
    </row>
    <row r="285" spans="1:63" s="12" customFormat="1" ht="22.8" customHeight="1">
      <c r="A285" s="12"/>
      <c r="B285" s="199"/>
      <c r="C285" s="200"/>
      <c r="D285" s="201" t="s">
        <v>71</v>
      </c>
      <c r="E285" s="213" t="s">
        <v>1547</v>
      </c>
      <c r="F285" s="213" t="s">
        <v>1548</v>
      </c>
      <c r="G285" s="200"/>
      <c r="H285" s="200"/>
      <c r="I285" s="203"/>
      <c r="J285" s="214">
        <f>BK285</f>
        <v>0</v>
      </c>
      <c r="K285" s="200"/>
      <c r="L285" s="205"/>
      <c r="M285" s="206"/>
      <c r="N285" s="207"/>
      <c r="O285" s="207"/>
      <c r="P285" s="208">
        <f>SUM(P286:P301)</f>
        <v>0</v>
      </c>
      <c r="Q285" s="207"/>
      <c r="R285" s="208">
        <f>SUM(R286:R301)</f>
        <v>0.043</v>
      </c>
      <c r="S285" s="207"/>
      <c r="T285" s="209">
        <f>SUM(T286:T301)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0" t="s">
        <v>81</v>
      </c>
      <c r="AT285" s="211" t="s">
        <v>71</v>
      </c>
      <c r="AU285" s="211" t="s">
        <v>79</v>
      </c>
      <c r="AY285" s="210" t="s">
        <v>144</v>
      </c>
      <c r="BK285" s="212">
        <f>SUM(BK286:BK301)</f>
        <v>0</v>
      </c>
    </row>
    <row r="286" spans="1:65" s="2" customFormat="1" ht="14.4" customHeight="1">
      <c r="A286" s="40"/>
      <c r="B286" s="41"/>
      <c r="C286" s="215" t="s">
        <v>366</v>
      </c>
      <c r="D286" s="215" t="s">
        <v>146</v>
      </c>
      <c r="E286" s="216" t="s">
        <v>1549</v>
      </c>
      <c r="F286" s="217" t="s">
        <v>1550</v>
      </c>
      <c r="G286" s="218" t="s">
        <v>200</v>
      </c>
      <c r="H286" s="219">
        <v>13.05</v>
      </c>
      <c r="I286" s="220"/>
      <c r="J286" s="221">
        <f>ROUND(I286*H286,2)</f>
        <v>0</v>
      </c>
      <c r="K286" s="217" t="s">
        <v>150</v>
      </c>
      <c r="L286" s="46"/>
      <c r="M286" s="222" t="s">
        <v>19</v>
      </c>
      <c r="N286" s="223" t="s">
        <v>43</v>
      </c>
      <c r="O286" s="86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6" t="s">
        <v>282</v>
      </c>
      <c r="AT286" s="226" t="s">
        <v>146</v>
      </c>
      <c r="AU286" s="226" t="s">
        <v>81</v>
      </c>
      <c r="AY286" s="19" t="s">
        <v>144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9" t="s">
        <v>79</v>
      </c>
      <c r="BK286" s="227">
        <f>ROUND(I286*H286,2)</f>
        <v>0</v>
      </c>
      <c r="BL286" s="19" t="s">
        <v>282</v>
      </c>
      <c r="BM286" s="226" t="s">
        <v>1720</v>
      </c>
    </row>
    <row r="287" spans="1:47" s="2" customFormat="1" ht="12">
      <c r="A287" s="40"/>
      <c r="B287" s="41"/>
      <c r="C287" s="42"/>
      <c r="D287" s="228" t="s">
        <v>153</v>
      </c>
      <c r="E287" s="42"/>
      <c r="F287" s="229" t="s">
        <v>1552</v>
      </c>
      <c r="G287" s="42"/>
      <c r="H287" s="42"/>
      <c r="I287" s="230"/>
      <c r="J287" s="42"/>
      <c r="K287" s="42"/>
      <c r="L287" s="46"/>
      <c r="M287" s="231"/>
      <c r="N287" s="23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153</v>
      </c>
      <c r="AU287" s="19" t="s">
        <v>81</v>
      </c>
    </row>
    <row r="288" spans="1:51" s="13" customFormat="1" ht="12">
      <c r="A288" s="13"/>
      <c r="B288" s="233"/>
      <c r="C288" s="234"/>
      <c r="D288" s="228" t="s">
        <v>155</v>
      </c>
      <c r="E288" s="235" t="s">
        <v>19</v>
      </c>
      <c r="F288" s="236" t="s">
        <v>1323</v>
      </c>
      <c r="G288" s="234"/>
      <c r="H288" s="235" t="s">
        <v>19</v>
      </c>
      <c r="I288" s="237"/>
      <c r="J288" s="234"/>
      <c r="K288" s="234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155</v>
      </c>
      <c r="AU288" s="242" t="s">
        <v>81</v>
      </c>
      <c r="AV288" s="13" t="s">
        <v>79</v>
      </c>
      <c r="AW288" s="13" t="s">
        <v>34</v>
      </c>
      <c r="AX288" s="13" t="s">
        <v>72</v>
      </c>
      <c r="AY288" s="242" t="s">
        <v>144</v>
      </c>
    </row>
    <row r="289" spans="1:51" s="13" customFormat="1" ht="12">
      <c r="A289" s="13"/>
      <c r="B289" s="233"/>
      <c r="C289" s="234"/>
      <c r="D289" s="228" t="s">
        <v>155</v>
      </c>
      <c r="E289" s="235" t="s">
        <v>19</v>
      </c>
      <c r="F289" s="236" t="s">
        <v>1553</v>
      </c>
      <c r="G289" s="234"/>
      <c r="H289" s="235" t="s">
        <v>19</v>
      </c>
      <c r="I289" s="237"/>
      <c r="J289" s="234"/>
      <c r="K289" s="234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155</v>
      </c>
      <c r="AU289" s="242" t="s">
        <v>81</v>
      </c>
      <c r="AV289" s="13" t="s">
        <v>79</v>
      </c>
      <c r="AW289" s="13" t="s">
        <v>34</v>
      </c>
      <c r="AX289" s="13" t="s">
        <v>72</v>
      </c>
      <c r="AY289" s="242" t="s">
        <v>144</v>
      </c>
    </row>
    <row r="290" spans="1:51" s="13" customFormat="1" ht="12">
      <c r="A290" s="13"/>
      <c r="B290" s="233"/>
      <c r="C290" s="234"/>
      <c r="D290" s="228" t="s">
        <v>155</v>
      </c>
      <c r="E290" s="235" t="s">
        <v>19</v>
      </c>
      <c r="F290" s="236" t="s">
        <v>1721</v>
      </c>
      <c r="G290" s="234"/>
      <c r="H290" s="235" t="s">
        <v>19</v>
      </c>
      <c r="I290" s="237"/>
      <c r="J290" s="234"/>
      <c r="K290" s="234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155</v>
      </c>
      <c r="AU290" s="242" t="s">
        <v>81</v>
      </c>
      <c r="AV290" s="13" t="s">
        <v>79</v>
      </c>
      <c r="AW290" s="13" t="s">
        <v>34</v>
      </c>
      <c r="AX290" s="13" t="s">
        <v>72</v>
      </c>
      <c r="AY290" s="242" t="s">
        <v>144</v>
      </c>
    </row>
    <row r="291" spans="1:51" s="14" customFormat="1" ht="12">
      <c r="A291" s="14"/>
      <c r="B291" s="243"/>
      <c r="C291" s="244"/>
      <c r="D291" s="228" t="s">
        <v>155</v>
      </c>
      <c r="E291" s="245" t="s">
        <v>19</v>
      </c>
      <c r="F291" s="246" t="s">
        <v>1664</v>
      </c>
      <c r="G291" s="244"/>
      <c r="H291" s="247">
        <v>8.55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155</v>
      </c>
      <c r="AU291" s="253" t="s">
        <v>81</v>
      </c>
      <c r="AV291" s="14" t="s">
        <v>81</v>
      </c>
      <c r="AW291" s="14" t="s">
        <v>34</v>
      </c>
      <c r="AX291" s="14" t="s">
        <v>72</v>
      </c>
      <c r="AY291" s="253" t="s">
        <v>144</v>
      </c>
    </row>
    <row r="292" spans="1:51" s="13" customFormat="1" ht="12">
      <c r="A292" s="13"/>
      <c r="B292" s="233"/>
      <c r="C292" s="234"/>
      <c r="D292" s="228" t="s">
        <v>155</v>
      </c>
      <c r="E292" s="235" t="s">
        <v>19</v>
      </c>
      <c r="F292" s="236" t="s">
        <v>1605</v>
      </c>
      <c r="G292" s="234"/>
      <c r="H292" s="235" t="s">
        <v>19</v>
      </c>
      <c r="I292" s="237"/>
      <c r="J292" s="234"/>
      <c r="K292" s="234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155</v>
      </c>
      <c r="AU292" s="242" t="s">
        <v>81</v>
      </c>
      <c r="AV292" s="13" t="s">
        <v>79</v>
      </c>
      <c r="AW292" s="13" t="s">
        <v>34</v>
      </c>
      <c r="AX292" s="13" t="s">
        <v>72</v>
      </c>
      <c r="AY292" s="242" t="s">
        <v>144</v>
      </c>
    </row>
    <row r="293" spans="1:51" s="14" customFormat="1" ht="12">
      <c r="A293" s="14"/>
      <c r="B293" s="243"/>
      <c r="C293" s="244"/>
      <c r="D293" s="228" t="s">
        <v>155</v>
      </c>
      <c r="E293" s="245" t="s">
        <v>19</v>
      </c>
      <c r="F293" s="246" t="s">
        <v>1665</v>
      </c>
      <c r="G293" s="244"/>
      <c r="H293" s="247">
        <v>4.5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155</v>
      </c>
      <c r="AU293" s="253" t="s">
        <v>81</v>
      </c>
      <c r="AV293" s="14" t="s">
        <v>81</v>
      </c>
      <c r="AW293" s="14" t="s">
        <v>34</v>
      </c>
      <c r="AX293" s="14" t="s">
        <v>72</v>
      </c>
      <c r="AY293" s="253" t="s">
        <v>144</v>
      </c>
    </row>
    <row r="294" spans="1:51" s="15" customFormat="1" ht="12">
      <c r="A294" s="15"/>
      <c r="B294" s="254"/>
      <c r="C294" s="255"/>
      <c r="D294" s="228" t="s">
        <v>155</v>
      </c>
      <c r="E294" s="256" t="s">
        <v>19</v>
      </c>
      <c r="F294" s="257" t="s">
        <v>158</v>
      </c>
      <c r="G294" s="255"/>
      <c r="H294" s="258">
        <v>13.05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4" t="s">
        <v>155</v>
      </c>
      <c r="AU294" s="264" t="s">
        <v>81</v>
      </c>
      <c r="AV294" s="15" t="s">
        <v>151</v>
      </c>
      <c r="AW294" s="15" t="s">
        <v>34</v>
      </c>
      <c r="AX294" s="15" t="s">
        <v>79</v>
      </c>
      <c r="AY294" s="264" t="s">
        <v>144</v>
      </c>
    </row>
    <row r="295" spans="1:65" s="2" customFormat="1" ht="14.4" customHeight="1">
      <c r="A295" s="40"/>
      <c r="B295" s="41"/>
      <c r="C295" s="277" t="s">
        <v>371</v>
      </c>
      <c r="D295" s="277" t="s">
        <v>492</v>
      </c>
      <c r="E295" s="278" t="s">
        <v>1555</v>
      </c>
      <c r="F295" s="279" t="s">
        <v>1556</v>
      </c>
      <c r="G295" s="280" t="s">
        <v>236</v>
      </c>
      <c r="H295" s="281">
        <v>0.043</v>
      </c>
      <c r="I295" s="282"/>
      <c r="J295" s="283">
        <f>ROUND(I295*H295,2)</f>
        <v>0</v>
      </c>
      <c r="K295" s="279" t="s">
        <v>19</v>
      </c>
      <c r="L295" s="284"/>
      <c r="M295" s="285" t="s">
        <v>19</v>
      </c>
      <c r="N295" s="286" t="s">
        <v>43</v>
      </c>
      <c r="O295" s="86"/>
      <c r="P295" s="224">
        <f>O295*H295</f>
        <v>0</v>
      </c>
      <c r="Q295" s="224">
        <v>1</v>
      </c>
      <c r="R295" s="224">
        <f>Q295*H295</f>
        <v>0.043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407</v>
      </c>
      <c r="AT295" s="226" t="s">
        <v>492</v>
      </c>
      <c r="AU295" s="226" t="s">
        <v>81</v>
      </c>
      <c r="AY295" s="19" t="s">
        <v>144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79</v>
      </c>
      <c r="BK295" s="227">
        <f>ROUND(I295*H295,2)</f>
        <v>0</v>
      </c>
      <c r="BL295" s="19" t="s">
        <v>282</v>
      </c>
      <c r="BM295" s="226" t="s">
        <v>1722</v>
      </c>
    </row>
    <row r="296" spans="1:47" s="2" customFormat="1" ht="12">
      <c r="A296" s="40"/>
      <c r="B296" s="41"/>
      <c r="C296" s="42"/>
      <c r="D296" s="228" t="s">
        <v>153</v>
      </c>
      <c r="E296" s="42"/>
      <c r="F296" s="229" t="s">
        <v>1558</v>
      </c>
      <c r="G296" s="42"/>
      <c r="H296" s="42"/>
      <c r="I296" s="230"/>
      <c r="J296" s="42"/>
      <c r="K296" s="42"/>
      <c r="L296" s="46"/>
      <c r="M296" s="231"/>
      <c r="N296" s="232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153</v>
      </c>
      <c r="AU296" s="19" t="s">
        <v>81</v>
      </c>
    </row>
    <row r="297" spans="1:51" s="13" customFormat="1" ht="12">
      <c r="A297" s="13"/>
      <c r="B297" s="233"/>
      <c r="C297" s="234"/>
      <c r="D297" s="228" t="s">
        <v>155</v>
      </c>
      <c r="E297" s="235" t="s">
        <v>19</v>
      </c>
      <c r="F297" s="236" t="s">
        <v>1559</v>
      </c>
      <c r="G297" s="234"/>
      <c r="H297" s="235" t="s">
        <v>19</v>
      </c>
      <c r="I297" s="237"/>
      <c r="J297" s="234"/>
      <c r="K297" s="234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155</v>
      </c>
      <c r="AU297" s="242" t="s">
        <v>81</v>
      </c>
      <c r="AV297" s="13" t="s">
        <v>79</v>
      </c>
      <c r="AW297" s="13" t="s">
        <v>34</v>
      </c>
      <c r="AX297" s="13" t="s">
        <v>72</v>
      </c>
      <c r="AY297" s="242" t="s">
        <v>144</v>
      </c>
    </row>
    <row r="298" spans="1:51" s="14" customFormat="1" ht="12">
      <c r="A298" s="14"/>
      <c r="B298" s="243"/>
      <c r="C298" s="244"/>
      <c r="D298" s="228" t="s">
        <v>155</v>
      </c>
      <c r="E298" s="245" t="s">
        <v>19</v>
      </c>
      <c r="F298" s="246" t="s">
        <v>1667</v>
      </c>
      <c r="G298" s="244"/>
      <c r="H298" s="247">
        <v>0.043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155</v>
      </c>
      <c r="AU298" s="253" t="s">
        <v>81</v>
      </c>
      <c r="AV298" s="14" t="s">
        <v>81</v>
      </c>
      <c r="AW298" s="14" t="s">
        <v>34</v>
      </c>
      <c r="AX298" s="14" t="s">
        <v>72</v>
      </c>
      <c r="AY298" s="253" t="s">
        <v>144</v>
      </c>
    </row>
    <row r="299" spans="1:51" s="15" customFormat="1" ht="12">
      <c r="A299" s="15"/>
      <c r="B299" s="254"/>
      <c r="C299" s="255"/>
      <c r="D299" s="228" t="s">
        <v>155</v>
      </c>
      <c r="E299" s="256" t="s">
        <v>19</v>
      </c>
      <c r="F299" s="257" t="s">
        <v>158</v>
      </c>
      <c r="G299" s="255"/>
      <c r="H299" s="258">
        <v>0.043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4" t="s">
        <v>155</v>
      </c>
      <c r="AU299" s="264" t="s">
        <v>81</v>
      </c>
      <c r="AV299" s="15" t="s">
        <v>151</v>
      </c>
      <c r="AW299" s="15" t="s">
        <v>34</v>
      </c>
      <c r="AX299" s="15" t="s">
        <v>79</v>
      </c>
      <c r="AY299" s="264" t="s">
        <v>144</v>
      </c>
    </row>
    <row r="300" spans="1:65" s="2" customFormat="1" ht="14.4" customHeight="1">
      <c r="A300" s="40"/>
      <c r="B300" s="41"/>
      <c r="C300" s="215" t="s">
        <v>390</v>
      </c>
      <c r="D300" s="215" t="s">
        <v>146</v>
      </c>
      <c r="E300" s="216" t="s">
        <v>1561</v>
      </c>
      <c r="F300" s="217" t="s">
        <v>1562</v>
      </c>
      <c r="G300" s="218" t="s">
        <v>457</v>
      </c>
      <c r="H300" s="219">
        <v>0.043</v>
      </c>
      <c r="I300" s="220"/>
      <c r="J300" s="221">
        <f>ROUND(I300*H300,2)</f>
        <v>0</v>
      </c>
      <c r="K300" s="217" t="s">
        <v>150</v>
      </c>
      <c r="L300" s="46"/>
      <c r="M300" s="222" t="s">
        <v>19</v>
      </c>
      <c r="N300" s="223" t="s">
        <v>43</v>
      </c>
      <c r="O300" s="86"/>
      <c r="P300" s="224">
        <f>O300*H300</f>
        <v>0</v>
      </c>
      <c r="Q300" s="224">
        <v>0</v>
      </c>
      <c r="R300" s="224">
        <f>Q300*H300</f>
        <v>0</v>
      </c>
      <c r="S300" s="224">
        <v>0</v>
      </c>
      <c r="T300" s="22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6" t="s">
        <v>282</v>
      </c>
      <c r="AT300" s="226" t="s">
        <v>146</v>
      </c>
      <c r="AU300" s="226" t="s">
        <v>81</v>
      </c>
      <c r="AY300" s="19" t="s">
        <v>144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9" t="s">
        <v>79</v>
      </c>
      <c r="BK300" s="227">
        <f>ROUND(I300*H300,2)</f>
        <v>0</v>
      </c>
      <c r="BL300" s="19" t="s">
        <v>282</v>
      </c>
      <c r="BM300" s="226" t="s">
        <v>1723</v>
      </c>
    </row>
    <row r="301" spans="1:47" s="2" customFormat="1" ht="12">
      <c r="A301" s="40"/>
      <c r="B301" s="41"/>
      <c r="C301" s="42"/>
      <c r="D301" s="228" t="s">
        <v>153</v>
      </c>
      <c r="E301" s="42"/>
      <c r="F301" s="229" t="s">
        <v>1564</v>
      </c>
      <c r="G301" s="42"/>
      <c r="H301" s="42"/>
      <c r="I301" s="230"/>
      <c r="J301" s="42"/>
      <c r="K301" s="42"/>
      <c r="L301" s="46"/>
      <c r="M301" s="290"/>
      <c r="N301" s="291"/>
      <c r="O301" s="292"/>
      <c r="P301" s="292"/>
      <c r="Q301" s="292"/>
      <c r="R301" s="292"/>
      <c r="S301" s="292"/>
      <c r="T301" s="293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153</v>
      </c>
      <c r="AU301" s="19" t="s">
        <v>81</v>
      </c>
    </row>
    <row r="302" spans="1:31" s="2" customFormat="1" ht="6.95" customHeight="1">
      <c r="A302" s="40"/>
      <c r="B302" s="61"/>
      <c r="C302" s="62"/>
      <c r="D302" s="62"/>
      <c r="E302" s="62"/>
      <c r="F302" s="62"/>
      <c r="G302" s="62"/>
      <c r="H302" s="62"/>
      <c r="I302" s="62"/>
      <c r="J302" s="62"/>
      <c r="K302" s="62"/>
      <c r="L302" s="46"/>
      <c r="M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</row>
  </sheetData>
  <sheetProtection password="CC35" sheet="1" objects="1" scenarios="1" formatColumns="0" formatRows="0" autoFilter="0"/>
  <autoFilter ref="C96:K30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107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souboru staveb společných zařízení v k. ú. Vetřkovice u Vítkova</v>
      </c>
      <c r="F7" s="145"/>
      <c r="G7" s="145"/>
      <c r="H7" s="145"/>
      <c r="L7" s="22"/>
    </row>
    <row r="8" spans="2:12" ht="12">
      <c r="B8" s="22"/>
      <c r="D8" s="145" t="s">
        <v>108</v>
      </c>
      <c r="L8" s="22"/>
    </row>
    <row r="9" spans="2:12" s="1" customFormat="1" ht="14.4" customHeight="1">
      <c r="B9" s="22"/>
      <c r="E9" s="146" t="s">
        <v>109</v>
      </c>
      <c r="F9" s="1"/>
      <c r="G9" s="1"/>
      <c r="H9" s="1"/>
      <c r="L9" s="22"/>
    </row>
    <row r="10" spans="2:12" s="1" customFormat="1" ht="12" customHeight="1">
      <c r="B10" s="22"/>
      <c r="D10" s="145" t="s">
        <v>1311</v>
      </c>
      <c r="L10" s="22"/>
    </row>
    <row r="11" spans="1:31" s="2" customFormat="1" ht="14.4" customHeight="1">
      <c r="A11" s="40"/>
      <c r="B11" s="46"/>
      <c r="C11" s="40"/>
      <c r="D11" s="40"/>
      <c r="E11" s="158" t="s">
        <v>1312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1565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1724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19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27. 1. 2021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tr">
        <f>IF('Rekapitulace stavby'!AN10="","",'Rekapitulace stavby'!AN10)</f>
        <v/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 xml:space="preserve"> </v>
      </c>
      <c r="F19" s="40"/>
      <c r="G19" s="40"/>
      <c r="H19" s="40"/>
      <c r="I19" s="145" t="s">
        <v>28</v>
      </c>
      <c r="J19" s="135" t="str">
        <f>IF('Rekapitulace stavby'!AN11="","",'Rekapitulace stavby'!AN11)</f>
        <v/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29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28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31</v>
      </c>
      <c r="E24" s="40"/>
      <c r="F24" s="40"/>
      <c r="G24" s="40"/>
      <c r="H24" s="40"/>
      <c r="I24" s="145" t="s">
        <v>26</v>
      </c>
      <c r="J24" s="135" t="s">
        <v>32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28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35</v>
      </c>
      <c r="E27" s="40"/>
      <c r="F27" s="40"/>
      <c r="G27" s="40"/>
      <c r="H27" s="40"/>
      <c r="I27" s="145" t="s">
        <v>26</v>
      </c>
      <c r="J27" s="135" t="s">
        <v>32</v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33</v>
      </c>
      <c r="F28" s="40"/>
      <c r="G28" s="40"/>
      <c r="H28" s="40"/>
      <c r="I28" s="145" t="s">
        <v>28</v>
      </c>
      <c r="J28" s="135" t="s">
        <v>19</v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36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4.4" customHeight="1">
      <c r="A31" s="150"/>
      <c r="B31" s="151"/>
      <c r="C31" s="150"/>
      <c r="D31" s="150"/>
      <c r="E31" s="152" t="s">
        <v>19</v>
      </c>
      <c r="F31" s="152"/>
      <c r="G31" s="152"/>
      <c r="H31" s="152"/>
      <c r="I31" s="150"/>
      <c r="J31" s="150"/>
      <c r="K31" s="150"/>
      <c r="L31" s="153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5" t="s">
        <v>38</v>
      </c>
      <c r="E34" s="40"/>
      <c r="F34" s="40"/>
      <c r="G34" s="40"/>
      <c r="H34" s="40"/>
      <c r="I34" s="40"/>
      <c r="J34" s="156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4"/>
      <c r="E35" s="154"/>
      <c r="F35" s="154"/>
      <c r="G35" s="154"/>
      <c r="H35" s="154"/>
      <c r="I35" s="154"/>
      <c r="J35" s="154"/>
      <c r="K35" s="154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7" t="s">
        <v>40</v>
      </c>
      <c r="G36" s="40"/>
      <c r="H36" s="40"/>
      <c r="I36" s="157" t="s">
        <v>39</v>
      </c>
      <c r="J36" s="157" t="s">
        <v>41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58" t="s">
        <v>42</v>
      </c>
      <c r="E37" s="145" t="s">
        <v>43</v>
      </c>
      <c r="F37" s="159">
        <f>ROUND((SUM(BE97:BE301)),2)</f>
        <v>0</v>
      </c>
      <c r="G37" s="40"/>
      <c r="H37" s="40"/>
      <c r="I37" s="160">
        <v>0.21</v>
      </c>
      <c r="J37" s="159">
        <f>ROUND(((SUM(BE97:BE301))*I37),2)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44</v>
      </c>
      <c r="F38" s="159">
        <f>ROUND((SUM(BF97:BF301)),2)</f>
        <v>0</v>
      </c>
      <c r="G38" s="40"/>
      <c r="H38" s="40"/>
      <c r="I38" s="160">
        <v>0.15</v>
      </c>
      <c r="J38" s="159">
        <f>ROUND(((SUM(BF97:BF301))*I38),2)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45</v>
      </c>
      <c r="F39" s="159">
        <f>ROUND((SUM(BG97:BG301)),2)</f>
        <v>0</v>
      </c>
      <c r="G39" s="40"/>
      <c r="H39" s="40"/>
      <c r="I39" s="160">
        <v>0.21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46</v>
      </c>
      <c r="F40" s="159">
        <f>ROUND((SUM(BH97:BH301)),2)</f>
        <v>0</v>
      </c>
      <c r="G40" s="40"/>
      <c r="H40" s="40"/>
      <c r="I40" s="160">
        <v>0.15</v>
      </c>
      <c r="J40" s="159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47</v>
      </c>
      <c r="F41" s="159">
        <f>ROUND((SUM(BI97:BI301)),2)</f>
        <v>0</v>
      </c>
      <c r="G41" s="40"/>
      <c r="H41" s="40"/>
      <c r="I41" s="160">
        <v>0</v>
      </c>
      <c r="J41" s="159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1"/>
      <c r="D43" s="162" t="s">
        <v>48</v>
      </c>
      <c r="E43" s="163"/>
      <c r="F43" s="163"/>
      <c r="G43" s="164" t="s">
        <v>49</v>
      </c>
      <c r="H43" s="165" t="s">
        <v>50</v>
      </c>
      <c r="I43" s="163"/>
      <c r="J43" s="166">
        <f>SUM(J34:J41)</f>
        <v>0</v>
      </c>
      <c r="K43" s="167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110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2" t="str">
        <f>E7</f>
        <v>Realizace souboru staveb společných zařízení v k. ú. Vetřkovice u Vítkova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108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2" t="s">
        <v>109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1311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4" t="s">
        <v>1312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1565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SO 06.1.3 -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k.ú. Vetřkovice u Vítkova</v>
      </c>
      <c r="G60" s="42"/>
      <c r="H60" s="42"/>
      <c r="I60" s="34" t="s">
        <v>23</v>
      </c>
      <c r="J60" s="74" t="str">
        <f>IF(J16="","",J16)</f>
        <v>27. 1. 2021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55.2" customHeight="1">
      <c r="A62" s="40"/>
      <c r="B62" s="41"/>
      <c r="C62" s="34" t="s">
        <v>25</v>
      </c>
      <c r="D62" s="42"/>
      <c r="E62" s="42"/>
      <c r="F62" s="29" t="str">
        <f>E19</f>
        <v xml:space="preserve"> </v>
      </c>
      <c r="G62" s="42"/>
      <c r="H62" s="42"/>
      <c r="I62" s="34" t="s">
        <v>31</v>
      </c>
      <c r="J62" s="38" t="str">
        <f>E25</f>
        <v>AGPOL s.r.o., Jungmannova 153/12, 77900 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55.2" customHeight="1">
      <c r="A63" s="40"/>
      <c r="B63" s="41"/>
      <c r="C63" s="34" t="s">
        <v>29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AGPOL s.r.o., Jungmannova 153/12, 77900 Olomouc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3" t="s">
        <v>111</v>
      </c>
      <c r="D65" s="174"/>
      <c r="E65" s="174"/>
      <c r="F65" s="174"/>
      <c r="G65" s="174"/>
      <c r="H65" s="174"/>
      <c r="I65" s="174"/>
      <c r="J65" s="175" t="s">
        <v>112</v>
      </c>
      <c r="K65" s="174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6" t="s">
        <v>70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113</v>
      </c>
    </row>
    <row r="68" spans="1:31" s="9" customFormat="1" ht="24.95" customHeight="1">
      <c r="A68" s="9"/>
      <c r="B68" s="177"/>
      <c r="C68" s="178"/>
      <c r="D68" s="179" t="s">
        <v>1313</v>
      </c>
      <c r="E68" s="180"/>
      <c r="F68" s="180"/>
      <c r="G68" s="180"/>
      <c r="H68" s="180"/>
      <c r="I68" s="180"/>
      <c r="J68" s="181">
        <f>J98</f>
        <v>0</v>
      </c>
      <c r="K68" s="178"/>
      <c r="L68" s="18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3"/>
      <c r="C69" s="127"/>
      <c r="D69" s="184" t="s">
        <v>1567</v>
      </c>
      <c r="E69" s="185"/>
      <c r="F69" s="185"/>
      <c r="G69" s="185"/>
      <c r="H69" s="185"/>
      <c r="I69" s="185"/>
      <c r="J69" s="186">
        <f>J99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1314</v>
      </c>
      <c r="E70" s="185"/>
      <c r="F70" s="185"/>
      <c r="G70" s="185"/>
      <c r="H70" s="185"/>
      <c r="I70" s="185"/>
      <c r="J70" s="186">
        <f>J280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3"/>
      <c r="C71" s="127"/>
      <c r="D71" s="184" t="s">
        <v>1315</v>
      </c>
      <c r="E71" s="185"/>
      <c r="F71" s="185"/>
      <c r="G71" s="185"/>
      <c r="H71" s="185"/>
      <c r="I71" s="185"/>
      <c r="J71" s="186">
        <f>J281</f>
        <v>0</v>
      </c>
      <c r="K71" s="127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1316</v>
      </c>
      <c r="E72" s="180"/>
      <c r="F72" s="180"/>
      <c r="G72" s="180"/>
      <c r="H72" s="180"/>
      <c r="I72" s="180"/>
      <c r="J72" s="181">
        <f>J284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7"/>
      <c r="D73" s="184" t="s">
        <v>1317</v>
      </c>
      <c r="E73" s="185"/>
      <c r="F73" s="185"/>
      <c r="G73" s="185"/>
      <c r="H73" s="185"/>
      <c r="I73" s="185"/>
      <c r="J73" s="186">
        <f>J285</f>
        <v>0</v>
      </c>
      <c r="K73" s="127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129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2" t="str">
        <f>E7</f>
        <v>Realizace souboru staveb společných zařízení v k. ú. Vetřkovice u Vítkova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108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2" t="s">
        <v>109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1311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4" t="s">
        <v>1312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1565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SO 06.1.3 - Následná péče - 3.rok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k.ú. Vetřkovice u Vítkova</v>
      </c>
      <c r="G91" s="42"/>
      <c r="H91" s="42"/>
      <c r="I91" s="34" t="s">
        <v>23</v>
      </c>
      <c r="J91" s="74" t="str">
        <f>IF(J16="","",J16)</f>
        <v>27. 1. 2021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55.2" customHeight="1">
      <c r="A93" s="40"/>
      <c r="B93" s="41"/>
      <c r="C93" s="34" t="s">
        <v>25</v>
      </c>
      <c r="D93" s="42"/>
      <c r="E93" s="42"/>
      <c r="F93" s="29" t="str">
        <f>E19</f>
        <v xml:space="preserve"> </v>
      </c>
      <c r="G93" s="42"/>
      <c r="H93" s="42"/>
      <c r="I93" s="34" t="s">
        <v>31</v>
      </c>
      <c r="J93" s="38" t="str">
        <f>E25</f>
        <v>AGPOL s.r.o., Jungmannova 153/12, 77900 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55.2" customHeight="1">
      <c r="A94" s="40"/>
      <c r="B94" s="41"/>
      <c r="C94" s="34" t="s">
        <v>29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AGPOL s.r.o., Jungmannova 153/12, 77900 Olomouc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88"/>
      <c r="B96" s="189"/>
      <c r="C96" s="190" t="s">
        <v>130</v>
      </c>
      <c r="D96" s="191" t="s">
        <v>57</v>
      </c>
      <c r="E96" s="191" t="s">
        <v>53</v>
      </c>
      <c r="F96" s="191" t="s">
        <v>54</v>
      </c>
      <c r="G96" s="191" t="s">
        <v>131</v>
      </c>
      <c r="H96" s="191" t="s">
        <v>132</v>
      </c>
      <c r="I96" s="191" t="s">
        <v>133</v>
      </c>
      <c r="J96" s="191" t="s">
        <v>112</v>
      </c>
      <c r="K96" s="192" t="s">
        <v>134</v>
      </c>
      <c r="L96" s="193"/>
      <c r="M96" s="94" t="s">
        <v>19</v>
      </c>
      <c r="N96" s="95" t="s">
        <v>42</v>
      </c>
      <c r="O96" s="95" t="s">
        <v>135</v>
      </c>
      <c r="P96" s="95" t="s">
        <v>136</v>
      </c>
      <c r="Q96" s="95" t="s">
        <v>137</v>
      </c>
      <c r="R96" s="95" t="s">
        <v>138</v>
      </c>
      <c r="S96" s="95" t="s">
        <v>139</v>
      </c>
      <c r="T96" s="96" t="s">
        <v>140</v>
      </c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</row>
    <row r="97" spans="1:63" s="2" customFormat="1" ht="22.8" customHeight="1">
      <c r="A97" s="40"/>
      <c r="B97" s="41"/>
      <c r="C97" s="101" t="s">
        <v>141</v>
      </c>
      <c r="D97" s="42"/>
      <c r="E97" s="42"/>
      <c r="F97" s="42"/>
      <c r="G97" s="42"/>
      <c r="H97" s="42"/>
      <c r="I97" s="42"/>
      <c r="J97" s="194">
        <f>BK97</f>
        <v>0</v>
      </c>
      <c r="K97" s="42"/>
      <c r="L97" s="46"/>
      <c r="M97" s="97"/>
      <c r="N97" s="195"/>
      <c r="O97" s="98"/>
      <c r="P97" s="196">
        <f>P98+P284</f>
        <v>0</v>
      </c>
      <c r="Q97" s="98"/>
      <c r="R97" s="196">
        <f>R98+R284</f>
        <v>0.22751492</v>
      </c>
      <c r="S97" s="98"/>
      <c r="T97" s="197">
        <f>T98+T284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71</v>
      </c>
      <c r="AU97" s="19" t="s">
        <v>113</v>
      </c>
      <c r="BK97" s="198">
        <f>BK98+BK284</f>
        <v>0</v>
      </c>
    </row>
    <row r="98" spans="1:63" s="12" customFormat="1" ht="25.9" customHeight="1">
      <c r="A98" s="12"/>
      <c r="B98" s="199"/>
      <c r="C98" s="200"/>
      <c r="D98" s="201" t="s">
        <v>71</v>
      </c>
      <c r="E98" s="202" t="s">
        <v>142</v>
      </c>
      <c r="F98" s="202" t="s">
        <v>1318</v>
      </c>
      <c r="G98" s="200"/>
      <c r="H98" s="200"/>
      <c r="I98" s="203"/>
      <c r="J98" s="204">
        <f>BK98</f>
        <v>0</v>
      </c>
      <c r="K98" s="200"/>
      <c r="L98" s="205"/>
      <c r="M98" s="206"/>
      <c r="N98" s="207"/>
      <c r="O98" s="207"/>
      <c r="P98" s="208">
        <f>P99+P280</f>
        <v>0</v>
      </c>
      <c r="Q98" s="207"/>
      <c r="R98" s="208">
        <f>R99+R280</f>
        <v>0.18451492</v>
      </c>
      <c r="S98" s="207"/>
      <c r="T98" s="209">
        <f>T99+T280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0" t="s">
        <v>79</v>
      </c>
      <c r="AT98" s="211" t="s">
        <v>71</v>
      </c>
      <c r="AU98" s="211" t="s">
        <v>72</v>
      </c>
      <c r="AY98" s="210" t="s">
        <v>144</v>
      </c>
      <c r="BK98" s="212">
        <f>BK99+BK280</f>
        <v>0</v>
      </c>
    </row>
    <row r="99" spans="1:63" s="12" customFormat="1" ht="22.8" customHeight="1">
      <c r="A99" s="12"/>
      <c r="B99" s="199"/>
      <c r="C99" s="200"/>
      <c r="D99" s="201" t="s">
        <v>71</v>
      </c>
      <c r="E99" s="213" t="s">
        <v>79</v>
      </c>
      <c r="F99" s="213" t="s">
        <v>1568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SUM(P100:P279)</f>
        <v>0</v>
      </c>
      <c r="Q99" s="207"/>
      <c r="R99" s="208">
        <f>SUM(R100:R279)</f>
        <v>0.18451492</v>
      </c>
      <c r="S99" s="207"/>
      <c r="T99" s="209">
        <f>SUM(T100:T279)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79</v>
      </c>
      <c r="AT99" s="211" t="s">
        <v>71</v>
      </c>
      <c r="AU99" s="211" t="s">
        <v>79</v>
      </c>
      <c r="AY99" s="210" t="s">
        <v>144</v>
      </c>
      <c r="BK99" s="212">
        <f>SUM(BK100:BK279)</f>
        <v>0</v>
      </c>
    </row>
    <row r="100" spans="1:65" s="2" customFormat="1" ht="14.4" customHeight="1">
      <c r="A100" s="40"/>
      <c r="B100" s="41"/>
      <c r="C100" s="215" t="s">
        <v>79</v>
      </c>
      <c r="D100" s="215" t="s">
        <v>146</v>
      </c>
      <c r="E100" s="216" t="s">
        <v>1319</v>
      </c>
      <c r="F100" s="217" t="s">
        <v>1320</v>
      </c>
      <c r="G100" s="218" t="s">
        <v>149</v>
      </c>
      <c r="H100" s="219">
        <v>41100</v>
      </c>
      <c r="I100" s="220"/>
      <c r="J100" s="221">
        <f>ROUND(I100*H100,2)</f>
        <v>0</v>
      </c>
      <c r="K100" s="217" t="s">
        <v>150</v>
      </c>
      <c r="L100" s="46"/>
      <c r="M100" s="222" t="s">
        <v>19</v>
      </c>
      <c r="N100" s="223" t="s">
        <v>43</v>
      </c>
      <c r="O100" s="86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6" t="s">
        <v>151</v>
      </c>
      <c r="AT100" s="226" t="s">
        <v>146</v>
      </c>
      <c r="AU100" s="226" t="s">
        <v>81</v>
      </c>
      <c r="AY100" s="19" t="s">
        <v>144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9" t="s">
        <v>79</v>
      </c>
      <c r="BK100" s="227">
        <f>ROUND(I100*H100,2)</f>
        <v>0</v>
      </c>
      <c r="BL100" s="19" t="s">
        <v>151</v>
      </c>
      <c r="BM100" s="226" t="s">
        <v>1725</v>
      </c>
    </row>
    <row r="101" spans="1:47" s="2" customFormat="1" ht="12">
      <c r="A101" s="40"/>
      <c r="B101" s="41"/>
      <c r="C101" s="42"/>
      <c r="D101" s="228" t="s">
        <v>153</v>
      </c>
      <c r="E101" s="42"/>
      <c r="F101" s="229" t="s">
        <v>1322</v>
      </c>
      <c r="G101" s="42"/>
      <c r="H101" s="42"/>
      <c r="I101" s="230"/>
      <c r="J101" s="42"/>
      <c r="K101" s="42"/>
      <c r="L101" s="46"/>
      <c r="M101" s="231"/>
      <c r="N101" s="232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153</v>
      </c>
      <c r="AU101" s="19" t="s">
        <v>81</v>
      </c>
    </row>
    <row r="102" spans="1:51" s="13" customFormat="1" ht="12">
      <c r="A102" s="13"/>
      <c r="B102" s="233"/>
      <c r="C102" s="234"/>
      <c r="D102" s="228" t="s">
        <v>155</v>
      </c>
      <c r="E102" s="235" t="s">
        <v>19</v>
      </c>
      <c r="F102" s="236" t="s">
        <v>1323</v>
      </c>
      <c r="G102" s="234"/>
      <c r="H102" s="235" t="s">
        <v>19</v>
      </c>
      <c r="I102" s="237"/>
      <c r="J102" s="234"/>
      <c r="K102" s="234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155</v>
      </c>
      <c r="AU102" s="242" t="s">
        <v>81</v>
      </c>
      <c r="AV102" s="13" t="s">
        <v>79</v>
      </c>
      <c r="AW102" s="13" t="s">
        <v>34</v>
      </c>
      <c r="AX102" s="13" t="s">
        <v>72</v>
      </c>
      <c r="AY102" s="242" t="s">
        <v>144</v>
      </c>
    </row>
    <row r="103" spans="1:51" s="13" customFormat="1" ht="12">
      <c r="A103" s="13"/>
      <c r="B103" s="233"/>
      <c r="C103" s="234"/>
      <c r="D103" s="228" t="s">
        <v>155</v>
      </c>
      <c r="E103" s="235" t="s">
        <v>19</v>
      </c>
      <c r="F103" s="236" t="s">
        <v>1671</v>
      </c>
      <c r="G103" s="234"/>
      <c r="H103" s="235" t="s">
        <v>19</v>
      </c>
      <c r="I103" s="237"/>
      <c r="J103" s="234"/>
      <c r="K103" s="234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155</v>
      </c>
      <c r="AU103" s="242" t="s">
        <v>81</v>
      </c>
      <c r="AV103" s="13" t="s">
        <v>79</v>
      </c>
      <c r="AW103" s="13" t="s">
        <v>34</v>
      </c>
      <c r="AX103" s="13" t="s">
        <v>72</v>
      </c>
      <c r="AY103" s="242" t="s">
        <v>144</v>
      </c>
    </row>
    <row r="104" spans="1:51" s="14" customFormat="1" ht="12">
      <c r="A104" s="14"/>
      <c r="B104" s="243"/>
      <c r="C104" s="244"/>
      <c r="D104" s="228" t="s">
        <v>155</v>
      </c>
      <c r="E104" s="245" t="s">
        <v>19</v>
      </c>
      <c r="F104" s="246" t="s">
        <v>1326</v>
      </c>
      <c r="G104" s="244"/>
      <c r="H104" s="247">
        <v>41100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155</v>
      </c>
      <c r="AU104" s="253" t="s">
        <v>81</v>
      </c>
      <c r="AV104" s="14" t="s">
        <v>81</v>
      </c>
      <c r="AW104" s="14" t="s">
        <v>34</v>
      </c>
      <c r="AX104" s="14" t="s">
        <v>72</v>
      </c>
      <c r="AY104" s="253" t="s">
        <v>144</v>
      </c>
    </row>
    <row r="105" spans="1:51" s="15" customFormat="1" ht="12">
      <c r="A105" s="15"/>
      <c r="B105" s="254"/>
      <c r="C105" s="255"/>
      <c r="D105" s="228" t="s">
        <v>155</v>
      </c>
      <c r="E105" s="256" t="s">
        <v>19</v>
      </c>
      <c r="F105" s="257" t="s">
        <v>158</v>
      </c>
      <c r="G105" s="255"/>
      <c r="H105" s="258">
        <v>41100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155</v>
      </c>
      <c r="AU105" s="264" t="s">
        <v>81</v>
      </c>
      <c r="AV105" s="15" t="s">
        <v>151</v>
      </c>
      <c r="AW105" s="15" t="s">
        <v>34</v>
      </c>
      <c r="AX105" s="15" t="s">
        <v>79</v>
      </c>
      <c r="AY105" s="264" t="s">
        <v>144</v>
      </c>
    </row>
    <row r="106" spans="1:65" s="2" customFormat="1" ht="14.4" customHeight="1">
      <c r="A106" s="40"/>
      <c r="B106" s="41"/>
      <c r="C106" s="215" t="s">
        <v>81</v>
      </c>
      <c r="D106" s="215" t="s">
        <v>146</v>
      </c>
      <c r="E106" s="216" t="s">
        <v>1336</v>
      </c>
      <c r="F106" s="217" t="s">
        <v>1337</v>
      </c>
      <c r="G106" s="218" t="s">
        <v>161</v>
      </c>
      <c r="H106" s="219">
        <v>3</v>
      </c>
      <c r="I106" s="220"/>
      <c r="J106" s="221">
        <f>ROUND(I106*H106,2)</f>
        <v>0</v>
      </c>
      <c r="K106" s="217" t="s">
        <v>150</v>
      </c>
      <c r="L106" s="46"/>
      <c r="M106" s="222" t="s">
        <v>19</v>
      </c>
      <c r="N106" s="223" t="s">
        <v>43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151</v>
      </c>
      <c r="AT106" s="226" t="s">
        <v>146</v>
      </c>
      <c r="AU106" s="226" t="s">
        <v>81</v>
      </c>
      <c r="AY106" s="19" t="s">
        <v>144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79</v>
      </c>
      <c r="BK106" s="227">
        <f>ROUND(I106*H106,2)</f>
        <v>0</v>
      </c>
      <c r="BL106" s="19" t="s">
        <v>151</v>
      </c>
      <c r="BM106" s="226" t="s">
        <v>1726</v>
      </c>
    </row>
    <row r="107" spans="1:47" s="2" customFormat="1" ht="12">
      <c r="A107" s="40"/>
      <c r="B107" s="41"/>
      <c r="C107" s="42"/>
      <c r="D107" s="228" t="s">
        <v>153</v>
      </c>
      <c r="E107" s="42"/>
      <c r="F107" s="229" t="s">
        <v>1339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81</v>
      </c>
    </row>
    <row r="108" spans="1:51" s="13" customFormat="1" ht="12">
      <c r="A108" s="13"/>
      <c r="B108" s="233"/>
      <c r="C108" s="234"/>
      <c r="D108" s="228" t="s">
        <v>155</v>
      </c>
      <c r="E108" s="235" t="s">
        <v>19</v>
      </c>
      <c r="F108" s="236" t="s">
        <v>1323</v>
      </c>
      <c r="G108" s="234"/>
      <c r="H108" s="235" t="s">
        <v>19</v>
      </c>
      <c r="I108" s="237"/>
      <c r="J108" s="234"/>
      <c r="K108" s="234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155</v>
      </c>
      <c r="AU108" s="242" t="s">
        <v>81</v>
      </c>
      <c r="AV108" s="13" t="s">
        <v>79</v>
      </c>
      <c r="AW108" s="13" t="s">
        <v>34</v>
      </c>
      <c r="AX108" s="13" t="s">
        <v>72</v>
      </c>
      <c r="AY108" s="242" t="s">
        <v>144</v>
      </c>
    </row>
    <row r="109" spans="1:51" s="13" customFormat="1" ht="12">
      <c r="A109" s="13"/>
      <c r="B109" s="233"/>
      <c r="C109" s="234"/>
      <c r="D109" s="228" t="s">
        <v>155</v>
      </c>
      <c r="E109" s="235" t="s">
        <v>19</v>
      </c>
      <c r="F109" s="236" t="s">
        <v>1572</v>
      </c>
      <c r="G109" s="234"/>
      <c r="H109" s="235" t="s">
        <v>19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155</v>
      </c>
      <c r="AU109" s="242" t="s">
        <v>81</v>
      </c>
      <c r="AV109" s="13" t="s">
        <v>79</v>
      </c>
      <c r="AW109" s="13" t="s">
        <v>34</v>
      </c>
      <c r="AX109" s="13" t="s">
        <v>72</v>
      </c>
      <c r="AY109" s="242" t="s">
        <v>144</v>
      </c>
    </row>
    <row r="110" spans="1:51" s="14" customFormat="1" ht="12">
      <c r="A110" s="14"/>
      <c r="B110" s="243"/>
      <c r="C110" s="244"/>
      <c r="D110" s="228" t="s">
        <v>155</v>
      </c>
      <c r="E110" s="245" t="s">
        <v>19</v>
      </c>
      <c r="F110" s="246" t="s">
        <v>1727</v>
      </c>
      <c r="G110" s="244"/>
      <c r="H110" s="247">
        <v>3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155</v>
      </c>
      <c r="AU110" s="253" t="s">
        <v>81</v>
      </c>
      <c r="AV110" s="14" t="s">
        <v>81</v>
      </c>
      <c r="AW110" s="14" t="s">
        <v>34</v>
      </c>
      <c r="AX110" s="14" t="s">
        <v>72</v>
      </c>
      <c r="AY110" s="253" t="s">
        <v>144</v>
      </c>
    </row>
    <row r="111" spans="1:51" s="15" customFormat="1" ht="12">
      <c r="A111" s="15"/>
      <c r="B111" s="254"/>
      <c r="C111" s="255"/>
      <c r="D111" s="228" t="s">
        <v>155</v>
      </c>
      <c r="E111" s="256" t="s">
        <v>19</v>
      </c>
      <c r="F111" s="257" t="s">
        <v>158</v>
      </c>
      <c r="G111" s="255"/>
      <c r="H111" s="258">
        <v>3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155</v>
      </c>
      <c r="AU111" s="264" t="s">
        <v>81</v>
      </c>
      <c r="AV111" s="15" t="s">
        <v>151</v>
      </c>
      <c r="AW111" s="15" t="s">
        <v>34</v>
      </c>
      <c r="AX111" s="15" t="s">
        <v>79</v>
      </c>
      <c r="AY111" s="264" t="s">
        <v>144</v>
      </c>
    </row>
    <row r="112" spans="1:65" s="2" customFormat="1" ht="14.4" customHeight="1">
      <c r="A112" s="40"/>
      <c r="B112" s="41"/>
      <c r="C112" s="215" t="s">
        <v>88</v>
      </c>
      <c r="D112" s="215" t="s">
        <v>146</v>
      </c>
      <c r="E112" s="216" t="s">
        <v>1341</v>
      </c>
      <c r="F112" s="217" t="s">
        <v>1342</v>
      </c>
      <c r="G112" s="218" t="s">
        <v>161</v>
      </c>
      <c r="H112" s="219">
        <v>20</v>
      </c>
      <c r="I112" s="220"/>
      <c r="J112" s="221">
        <f>ROUND(I112*H112,2)</f>
        <v>0</v>
      </c>
      <c r="K112" s="217" t="s">
        <v>150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151</v>
      </c>
      <c r="AT112" s="226" t="s">
        <v>146</v>
      </c>
      <c r="AU112" s="226" t="s">
        <v>81</v>
      </c>
      <c r="AY112" s="19" t="s">
        <v>144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79</v>
      </c>
      <c r="BK112" s="227">
        <f>ROUND(I112*H112,2)</f>
        <v>0</v>
      </c>
      <c r="BL112" s="19" t="s">
        <v>151</v>
      </c>
      <c r="BM112" s="226" t="s">
        <v>1728</v>
      </c>
    </row>
    <row r="113" spans="1:47" s="2" customFormat="1" ht="12">
      <c r="A113" s="40"/>
      <c r="B113" s="41"/>
      <c r="C113" s="42"/>
      <c r="D113" s="228" t="s">
        <v>153</v>
      </c>
      <c r="E113" s="42"/>
      <c r="F113" s="229" t="s">
        <v>1344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153</v>
      </c>
      <c r="AU113" s="19" t="s">
        <v>81</v>
      </c>
    </row>
    <row r="114" spans="1:51" s="13" customFormat="1" ht="12">
      <c r="A114" s="13"/>
      <c r="B114" s="233"/>
      <c r="C114" s="234"/>
      <c r="D114" s="228" t="s">
        <v>155</v>
      </c>
      <c r="E114" s="235" t="s">
        <v>19</v>
      </c>
      <c r="F114" s="236" t="s">
        <v>1323</v>
      </c>
      <c r="G114" s="234"/>
      <c r="H114" s="235" t="s">
        <v>19</v>
      </c>
      <c r="I114" s="237"/>
      <c r="J114" s="234"/>
      <c r="K114" s="234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155</v>
      </c>
      <c r="AU114" s="242" t="s">
        <v>81</v>
      </c>
      <c r="AV114" s="13" t="s">
        <v>79</v>
      </c>
      <c r="AW114" s="13" t="s">
        <v>34</v>
      </c>
      <c r="AX114" s="13" t="s">
        <v>72</v>
      </c>
      <c r="AY114" s="242" t="s">
        <v>144</v>
      </c>
    </row>
    <row r="115" spans="1:51" s="13" customFormat="1" ht="12">
      <c r="A115" s="13"/>
      <c r="B115" s="233"/>
      <c r="C115" s="234"/>
      <c r="D115" s="228" t="s">
        <v>155</v>
      </c>
      <c r="E115" s="235" t="s">
        <v>19</v>
      </c>
      <c r="F115" s="236" t="s">
        <v>1572</v>
      </c>
      <c r="G115" s="234"/>
      <c r="H115" s="235" t="s">
        <v>19</v>
      </c>
      <c r="I115" s="237"/>
      <c r="J115" s="234"/>
      <c r="K115" s="234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155</v>
      </c>
      <c r="AU115" s="242" t="s">
        <v>81</v>
      </c>
      <c r="AV115" s="13" t="s">
        <v>79</v>
      </c>
      <c r="AW115" s="13" t="s">
        <v>34</v>
      </c>
      <c r="AX115" s="13" t="s">
        <v>72</v>
      </c>
      <c r="AY115" s="242" t="s">
        <v>144</v>
      </c>
    </row>
    <row r="116" spans="1:51" s="13" customFormat="1" ht="12">
      <c r="A116" s="13"/>
      <c r="B116" s="233"/>
      <c r="C116" s="234"/>
      <c r="D116" s="228" t="s">
        <v>155</v>
      </c>
      <c r="E116" s="235" t="s">
        <v>19</v>
      </c>
      <c r="F116" s="236" t="s">
        <v>1475</v>
      </c>
      <c r="G116" s="234"/>
      <c r="H116" s="235" t="s">
        <v>19</v>
      </c>
      <c r="I116" s="237"/>
      <c r="J116" s="234"/>
      <c r="K116" s="234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155</v>
      </c>
      <c r="AU116" s="242" t="s">
        <v>81</v>
      </c>
      <c r="AV116" s="13" t="s">
        <v>79</v>
      </c>
      <c r="AW116" s="13" t="s">
        <v>34</v>
      </c>
      <c r="AX116" s="13" t="s">
        <v>72</v>
      </c>
      <c r="AY116" s="242" t="s">
        <v>144</v>
      </c>
    </row>
    <row r="117" spans="1:51" s="14" customFormat="1" ht="12">
      <c r="A117" s="14"/>
      <c r="B117" s="243"/>
      <c r="C117" s="244"/>
      <c r="D117" s="228" t="s">
        <v>155</v>
      </c>
      <c r="E117" s="245" t="s">
        <v>19</v>
      </c>
      <c r="F117" s="246" t="s">
        <v>1729</v>
      </c>
      <c r="G117" s="244"/>
      <c r="H117" s="247">
        <v>16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155</v>
      </c>
      <c r="AU117" s="253" t="s">
        <v>81</v>
      </c>
      <c r="AV117" s="14" t="s">
        <v>81</v>
      </c>
      <c r="AW117" s="14" t="s">
        <v>34</v>
      </c>
      <c r="AX117" s="14" t="s">
        <v>72</v>
      </c>
      <c r="AY117" s="253" t="s">
        <v>144</v>
      </c>
    </row>
    <row r="118" spans="1:51" s="13" customFormat="1" ht="12">
      <c r="A118" s="13"/>
      <c r="B118" s="233"/>
      <c r="C118" s="234"/>
      <c r="D118" s="228" t="s">
        <v>155</v>
      </c>
      <c r="E118" s="235" t="s">
        <v>19</v>
      </c>
      <c r="F118" s="236" t="s">
        <v>1427</v>
      </c>
      <c r="G118" s="234"/>
      <c r="H118" s="235" t="s">
        <v>19</v>
      </c>
      <c r="I118" s="237"/>
      <c r="J118" s="234"/>
      <c r="K118" s="234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155</v>
      </c>
      <c r="AU118" s="242" t="s">
        <v>81</v>
      </c>
      <c r="AV118" s="13" t="s">
        <v>79</v>
      </c>
      <c r="AW118" s="13" t="s">
        <v>34</v>
      </c>
      <c r="AX118" s="13" t="s">
        <v>72</v>
      </c>
      <c r="AY118" s="242" t="s">
        <v>144</v>
      </c>
    </row>
    <row r="119" spans="1:51" s="14" customFormat="1" ht="12">
      <c r="A119" s="14"/>
      <c r="B119" s="243"/>
      <c r="C119" s="244"/>
      <c r="D119" s="228" t="s">
        <v>155</v>
      </c>
      <c r="E119" s="245" t="s">
        <v>19</v>
      </c>
      <c r="F119" s="246" t="s">
        <v>1730</v>
      </c>
      <c r="G119" s="244"/>
      <c r="H119" s="247">
        <v>4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155</v>
      </c>
      <c r="AU119" s="253" t="s">
        <v>81</v>
      </c>
      <c r="AV119" s="14" t="s">
        <v>81</v>
      </c>
      <c r="AW119" s="14" t="s">
        <v>34</v>
      </c>
      <c r="AX119" s="14" t="s">
        <v>72</v>
      </c>
      <c r="AY119" s="253" t="s">
        <v>144</v>
      </c>
    </row>
    <row r="120" spans="1:51" s="15" customFormat="1" ht="12">
      <c r="A120" s="15"/>
      <c r="B120" s="254"/>
      <c r="C120" s="255"/>
      <c r="D120" s="228" t="s">
        <v>155</v>
      </c>
      <c r="E120" s="256" t="s">
        <v>19</v>
      </c>
      <c r="F120" s="257" t="s">
        <v>158</v>
      </c>
      <c r="G120" s="255"/>
      <c r="H120" s="258">
        <v>20</v>
      </c>
      <c r="I120" s="259"/>
      <c r="J120" s="255"/>
      <c r="K120" s="255"/>
      <c r="L120" s="260"/>
      <c r="M120" s="261"/>
      <c r="N120" s="262"/>
      <c r="O120" s="262"/>
      <c r="P120" s="262"/>
      <c r="Q120" s="262"/>
      <c r="R120" s="262"/>
      <c r="S120" s="262"/>
      <c r="T120" s="26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4" t="s">
        <v>155</v>
      </c>
      <c r="AU120" s="264" t="s">
        <v>81</v>
      </c>
      <c r="AV120" s="15" t="s">
        <v>151</v>
      </c>
      <c r="AW120" s="15" t="s">
        <v>34</v>
      </c>
      <c r="AX120" s="15" t="s">
        <v>79</v>
      </c>
      <c r="AY120" s="264" t="s">
        <v>144</v>
      </c>
    </row>
    <row r="121" spans="1:65" s="2" customFormat="1" ht="14.4" customHeight="1">
      <c r="A121" s="40"/>
      <c r="B121" s="41"/>
      <c r="C121" s="215" t="s">
        <v>151</v>
      </c>
      <c r="D121" s="215" t="s">
        <v>146</v>
      </c>
      <c r="E121" s="216" t="s">
        <v>1348</v>
      </c>
      <c r="F121" s="217" t="s">
        <v>1349</v>
      </c>
      <c r="G121" s="218" t="s">
        <v>161</v>
      </c>
      <c r="H121" s="219">
        <v>4</v>
      </c>
      <c r="I121" s="220"/>
      <c r="J121" s="221">
        <f>ROUND(I121*H121,2)</f>
        <v>0</v>
      </c>
      <c r="K121" s="217" t="s">
        <v>150</v>
      </c>
      <c r="L121" s="46"/>
      <c r="M121" s="222" t="s">
        <v>19</v>
      </c>
      <c r="N121" s="223" t="s">
        <v>43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151</v>
      </c>
      <c r="AT121" s="226" t="s">
        <v>146</v>
      </c>
      <c r="AU121" s="226" t="s">
        <v>81</v>
      </c>
      <c r="AY121" s="19" t="s">
        <v>144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79</v>
      </c>
      <c r="BK121" s="227">
        <f>ROUND(I121*H121,2)</f>
        <v>0</v>
      </c>
      <c r="BL121" s="19" t="s">
        <v>151</v>
      </c>
      <c r="BM121" s="226" t="s">
        <v>1731</v>
      </c>
    </row>
    <row r="122" spans="1:47" s="2" customFormat="1" ht="12">
      <c r="A122" s="40"/>
      <c r="B122" s="41"/>
      <c r="C122" s="42"/>
      <c r="D122" s="228" t="s">
        <v>153</v>
      </c>
      <c r="E122" s="42"/>
      <c r="F122" s="229" t="s">
        <v>1351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153</v>
      </c>
      <c r="AU122" s="19" t="s">
        <v>81</v>
      </c>
    </row>
    <row r="123" spans="1:51" s="13" customFormat="1" ht="12">
      <c r="A123" s="13"/>
      <c r="B123" s="233"/>
      <c r="C123" s="234"/>
      <c r="D123" s="228" t="s">
        <v>155</v>
      </c>
      <c r="E123" s="235" t="s">
        <v>19</v>
      </c>
      <c r="F123" s="236" t="s">
        <v>1323</v>
      </c>
      <c r="G123" s="234"/>
      <c r="H123" s="235" t="s">
        <v>19</v>
      </c>
      <c r="I123" s="237"/>
      <c r="J123" s="234"/>
      <c r="K123" s="234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155</v>
      </c>
      <c r="AU123" s="242" t="s">
        <v>81</v>
      </c>
      <c r="AV123" s="13" t="s">
        <v>79</v>
      </c>
      <c r="AW123" s="13" t="s">
        <v>34</v>
      </c>
      <c r="AX123" s="13" t="s">
        <v>72</v>
      </c>
      <c r="AY123" s="242" t="s">
        <v>144</v>
      </c>
    </row>
    <row r="124" spans="1:51" s="13" customFormat="1" ht="12">
      <c r="A124" s="13"/>
      <c r="B124" s="233"/>
      <c r="C124" s="234"/>
      <c r="D124" s="228" t="s">
        <v>155</v>
      </c>
      <c r="E124" s="235" t="s">
        <v>19</v>
      </c>
      <c r="F124" s="236" t="s">
        <v>1572</v>
      </c>
      <c r="G124" s="234"/>
      <c r="H124" s="235" t="s">
        <v>19</v>
      </c>
      <c r="I124" s="237"/>
      <c r="J124" s="234"/>
      <c r="K124" s="234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155</v>
      </c>
      <c r="AU124" s="242" t="s">
        <v>81</v>
      </c>
      <c r="AV124" s="13" t="s">
        <v>79</v>
      </c>
      <c r="AW124" s="13" t="s">
        <v>34</v>
      </c>
      <c r="AX124" s="13" t="s">
        <v>72</v>
      </c>
      <c r="AY124" s="242" t="s">
        <v>144</v>
      </c>
    </row>
    <row r="125" spans="1:51" s="13" customFormat="1" ht="12">
      <c r="A125" s="13"/>
      <c r="B125" s="233"/>
      <c r="C125" s="234"/>
      <c r="D125" s="228" t="s">
        <v>155</v>
      </c>
      <c r="E125" s="235" t="s">
        <v>19</v>
      </c>
      <c r="F125" s="236" t="s">
        <v>1732</v>
      </c>
      <c r="G125" s="234"/>
      <c r="H125" s="235" t="s">
        <v>19</v>
      </c>
      <c r="I125" s="237"/>
      <c r="J125" s="234"/>
      <c r="K125" s="234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155</v>
      </c>
      <c r="AU125" s="242" t="s">
        <v>81</v>
      </c>
      <c r="AV125" s="13" t="s">
        <v>79</v>
      </c>
      <c r="AW125" s="13" t="s">
        <v>34</v>
      </c>
      <c r="AX125" s="13" t="s">
        <v>72</v>
      </c>
      <c r="AY125" s="242" t="s">
        <v>144</v>
      </c>
    </row>
    <row r="126" spans="1:51" s="14" customFormat="1" ht="12">
      <c r="A126" s="14"/>
      <c r="B126" s="243"/>
      <c r="C126" s="244"/>
      <c r="D126" s="228" t="s">
        <v>155</v>
      </c>
      <c r="E126" s="245" t="s">
        <v>19</v>
      </c>
      <c r="F126" s="246" t="s">
        <v>151</v>
      </c>
      <c r="G126" s="244"/>
      <c r="H126" s="247">
        <v>4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155</v>
      </c>
      <c r="AU126" s="253" t="s">
        <v>81</v>
      </c>
      <c r="AV126" s="14" t="s">
        <v>81</v>
      </c>
      <c r="AW126" s="14" t="s">
        <v>34</v>
      </c>
      <c r="AX126" s="14" t="s">
        <v>72</v>
      </c>
      <c r="AY126" s="253" t="s">
        <v>144</v>
      </c>
    </row>
    <row r="127" spans="1:51" s="15" customFormat="1" ht="12">
      <c r="A127" s="15"/>
      <c r="B127" s="254"/>
      <c r="C127" s="255"/>
      <c r="D127" s="228" t="s">
        <v>155</v>
      </c>
      <c r="E127" s="256" t="s">
        <v>19</v>
      </c>
      <c r="F127" s="257" t="s">
        <v>158</v>
      </c>
      <c r="G127" s="255"/>
      <c r="H127" s="258">
        <v>4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4" t="s">
        <v>155</v>
      </c>
      <c r="AU127" s="264" t="s">
        <v>81</v>
      </c>
      <c r="AV127" s="15" t="s">
        <v>151</v>
      </c>
      <c r="AW127" s="15" t="s">
        <v>34</v>
      </c>
      <c r="AX127" s="15" t="s">
        <v>79</v>
      </c>
      <c r="AY127" s="264" t="s">
        <v>144</v>
      </c>
    </row>
    <row r="128" spans="1:65" s="2" customFormat="1" ht="14.4" customHeight="1">
      <c r="A128" s="40"/>
      <c r="B128" s="41"/>
      <c r="C128" s="277" t="s">
        <v>175</v>
      </c>
      <c r="D128" s="277" t="s">
        <v>492</v>
      </c>
      <c r="E128" s="278" t="s">
        <v>1579</v>
      </c>
      <c r="F128" s="279" t="s">
        <v>1580</v>
      </c>
      <c r="G128" s="280" t="s">
        <v>161</v>
      </c>
      <c r="H128" s="281">
        <v>4</v>
      </c>
      <c r="I128" s="282"/>
      <c r="J128" s="283">
        <f>ROUND(I128*H128,2)</f>
        <v>0</v>
      </c>
      <c r="K128" s="279" t="s">
        <v>19</v>
      </c>
      <c r="L128" s="284"/>
      <c r="M128" s="285" t="s">
        <v>19</v>
      </c>
      <c r="N128" s="286" t="s">
        <v>43</v>
      </c>
      <c r="O128" s="86"/>
      <c r="P128" s="224">
        <f>O128*H128</f>
        <v>0</v>
      </c>
      <c r="Q128" s="224">
        <v>0.01</v>
      </c>
      <c r="R128" s="224">
        <f>Q128*H128</f>
        <v>0.04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197</v>
      </c>
      <c r="AT128" s="226" t="s">
        <v>492</v>
      </c>
      <c r="AU128" s="226" t="s">
        <v>81</v>
      </c>
      <c r="AY128" s="19" t="s">
        <v>144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79</v>
      </c>
      <c r="BK128" s="227">
        <f>ROUND(I128*H128,2)</f>
        <v>0</v>
      </c>
      <c r="BL128" s="19" t="s">
        <v>151</v>
      </c>
      <c r="BM128" s="226" t="s">
        <v>1733</v>
      </c>
    </row>
    <row r="129" spans="1:47" s="2" customFormat="1" ht="12">
      <c r="A129" s="40"/>
      <c r="B129" s="41"/>
      <c r="C129" s="42"/>
      <c r="D129" s="228" t="s">
        <v>153</v>
      </c>
      <c r="E129" s="42"/>
      <c r="F129" s="229" t="s">
        <v>1580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153</v>
      </c>
      <c r="AU129" s="19" t="s">
        <v>81</v>
      </c>
    </row>
    <row r="130" spans="1:47" s="2" customFormat="1" ht="12">
      <c r="A130" s="40"/>
      <c r="B130" s="41"/>
      <c r="C130" s="42"/>
      <c r="D130" s="228" t="s">
        <v>466</v>
      </c>
      <c r="E130" s="42"/>
      <c r="F130" s="276" t="s">
        <v>1582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466</v>
      </c>
      <c r="AU130" s="19" t="s">
        <v>81</v>
      </c>
    </row>
    <row r="131" spans="1:51" s="13" customFormat="1" ht="12">
      <c r="A131" s="13"/>
      <c r="B131" s="233"/>
      <c r="C131" s="234"/>
      <c r="D131" s="228" t="s">
        <v>155</v>
      </c>
      <c r="E131" s="235" t="s">
        <v>19</v>
      </c>
      <c r="F131" s="236" t="s">
        <v>1356</v>
      </c>
      <c r="G131" s="234"/>
      <c r="H131" s="235" t="s">
        <v>19</v>
      </c>
      <c r="I131" s="237"/>
      <c r="J131" s="234"/>
      <c r="K131" s="234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155</v>
      </c>
      <c r="AU131" s="242" t="s">
        <v>81</v>
      </c>
      <c r="AV131" s="13" t="s">
        <v>79</v>
      </c>
      <c r="AW131" s="13" t="s">
        <v>34</v>
      </c>
      <c r="AX131" s="13" t="s">
        <v>72</v>
      </c>
      <c r="AY131" s="242" t="s">
        <v>144</v>
      </c>
    </row>
    <row r="132" spans="1:51" s="13" customFormat="1" ht="12">
      <c r="A132" s="13"/>
      <c r="B132" s="233"/>
      <c r="C132" s="234"/>
      <c r="D132" s="228" t="s">
        <v>155</v>
      </c>
      <c r="E132" s="235" t="s">
        <v>19</v>
      </c>
      <c r="F132" s="236" t="s">
        <v>1583</v>
      </c>
      <c r="G132" s="234"/>
      <c r="H132" s="235" t="s">
        <v>19</v>
      </c>
      <c r="I132" s="237"/>
      <c r="J132" s="234"/>
      <c r="K132" s="234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155</v>
      </c>
      <c r="AU132" s="242" t="s">
        <v>81</v>
      </c>
      <c r="AV132" s="13" t="s">
        <v>79</v>
      </c>
      <c r="AW132" s="13" t="s">
        <v>34</v>
      </c>
      <c r="AX132" s="13" t="s">
        <v>72</v>
      </c>
      <c r="AY132" s="242" t="s">
        <v>144</v>
      </c>
    </row>
    <row r="133" spans="1:51" s="14" customFormat="1" ht="12">
      <c r="A133" s="14"/>
      <c r="B133" s="243"/>
      <c r="C133" s="244"/>
      <c r="D133" s="228" t="s">
        <v>155</v>
      </c>
      <c r="E133" s="245" t="s">
        <v>19</v>
      </c>
      <c r="F133" s="246" t="s">
        <v>151</v>
      </c>
      <c r="G133" s="244"/>
      <c r="H133" s="247">
        <v>4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155</v>
      </c>
      <c r="AU133" s="253" t="s">
        <v>81</v>
      </c>
      <c r="AV133" s="14" t="s">
        <v>81</v>
      </c>
      <c r="AW133" s="14" t="s">
        <v>34</v>
      </c>
      <c r="AX133" s="14" t="s">
        <v>72</v>
      </c>
      <c r="AY133" s="253" t="s">
        <v>144</v>
      </c>
    </row>
    <row r="134" spans="1:51" s="15" customFormat="1" ht="12">
      <c r="A134" s="15"/>
      <c r="B134" s="254"/>
      <c r="C134" s="255"/>
      <c r="D134" s="228" t="s">
        <v>155</v>
      </c>
      <c r="E134" s="256" t="s">
        <v>19</v>
      </c>
      <c r="F134" s="257" t="s">
        <v>158</v>
      </c>
      <c r="G134" s="255"/>
      <c r="H134" s="258">
        <v>4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155</v>
      </c>
      <c r="AU134" s="264" t="s">
        <v>81</v>
      </c>
      <c r="AV134" s="15" t="s">
        <v>151</v>
      </c>
      <c r="AW134" s="15" t="s">
        <v>34</v>
      </c>
      <c r="AX134" s="15" t="s">
        <v>79</v>
      </c>
      <c r="AY134" s="264" t="s">
        <v>144</v>
      </c>
    </row>
    <row r="135" spans="1:65" s="2" customFormat="1" ht="14.4" customHeight="1">
      <c r="A135" s="40"/>
      <c r="B135" s="41"/>
      <c r="C135" s="215" t="s">
        <v>180</v>
      </c>
      <c r="D135" s="215" t="s">
        <v>146</v>
      </c>
      <c r="E135" s="216" t="s">
        <v>1373</v>
      </c>
      <c r="F135" s="217" t="s">
        <v>1374</v>
      </c>
      <c r="G135" s="218" t="s">
        <v>161</v>
      </c>
      <c r="H135" s="219">
        <v>3</v>
      </c>
      <c r="I135" s="220"/>
      <c r="J135" s="221">
        <f>ROUND(I135*H135,2)</f>
        <v>0</v>
      </c>
      <c r="K135" s="217" t="s">
        <v>150</v>
      </c>
      <c r="L135" s="46"/>
      <c r="M135" s="222" t="s">
        <v>19</v>
      </c>
      <c r="N135" s="223" t="s">
        <v>43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151</v>
      </c>
      <c r="AT135" s="226" t="s">
        <v>146</v>
      </c>
      <c r="AU135" s="226" t="s">
        <v>81</v>
      </c>
      <c r="AY135" s="19" t="s">
        <v>144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79</v>
      </c>
      <c r="BK135" s="227">
        <f>ROUND(I135*H135,2)</f>
        <v>0</v>
      </c>
      <c r="BL135" s="19" t="s">
        <v>151</v>
      </c>
      <c r="BM135" s="226" t="s">
        <v>1734</v>
      </c>
    </row>
    <row r="136" spans="1:47" s="2" customFormat="1" ht="12">
      <c r="A136" s="40"/>
      <c r="B136" s="41"/>
      <c r="C136" s="42"/>
      <c r="D136" s="228" t="s">
        <v>153</v>
      </c>
      <c r="E136" s="42"/>
      <c r="F136" s="229" t="s">
        <v>1376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153</v>
      </c>
      <c r="AU136" s="19" t="s">
        <v>81</v>
      </c>
    </row>
    <row r="137" spans="1:51" s="13" customFormat="1" ht="12">
      <c r="A137" s="13"/>
      <c r="B137" s="233"/>
      <c r="C137" s="234"/>
      <c r="D137" s="228" t="s">
        <v>155</v>
      </c>
      <c r="E137" s="235" t="s">
        <v>19</v>
      </c>
      <c r="F137" s="236" t="s">
        <v>1323</v>
      </c>
      <c r="G137" s="234"/>
      <c r="H137" s="235" t="s">
        <v>19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155</v>
      </c>
      <c r="AU137" s="242" t="s">
        <v>81</v>
      </c>
      <c r="AV137" s="13" t="s">
        <v>79</v>
      </c>
      <c r="AW137" s="13" t="s">
        <v>34</v>
      </c>
      <c r="AX137" s="13" t="s">
        <v>72</v>
      </c>
      <c r="AY137" s="242" t="s">
        <v>144</v>
      </c>
    </row>
    <row r="138" spans="1:51" s="13" customFormat="1" ht="12">
      <c r="A138" s="13"/>
      <c r="B138" s="233"/>
      <c r="C138" s="234"/>
      <c r="D138" s="228" t="s">
        <v>155</v>
      </c>
      <c r="E138" s="235" t="s">
        <v>19</v>
      </c>
      <c r="F138" s="236" t="s">
        <v>1572</v>
      </c>
      <c r="G138" s="234"/>
      <c r="H138" s="235" t="s">
        <v>19</v>
      </c>
      <c r="I138" s="237"/>
      <c r="J138" s="234"/>
      <c r="K138" s="234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155</v>
      </c>
      <c r="AU138" s="242" t="s">
        <v>81</v>
      </c>
      <c r="AV138" s="13" t="s">
        <v>79</v>
      </c>
      <c r="AW138" s="13" t="s">
        <v>34</v>
      </c>
      <c r="AX138" s="13" t="s">
        <v>72</v>
      </c>
      <c r="AY138" s="242" t="s">
        <v>144</v>
      </c>
    </row>
    <row r="139" spans="1:51" s="14" customFormat="1" ht="12">
      <c r="A139" s="14"/>
      <c r="B139" s="243"/>
      <c r="C139" s="244"/>
      <c r="D139" s="228" t="s">
        <v>155</v>
      </c>
      <c r="E139" s="245" t="s">
        <v>19</v>
      </c>
      <c r="F139" s="246" t="s">
        <v>1735</v>
      </c>
      <c r="G139" s="244"/>
      <c r="H139" s="247">
        <v>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155</v>
      </c>
      <c r="AU139" s="253" t="s">
        <v>81</v>
      </c>
      <c r="AV139" s="14" t="s">
        <v>81</v>
      </c>
      <c r="AW139" s="14" t="s">
        <v>34</v>
      </c>
      <c r="AX139" s="14" t="s">
        <v>72</v>
      </c>
      <c r="AY139" s="253" t="s">
        <v>144</v>
      </c>
    </row>
    <row r="140" spans="1:51" s="15" customFormat="1" ht="12">
      <c r="A140" s="15"/>
      <c r="B140" s="254"/>
      <c r="C140" s="255"/>
      <c r="D140" s="228" t="s">
        <v>155</v>
      </c>
      <c r="E140" s="256" t="s">
        <v>19</v>
      </c>
      <c r="F140" s="257" t="s">
        <v>158</v>
      </c>
      <c r="G140" s="255"/>
      <c r="H140" s="258">
        <v>3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155</v>
      </c>
      <c r="AU140" s="264" t="s">
        <v>81</v>
      </c>
      <c r="AV140" s="15" t="s">
        <v>151</v>
      </c>
      <c r="AW140" s="15" t="s">
        <v>34</v>
      </c>
      <c r="AX140" s="15" t="s">
        <v>79</v>
      </c>
      <c r="AY140" s="264" t="s">
        <v>144</v>
      </c>
    </row>
    <row r="141" spans="1:65" s="2" customFormat="1" ht="14.4" customHeight="1">
      <c r="A141" s="40"/>
      <c r="B141" s="41"/>
      <c r="C141" s="277" t="s">
        <v>189</v>
      </c>
      <c r="D141" s="277" t="s">
        <v>492</v>
      </c>
      <c r="E141" s="278" t="s">
        <v>1586</v>
      </c>
      <c r="F141" s="279" t="s">
        <v>1580</v>
      </c>
      <c r="G141" s="280" t="s">
        <v>161</v>
      </c>
      <c r="H141" s="281">
        <v>3</v>
      </c>
      <c r="I141" s="282"/>
      <c r="J141" s="283">
        <f>ROUND(I141*H141,2)</f>
        <v>0</v>
      </c>
      <c r="K141" s="279" t="s">
        <v>19</v>
      </c>
      <c r="L141" s="284"/>
      <c r="M141" s="285" t="s">
        <v>19</v>
      </c>
      <c r="N141" s="286" t="s">
        <v>43</v>
      </c>
      <c r="O141" s="86"/>
      <c r="P141" s="224">
        <f>O141*H141</f>
        <v>0</v>
      </c>
      <c r="Q141" s="224">
        <v>0.01</v>
      </c>
      <c r="R141" s="224">
        <f>Q141*H141</f>
        <v>0.03</v>
      </c>
      <c r="S141" s="224">
        <v>0</v>
      </c>
      <c r="T141" s="225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6" t="s">
        <v>197</v>
      </c>
      <c r="AT141" s="226" t="s">
        <v>492</v>
      </c>
      <c r="AU141" s="226" t="s">
        <v>81</v>
      </c>
      <c r="AY141" s="19" t="s">
        <v>144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9" t="s">
        <v>79</v>
      </c>
      <c r="BK141" s="227">
        <f>ROUND(I141*H141,2)</f>
        <v>0</v>
      </c>
      <c r="BL141" s="19" t="s">
        <v>151</v>
      </c>
      <c r="BM141" s="226" t="s">
        <v>1736</v>
      </c>
    </row>
    <row r="142" spans="1:47" s="2" customFormat="1" ht="12">
      <c r="A142" s="40"/>
      <c r="B142" s="41"/>
      <c r="C142" s="42"/>
      <c r="D142" s="228" t="s">
        <v>153</v>
      </c>
      <c r="E142" s="42"/>
      <c r="F142" s="229" t="s">
        <v>1580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153</v>
      </c>
      <c r="AU142" s="19" t="s">
        <v>81</v>
      </c>
    </row>
    <row r="143" spans="1:47" s="2" customFormat="1" ht="12">
      <c r="A143" s="40"/>
      <c r="B143" s="41"/>
      <c r="C143" s="42"/>
      <c r="D143" s="228" t="s">
        <v>466</v>
      </c>
      <c r="E143" s="42"/>
      <c r="F143" s="276" t="s">
        <v>1582</v>
      </c>
      <c r="G143" s="42"/>
      <c r="H143" s="42"/>
      <c r="I143" s="230"/>
      <c r="J143" s="42"/>
      <c r="K143" s="42"/>
      <c r="L143" s="46"/>
      <c r="M143" s="231"/>
      <c r="N143" s="23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466</v>
      </c>
      <c r="AU143" s="19" t="s">
        <v>81</v>
      </c>
    </row>
    <row r="144" spans="1:51" s="13" customFormat="1" ht="12">
      <c r="A144" s="13"/>
      <c r="B144" s="233"/>
      <c r="C144" s="234"/>
      <c r="D144" s="228" t="s">
        <v>155</v>
      </c>
      <c r="E144" s="235" t="s">
        <v>19</v>
      </c>
      <c r="F144" s="236" t="s">
        <v>1364</v>
      </c>
      <c r="G144" s="234"/>
      <c r="H144" s="235" t="s">
        <v>19</v>
      </c>
      <c r="I144" s="237"/>
      <c r="J144" s="234"/>
      <c r="K144" s="234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155</v>
      </c>
      <c r="AU144" s="242" t="s">
        <v>81</v>
      </c>
      <c r="AV144" s="13" t="s">
        <v>79</v>
      </c>
      <c r="AW144" s="13" t="s">
        <v>34</v>
      </c>
      <c r="AX144" s="13" t="s">
        <v>72</v>
      </c>
      <c r="AY144" s="242" t="s">
        <v>144</v>
      </c>
    </row>
    <row r="145" spans="1:51" s="13" customFormat="1" ht="12">
      <c r="A145" s="13"/>
      <c r="B145" s="233"/>
      <c r="C145" s="234"/>
      <c r="D145" s="228" t="s">
        <v>155</v>
      </c>
      <c r="E145" s="235" t="s">
        <v>19</v>
      </c>
      <c r="F145" s="236" t="s">
        <v>1583</v>
      </c>
      <c r="G145" s="234"/>
      <c r="H145" s="235" t="s">
        <v>19</v>
      </c>
      <c r="I145" s="237"/>
      <c r="J145" s="234"/>
      <c r="K145" s="234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155</v>
      </c>
      <c r="AU145" s="242" t="s">
        <v>81</v>
      </c>
      <c r="AV145" s="13" t="s">
        <v>79</v>
      </c>
      <c r="AW145" s="13" t="s">
        <v>34</v>
      </c>
      <c r="AX145" s="13" t="s">
        <v>72</v>
      </c>
      <c r="AY145" s="242" t="s">
        <v>144</v>
      </c>
    </row>
    <row r="146" spans="1:51" s="14" customFormat="1" ht="12">
      <c r="A146" s="14"/>
      <c r="B146" s="243"/>
      <c r="C146" s="244"/>
      <c r="D146" s="228" t="s">
        <v>155</v>
      </c>
      <c r="E146" s="245" t="s">
        <v>19</v>
      </c>
      <c r="F146" s="246" t="s">
        <v>88</v>
      </c>
      <c r="G146" s="244"/>
      <c r="H146" s="247">
        <v>3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155</v>
      </c>
      <c r="AU146" s="253" t="s">
        <v>81</v>
      </c>
      <c r="AV146" s="14" t="s">
        <v>81</v>
      </c>
      <c r="AW146" s="14" t="s">
        <v>34</v>
      </c>
      <c r="AX146" s="14" t="s">
        <v>72</v>
      </c>
      <c r="AY146" s="253" t="s">
        <v>144</v>
      </c>
    </row>
    <row r="147" spans="1:51" s="15" customFormat="1" ht="12">
      <c r="A147" s="15"/>
      <c r="B147" s="254"/>
      <c r="C147" s="255"/>
      <c r="D147" s="228" t="s">
        <v>155</v>
      </c>
      <c r="E147" s="256" t="s">
        <v>19</v>
      </c>
      <c r="F147" s="257" t="s">
        <v>158</v>
      </c>
      <c r="G147" s="255"/>
      <c r="H147" s="258">
        <v>3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155</v>
      </c>
      <c r="AU147" s="264" t="s">
        <v>81</v>
      </c>
      <c r="AV147" s="15" t="s">
        <v>151</v>
      </c>
      <c r="AW147" s="15" t="s">
        <v>34</v>
      </c>
      <c r="AX147" s="15" t="s">
        <v>79</v>
      </c>
      <c r="AY147" s="264" t="s">
        <v>144</v>
      </c>
    </row>
    <row r="148" spans="1:65" s="2" customFormat="1" ht="14.4" customHeight="1">
      <c r="A148" s="40"/>
      <c r="B148" s="41"/>
      <c r="C148" s="215" t="s">
        <v>197</v>
      </c>
      <c r="D148" s="215" t="s">
        <v>146</v>
      </c>
      <c r="E148" s="216" t="s">
        <v>1403</v>
      </c>
      <c r="F148" s="217" t="s">
        <v>1404</v>
      </c>
      <c r="G148" s="218" t="s">
        <v>161</v>
      </c>
      <c r="H148" s="219">
        <v>16</v>
      </c>
      <c r="I148" s="220"/>
      <c r="J148" s="221">
        <f>ROUND(I148*H148,2)</f>
        <v>0</v>
      </c>
      <c r="K148" s="217" t="s">
        <v>150</v>
      </c>
      <c r="L148" s="46"/>
      <c r="M148" s="222" t="s">
        <v>19</v>
      </c>
      <c r="N148" s="223" t="s">
        <v>43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151</v>
      </c>
      <c r="AT148" s="226" t="s">
        <v>146</v>
      </c>
      <c r="AU148" s="226" t="s">
        <v>81</v>
      </c>
      <c r="AY148" s="19" t="s">
        <v>144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79</v>
      </c>
      <c r="BK148" s="227">
        <f>ROUND(I148*H148,2)</f>
        <v>0</v>
      </c>
      <c r="BL148" s="19" t="s">
        <v>151</v>
      </c>
      <c r="BM148" s="226" t="s">
        <v>1737</v>
      </c>
    </row>
    <row r="149" spans="1:47" s="2" customFormat="1" ht="12">
      <c r="A149" s="40"/>
      <c r="B149" s="41"/>
      <c r="C149" s="42"/>
      <c r="D149" s="228" t="s">
        <v>153</v>
      </c>
      <c r="E149" s="42"/>
      <c r="F149" s="229" t="s">
        <v>1406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153</v>
      </c>
      <c r="AU149" s="19" t="s">
        <v>81</v>
      </c>
    </row>
    <row r="150" spans="1:51" s="13" customFormat="1" ht="12">
      <c r="A150" s="13"/>
      <c r="B150" s="233"/>
      <c r="C150" s="234"/>
      <c r="D150" s="228" t="s">
        <v>155</v>
      </c>
      <c r="E150" s="235" t="s">
        <v>19</v>
      </c>
      <c r="F150" s="236" t="s">
        <v>1323</v>
      </c>
      <c r="G150" s="234"/>
      <c r="H150" s="235" t="s">
        <v>19</v>
      </c>
      <c r="I150" s="237"/>
      <c r="J150" s="234"/>
      <c r="K150" s="234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155</v>
      </c>
      <c r="AU150" s="242" t="s">
        <v>81</v>
      </c>
      <c r="AV150" s="13" t="s">
        <v>79</v>
      </c>
      <c r="AW150" s="13" t="s">
        <v>34</v>
      </c>
      <c r="AX150" s="13" t="s">
        <v>72</v>
      </c>
      <c r="AY150" s="242" t="s">
        <v>144</v>
      </c>
    </row>
    <row r="151" spans="1:51" s="13" customFormat="1" ht="12">
      <c r="A151" s="13"/>
      <c r="B151" s="233"/>
      <c r="C151" s="234"/>
      <c r="D151" s="228" t="s">
        <v>155</v>
      </c>
      <c r="E151" s="235" t="s">
        <v>19</v>
      </c>
      <c r="F151" s="236" t="s">
        <v>1572</v>
      </c>
      <c r="G151" s="234"/>
      <c r="H151" s="235" t="s">
        <v>19</v>
      </c>
      <c r="I151" s="237"/>
      <c r="J151" s="234"/>
      <c r="K151" s="234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155</v>
      </c>
      <c r="AU151" s="242" t="s">
        <v>81</v>
      </c>
      <c r="AV151" s="13" t="s">
        <v>79</v>
      </c>
      <c r="AW151" s="13" t="s">
        <v>34</v>
      </c>
      <c r="AX151" s="13" t="s">
        <v>72</v>
      </c>
      <c r="AY151" s="242" t="s">
        <v>144</v>
      </c>
    </row>
    <row r="152" spans="1:51" s="13" customFormat="1" ht="12">
      <c r="A152" s="13"/>
      <c r="B152" s="233"/>
      <c r="C152" s="234"/>
      <c r="D152" s="228" t="s">
        <v>155</v>
      </c>
      <c r="E152" s="235" t="s">
        <v>19</v>
      </c>
      <c r="F152" s="236" t="s">
        <v>1738</v>
      </c>
      <c r="G152" s="234"/>
      <c r="H152" s="235" t="s">
        <v>19</v>
      </c>
      <c r="I152" s="237"/>
      <c r="J152" s="234"/>
      <c r="K152" s="234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155</v>
      </c>
      <c r="AU152" s="242" t="s">
        <v>81</v>
      </c>
      <c r="AV152" s="13" t="s">
        <v>79</v>
      </c>
      <c r="AW152" s="13" t="s">
        <v>34</v>
      </c>
      <c r="AX152" s="13" t="s">
        <v>72</v>
      </c>
      <c r="AY152" s="242" t="s">
        <v>144</v>
      </c>
    </row>
    <row r="153" spans="1:51" s="14" customFormat="1" ht="12">
      <c r="A153" s="14"/>
      <c r="B153" s="243"/>
      <c r="C153" s="244"/>
      <c r="D153" s="228" t="s">
        <v>155</v>
      </c>
      <c r="E153" s="245" t="s">
        <v>19</v>
      </c>
      <c r="F153" s="246" t="s">
        <v>1590</v>
      </c>
      <c r="G153" s="244"/>
      <c r="H153" s="247">
        <v>16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155</v>
      </c>
      <c r="AU153" s="253" t="s">
        <v>81</v>
      </c>
      <c r="AV153" s="14" t="s">
        <v>81</v>
      </c>
      <c r="AW153" s="14" t="s">
        <v>34</v>
      </c>
      <c r="AX153" s="14" t="s">
        <v>72</v>
      </c>
      <c r="AY153" s="253" t="s">
        <v>144</v>
      </c>
    </row>
    <row r="154" spans="1:51" s="15" customFormat="1" ht="12">
      <c r="A154" s="15"/>
      <c r="B154" s="254"/>
      <c r="C154" s="255"/>
      <c r="D154" s="228" t="s">
        <v>155</v>
      </c>
      <c r="E154" s="256" t="s">
        <v>19</v>
      </c>
      <c r="F154" s="257" t="s">
        <v>158</v>
      </c>
      <c r="G154" s="255"/>
      <c r="H154" s="258">
        <v>16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155</v>
      </c>
      <c r="AU154" s="264" t="s">
        <v>81</v>
      </c>
      <c r="AV154" s="15" t="s">
        <v>151</v>
      </c>
      <c r="AW154" s="15" t="s">
        <v>34</v>
      </c>
      <c r="AX154" s="15" t="s">
        <v>79</v>
      </c>
      <c r="AY154" s="264" t="s">
        <v>144</v>
      </c>
    </row>
    <row r="155" spans="1:65" s="2" customFormat="1" ht="14.4" customHeight="1">
      <c r="A155" s="40"/>
      <c r="B155" s="41"/>
      <c r="C155" s="277" t="s">
        <v>206</v>
      </c>
      <c r="D155" s="277" t="s">
        <v>492</v>
      </c>
      <c r="E155" s="278" t="s">
        <v>1591</v>
      </c>
      <c r="F155" s="279" t="s">
        <v>1580</v>
      </c>
      <c r="G155" s="280" t="s">
        <v>161</v>
      </c>
      <c r="H155" s="281">
        <v>16</v>
      </c>
      <c r="I155" s="282"/>
      <c r="J155" s="283">
        <f>ROUND(I155*H155,2)</f>
        <v>0</v>
      </c>
      <c r="K155" s="279" t="s">
        <v>19</v>
      </c>
      <c r="L155" s="284"/>
      <c r="M155" s="285" t="s">
        <v>19</v>
      </c>
      <c r="N155" s="286" t="s">
        <v>43</v>
      </c>
      <c r="O155" s="86"/>
      <c r="P155" s="224">
        <f>O155*H155</f>
        <v>0</v>
      </c>
      <c r="Q155" s="224">
        <v>0.001</v>
      </c>
      <c r="R155" s="224">
        <f>Q155*H155</f>
        <v>0.016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197</v>
      </c>
      <c r="AT155" s="226" t="s">
        <v>492</v>
      </c>
      <c r="AU155" s="226" t="s">
        <v>81</v>
      </c>
      <c r="AY155" s="19" t="s">
        <v>144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79</v>
      </c>
      <c r="BK155" s="227">
        <f>ROUND(I155*H155,2)</f>
        <v>0</v>
      </c>
      <c r="BL155" s="19" t="s">
        <v>151</v>
      </c>
      <c r="BM155" s="226" t="s">
        <v>1739</v>
      </c>
    </row>
    <row r="156" spans="1:47" s="2" customFormat="1" ht="12">
      <c r="A156" s="40"/>
      <c r="B156" s="41"/>
      <c r="C156" s="42"/>
      <c r="D156" s="228" t="s">
        <v>153</v>
      </c>
      <c r="E156" s="42"/>
      <c r="F156" s="229" t="s">
        <v>1580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153</v>
      </c>
      <c r="AU156" s="19" t="s">
        <v>81</v>
      </c>
    </row>
    <row r="157" spans="1:47" s="2" customFormat="1" ht="12">
      <c r="A157" s="40"/>
      <c r="B157" s="41"/>
      <c r="C157" s="42"/>
      <c r="D157" s="228" t="s">
        <v>466</v>
      </c>
      <c r="E157" s="42"/>
      <c r="F157" s="276" t="s">
        <v>1582</v>
      </c>
      <c r="G157" s="42"/>
      <c r="H157" s="42"/>
      <c r="I157" s="230"/>
      <c r="J157" s="42"/>
      <c r="K157" s="42"/>
      <c r="L157" s="46"/>
      <c r="M157" s="231"/>
      <c r="N157" s="232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466</v>
      </c>
      <c r="AU157" s="19" t="s">
        <v>81</v>
      </c>
    </row>
    <row r="158" spans="1:51" s="13" customFormat="1" ht="12">
      <c r="A158" s="13"/>
      <c r="B158" s="233"/>
      <c r="C158" s="234"/>
      <c r="D158" s="228" t="s">
        <v>155</v>
      </c>
      <c r="E158" s="235" t="s">
        <v>19</v>
      </c>
      <c r="F158" s="236" t="s">
        <v>1416</v>
      </c>
      <c r="G158" s="234"/>
      <c r="H158" s="235" t="s">
        <v>19</v>
      </c>
      <c r="I158" s="237"/>
      <c r="J158" s="234"/>
      <c r="K158" s="234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155</v>
      </c>
      <c r="AU158" s="242" t="s">
        <v>81</v>
      </c>
      <c r="AV158" s="13" t="s">
        <v>79</v>
      </c>
      <c r="AW158" s="13" t="s">
        <v>34</v>
      </c>
      <c r="AX158" s="13" t="s">
        <v>72</v>
      </c>
      <c r="AY158" s="242" t="s">
        <v>144</v>
      </c>
    </row>
    <row r="159" spans="1:51" s="13" customFormat="1" ht="12">
      <c r="A159" s="13"/>
      <c r="B159" s="233"/>
      <c r="C159" s="234"/>
      <c r="D159" s="228" t="s">
        <v>155</v>
      </c>
      <c r="E159" s="235" t="s">
        <v>19</v>
      </c>
      <c r="F159" s="236" t="s">
        <v>1572</v>
      </c>
      <c r="G159" s="234"/>
      <c r="H159" s="235" t="s">
        <v>19</v>
      </c>
      <c r="I159" s="237"/>
      <c r="J159" s="234"/>
      <c r="K159" s="234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155</v>
      </c>
      <c r="AU159" s="242" t="s">
        <v>81</v>
      </c>
      <c r="AV159" s="13" t="s">
        <v>79</v>
      </c>
      <c r="AW159" s="13" t="s">
        <v>34</v>
      </c>
      <c r="AX159" s="13" t="s">
        <v>72</v>
      </c>
      <c r="AY159" s="242" t="s">
        <v>144</v>
      </c>
    </row>
    <row r="160" spans="1:51" s="14" customFormat="1" ht="12">
      <c r="A160" s="14"/>
      <c r="B160" s="243"/>
      <c r="C160" s="244"/>
      <c r="D160" s="228" t="s">
        <v>155</v>
      </c>
      <c r="E160" s="245" t="s">
        <v>19</v>
      </c>
      <c r="F160" s="246" t="s">
        <v>282</v>
      </c>
      <c r="G160" s="244"/>
      <c r="H160" s="247">
        <v>16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155</v>
      </c>
      <c r="AU160" s="253" t="s">
        <v>81</v>
      </c>
      <c r="AV160" s="14" t="s">
        <v>81</v>
      </c>
      <c r="AW160" s="14" t="s">
        <v>34</v>
      </c>
      <c r="AX160" s="14" t="s">
        <v>72</v>
      </c>
      <c r="AY160" s="253" t="s">
        <v>144</v>
      </c>
    </row>
    <row r="161" spans="1:51" s="15" customFormat="1" ht="12">
      <c r="A161" s="15"/>
      <c r="B161" s="254"/>
      <c r="C161" s="255"/>
      <c r="D161" s="228" t="s">
        <v>155</v>
      </c>
      <c r="E161" s="256" t="s">
        <v>19</v>
      </c>
      <c r="F161" s="257" t="s">
        <v>158</v>
      </c>
      <c r="G161" s="255"/>
      <c r="H161" s="258">
        <v>16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155</v>
      </c>
      <c r="AU161" s="264" t="s">
        <v>81</v>
      </c>
      <c r="AV161" s="15" t="s">
        <v>151</v>
      </c>
      <c r="AW161" s="15" t="s">
        <v>34</v>
      </c>
      <c r="AX161" s="15" t="s">
        <v>79</v>
      </c>
      <c r="AY161" s="264" t="s">
        <v>144</v>
      </c>
    </row>
    <row r="162" spans="1:65" s="2" customFormat="1" ht="14.4" customHeight="1">
      <c r="A162" s="40"/>
      <c r="B162" s="41"/>
      <c r="C162" s="215" t="s">
        <v>215</v>
      </c>
      <c r="D162" s="215" t="s">
        <v>146</v>
      </c>
      <c r="E162" s="216" t="s">
        <v>1423</v>
      </c>
      <c r="F162" s="217" t="s">
        <v>1424</v>
      </c>
      <c r="G162" s="218" t="s">
        <v>161</v>
      </c>
      <c r="H162" s="219">
        <v>4</v>
      </c>
      <c r="I162" s="220"/>
      <c r="J162" s="221">
        <f>ROUND(I162*H162,2)</f>
        <v>0</v>
      </c>
      <c r="K162" s="217" t="s">
        <v>150</v>
      </c>
      <c r="L162" s="46"/>
      <c r="M162" s="222" t="s">
        <v>19</v>
      </c>
      <c r="N162" s="223" t="s">
        <v>43</v>
      </c>
      <c r="O162" s="86"/>
      <c r="P162" s="224">
        <f>O162*H162</f>
        <v>0</v>
      </c>
      <c r="Q162" s="224">
        <v>5E-05</v>
      </c>
      <c r="R162" s="224">
        <f>Q162*H162</f>
        <v>0.0002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151</v>
      </c>
      <c r="AT162" s="226" t="s">
        <v>146</v>
      </c>
      <c r="AU162" s="226" t="s">
        <v>81</v>
      </c>
      <c r="AY162" s="19" t="s">
        <v>144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79</v>
      </c>
      <c r="BK162" s="227">
        <f>ROUND(I162*H162,2)</f>
        <v>0</v>
      </c>
      <c r="BL162" s="19" t="s">
        <v>151</v>
      </c>
      <c r="BM162" s="226" t="s">
        <v>1740</v>
      </c>
    </row>
    <row r="163" spans="1:47" s="2" customFormat="1" ht="12">
      <c r="A163" s="40"/>
      <c r="B163" s="41"/>
      <c r="C163" s="42"/>
      <c r="D163" s="228" t="s">
        <v>153</v>
      </c>
      <c r="E163" s="42"/>
      <c r="F163" s="229" t="s">
        <v>1426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81</v>
      </c>
    </row>
    <row r="164" spans="1:51" s="13" customFormat="1" ht="12">
      <c r="A164" s="13"/>
      <c r="B164" s="233"/>
      <c r="C164" s="234"/>
      <c r="D164" s="228" t="s">
        <v>155</v>
      </c>
      <c r="E164" s="235" t="s">
        <v>19</v>
      </c>
      <c r="F164" s="236" t="s">
        <v>1323</v>
      </c>
      <c r="G164" s="234"/>
      <c r="H164" s="235" t="s">
        <v>19</v>
      </c>
      <c r="I164" s="237"/>
      <c r="J164" s="234"/>
      <c r="K164" s="234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155</v>
      </c>
      <c r="AU164" s="242" t="s">
        <v>81</v>
      </c>
      <c r="AV164" s="13" t="s">
        <v>79</v>
      </c>
      <c r="AW164" s="13" t="s">
        <v>34</v>
      </c>
      <c r="AX164" s="13" t="s">
        <v>72</v>
      </c>
      <c r="AY164" s="242" t="s">
        <v>144</v>
      </c>
    </row>
    <row r="165" spans="1:51" s="13" customFormat="1" ht="12">
      <c r="A165" s="13"/>
      <c r="B165" s="233"/>
      <c r="C165" s="234"/>
      <c r="D165" s="228" t="s">
        <v>155</v>
      </c>
      <c r="E165" s="235" t="s">
        <v>19</v>
      </c>
      <c r="F165" s="236" t="s">
        <v>1436</v>
      </c>
      <c r="G165" s="234"/>
      <c r="H165" s="235" t="s">
        <v>19</v>
      </c>
      <c r="I165" s="237"/>
      <c r="J165" s="234"/>
      <c r="K165" s="234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155</v>
      </c>
      <c r="AU165" s="242" t="s">
        <v>81</v>
      </c>
      <c r="AV165" s="13" t="s">
        <v>79</v>
      </c>
      <c r="AW165" s="13" t="s">
        <v>34</v>
      </c>
      <c r="AX165" s="13" t="s">
        <v>72</v>
      </c>
      <c r="AY165" s="242" t="s">
        <v>144</v>
      </c>
    </row>
    <row r="166" spans="1:51" s="13" customFormat="1" ht="12">
      <c r="A166" s="13"/>
      <c r="B166" s="233"/>
      <c r="C166" s="234"/>
      <c r="D166" s="228" t="s">
        <v>155</v>
      </c>
      <c r="E166" s="235" t="s">
        <v>19</v>
      </c>
      <c r="F166" s="236" t="s">
        <v>1594</v>
      </c>
      <c r="G166" s="234"/>
      <c r="H166" s="235" t="s">
        <v>19</v>
      </c>
      <c r="I166" s="237"/>
      <c r="J166" s="234"/>
      <c r="K166" s="234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155</v>
      </c>
      <c r="AU166" s="242" t="s">
        <v>81</v>
      </c>
      <c r="AV166" s="13" t="s">
        <v>79</v>
      </c>
      <c r="AW166" s="13" t="s">
        <v>34</v>
      </c>
      <c r="AX166" s="13" t="s">
        <v>72</v>
      </c>
      <c r="AY166" s="242" t="s">
        <v>144</v>
      </c>
    </row>
    <row r="167" spans="1:51" s="14" customFormat="1" ht="12">
      <c r="A167" s="14"/>
      <c r="B167" s="243"/>
      <c r="C167" s="244"/>
      <c r="D167" s="228" t="s">
        <v>155</v>
      </c>
      <c r="E167" s="245" t="s">
        <v>19</v>
      </c>
      <c r="F167" s="246" t="s">
        <v>151</v>
      </c>
      <c r="G167" s="244"/>
      <c r="H167" s="247">
        <v>4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155</v>
      </c>
      <c r="AU167" s="253" t="s">
        <v>81</v>
      </c>
      <c r="AV167" s="14" t="s">
        <v>81</v>
      </c>
      <c r="AW167" s="14" t="s">
        <v>34</v>
      </c>
      <c r="AX167" s="14" t="s">
        <v>72</v>
      </c>
      <c r="AY167" s="253" t="s">
        <v>144</v>
      </c>
    </row>
    <row r="168" spans="1:51" s="15" customFormat="1" ht="12">
      <c r="A168" s="15"/>
      <c r="B168" s="254"/>
      <c r="C168" s="255"/>
      <c r="D168" s="228" t="s">
        <v>155</v>
      </c>
      <c r="E168" s="256" t="s">
        <v>19</v>
      </c>
      <c r="F168" s="257" t="s">
        <v>158</v>
      </c>
      <c r="G168" s="255"/>
      <c r="H168" s="258">
        <v>4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155</v>
      </c>
      <c r="AU168" s="264" t="s">
        <v>81</v>
      </c>
      <c r="AV168" s="15" t="s">
        <v>151</v>
      </c>
      <c r="AW168" s="15" t="s">
        <v>34</v>
      </c>
      <c r="AX168" s="15" t="s">
        <v>79</v>
      </c>
      <c r="AY168" s="264" t="s">
        <v>144</v>
      </c>
    </row>
    <row r="169" spans="1:65" s="2" customFormat="1" ht="14.4" customHeight="1">
      <c r="A169" s="40"/>
      <c r="B169" s="41"/>
      <c r="C169" s="215" t="s">
        <v>223</v>
      </c>
      <c r="D169" s="215" t="s">
        <v>146</v>
      </c>
      <c r="E169" s="216" t="s">
        <v>1432</v>
      </c>
      <c r="F169" s="217" t="s">
        <v>1433</v>
      </c>
      <c r="G169" s="218" t="s">
        <v>161</v>
      </c>
      <c r="H169" s="219">
        <v>3</v>
      </c>
      <c r="I169" s="220"/>
      <c r="J169" s="221">
        <f>ROUND(I169*H169,2)</f>
        <v>0</v>
      </c>
      <c r="K169" s="217" t="s">
        <v>150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6E-05</v>
      </c>
      <c r="R169" s="224">
        <f>Q169*H169</f>
        <v>0.00018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151</v>
      </c>
      <c r="AT169" s="226" t="s">
        <v>146</v>
      </c>
      <c r="AU169" s="226" t="s">
        <v>81</v>
      </c>
      <c r="AY169" s="19" t="s">
        <v>144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79</v>
      </c>
      <c r="BK169" s="227">
        <f>ROUND(I169*H169,2)</f>
        <v>0</v>
      </c>
      <c r="BL169" s="19" t="s">
        <v>151</v>
      </c>
      <c r="BM169" s="226" t="s">
        <v>1741</v>
      </c>
    </row>
    <row r="170" spans="1:47" s="2" customFormat="1" ht="12">
      <c r="A170" s="40"/>
      <c r="B170" s="41"/>
      <c r="C170" s="42"/>
      <c r="D170" s="228" t="s">
        <v>153</v>
      </c>
      <c r="E170" s="42"/>
      <c r="F170" s="229" t="s">
        <v>1435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153</v>
      </c>
      <c r="AU170" s="19" t="s">
        <v>81</v>
      </c>
    </row>
    <row r="171" spans="1:51" s="13" customFormat="1" ht="12">
      <c r="A171" s="13"/>
      <c r="B171" s="233"/>
      <c r="C171" s="234"/>
      <c r="D171" s="228" t="s">
        <v>155</v>
      </c>
      <c r="E171" s="235" t="s">
        <v>19</v>
      </c>
      <c r="F171" s="236" t="s">
        <v>1323</v>
      </c>
      <c r="G171" s="234"/>
      <c r="H171" s="235" t="s">
        <v>19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155</v>
      </c>
      <c r="AU171" s="242" t="s">
        <v>81</v>
      </c>
      <c r="AV171" s="13" t="s">
        <v>79</v>
      </c>
      <c r="AW171" s="13" t="s">
        <v>34</v>
      </c>
      <c r="AX171" s="13" t="s">
        <v>72</v>
      </c>
      <c r="AY171" s="242" t="s">
        <v>144</v>
      </c>
    </row>
    <row r="172" spans="1:51" s="13" customFormat="1" ht="12">
      <c r="A172" s="13"/>
      <c r="B172" s="233"/>
      <c r="C172" s="234"/>
      <c r="D172" s="228" t="s">
        <v>155</v>
      </c>
      <c r="E172" s="235" t="s">
        <v>19</v>
      </c>
      <c r="F172" s="236" t="s">
        <v>1436</v>
      </c>
      <c r="G172" s="234"/>
      <c r="H172" s="235" t="s">
        <v>19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155</v>
      </c>
      <c r="AU172" s="242" t="s">
        <v>81</v>
      </c>
      <c r="AV172" s="13" t="s">
        <v>79</v>
      </c>
      <c r="AW172" s="13" t="s">
        <v>34</v>
      </c>
      <c r="AX172" s="13" t="s">
        <v>72</v>
      </c>
      <c r="AY172" s="242" t="s">
        <v>144</v>
      </c>
    </row>
    <row r="173" spans="1:51" s="13" customFormat="1" ht="12">
      <c r="A173" s="13"/>
      <c r="B173" s="233"/>
      <c r="C173" s="234"/>
      <c r="D173" s="228" t="s">
        <v>155</v>
      </c>
      <c r="E173" s="235" t="s">
        <v>19</v>
      </c>
      <c r="F173" s="236" t="s">
        <v>1594</v>
      </c>
      <c r="G173" s="234"/>
      <c r="H173" s="235" t="s">
        <v>19</v>
      </c>
      <c r="I173" s="237"/>
      <c r="J173" s="234"/>
      <c r="K173" s="234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155</v>
      </c>
      <c r="AU173" s="242" t="s">
        <v>81</v>
      </c>
      <c r="AV173" s="13" t="s">
        <v>79</v>
      </c>
      <c r="AW173" s="13" t="s">
        <v>34</v>
      </c>
      <c r="AX173" s="13" t="s">
        <v>72</v>
      </c>
      <c r="AY173" s="242" t="s">
        <v>144</v>
      </c>
    </row>
    <row r="174" spans="1:51" s="14" customFormat="1" ht="12">
      <c r="A174" s="14"/>
      <c r="B174" s="243"/>
      <c r="C174" s="244"/>
      <c r="D174" s="228" t="s">
        <v>155</v>
      </c>
      <c r="E174" s="245" t="s">
        <v>19</v>
      </c>
      <c r="F174" s="246" t="s">
        <v>88</v>
      </c>
      <c r="G174" s="244"/>
      <c r="H174" s="247">
        <v>3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155</v>
      </c>
      <c r="AU174" s="253" t="s">
        <v>81</v>
      </c>
      <c r="AV174" s="14" t="s">
        <v>81</v>
      </c>
      <c r="AW174" s="14" t="s">
        <v>34</v>
      </c>
      <c r="AX174" s="14" t="s">
        <v>72</v>
      </c>
      <c r="AY174" s="253" t="s">
        <v>144</v>
      </c>
    </row>
    <row r="175" spans="1:51" s="15" customFormat="1" ht="12">
      <c r="A175" s="15"/>
      <c r="B175" s="254"/>
      <c r="C175" s="255"/>
      <c r="D175" s="228" t="s">
        <v>155</v>
      </c>
      <c r="E175" s="256" t="s">
        <v>19</v>
      </c>
      <c r="F175" s="257" t="s">
        <v>158</v>
      </c>
      <c r="G175" s="255"/>
      <c r="H175" s="258">
        <v>3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4" t="s">
        <v>155</v>
      </c>
      <c r="AU175" s="264" t="s">
        <v>81</v>
      </c>
      <c r="AV175" s="15" t="s">
        <v>151</v>
      </c>
      <c r="AW175" s="15" t="s">
        <v>34</v>
      </c>
      <c r="AX175" s="15" t="s">
        <v>79</v>
      </c>
      <c r="AY175" s="264" t="s">
        <v>144</v>
      </c>
    </row>
    <row r="176" spans="1:65" s="2" customFormat="1" ht="14.4" customHeight="1">
      <c r="A176" s="40"/>
      <c r="B176" s="41"/>
      <c r="C176" s="215" t="s">
        <v>233</v>
      </c>
      <c r="D176" s="215" t="s">
        <v>146</v>
      </c>
      <c r="E176" s="216" t="s">
        <v>1596</v>
      </c>
      <c r="F176" s="217" t="s">
        <v>1597</v>
      </c>
      <c r="G176" s="218" t="s">
        <v>161</v>
      </c>
      <c r="H176" s="219">
        <v>4</v>
      </c>
      <c r="I176" s="220"/>
      <c r="J176" s="221">
        <f>ROUND(I176*H176,2)</f>
        <v>0</v>
      </c>
      <c r="K176" s="217" t="s">
        <v>150</v>
      </c>
      <c r="L176" s="46"/>
      <c r="M176" s="222" t="s">
        <v>19</v>
      </c>
      <c r="N176" s="223" t="s">
        <v>43</v>
      </c>
      <c r="O176" s="86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6" t="s">
        <v>151</v>
      </c>
      <c r="AT176" s="226" t="s">
        <v>146</v>
      </c>
      <c r="AU176" s="226" t="s">
        <v>81</v>
      </c>
      <c r="AY176" s="19" t="s">
        <v>144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9" t="s">
        <v>79</v>
      </c>
      <c r="BK176" s="227">
        <f>ROUND(I176*H176,2)</f>
        <v>0</v>
      </c>
      <c r="BL176" s="19" t="s">
        <v>151</v>
      </c>
      <c r="BM176" s="226" t="s">
        <v>1742</v>
      </c>
    </row>
    <row r="177" spans="1:47" s="2" customFormat="1" ht="12">
      <c r="A177" s="40"/>
      <c r="B177" s="41"/>
      <c r="C177" s="42"/>
      <c r="D177" s="228" t="s">
        <v>153</v>
      </c>
      <c r="E177" s="42"/>
      <c r="F177" s="229" t="s">
        <v>1599</v>
      </c>
      <c r="G177" s="42"/>
      <c r="H177" s="42"/>
      <c r="I177" s="230"/>
      <c r="J177" s="42"/>
      <c r="K177" s="42"/>
      <c r="L177" s="46"/>
      <c r="M177" s="231"/>
      <c r="N177" s="232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153</v>
      </c>
      <c r="AU177" s="19" t="s">
        <v>81</v>
      </c>
    </row>
    <row r="178" spans="1:51" s="13" customFormat="1" ht="12">
      <c r="A178" s="13"/>
      <c r="B178" s="233"/>
      <c r="C178" s="234"/>
      <c r="D178" s="228" t="s">
        <v>155</v>
      </c>
      <c r="E178" s="235" t="s">
        <v>19</v>
      </c>
      <c r="F178" s="236" t="s">
        <v>1323</v>
      </c>
      <c r="G178" s="234"/>
      <c r="H178" s="235" t="s">
        <v>19</v>
      </c>
      <c r="I178" s="237"/>
      <c r="J178" s="234"/>
      <c r="K178" s="234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155</v>
      </c>
      <c r="AU178" s="242" t="s">
        <v>81</v>
      </c>
      <c r="AV178" s="13" t="s">
        <v>79</v>
      </c>
      <c r="AW178" s="13" t="s">
        <v>34</v>
      </c>
      <c r="AX178" s="13" t="s">
        <v>72</v>
      </c>
      <c r="AY178" s="242" t="s">
        <v>144</v>
      </c>
    </row>
    <row r="179" spans="1:51" s="13" customFormat="1" ht="12">
      <c r="A179" s="13"/>
      <c r="B179" s="233"/>
      <c r="C179" s="234"/>
      <c r="D179" s="228" t="s">
        <v>155</v>
      </c>
      <c r="E179" s="235" t="s">
        <v>19</v>
      </c>
      <c r="F179" s="236" t="s">
        <v>1600</v>
      </c>
      <c r="G179" s="234"/>
      <c r="H179" s="235" t="s">
        <v>19</v>
      </c>
      <c r="I179" s="237"/>
      <c r="J179" s="234"/>
      <c r="K179" s="234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155</v>
      </c>
      <c r="AU179" s="242" t="s">
        <v>81</v>
      </c>
      <c r="AV179" s="13" t="s">
        <v>79</v>
      </c>
      <c r="AW179" s="13" t="s">
        <v>34</v>
      </c>
      <c r="AX179" s="13" t="s">
        <v>72</v>
      </c>
      <c r="AY179" s="242" t="s">
        <v>144</v>
      </c>
    </row>
    <row r="180" spans="1:51" s="14" customFormat="1" ht="12">
      <c r="A180" s="14"/>
      <c r="B180" s="243"/>
      <c r="C180" s="244"/>
      <c r="D180" s="228" t="s">
        <v>155</v>
      </c>
      <c r="E180" s="245" t="s">
        <v>19</v>
      </c>
      <c r="F180" s="246" t="s">
        <v>151</v>
      </c>
      <c r="G180" s="244"/>
      <c r="H180" s="247">
        <v>4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155</v>
      </c>
      <c r="AU180" s="253" t="s">
        <v>81</v>
      </c>
      <c r="AV180" s="14" t="s">
        <v>81</v>
      </c>
      <c r="AW180" s="14" t="s">
        <v>34</v>
      </c>
      <c r="AX180" s="14" t="s">
        <v>72</v>
      </c>
      <c r="AY180" s="253" t="s">
        <v>144</v>
      </c>
    </row>
    <row r="181" spans="1:51" s="15" customFormat="1" ht="12">
      <c r="A181" s="15"/>
      <c r="B181" s="254"/>
      <c r="C181" s="255"/>
      <c r="D181" s="228" t="s">
        <v>155</v>
      </c>
      <c r="E181" s="256" t="s">
        <v>19</v>
      </c>
      <c r="F181" s="257" t="s">
        <v>158</v>
      </c>
      <c r="G181" s="255"/>
      <c r="H181" s="258">
        <v>4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155</v>
      </c>
      <c r="AU181" s="264" t="s">
        <v>81</v>
      </c>
      <c r="AV181" s="15" t="s">
        <v>151</v>
      </c>
      <c r="AW181" s="15" t="s">
        <v>34</v>
      </c>
      <c r="AX181" s="15" t="s">
        <v>79</v>
      </c>
      <c r="AY181" s="264" t="s">
        <v>144</v>
      </c>
    </row>
    <row r="182" spans="1:65" s="2" customFormat="1" ht="14.4" customHeight="1">
      <c r="A182" s="40"/>
      <c r="B182" s="41"/>
      <c r="C182" s="215" t="s">
        <v>242</v>
      </c>
      <c r="D182" s="215" t="s">
        <v>146</v>
      </c>
      <c r="E182" s="216" t="s">
        <v>1601</v>
      </c>
      <c r="F182" s="217" t="s">
        <v>1602</v>
      </c>
      <c r="G182" s="218" t="s">
        <v>161</v>
      </c>
      <c r="H182" s="219">
        <v>3</v>
      </c>
      <c r="I182" s="220"/>
      <c r="J182" s="221">
        <f>ROUND(I182*H182,2)</f>
        <v>0</v>
      </c>
      <c r="K182" s="217" t="s">
        <v>150</v>
      </c>
      <c r="L182" s="46"/>
      <c r="M182" s="222" t="s">
        <v>19</v>
      </c>
      <c r="N182" s="223" t="s">
        <v>43</v>
      </c>
      <c r="O182" s="86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151</v>
      </c>
      <c r="AT182" s="226" t="s">
        <v>146</v>
      </c>
      <c r="AU182" s="226" t="s">
        <v>81</v>
      </c>
      <c r="AY182" s="19" t="s">
        <v>144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79</v>
      </c>
      <c r="BK182" s="227">
        <f>ROUND(I182*H182,2)</f>
        <v>0</v>
      </c>
      <c r="BL182" s="19" t="s">
        <v>151</v>
      </c>
      <c r="BM182" s="226" t="s">
        <v>1743</v>
      </c>
    </row>
    <row r="183" spans="1:47" s="2" customFormat="1" ht="12">
      <c r="A183" s="40"/>
      <c r="B183" s="41"/>
      <c r="C183" s="42"/>
      <c r="D183" s="228" t="s">
        <v>153</v>
      </c>
      <c r="E183" s="42"/>
      <c r="F183" s="229" t="s">
        <v>1604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153</v>
      </c>
      <c r="AU183" s="19" t="s">
        <v>81</v>
      </c>
    </row>
    <row r="184" spans="1:51" s="13" customFormat="1" ht="12">
      <c r="A184" s="13"/>
      <c r="B184" s="233"/>
      <c r="C184" s="234"/>
      <c r="D184" s="228" t="s">
        <v>155</v>
      </c>
      <c r="E184" s="235" t="s">
        <v>19</v>
      </c>
      <c r="F184" s="236" t="s">
        <v>1323</v>
      </c>
      <c r="G184" s="234"/>
      <c r="H184" s="235" t="s">
        <v>19</v>
      </c>
      <c r="I184" s="237"/>
      <c r="J184" s="234"/>
      <c r="K184" s="234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155</v>
      </c>
      <c r="AU184" s="242" t="s">
        <v>81</v>
      </c>
      <c r="AV184" s="13" t="s">
        <v>79</v>
      </c>
      <c r="AW184" s="13" t="s">
        <v>34</v>
      </c>
      <c r="AX184" s="13" t="s">
        <v>72</v>
      </c>
      <c r="AY184" s="242" t="s">
        <v>144</v>
      </c>
    </row>
    <row r="185" spans="1:51" s="13" customFormat="1" ht="12">
      <c r="A185" s="13"/>
      <c r="B185" s="233"/>
      <c r="C185" s="234"/>
      <c r="D185" s="228" t="s">
        <v>155</v>
      </c>
      <c r="E185" s="235" t="s">
        <v>19</v>
      </c>
      <c r="F185" s="236" t="s">
        <v>1605</v>
      </c>
      <c r="G185" s="234"/>
      <c r="H185" s="235" t="s">
        <v>19</v>
      </c>
      <c r="I185" s="237"/>
      <c r="J185" s="234"/>
      <c r="K185" s="234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155</v>
      </c>
      <c r="AU185" s="242" t="s">
        <v>81</v>
      </c>
      <c r="AV185" s="13" t="s">
        <v>79</v>
      </c>
      <c r="AW185" s="13" t="s">
        <v>34</v>
      </c>
      <c r="AX185" s="13" t="s">
        <v>72</v>
      </c>
      <c r="AY185" s="242" t="s">
        <v>144</v>
      </c>
    </row>
    <row r="186" spans="1:51" s="14" customFormat="1" ht="12">
      <c r="A186" s="14"/>
      <c r="B186" s="243"/>
      <c r="C186" s="244"/>
      <c r="D186" s="228" t="s">
        <v>155</v>
      </c>
      <c r="E186" s="245" t="s">
        <v>19</v>
      </c>
      <c r="F186" s="246" t="s">
        <v>88</v>
      </c>
      <c r="G186" s="244"/>
      <c r="H186" s="247">
        <v>3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155</v>
      </c>
      <c r="AU186" s="253" t="s">
        <v>81</v>
      </c>
      <c r="AV186" s="14" t="s">
        <v>81</v>
      </c>
      <c r="AW186" s="14" t="s">
        <v>34</v>
      </c>
      <c r="AX186" s="14" t="s">
        <v>72</v>
      </c>
      <c r="AY186" s="253" t="s">
        <v>144</v>
      </c>
    </row>
    <row r="187" spans="1:51" s="15" customFormat="1" ht="12">
      <c r="A187" s="15"/>
      <c r="B187" s="254"/>
      <c r="C187" s="255"/>
      <c r="D187" s="228" t="s">
        <v>155</v>
      </c>
      <c r="E187" s="256" t="s">
        <v>19</v>
      </c>
      <c r="F187" s="257" t="s">
        <v>158</v>
      </c>
      <c r="G187" s="255"/>
      <c r="H187" s="258">
        <v>3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155</v>
      </c>
      <c r="AU187" s="264" t="s">
        <v>81</v>
      </c>
      <c r="AV187" s="15" t="s">
        <v>151</v>
      </c>
      <c r="AW187" s="15" t="s">
        <v>34</v>
      </c>
      <c r="AX187" s="15" t="s">
        <v>79</v>
      </c>
      <c r="AY187" s="264" t="s">
        <v>144</v>
      </c>
    </row>
    <row r="188" spans="1:65" s="2" customFormat="1" ht="14.4" customHeight="1">
      <c r="A188" s="40"/>
      <c r="B188" s="41"/>
      <c r="C188" s="215" t="s">
        <v>269</v>
      </c>
      <c r="D188" s="215" t="s">
        <v>146</v>
      </c>
      <c r="E188" s="216" t="s">
        <v>1463</v>
      </c>
      <c r="F188" s="217" t="s">
        <v>1464</v>
      </c>
      <c r="G188" s="218" t="s">
        <v>149</v>
      </c>
      <c r="H188" s="219">
        <v>3.297</v>
      </c>
      <c r="I188" s="220"/>
      <c r="J188" s="221">
        <f>ROUND(I188*H188,2)</f>
        <v>0</v>
      </c>
      <c r="K188" s="217" t="s">
        <v>150</v>
      </c>
      <c r="L188" s="46"/>
      <c r="M188" s="222" t="s">
        <v>19</v>
      </c>
      <c r="N188" s="223" t="s">
        <v>43</v>
      </c>
      <c r="O188" s="86"/>
      <c r="P188" s="224">
        <f>O188*H188</f>
        <v>0</v>
      </c>
      <c r="Q188" s="224">
        <v>0.00036</v>
      </c>
      <c r="R188" s="224">
        <f>Q188*H188</f>
        <v>0.0011869200000000002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151</v>
      </c>
      <c r="AT188" s="226" t="s">
        <v>146</v>
      </c>
      <c r="AU188" s="226" t="s">
        <v>81</v>
      </c>
      <c r="AY188" s="19" t="s">
        <v>144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79</v>
      </c>
      <c r="BK188" s="227">
        <f>ROUND(I188*H188,2)</f>
        <v>0</v>
      </c>
      <c r="BL188" s="19" t="s">
        <v>151</v>
      </c>
      <c r="BM188" s="226" t="s">
        <v>1744</v>
      </c>
    </row>
    <row r="189" spans="1:47" s="2" customFormat="1" ht="12">
      <c r="A189" s="40"/>
      <c r="B189" s="41"/>
      <c r="C189" s="42"/>
      <c r="D189" s="228" t="s">
        <v>153</v>
      </c>
      <c r="E189" s="42"/>
      <c r="F189" s="229" t="s">
        <v>1466</v>
      </c>
      <c r="G189" s="42"/>
      <c r="H189" s="42"/>
      <c r="I189" s="230"/>
      <c r="J189" s="42"/>
      <c r="K189" s="42"/>
      <c r="L189" s="46"/>
      <c r="M189" s="231"/>
      <c r="N189" s="23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153</v>
      </c>
      <c r="AU189" s="19" t="s">
        <v>81</v>
      </c>
    </row>
    <row r="190" spans="1:51" s="13" customFormat="1" ht="12">
      <c r="A190" s="13"/>
      <c r="B190" s="233"/>
      <c r="C190" s="234"/>
      <c r="D190" s="228" t="s">
        <v>155</v>
      </c>
      <c r="E190" s="235" t="s">
        <v>19</v>
      </c>
      <c r="F190" s="236" t="s">
        <v>1323</v>
      </c>
      <c r="G190" s="234"/>
      <c r="H190" s="235" t="s">
        <v>19</v>
      </c>
      <c r="I190" s="237"/>
      <c r="J190" s="234"/>
      <c r="K190" s="234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155</v>
      </c>
      <c r="AU190" s="242" t="s">
        <v>81</v>
      </c>
      <c r="AV190" s="13" t="s">
        <v>79</v>
      </c>
      <c r="AW190" s="13" t="s">
        <v>34</v>
      </c>
      <c r="AX190" s="13" t="s">
        <v>72</v>
      </c>
      <c r="AY190" s="242" t="s">
        <v>144</v>
      </c>
    </row>
    <row r="191" spans="1:51" s="13" customFormat="1" ht="12">
      <c r="A191" s="13"/>
      <c r="B191" s="233"/>
      <c r="C191" s="234"/>
      <c r="D191" s="228" t="s">
        <v>155</v>
      </c>
      <c r="E191" s="235" t="s">
        <v>19</v>
      </c>
      <c r="F191" s="236" t="s">
        <v>1467</v>
      </c>
      <c r="G191" s="234"/>
      <c r="H191" s="235" t="s">
        <v>19</v>
      </c>
      <c r="I191" s="237"/>
      <c r="J191" s="234"/>
      <c r="K191" s="234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155</v>
      </c>
      <c r="AU191" s="242" t="s">
        <v>81</v>
      </c>
      <c r="AV191" s="13" t="s">
        <v>79</v>
      </c>
      <c r="AW191" s="13" t="s">
        <v>34</v>
      </c>
      <c r="AX191" s="13" t="s">
        <v>72</v>
      </c>
      <c r="AY191" s="242" t="s">
        <v>144</v>
      </c>
    </row>
    <row r="192" spans="1:51" s="13" customFormat="1" ht="12">
      <c r="A192" s="13"/>
      <c r="B192" s="233"/>
      <c r="C192" s="234"/>
      <c r="D192" s="228" t="s">
        <v>155</v>
      </c>
      <c r="E192" s="235" t="s">
        <v>19</v>
      </c>
      <c r="F192" s="236" t="s">
        <v>1607</v>
      </c>
      <c r="G192" s="234"/>
      <c r="H192" s="235" t="s">
        <v>19</v>
      </c>
      <c r="I192" s="237"/>
      <c r="J192" s="234"/>
      <c r="K192" s="234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155</v>
      </c>
      <c r="AU192" s="242" t="s">
        <v>81</v>
      </c>
      <c r="AV192" s="13" t="s">
        <v>79</v>
      </c>
      <c r="AW192" s="13" t="s">
        <v>34</v>
      </c>
      <c r="AX192" s="13" t="s">
        <v>72</v>
      </c>
      <c r="AY192" s="242" t="s">
        <v>144</v>
      </c>
    </row>
    <row r="193" spans="1:51" s="14" customFormat="1" ht="12">
      <c r="A193" s="14"/>
      <c r="B193" s="243"/>
      <c r="C193" s="244"/>
      <c r="D193" s="228" t="s">
        <v>155</v>
      </c>
      <c r="E193" s="245" t="s">
        <v>19</v>
      </c>
      <c r="F193" s="246" t="s">
        <v>1745</v>
      </c>
      <c r="G193" s="244"/>
      <c r="H193" s="247">
        <v>3.297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155</v>
      </c>
      <c r="AU193" s="253" t="s">
        <v>81</v>
      </c>
      <c r="AV193" s="14" t="s">
        <v>81</v>
      </c>
      <c r="AW193" s="14" t="s">
        <v>34</v>
      </c>
      <c r="AX193" s="14" t="s">
        <v>72</v>
      </c>
      <c r="AY193" s="253" t="s">
        <v>144</v>
      </c>
    </row>
    <row r="194" spans="1:51" s="15" customFormat="1" ht="12">
      <c r="A194" s="15"/>
      <c r="B194" s="254"/>
      <c r="C194" s="255"/>
      <c r="D194" s="228" t="s">
        <v>155</v>
      </c>
      <c r="E194" s="256" t="s">
        <v>19</v>
      </c>
      <c r="F194" s="257" t="s">
        <v>158</v>
      </c>
      <c r="G194" s="255"/>
      <c r="H194" s="258">
        <v>3.297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4" t="s">
        <v>155</v>
      </c>
      <c r="AU194" s="264" t="s">
        <v>81</v>
      </c>
      <c r="AV194" s="15" t="s">
        <v>151</v>
      </c>
      <c r="AW194" s="15" t="s">
        <v>34</v>
      </c>
      <c r="AX194" s="15" t="s">
        <v>79</v>
      </c>
      <c r="AY194" s="264" t="s">
        <v>144</v>
      </c>
    </row>
    <row r="195" spans="1:65" s="2" customFormat="1" ht="14.4" customHeight="1">
      <c r="A195" s="40"/>
      <c r="B195" s="41"/>
      <c r="C195" s="215" t="s">
        <v>8</v>
      </c>
      <c r="D195" s="215" t="s">
        <v>146</v>
      </c>
      <c r="E195" s="216" t="s">
        <v>1609</v>
      </c>
      <c r="F195" s="217" t="s">
        <v>1610</v>
      </c>
      <c r="G195" s="218" t="s">
        <v>161</v>
      </c>
      <c r="H195" s="219">
        <v>131</v>
      </c>
      <c r="I195" s="220"/>
      <c r="J195" s="221">
        <f>ROUND(I195*H195,2)</f>
        <v>0</v>
      </c>
      <c r="K195" s="217" t="s">
        <v>150</v>
      </c>
      <c r="L195" s="46"/>
      <c r="M195" s="222" t="s">
        <v>19</v>
      </c>
      <c r="N195" s="223" t="s">
        <v>43</v>
      </c>
      <c r="O195" s="86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151</v>
      </c>
      <c r="AT195" s="226" t="s">
        <v>146</v>
      </c>
      <c r="AU195" s="226" t="s">
        <v>81</v>
      </c>
      <c r="AY195" s="19" t="s">
        <v>144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79</v>
      </c>
      <c r="BK195" s="227">
        <f>ROUND(I195*H195,2)</f>
        <v>0</v>
      </c>
      <c r="BL195" s="19" t="s">
        <v>151</v>
      </c>
      <c r="BM195" s="226" t="s">
        <v>1746</v>
      </c>
    </row>
    <row r="196" spans="1:47" s="2" customFormat="1" ht="12">
      <c r="A196" s="40"/>
      <c r="B196" s="41"/>
      <c r="C196" s="42"/>
      <c r="D196" s="228" t="s">
        <v>153</v>
      </c>
      <c r="E196" s="42"/>
      <c r="F196" s="229" t="s">
        <v>1612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153</v>
      </c>
      <c r="AU196" s="19" t="s">
        <v>81</v>
      </c>
    </row>
    <row r="197" spans="1:51" s="13" customFormat="1" ht="12">
      <c r="A197" s="13"/>
      <c r="B197" s="233"/>
      <c r="C197" s="234"/>
      <c r="D197" s="228" t="s">
        <v>155</v>
      </c>
      <c r="E197" s="235" t="s">
        <v>19</v>
      </c>
      <c r="F197" s="236" t="s">
        <v>1323</v>
      </c>
      <c r="G197" s="234"/>
      <c r="H197" s="235" t="s">
        <v>19</v>
      </c>
      <c r="I197" s="237"/>
      <c r="J197" s="234"/>
      <c r="K197" s="234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155</v>
      </c>
      <c r="AU197" s="242" t="s">
        <v>81</v>
      </c>
      <c r="AV197" s="13" t="s">
        <v>79</v>
      </c>
      <c r="AW197" s="13" t="s">
        <v>34</v>
      </c>
      <c r="AX197" s="13" t="s">
        <v>72</v>
      </c>
      <c r="AY197" s="242" t="s">
        <v>144</v>
      </c>
    </row>
    <row r="198" spans="1:51" s="13" customFormat="1" ht="12">
      <c r="A198" s="13"/>
      <c r="B198" s="233"/>
      <c r="C198" s="234"/>
      <c r="D198" s="228" t="s">
        <v>155</v>
      </c>
      <c r="E198" s="235" t="s">
        <v>19</v>
      </c>
      <c r="F198" s="236" t="s">
        <v>1572</v>
      </c>
      <c r="G198" s="234"/>
      <c r="H198" s="235" t="s">
        <v>19</v>
      </c>
      <c r="I198" s="237"/>
      <c r="J198" s="234"/>
      <c r="K198" s="234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155</v>
      </c>
      <c r="AU198" s="242" t="s">
        <v>81</v>
      </c>
      <c r="AV198" s="13" t="s">
        <v>79</v>
      </c>
      <c r="AW198" s="13" t="s">
        <v>34</v>
      </c>
      <c r="AX198" s="13" t="s">
        <v>72</v>
      </c>
      <c r="AY198" s="242" t="s">
        <v>144</v>
      </c>
    </row>
    <row r="199" spans="1:51" s="14" customFormat="1" ht="12">
      <c r="A199" s="14"/>
      <c r="B199" s="243"/>
      <c r="C199" s="244"/>
      <c r="D199" s="228" t="s">
        <v>155</v>
      </c>
      <c r="E199" s="245" t="s">
        <v>19</v>
      </c>
      <c r="F199" s="246" t="s">
        <v>1747</v>
      </c>
      <c r="G199" s="244"/>
      <c r="H199" s="247">
        <v>131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155</v>
      </c>
      <c r="AU199" s="253" t="s">
        <v>81</v>
      </c>
      <c r="AV199" s="14" t="s">
        <v>81</v>
      </c>
      <c r="AW199" s="14" t="s">
        <v>34</v>
      </c>
      <c r="AX199" s="14" t="s">
        <v>72</v>
      </c>
      <c r="AY199" s="253" t="s">
        <v>144</v>
      </c>
    </row>
    <row r="200" spans="1:51" s="15" customFormat="1" ht="12">
      <c r="A200" s="15"/>
      <c r="B200" s="254"/>
      <c r="C200" s="255"/>
      <c r="D200" s="228" t="s">
        <v>155</v>
      </c>
      <c r="E200" s="256" t="s">
        <v>19</v>
      </c>
      <c r="F200" s="257" t="s">
        <v>158</v>
      </c>
      <c r="G200" s="255"/>
      <c r="H200" s="258">
        <v>131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4" t="s">
        <v>155</v>
      </c>
      <c r="AU200" s="264" t="s">
        <v>81</v>
      </c>
      <c r="AV200" s="15" t="s">
        <v>151</v>
      </c>
      <c r="AW200" s="15" t="s">
        <v>34</v>
      </c>
      <c r="AX200" s="15" t="s">
        <v>79</v>
      </c>
      <c r="AY200" s="264" t="s">
        <v>144</v>
      </c>
    </row>
    <row r="201" spans="1:65" s="2" customFormat="1" ht="14.4" customHeight="1">
      <c r="A201" s="40"/>
      <c r="B201" s="41"/>
      <c r="C201" s="215" t="s">
        <v>282</v>
      </c>
      <c r="D201" s="215" t="s">
        <v>146</v>
      </c>
      <c r="E201" s="216" t="s">
        <v>1615</v>
      </c>
      <c r="F201" s="217" t="s">
        <v>1616</v>
      </c>
      <c r="G201" s="218" t="s">
        <v>161</v>
      </c>
      <c r="H201" s="219">
        <v>13.1</v>
      </c>
      <c r="I201" s="220"/>
      <c r="J201" s="221">
        <f>ROUND(I201*H201,2)</f>
        <v>0</v>
      </c>
      <c r="K201" s="217" t="s">
        <v>150</v>
      </c>
      <c r="L201" s="46"/>
      <c r="M201" s="222" t="s">
        <v>19</v>
      </c>
      <c r="N201" s="223" t="s">
        <v>43</v>
      </c>
      <c r="O201" s="86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6" t="s">
        <v>151</v>
      </c>
      <c r="AT201" s="226" t="s">
        <v>146</v>
      </c>
      <c r="AU201" s="226" t="s">
        <v>81</v>
      </c>
      <c r="AY201" s="19" t="s">
        <v>144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9" t="s">
        <v>79</v>
      </c>
      <c r="BK201" s="227">
        <f>ROUND(I201*H201,2)</f>
        <v>0</v>
      </c>
      <c r="BL201" s="19" t="s">
        <v>151</v>
      </c>
      <c r="BM201" s="226" t="s">
        <v>1748</v>
      </c>
    </row>
    <row r="202" spans="1:47" s="2" customFormat="1" ht="12">
      <c r="A202" s="40"/>
      <c r="B202" s="41"/>
      <c r="C202" s="42"/>
      <c r="D202" s="228" t="s">
        <v>153</v>
      </c>
      <c r="E202" s="42"/>
      <c r="F202" s="229" t="s">
        <v>1618</v>
      </c>
      <c r="G202" s="42"/>
      <c r="H202" s="42"/>
      <c r="I202" s="230"/>
      <c r="J202" s="42"/>
      <c r="K202" s="42"/>
      <c r="L202" s="46"/>
      <c r="M202" s="231"/>
      <c r="N202" s="232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153</v>
      </c>
      <c r="AU202" s="19" t="s">
        <v>81</v>
      </c>
    </row>
    <row r="203" spans="1:51" s="13" customFormat="1" ht="12">
      <c r="A203" s="13"/>
      <c r="B203" s="233"/>
      <c r="C203" s="234"/>
      <c r="D203" s="228" t="s">
        <v>155</v>
      </c>
      <c r="E203" s="235" t="s">
        <v>19</v>
      </c>
      <c r="F203" s="236" t="s">
        <v>1323</v>
      </c>
      <c r="G203" s="234"/>
      <c r="H203" s="235" t="s">
        <v>19</v>
      </c>
      <c r="I203" s="237"/>
      <c r="J203" s="234"/>
      <c r="K203" s="234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155</v>
      </c>
      <c r="AU203" s="242" t="s">
        <v>81</v>
      </c>
      <c r="AV203" s="13" t="s">
        <v>79</v>
      </c>
      <c r="AW203" s="13" t="s">
        <v>34</v>
      </c>
      <c r="AX203" s="13" t="s">
        <v>72</v>
      </c>
      <c r="AY203" s="242" t="s">
        <v>144</v>
      </c>
    </row>
    <row r="204" spans="1:51" s="13" customFormat="1" ht="12">
      <c r="A204" s="13"/>
      <c r="B204" s="233"/>
      <c r="C204" s="234"/>
      <c r="D204" s="228" t="s">
        <v>155</v>
      </c>
      <c r="E204" s="235" t="s">
        <v>19</v>
      </c>
      <c r="F204" s="236" t="s">
        <v>1619</v>
      </c>
      <c r="G204" s="234"/>
      <c r="H204" s="235" t="s">
        <v>19</v>
      </c>
      <c r="I204" s="237"/>
      <c r="J204" s="234"/>
      <c r="K204" s="234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155</v>
      </c>
      <c r="AU204" s="242" t="s">
        <v>81</v>
      </c>
      <c r="AV204" s="13" t="s">
        <v>79</v>
      </c>
      <c r="AW204" s="13" t="s">
        <v>34</v>
      </c>
      <c r="AX204" s="13" t="s">
        <v>72</v>
      </c>
      <c r="AY204" s="242" t="s">
        <v>144</v>
      </c>
    </row>
    <row r="205" spans="1:51" s="14" customFormat="1" ht="12">
      <c r="A205" s="14"/>
      <c r="B205" s="243"/>
      <c r="C205" s="244"/>
      <c r="D205" s="228" t="s">
        <v>155</v>
      </c>
      <c r="E205" s="245" t="s">
        <v>19</v>
      </c>
      <c r="F205" s="246" t="s">
        <v>1749</v>
      </c>
      <c r="G205" s="244"/>
      <c r="H205" s="247">
        <v>13.1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155</v>
      </c>
      <c r="AU205" s="253" t="s">
        <v>81</v>
      </c>
      <c r="AV205" s="14" t="s">
        <v>81</v>
      </c>
      <c r="AW205" s="14" t="s">
        <v>34</v>
      </c>
      <c r="AX205" s="14" t="s">
        <v>72</v>
      </c>
      <c r="AY205" s="253" t="s">
        <v>144</v>
      </c>
    </row>
    <row r="206" spans="1:51" s="15" customFormat="1" ht="12">
      <c r="A206" s="15"/>
      <c r="B206" s="254"/>
      <c r="C206" s="255"/>
      <c r="D206" s="228" t="s">
        <v>155</v>
      </c>
      <c r="E206" s="256" t="s">
        <v>19</v>
      </c>
      <c r="F206" s="257" t="s">
        <v>158</v>
      </c>
      <c r="G206" s="255"/>
      <c r="H206" s="258">
        <v>13.1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4" t="s">
        <v>155</v>
      </c>
      <c r="AU206" s="264" t="s">
        <v>81</v>
      </c>
      <c r="AV206" s="15" t="s">
        <v>151</v>
      </c>
      <c r="AW206" s="15" t="s">
        <v>34</v>
      </c>
      <c r="AX206" s="15" t="s">
        <v>79</v>
      </c>
      <c r="AY206" s="264" t="s">
        <v>144</v>
      </c>
    </row>
    <row r="207" spans="1:65" s="2" customFormat="1" ht="14.4" customHeight="1">
      <c r="A207" s="40"/>
      <c r="B207" s="41"/>
      <c r="C207" s="215" t="s">
        <v>289</v>
      </c>
      <c r="D207" s="215" t="s">
        <v>146</v>
      </c>
      <c r="E207" s="216" t="s">
        <v>1697</v>
      </c>
      <c r="F207" s="217" t="s">
        <v>1698</v>
      </c>
      <c r="G207" s="218" t="s">
        <v>161</v>
      </c>
      <c r="H207" s="219">
        <v>131</v>
      </c>
      <c r="I207" s="220"/>
      <c r="J207" s="221">
        <f>ROUND(I207*H207,2)</f>
        <v>0</v>
      </c>
      <c r="K207" s="217" t="s">
        <v>150</v>
      </c>
      <c r="L207" s="46"/>
      <c r="M207" s="222" t="s">
        <v>19</v>
      </c>
      <c r="N207" s="223" t="s">
        <v>43</v>
      </c>
      <c r="O207" s="86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6" t="s">
        <v>151</v>
      </c>
      <c r="AT207" s="226" t="s">
        <v>146</v>
      </c>
      <c r="AU207" s="226" t="s">
        <v>81</v>
      </c>
      <c r="AY207" s="19" t="s">
        <v>144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19" t="s">
        <v>79</v>
      </c>
      <c r="BK207" s="227">
        <f>ROUND(I207*H207,2)</f>
        <v>0</v>
      </c>
      <c r="BL207" s="19" t="s">
        <v>151</v>
      </c>
      <c r="BM207" s="226" t="s">
        <v>1750</v>
      </c>
    </row>
    <row r="208" spans="1:47" s="2" customFormat="1" ht="12">
      <c r="A208" s="40"/>
      <c r="B208" s="41"/>
      <c r="C208" s="42"/>
      <c r="D208" s="228" t="s">
        <v>153</v>
      </c>
      <c r="E208" s="42"/>
      <c r="F208" s="229" t="s">
        <v>1700</v>
      </c>
      <c r="G208" s="42"/>
      <c r="H208" s="42"/>
      <c r="I208" s="230"/>
      <c r="J208" s="42"/>
      <c r="K208" s="42"/>
      <c r="L208" s="46"/>
      <c r="M208" s="231"/>
      <c r="N208" s="232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153</v>
      </c>
      <c r="AU208" s="19" t="s">
        <v>81</v>
      </c>
    </row>
    <row r="209" spans="1:51" s="13" customFormat="1" ht="12">
      <c r="A209" s="13"/>
      <c r="B209" s="233"/>
      <c r="C209" s="234"/>
      <c r="D209" s="228" t="s">
        <v>155</v>
      </c>
      <c r="E209" s="235" t="s">
        <v>19</v>
      </c>
      <c r="F209" s="236" t="s">
        <v>1323</v>
      </c>
      <c r="G209" s="234"/>
      <c r="H209" s="235" t="s">
        <v>19</v>
      </c>
      <c r="I209" s="237"/>
      <c r="J209" s="234"/>
      <c r="K209" s="234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155</v>
      </c>
      <c r="AU209" s="242" t="s">
        <v>81</v>
      </c>
      <c r="AV209" s="13" t="s">
        <v>79</v>
      </c>
      <c r="AW209" s="13" t="s">
        <v>34</v>
      </c>
      <c r="AX209" s="13" t="s">
        <v>72</v>
      </c>
      <c r="AY209" s="242" t="s">
        <v>144</v>
      </c>
    </row>
    <row r="210" spans="1:51" s="13" customFormat="1" ht="12">
      <c r="A210" s="13"/>
      <c r="B210" s="233"/>
      <c r="C210" s="234"/>
      <c r="D210" s="228" t="s">
        <v>155</v>
      </c>
      <c r="E210" s="235" t="s">
        <v>19</v>
      </c>
      <c r="F210" s="236" t="s">
        <v>1751</v>
      </c>
      <c r="G210" s="234"/>
      <c r="H210" s="235" t="s">
        <v>19</v>
      </c>
      <c r="I210" s="237"/>
      <c r="J210" s="234"/>
      <c r="K210" s="234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155</v>
      </c>
      <c r="AU210" s="242" t="s">
        <v>81</v>
      </c>
      <c r="AV210" s="13" t="s">
        <v>79</v>
      </c>
      <c r="AW210" s="13" t="s">
        <v>34</v>
      </c>
      <c r="AX210" s="13" t="s">
        <v>72</v>
      </c>
      <c r="AY210" s="242" t="s">
        <v>144</v>
      </c>
    </row>
    <row r="211" spans="1:51" s="14" customFormat="1" ht="12">
      <c r="A211" s="14"/>
      <c r="B211" s="243"/>
      <c r="C211" s="244"/>
      <c r="D211" s="228" t="s">
        <v>155</v>
      </c>
      <c r="E211" s="245" t="s">
        <v>19</v>
      </c>
      <c r="F211" s="246" t="s">
        <v>1752</v>
      </c>
      <c r="G211" s="244"/>
      <c r="H211" s="247">
        <v>131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155</v>
      </c>
      <c r="AU211" s="253" t="s">
        <v>81</v>
      </c>
      <c r="AV211" s="14" t="s">
        <v>81</v>
      </c>
      <c r="AW211" s="14" t="s">
        <v>34</v>
      </c>
      <c r="AX211" s="14" t="s">
        <v>72</v>
      </c>
      <c r="AY211" s="253" t="s">
        <v>144</v>
      </c>
    </row>
    <row r="212" spans="1:51" s="15" customFormat="1" ht="12">
      <c r="A212" s="15"/>
      <c r="B212" s="254"/>
      <c r="C212" s="255"/>
      <c r="D212" s="228" t="s">
        <v>155</v>
      </c>
      <c r="E212" s="256" t="s">
        <v>19</v>
      </c>
      <c r="F212" s="257" t="s">
        <v>158</v>
      </c>
      <c r="G212" s="255"/>
      <c r="H212" s="258">
        <v>131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4" t="s">
        <v>155</v>
      </c>
      <c r="AU212" s="264" t="s">
        <v>81</v>
      </c>
      <c r="AV212" s="15" t="s">
        <v>151</v>
      </c>
      <c r="AW212" s="15" t="s">
        <v>34</v>
      </c>
      <c r="AX212" s="15" t="s">
        <v>79</v>
      </c>
      <c r="AY212" s="264" t="s">
        <v>144</v>
      </c>
    </row>
    <row r="213" spans="1:65" s="2" customFormat="1" ht="14.4" customHeight="1">
      <c r="A213" s="40"/>
      <c r="B213" s="41"/>
      <c r="C213" s="215" t="s">
        <v>296</v>
      </c>
      <c r="D213" s="215" t="s">
        <v>146</v>
      </c>
      <c r="E213" s="216" t="s">
        <v>1476</v>
      </c>
      <c r="F213" s="217" t="s">
        <v>1477</v>
      </c>
      <c r="G213" s="218" t="s">
        <v>161</v>
      </c>
      <c r="H213" s="219">
        <v>16</v>
      </c>
      <c r="I213" s="220"/>
      <c r="J213" s="221">
        <f>ROUND(I213*H213,2)</f>
        <v>0</v>
      </c>
      <c r="K213" s="217" t="s">
        <v>150</v>
      </c>
      <c r="L213" s="46"/>
      <c r="M213" s="222" t="s">
        <v>19</v>
      </c>
      <c r="N213" s="223" t="s">
        <v>43</v>
      </c>
      <c r="O213" s="86"/>
      <c r="P213" s="224">
        <f>O213*H213</f>
        <v>0</v>
      </c>
      <c r="Q213" s="224">
        <v>0</v>
      </c>
      <c r="R213" s="224">
        <f>Q213*H213</f>
        <v>0</v>
      </c>
      <c r="S213" s="224">
        <v>0</v>
      </c>
      <c r="T213" s="225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6" t="s">
        <v>151</v>
      </c>
      <c r="AT213" s="226" t="s">
        <v>146</v>
      </c>
      <c r="AU213" s="226" t="s">
        <v>81</v>
      </c>
      <c r="AY213" s="19" t="s">
        <v>144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19" t="s">
        <v>79</v>
      </c>
      <c r="BK213" s="227">
        <f>ROUND(I213*H213,2)</f>
        <v>0</v>
      </c>
      <c r="BL213" s="19" t="s">
        <v>151</v>
      </c>
      <c r="BM213" s="226" t="s">
        <v>1753</v>
      </c>
    </row>
    <row r="214" spans="1:47" s="2" customFormat="1" ht="12">
      <c r="A214" s="40"/>
      <c r="B214" s="41"/>
      <c r="C214" s="42"/>
      <c r="D214" s="228" t="s">
        <v>153</v>
      </c>
      <c r="E214" s="42"/>
      <c r="F214" s="229" t="s">
        <v>1479</v>
      </c>
      <c r="G214" s="42"/>
      <c r="H214" s="42"/>
      <c r="I214" s="230"/>
      <c r="J214" s="42"/>
      <c r="K214" s="42"/>
      <c r="L214" s="46"/>
      <c r="M214" s="231"/>
      <c r="N214" s="232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153</v>
      </c>
      <c r="AU214" s="19" t="s">
        <v>81</v>
      </c>
    </row>
    <row r="215" spans="1:51" s="13" customFormat="1" ht="12">
      <c r="A215" s="13"/>
      <c r="B215" s="233"/>
      <c r="C215" s="234"/>
      <c r="D215" s="228" t="s">
        <v>155</v>
      </c>
      <c r="E215" s="235" t="s">
        <v>19</v>
      </c>
      <c r="F215" s="236" t="s">
        <v>1323</v>
      </c>
      <c r="G215" s="234"/>
      <c r="H215" s="235" t="s">
        <v>19</v>
      </c>
      <c r="I215" s="237"/>
      <c r="J215" s="234"/>
      <c r="K215" s="234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155</v>
      </c>
      <c r="AU215" s="242" t="s">
        <v>81</v>
      </c>
      <c r="AV215" s="13" t="s">
        <v>79</v>
      </c>
      <c r="AW215" s="13" t="s">
        <v>34</v>
      </c>
      <c r="AX215" s="13" t="s">
        <v>72</v>
      </c>
      <c r="AY215" s="242" t="s">
        <v>144</v>
      </c>
    </row>
    <row r="216" spans="1:51" s="13" customFormat="1" ht="12">
      <c r="A216" s="13"/>
      <c r="B216" s="233"/>
      <c r="C216" s="234"/>
      <c r="D216" s="228" t="s">
        <v>155</v>
      </c>
      <c r="E216" s="235" t="s">
        <v>19</v>
      </c>
      <c r="F216" s="236" t="s">
        <v>1622</v>
      </c>
      <c r="G216" s="234"/>
      <c r="H216" s="235" t="s">
        <v>19</v>
      </c>
      <c r="I216" s="237"/>
      <c r="J216" s="234"/>
      <c r="K216" s="234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155</v>
      </c>
      <c r="AU216" s="242" t="s">
        <v>81</v>
      </c>
      <c r="AV216" s="13" t="s">
        <v>79</v>
      </c>
      <c r="AW216" s="13" t="s">
        <v>34</v>
      </c>
      <c r="AX216" s="13" t="s">
        <v>72</v>
      </c>
      <c r="AY216" s="242" t="s">
        <v>144</v>
      </c>
    </row>
    <row r="217" spans="1:51" s="14" customFormat="1" ht="12">
      <c r="A217" s="14"/>
      <c r="B217" s="243"/>
      <c r="C217" s="244"/>
      <c r="D217" s="228" t="s">
        <v>155</v>
      </c>
      <c r="E217" s="245" t="s">
        <v>19</v>
      </c>
      <c r="F217" s="246" t="s">
        <v>1590</v>
      </c>
      <c r="G217" s="244"/>
      <c r="H217" s="247">
        <v>16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155</v>
      </c>
      <c r="AU217" s="253" t="s">
        <v>81</v>
      </c>
      <c r="AV217" s="14" t="s">
        <v>81</v>
      </c>
      <c r="AW217" s="14" t="s">
        <v>34</v>
      </c>
      <c r="AX217" s="14" t="s">
        <v>72</v>
      </c>
      <c r="AY217" s="253" t="s">
        <v>144</v>
      </c>
    </row>
    <row r="218" spans="1:51" s="15" customFormat="1" ht="12">
      <c r="A218" s="15"/>
      <c r="B218" s="254"/>
      <c r="C218" s="255"/>
      <c r="D218" s="228" t="s">
        <v>155</v>
      </c>
      <c r="E218" s="256" t="s">
        <v>19</v>
      </c>
      <c r="F218" s="257" t="s">
        <v>158</v>
      </c>
      <c r="G218" s="255"/>
      <c r="H218" s="258">
        <v>16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4" t="s">
        <v>155</v>
      </c>
      <c r="AU218" s="264" t="s">
        <v>81</v>
      </c>
      <c r="AV218" s="15" t="s">
        <v>151</v>
      </c>
      <c r="AW218" s="15" t="s">
        <v>34</v>
      </c>
      <c r="AX218" s="15" t="s">
        <v>79</v>
      </c>
      <c r="AY218" s="264" t="s">
        <v>144</v>
      </c>
    </row>
    <row r="219" spans="1:65" s="2" customFormat="1" ht="14.4" customHeight="1">
      <c r="A219" s="40"/>
      <c r="B219" s="41"/>
      <c r="C219" s="215" t="s">
        <v>307</v>
      </c>
      <c r="D219" s="215" t="s">
        <v>146</v>
      </c>
      <c r="E219" s="216" t="s">
        <v>1480</v>
      </c>
      <c r="F219" s="217" t="s">
        <v>1481</v>
      </c>
      <c r="G219" s="218" t="s">
        <v>161</v>
      </c>
      <c r="H219" s="219">
        <v>20.1</v>
      </c>
      <c r="I219" s="220"/>
      <c r="J219" s="221">
        <f>ROUND(I219*H219,2)</f>
        <v>0</v>
      </c>
      <c r="K219" s="217" t="s">
        <v>19</v>
      </c>
      <c r="L219" s="46"/>
      <c r="M219" s="222" t="s">
        <v>19</v>
      </c>
      <c r="N219" s="223" t="s">
        <v>43</v>
      </c>
      <c r="O219" s="86"/>
      <c r="P219" s="224">
        <f>O219*H219</f>
        <v>0</v>
      </c>
      <c r="Q219" s="224">
        <v>0.00208</v>
      </c>
      <c r="R219" s="224">
        <f>Q219*H219</f>
        <v>0.041808</v>
      </c>
      <c r="S219" s="224">
        <v>0</v>
      </c>
      <c r="T219" s="225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6" t="s">
        <v>151</v>
      </c>
      <c r="AT219" s="226" t="s">
        <v>146</v>
      </c>
      <c r="AU219" s="226" t="s">
        <v>81</v>
      </c>
      <c r="AY219" s="19" t="s">
        <v>144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19" t="s">
        <v>79</v>
      </c>
      <c r="BK219" s="227">
        <f>ROUND(I219*H219,2)</f>
        <v>0</v>
      </c>
      <c r="BL219" s="19" t="s">
        <v>151</v>
      </c>
      <c r="BM219" s="226" t="s">
        <v>1754</v>
      </c>
    </row>
    <row r="220" spans="1:47" s="2" customFormat="1" ht="12">
      <c r="A220" s="40"/>
      <c r="B220" s="41"/>
      <c r="C220" s="42"/>
      <c r="D220" s="228" t="s">
        <v>153</v>
      </c>
      <c r="E220" s="42"/>
      <c r="F220" s="229" t="s">
        <v>1483</v>
      </c>
      <c r="G220" s="42"/>
      <c r="H220" s="42"/>
      <c r="I220" s="230"/>
      <c r="J220" s="42"/>
      <c r="K220" s="42"/>
      <c r="L220" s="46"/>
      <c r="M220" s="231"/>
      <c r="N220" s="23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153</v>
      </c>
      <c r="AU220" s="19" t="s">
        <v>81</v>
      </c>
    </row>
    <row r="221" spans="1:51" s="13" customFormat="1" ht="12">
      <c r="A221" s="13"/>
      <c r="B221" s="233"/>
      <c r="C221" s="234"/>
      <c r="D221" s="228" t="s">
        <v>155</v>
      </c>
      <c r="E221" s="235" t="s">
        <v>19</v>
      </c>
      <c r="F221" s="236" t="s">
        <v>1323</v>
      </c>
      <c r="G221" s="234"/>
      <c r="H221" s="235" t="s">
        <v>19</v>
      </c>
      <c r="I221" s="237"/>
      <c r="J221" s="234"/>
      <c r="K221" s="234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155</v>
      </c>
      <c r="AU221" s="242" t="s">
        <v>81</v>
      </c>
      <c r="AV221" s="13" t="s">
        <v>79</v>
      </c>
      <c r="AW221" s="13" t="s">
        <v>34</v>
      </c>
      <c r="AX221" s="13" t="s">
        <v>72</v>
      </c>
      <c r="AY221" s="242" t="s">
        <v>144</v>
      </c>
    </row>
    <row r="222" spans="1:51" s="13" customFormat="1" ht="12">
      <c r="A222" s="13"/>
      <c r="B222" s="233"/>
      <c r="C222" s="234"/>
      <c r="D222" s="228" t="s">
        <v>155</v>
      </c>
      <c r="E222" s="235" t="s">
        <v>19</v>
      </c>
      <c r="F222" s="236" t="s">
        <v>1624</v>
      </c>
      <c r="G222" s="234"/>
      <c r="H222" s="235" t="s">
        <v>19</v>
      </c>
      <c r="I222" s="237"/>
      <c r="J222" s="234"/>
      <c r="K222" s="234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155</v>
      </c>
      <c r="AU222" s="242" t="s">
        <v>81</v>
      </c>
      <c r="AV222" s="13" t="s">
        <v>79</v>
      </c>
      <c r="AW222" s="13" t="s">
        <v>34</v>
      </c>
      <c r="AX222" s="13" t="s">
        <v>72</v>
      </c>
      <c r="AY222" s="242" t="s">
        <v>144</v>
      </c>
    </row>
    <row r="223" spans="1:51" s="14" customFormat="1" ht="12">
      <c r="A223" s="14"/>
      <c r="B223" s="243"/>
      <c r="C223" s="244"/>
      <c r="D223" s="228" t="s">
        <v>155</v>
      </c>
      <c r="E223" s="245" t="s">
        <v>19</v>
      </c>
      <c r="F223" s="246" t="s">
        <v>1749</v>
      </c>
      <c r="G223" s="244"/>
      <c r="H223" s="247">
        <v>13.1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155</v>
      </c>
      <c r="AU223" s="253" t="s">
        <v>81</v>
      </c>
      <c r="AV223" s="14" t="s">
        <v>81</v>
      </c>
      <c r="AW223" s="14" t="s">
        <v>34</v>
      </c>
      <c r="AX223" s="14" t="s">
        <v>72</v>
      </c>
      <c r="AY223" s="253" t="s">
        <v>144</v>
      </c>
    </row>
    <row r="224" spans="1:51" s="13" customFormat="1" ht="12">
      <c r="A224" s="13"/>
      <c r="B224" s="233"/>
      <c r="C224" s="234"/>
      <c r="D224" s="228" t="s">
        <v>155</v>
      </c>
      <c r="E224" s="235" t="s">
        <v>19</v>
      </c>
      <c r="F224" s="236" t="s">
        <v>1625</v>
      </c>
      <c r="G224" s="234"/>
      <c r="H224" s="235" t="s">
        <v>19</v>
      </c>
      <c r="I224" s="237"/>
      <c r="J224" s="234"/>
      <c r="K224" s="234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155</v>
      </c>
      <c r="AU224" s="242" t="s">
        <v>81</v>
      </c>
      <c r="AV224" s="13" t="s">
        <v>79</v>
      </c>
      <c r="AW224" s="13" t="s">
        <v>34</v>
      </c>
      <c r="AX224" s="13" t="s">
        <v>72</v>
      </c>
      <c r="AY224" s="242" t="s">
        <v>144</v>
      </c>
    </row>
    <row r="225" spans="1:51" s="14" customFormat="1" ht="12">
      <c r="A225" s="14"/>
      <c r="B225" s="243"/>
      <c r="C225" s="244"/>
      <c r="D225" s="228" t="s">
        <v>155</v>
      </c>
      <c r="E225" s="245" t="s">
        <v>19</v>
      </c>
      <c r="F225" s="246" t="s">
        <v>1626</v>
      </c>
      <c r="G225" s="244"/>
      <c r="H225" s="247">
        <v>7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155</v>
      </c>
      <c r="AU225" s="253" t="s">
        <v>81</v>
      </c>
      <c r="AV225" s="14" t="s">
        <v>81</v>
      </c>
      <c r="AW225" s="14" t="s">
        <v>34</v>
      </c>
      <c r="AX225" s="14" t="s">
        <v>72</v>
      </c>
      <c r="AY225" s="253" t="s">
        <v>144</v>
      </c>
    </row>
    <row r="226" spans="1:51" s="15" customFormat="1" ht="12">
      <c r="A226" s="15"/>
      <c r="B226" s="254"/>
      <c r="C226" s="255"/>
      <c r="D226" s="228" t="s">
        <v>155</v>
      </c>
      <c r="E226" s="256" t="s">
        <v>19</v>
      </c>
      <c r="F226" s="257" t="s">
        <v>158</v>
      </c>
      <c r="G226" s="255"/>
      <c r="H226" s="258">
        <v>20.1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155</v>
      </c>
      <c r="AU226" s="264" t="s">
        <v>81</v>
      </c>
      <c r="AV226" s="15" t="s">
        <v>151</v>
      </c>
      <c r="AW226" s="15" t="s">
        <v>34</v>
      </c>
      <c r="AX226" s="15" t="s">
        <v>79</v>
      </c>
      <c r="AY226" s="264" t="s">
        <v>144</v>
      </c>
    </row>
    <row r="227" spans="1:65" s="2" customFormat="1" ht="14.4" customHeight="1">
      <c r="A227" s="40"/>
      <c r="B227" s="41"/>
      <c r="C227" s="215" t="s">
        <v>313</v>
      </c>
      <c r="D227" s="215" t="s">
        <v>146</v>
      </c>
      <c r="E227" s="216" t="s">
        <v>1627</v>
      </c>
      <c r="F227" s="217" t="s">
        <v>1628</v>
      </c>
      <c r="G227" s="218" t="s">
        <v>1629</v>
      </c>
      <c r="H227" s="219">
        <v>0.45</v>
      </c>
      <c r="I227" s="220"/>
      <c r="J227" s="221">
        <f>ROUND(I227*H227,2)</f>
        <v>0</v>
      </c>
      <c r="K227" s="217" t="s">
        <v>150</v>
      </c>
      <c r="L227" s="46"/>
      <c r="M227" s="222" t="s">
        <v>19</v>
      </c>
      <c r="N227" s="223" t="s">
        <v>43</v>
      </c>
      <c r="O227" s="86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6" t="s">
        <v>151</v>
      </c>
      <c r="AT227" s="226" t="s">
        <v>146</v>
      </c>
      <c r="AU227" s="226" t="s">
        <v>81</v>
      </c>
      <c r="AY227" s="19" t="s">
        <v>144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9" t="s">
        <v>79</v>
      </c>
      <c r="BK227" s="227">
        <f>ROUND(I227*H227,2)</f>
        <v>0</v>
      </c>
      <c r="BL227" s="19" t="s">
        <v>151</v>
      </c>
      <c r="BM227" s="226" t="s">
        <v>1755</v>
      </c>
    </row>
    <row r="228" spans="1:47" s="2" customFormat="1" ht="12">
      <c r="A228" s="40"/>
      <c r="B228" s="41"/>
      <c r="C228" s="42"/>
      <c r="D228" s="228" t="s">
        <v>153</v>
      </c>
      <c r="E228" s="42"/>
      <c r="F228" s="229" t="s">
        <v>1631</v>
      </c>
      <c r="G228" s="42"/>
      <c r="H228" s="42"/>
      <c r="I228" s="230"/>
      <c r="J228" s="42"/>
      <c r="K228" s="42"/>
      <c r="L228" s="46"/>
      <c r="M228" s="231"/>
      <c r="N228" s="232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153</v>
      </c>
      <c r="AU228" s="19" t="s">
        <v>81</v>
      </c>
    </row>
    <row r="229" spans="1:51" s="13" customFormat="1" ht="12">
      <c r="A229" s="13"/>
      <c r="B229" s="233"/>
      <c r="C229" s="234"/>
      <c r="D229" s="228" t="s">
        <v>155</v>
      </c>
      <c r="E229" s="235" t="s">
        <v>19</v>
      </c>
      <c r="F229" s="236" t="s">
        <v>1323</v>
      </c>
      <c r="G229" s="234"/>
      <c r="H229" s="235" t="s">
        <v>19</v>
      </c>
      <c r="I229" s="237"/>
      <c r="J229" s="234"/>
      <c r="K229" s="234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155</v>
      </c>
      <c r="AU229" s="242" t="s">
        <v>81</v>
      </c>
      <c r="AV229" s="13" t="s">
        <v>79</v>
      </c>
      <c r="AW229" s="13" t="s">
        <v>34</v>
      </c>
      <c r="AX229" s="13" t="s">
        <v>72</v>
      </c>
      <c r="AY229" s="242" t="s">
        <v>144</v>
      </c>
    </row>
    <row r="230" spans="1:51" s="13" customFormat="1" ht="12">
      <c r="A230" s="13"/>
      <c r="B230" s="233"/>
      <c r="C230" s="234"/>
      <c r="D230" s="228" t="s">
        <v>155</v>
      </c>
      <c r="E230" s="235" t="s">
        <v>19</v>
      </c>
      <c r="F230" s="236" t="s">
        <v>1632</v>
      </c>
      <c r="G230" s="234"/>
      <c r="H230" s="235" t="s">
        <v>19</v>
      </c>
      <c r="I230" s="237"/>
      <c r="J230" s="234"/>
      <c r="K230" s="234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155</v>
      </c>
      <c r="AU230" s="242" t="s">
        <v>81</v>
      </c>
      <c r="AV230" s="13" t="s">
        <v>79</v>
      </c>
      <c r="AW230" s="13" t="s">
        <v>34</v>
      </c>
      <c r="AX230" s="13" t="s">
        <v>72</v>
      </c>
      <c r="AY230" s="242" t="s">
        <v>144</v>
      </c>
    </row>
    <row r="231" spans="1:51" s="14" customFormat="1" ht="12">
      <c r="A231" s="14"/>
      <c r="B231" s="243"/>
      <c r="C231" s="244"/>
      <c r="D231" s="228" t="s">
        <v>155</v>
      </c>
      <c r="E231" s="245" t="s">
        <v>19</v>
      </c>
      <c r="F231" s="246" t="s">
        <v>1633</v>
      </c>
      <c r="G231" s="244"/>
      <c r="H231" s="247">
        <v>0.131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155</v>
      </c>
      <c r="AU231" s="253" t="s">
        <v>81</v>
      </c>
      <c r="AV231" s="14" t="s">
        <v>81</v>
      </c>
      <c r="AW231" s="14" t="s">
        <v>34</v>
      </c>
      <c r="AX231" s="14" t="s">
        <v>72</v>
      </c>
      <c r="AY231" s="253" t="s">
        <v>144</v>
      </c>
    </row>
    <row r="232" spans="1:51" s="13" customFormat="1" ht="12">
      <c r="A232" s="13"/>
      <c r="B232" s="233"/>
      <c r="C232" s="234"/>
      <c r="D232" s="228" t="s">
        <v>155</v>
      </c>
      <c r="E232" s="235" t="s">
        <v>19</v>
      </c>
      <c r="F232" s="236" t="s">
        <v>1634</v>
      </c>
      <c r="G232" s="234"/>
      <c r="H232" s="235" t="s">
        <v>19</v>
      </c>
      <c r="I232" s="237"/>
      <c r="J232" s="234"/>
      <c r="K232" s="234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155</v>
      </c>
      <c r="AU232" s="242" t="s">
        <v>81</v>
      </c>
      <c r="AV232" s="13" t="s">
        <v>79</v>
      </c>
      <c r="AW232" s="13" t="s">
        <v>34</v>
      </c>
      <c r="AX232" s="13" t="s">
        <v>72</v>
      </c>
      <c r="AY232" s="242" t="s">
        <v>144</v>
      </c>
    </row>
    <row r="233" spans="1:51" s="14" customFormat="1" ht="12">
      <c r="A233" s="14"/>
      <c r="B233" s="243"/>
      <c r="C233" s="244"/>
      <c r="D233" s="228" t="s">
        <v>155</v>
      </c>
      <c r="E233" s="245" t="s">
        <v>19</v>
      </c>
      <c r="F233" s="246" t="s">
        <v>1635</v>
      </c>
      <c r="G233" s="244"/>
      <c r="H233" s="247">
        <v>0.319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155</v>
      </c>
      <c r="AU233" s="253" t="s">
        <v>81</v>
      </c>
      <c r="AV233" s="14" t="s">
        <v>81</v>
      </c>
      <c r="AW233" s="14" t="s">
        <v>34</v>
      </c>
      <c r="AX233" s="14" t="s">
        <v>72</v>
      </c>
      <c r="AY233" s="253" t="s">
        <v>144</v>
      </c>
    </row>
    <row r="234" spans="1:51" s="15" customFormat="1" ht="12">
      <c r="A234" s="15"/>
      <c r="B234" s="254"/>
      <c r="C234" s="255"/>
      <c r="D234" s="228" t="s">
        <v>155</v>
      </c>
      <c r="E234" s="256" t="s">
        <v>19</v>
      </c>
      <c r="F234" s="257" t="s">
        <v>158</v>
      </c>
      <c r="G234" s="255"/>
      <c r="H234" s="258">
        <v>0.45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4" t="s">
        <v>155</v>
      </c>
      <c r="AU234" s="264" t="s">
        <v>81</v>
      </c>
      <c r="AV234" s="15" t="s">
        <v>151</v>
      </c>
      <c r="AW234" s="15" t="s">
        <v>34</v>
      </c>
      <c r="AX234" s="15" t="s">
        <v>79</v>
      </c>
      <c r="AY234" s="264" t="s">
        <v>144</v>
      </c>
    </row>
    <row r="235" spans="1:65" s="2" customFormat="1" ht="14.4" customHeight="1">
      <c r="A235" s="40"/>
      <c r="B235" s="41"/>
      <c r="C235" s="215" t="s">
        <v>7</v>
      </c>
      <c r="D235" s="215" t="s">
        <v>146</v>
      </c>
      <c r="E235" s="216" t="s">
        <v>1636</v>
      </c>
      <c r="F235" s="217" t="s">
        <v>1637</v>
      </c>
      <c r="G235" s="218" t="s">
        <v>161</v>
      </c>
      <c r="H235" s="219">
        <v>7</v>
      </c>
      <c r="I235" s="220"/>
      <c r="J235" s="221">
        <f>ROUND(I235*H235,2)</f>
        <v>0</v>
      </c>
      <c r="K235" s="217" t="s">
        <v>150</v>
      </c>
      <c r="L235" s="46"/>
      <c r="M235" s="222" t="s">
        <v>19</v>
      </c>
      <c r="N235" s="223" t="s">
        <v>43</v>
      </c>
      <c r="O235" s="86"/>
      <c r="P235" s="224">
        <f>O235*H235</f>
        <v>0</v>
      </c>
      <c r="Q235" s="224">
        <v>2E-05</v>
      </c>
      <c r="R235" s="224">
        <f>Q235*H235</f>
        <v>0.00014000000000000001</v>
      </c>
      <c r="S235" s="224">
        <v>0</v>
      </c>
      <c r="T235" s="225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6" t="s">
        <v>151</v>
      </c>
      <c r="AT235" s="226" t="s">
        <v>146</v>
      </c>
      <c r="AU235" s="226" t="s">
        <v>81</v>
      </c>
      <c r="AY235" s="19" t="s">
        <v>144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19" t="s">
        <v>79</v>
      </c>
      <c r="BK235" s="227">
        <f>ROUND(I235*H235,2)</f>
        <v>0</v>
      </c>
      <c r="BL235" s="19" t="s">
        <v>151</v>
      </c>
      <c r="BM235" s="226" t="s">
        <v>1756</v>
      </c>
    </row>
    <row r="236" spans="1:47" s="2" customFormat="1" ht="12">
      <c r="A236" s="40"/>
      <c r="B236" s="41"/>
      <c r="C236" s="42"/>
      <c r="D236" s="228" t="s">
        <v>153</v>
      </c>
      <c r="E236" s="42"/>
      <c r="F236" s="229" t="s">
        <v>1639</v>
      </c>
      <c r="G236" s="42"/>
      <c r="H236" s="42"/>
      <c r="I236" s="230"/>
      <c r="J236" s="42"/>
      <c r="K236" s="42"/>
      <c r="L236" s="46"/>
      <c r="M236" s="231"/>
      <c r="N236" s="232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153</v>
      </c>
      <c r="AU236" s="19" t="s">
        <v>81</v>
      </c>
    </row>
    <row r="237" spans="1:51" s="13" customFormat="1" ht="12">
      <c r="A237" s="13"/>
      <c r="B237" s="233"/>
      <c r="C237" s="234"/>
      <c r="D237" s="228" t="s">
        <v>155</v>
      </c>
      <c r="E237" s="235" t="s">
        <v>19</v>
      </c>
      <c r="F237" s="236" t="s">
        <v>1323</v>
      </c>
      <c r="G237" s="234"/>
      <c r="H237" s="235" t="s">
        <v>19</v>
      </c>
      <c r="I237" s="237"/>
      <c r="J237" s="234"/>
      <c r="K237" s="234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155</v>
      </c>
      <c r="AU237" s="242" t="s">
        <v>81</v>
      </c>
      <c r="AV237" s="13" t="s">
        <v>79</v>
      </c>
      <c r="AW237" s="13" t="s">
        <v>34</v>
      </c>
      <c r="AX237" s="13" t="s">
        <v>72</v>
      </c>
      <c r="AY237" s="242" t="s">
        <v>144</v>
      </c>
    </row>
    <row r="238" spans="1:51" s="13" customFormat="1" ht="12">
      <c r="A238" s="13"/>
      <c r="B238" s="233"/>
      <c r="C238" s="234"/>
      <c r="D238" s="228" t="s">
        <v>155</v>
      </c>
      <c r="E238" s="235" t="s">
        <v>19</v>
      </c>
      <c r="F238" s="236" t="s">
        <v>1640</v>
      </c>
      <c r="G238" s="234"/>
      <c r="H238" s="235" t="s">
        <v>19</v>
      </c>
      <c r="I238" s="237"/>
      <c r="J238" s="234"/>
      <c r="K238" s="234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155</v>
      </c>
      <c r="AU238" s="242" t="s">
        <v>81</v>
      </c>
      <c r="AV238" s="13" t="s">
        <v>79</v>
      </c>
      <c r="AW238" s="13" t="s">
        <v>34</v>
      </c>
      <c r="AX238" s="13" t="s">
        <v>72</v>
      </c>
      <c r="AY238" s="242" t="s">
        <v>144</v>
      </c>
    </row>
    <row r="239" spans="1:51" s="14" customFormat="1" ht="12">
      <c r="A239" s="14"/>
      <c r="B239" s="243"/>
      <c r="C239" s="244"/>
      <c r="D239" s="228" t="s">
        <v>155</v>
      </c>
      <c r="E239" s="245" t="s">
        <v>19</v>
      </c>
      <c r="F239" s="246" t="s">
        <v>1626</v>
      </c>
      <c r="G239" s="244"/>
      <c r="H239" s="247">
        <v>7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155</v>
      </c>
      <c r="AU239" s="253" t="s">
        <v>81</v>
      </c>
      <c r="AV239" s="14" t="s">
        <v>81</v>
      </c>
      <c r="AW239" s="14" t="s">
        <v>34</v>
      </c>
      <c r="AX239" s="14" t="s">
        <v>72</v>
      </c>
      <c r="AY239" s="253" t="s">
        <v>144</v>
      </c>
    </row>
    <row r="240" spans="1:51" s="15" customFormat="1" ht="12">
      <c r="A240" s="15"/>
      <c r="B240" s="254"/>
      <c r="C240" s="255"/>
      <c r="D240" s="228" t="s">
        <v>155</v>
      </c>
      <c r="E240" s="256" t="s">
        <v>19</v>
      </c>
      <c r="F240" s="257" t="s">
        <v>158</v>
      </c>
      <c r="G240" s="255"/>
      <c r="H240" s="258">
        <v>7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4" t="s">
        <v>155</v>
      </c>
      <c r="AU240" s="264" t="s">
        <v>81</v>
      </c>
      <c r="AV240" s="15" t="s">
        <v>151</v>
      </c>
      <c r="AW240" s="15" t="s">
        <v>34</v>
      </c>
      <c r="AX240" s="15" t="s">
        <v>79</v>
      </c>
      <c r="AY240" s="264" t="s">
        <v>144</v>
      </c>
    </row>
    <row r="241" spans="1:65" s="2" customFormat="1" ht="14.4" customHeight="1">
      <c r="A241" s="40"/>
      <c r="B241" s="41"/>
      <c r="C241" s="215" t="s">
        <v>324</v>
      </c>
      <c r="D241" s="215" t="s">
        <v>146</v>
      </c>
      <c r="E241" s="216" t="s">
        <v>1641</v>
      </c>
      <c r="F241" s="217" t="s">
        <v>1642</v>
      </c>
      <c r="G241" s="218" t="s">
        <v>149</v>
      </c>
      <c r="H241" s="219">
        <v>20.6</v>
      </c>
      <c r="I241" s="220"/>
      <c r="J241" s="221">
        <f>ROUND(I241*H241,2)</f>
        <v>0</v>
      </c>
      <c r="K241" s="217" t="s">
        <v>150</v>
      </c>
      <c r="L241" s="46"/>
      <c r="M241" s="222" t="s">
        <v>19</v>
      </c>
      <c r="N241" s="223" t="s">
        <v>43</v>
      </c>
      <c r="O241" s="86"/>
      <c r="P241" s="224">
        <f>O241*H241</f>
        <v>0</v>
      </c>
      <c r="Q241" s="224">
        <v>0</v>
      </c>
      <c r="R241" s="224">
        <f>Q241*H241</f>
        <v>0</v>
      </c>
      <c r="S241" s="224">
        <v>0</v>
      </c>
      <c r="T241" s="225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6" t="s">
        <v>151</v>
      </c>
      <c r="AT241" s="226" t="s">
        <v>146</v>
      </c>
      <c r="AU241" s="226" t="s">
        <v>81</v>
      </c>
      <c r="AY241" s="19" t="s">
        <v>144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19" t="s">
        <v>79</v>
      </c>
      <c r="BK241" s="227">
        <f>ROUND(I241*H241,2)</f>
        <v>0</v>
      </c>
      <c r="BL241" s="19" t="s">
        <v>151</v>
      </c>
      <c r="BM241" s="226" t="s">
        <v>1757</v>
      </c>
    </row>
    <row r="242" spans="1:47" s="2" customFormat="1" ht="12">
      <c r="A242" s="40"/>
      <c r="B242" s="41"/>
      <c r="C242" s="42"/>
      <c r="D242" s="228" t="s">
        <v>153</v>
      </c>
      <c r="E242" s="42"/>
      <c r="F242" s="229" t="s">
        <v>1644</v>
      </c>
      <c r="G242" s="42"/>
      <c r="H242" s="42"/>
      <c r="I242" s="230"/>
      <c r="J242" s="42"/>
      <c r="K242" s="42"/>
      <c r="L242" s="46"/>
      <c r="M242" s="231"/>
      <c r="N242" s="23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153</v>
      </c>
      <c r="AU242" s="19" t="s">
        <v>81</v>
      </c>
    </row>
    <row r="243" spans="1:51" s="13" customFormat="1" ht="12">
      <c r="A243" s="13"/>
      <c r="B243" s="233"/>
      <c r="C243" s="234"/>
      <c r="D243" s="228" t="s">
        <v>155</v>
      </c>
      <c r="E243" s="235" t="s">
        <v>19</v>
      </c>
      <c r="F243" s="236" t="s">
        <v>1323</v>
      </c>
      <c r="G243" s="234"/>
      <c r="H243" s="235" t="s">
        <v>19</v>
      </c>
      <c r="I243" s="237"/>
      <c r="J243" s="234"/>
      <c r="K243" s="234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155</v>
      </c>
      <c r="AU243" s="242" t="s">
        <v>81</v>
      </c>
      <c r="AV243" s="13" t="s">
        <v>79</v>
      </c>
      <c r="AW243" s="13" t="s">
        <v>34</v>
      </c>
      <c r="AX243" s="13" t="s">
        <v>72</v>
      </c>
      <c r="AY243" s="242" t="s">
        <v>144</v>
      </c>
    </row>
    <row r="244" spans="1:51" s="13" customFormat="1" ht="12">
      <c r="A244" s="13"/>
      <c r="B244" s="233"/>
      <c r="C244" s="234"/>
      <c r="D244" s="228" t="s">
        <v>155</v>
      </c>
      <c r="E244" s="235" t="s">
        <v>19</v>
      </c>
      <c r="F244" s="236" t="s">
        <v>1488</v>
      </c>
      <c r="G244" s="234"/>
      <c r="H244" s="235" t="s">
        <v>19</v>
      </c>
      <c r="I244" s="237"/>
      <c r="J244" s="234"/>
      <c r="K244" s="234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155</v>
      </c>
      <c r="AU244" s="242" t="s">
        <v>81</v>
      </c>
      <c r="AV244" s="13" t="s">
        <v>79</v>
      </c>
      <c r="AW244" s="13" t="s">
        <v>34</v>
      </c>
      <c r="AX244" s="13" t="s">
        <v>72</v>
      </c>
      <c r="AY244" s="242" t="s">
        <v>144</v>
      </c>
    </row>
    <row r="245" spans="1:51" s="13" customFormat="1" ht="12">
      <c r="A245" s="13"/>
      <c r="B245" s="233"/>
      <c r="C245" s="234"/>
      <c r="D245" s="228" t="s">
        <v>155</v>
      </c>
      <c r="E245" s="235" t="s">
        <v>19</v>
      </c>
      <c r="F245" s="236" t="s">
        <v>1645</v>
      </c>
      <c r="G245" s="234"/>
      <c r="H245" s="235" t="s">
        <v>19</v>
      </c>
      <c r="I245" s="237"/>
      <c r="J245" s="234"/>
      <c r="K245" s="234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155</v>
      </c>
      <c r="AU245" s="242" t="s">
        <v>81</v>
      </c>
      <c r="AV245" s="13" t="s">
        <v>79</v>
      </c>
      <c r="AW245" s="13" t="s">
        <v>34</v>
      </c>
      <c r="AX245" s="13" t="s">
        <v>72</v>
      </c>
      <c r="AY245" s="242" t="s">
        <v>144</v>
      </c>
    </row>
    <row r="246" spans="1:51" s="14" customFormat="1" ht="12">
      <c r="A246" s="14"/>
      <c r="B246" s="243"/>
      <c r="C246" s="244"/>
      <c r="D246" s="228" t="s">
        <v>155</v>
      </c>
      <c r="E246" s="245" t="s">
        <v>19</v>
      </c>
      <c r="F246" s="246" t="s">
        <v>1646</v>
      </c>
      <c r="G246" s="244"/>
      <c r="H246" s="247">
        <v>12.6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155</v>
      </c>
      <c r="AU246" s="253" t="s">
        <v>81</v>
      </c>
      <c r="AV246" s="14" t="s">
        <v>81</v>
      </c>
      <c r="AW246" s="14" t="s">
        <v>34</v>
      </c>
      <c r="AX246" s="14" t="s">
        <v>72</v>
      </c>
      <c r="AY246" s="253" t="s">
        <v>144</v>
      </c>
    </row>
    <row r="247" spans="1:51" s="13" customFormat="1" ht="12">
      <c r="A247" s="13"/>
      <c r="B247" s="233"/>
      <c r="C247" s="234"/>
      <c r="D247" s="228" t="s">
        <v>155</v>
      </c>
      <c r="E247" s="235" t="s">
        <v>19</v>
      </c>
      <c r="F247" s="236" t="s">
        <v>1647</v>
      </c>
      <c r="G247" s="234"/>
      <c r="H247" s="235" t="s">
        <v>19</v>
      </c>
      <c r="I247" s="237"/>
      <c r="J247" s="234"/>
      <c r="K247" s="234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155</v>
      </c>
      <c r="AU247" s="242" t="s">
        <v>81</v>
      </c>
      <c r="AV247" s="13" t="s">
        <v>79</v>
      </c>
      <c r="AW247" s="13" t="s">
        <v>34</v>
      </c>
      <c r="AX247" s="13" t="s">
        <v>72</v>
      </c>
      <c r="AY247" s="242" t="s">
        <v>144</v>
      </c>
    </row>
    <row r="248" spans="1:51" s="14" customFormat="1" ht="12">
      <c r="A248" s="14"/>
      <c r="B248" s="243"/>
      <c r="C248" s="244"/>
      <c r="D248" s="228" t="s">
        <v>155</v>
      </c>
      <c r="E248" s="245" t="s">
        <v>19</v>
      </c>
      <c r="F248" s="246" t="s">
        <v>1648</v>
      </c>
      <c r="G248" s="244"/>
      <c r="H248" s="247">
        <v>8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155</v>
      </c>
      <c r="AU248" s="253" t="s">
        <v>81</v>
      </c>
      <c r="AV248" s="14" t="s">
        <v>81</v>
      </c>
      <c r="AW248" s="14" t="s">
        <v>34</v>
      </c>
      <c r="AX248" s="14" t="s">
        <v>72</v>
      </c>
      <c r="AY248" s="253" t="s">
        <v>144</v>
      </c>
    </row>
    <row r="249" spans="1:51" s="15" customFormat="1" ht="12">
      <c r="A249" s="15"/>
      <c r="B249" s="254"/>
      <c r="C249" s="255"/>
      <c r="D249" s="228" t="s">
        <v>155</v>
      </c>
      <c r="E249" s="256" t="s">
        <v>19</v>
      </c>
      <c r="F249" s="257" t="s">
        <v>158</v>
      </c>
      <c r="G249" s="255"/>
      <c r="H249" s="258">
        <v>20.6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155</v>
      </c>
      <c r="AU249" s="264" t="s">
        <v>81</v>
      </c>
      <c r="AV249" s="15" t="s">
        <v>151</v>
      </c>
      <c r="AW249" s="15" t="s">
        <v>34</v>
      </c>
      <c r="AX249" s="15" t="s">
        <v>79</v>
      </c>
      <c r="AY249" s="264" t="s">
        <v>144</v>
      </c>
    </row>
    <row r="250" spans="1:65" s="2" customFormat="1" ht="14.4" customHeight="1">
      <c r="A250" s="40"/>
      <c r="B250" s="41"/>
      <c r="C250" s="215" t="s">
        <v>329</v>
      </c>
      <c r="D250" s="215" t="s">
        <v>146</v>
      </c>
      <c r="E250" s="216" t="s">
        <v>1508</v>
      </c>
      <c r="F250" s="217" t="s">
        <v>1509</v>
      </c>
      <c r="G250" s="218" t="s">
        <v>161</v>
      </c>
      <c r="H250" s="219">
        <v>55</v>
      </c>
      <c r="I250" s="220"/>
      <c r="J250" s="221">
        <f>ROUND(I250*H250,2)</f>
        <v>0</v>
      </c>
      <c r="K250" s="217" t="s">
        <v>19</v>
      </c>
      <c r="L250" s="46"/>
      <c r="M250" s="222" t="s">
        <v>19</v>
      </c>
      <c r="N250" s="223" t="s">
        <v>43</v>
      </c>
      <c r="O250" s="86"/>
      <c r="P250" s="224">
        <f>O250*H250</f>
        <v>0</v>
      </c>
      <c r="Q250" s="224">
        <v>0</v>
      </c>
      <c r="R250" s="224">
        <f>Q250*H250</f>
        <v>0</v>
      </c>
      <c r="S250" s="224">
        <v>0</v>
      </c>
      <c r="T250" s="22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151</v>
      </c>
      <c r="AT250" s="226" t="s">
        <v>146</v>
      </c>
      <c r="AU250" s="226" t="s">
        <v>81</v>
      </c>
      <c r="AY250" s="19" t="s">
        <v>144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79</v>
      </c>
      <c r="BK250" s="227">
        <f>ROUND(I250*H250,2)</f>
        <v>0</v>
      </c>
      <c r="BL250" s="19" t="s">
        <v>151</v>
      </c>
      <c r="BM250" s="226" t="s">
        <v>1758</v>
      </c>
    </row>
    <row r="251" spans="1:47" s="2" customFormat="1" ht="12">
      <c r="A251" s="40"/>
      <c r="B251" s="41"/>
      <c r="C251" s="42"/>
      <c r="D251" s="228" t="s">
        <v>153</v>
      </c>
      <c r="E251" s="42"/>
      <c r="F251" s="229" t="s">
        <v>1511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153</v>
      </c>
      <c r="AU251" s="19" t="s">
        <v>81</v>
      </c>
    </row>
    <row r="252" spans="1:51" s="13" customFormat="1" ht="12">
      <c r="A252" s="13"/>
      <c r="B252" s="233"/>
      <c r="C252" s="234"/>
      <c r="D252" s="228" t="s">
        <v>155</v>
      </c>
      <c r="E252" s="235" t="s">
        <v>19</v>
      </c>
      <c r="F252" s="236" t="s">
        <v>1323</v>
      </c>
      <c r="G252" s="234"/>
      <c r="H252" s="235" t="s">
        <v>19</v>
      </c>
      <c r="I252" s="237"/>
      <c r="J252" s="234"/>
      <c r="K252" s="234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155</v>
      </c>
      <c r="AU252" s="242" t="s">
        <v>81</v>
      </c>
      <c r="AV252" s="13" t="s">
        <v>79</v>
      </c>
      <c r="AW252" s="13" t="s">
        <v>34</v>
      </c>
      <c r="AX252" s="13" t="s">
        <v>72</v>
      </c>
      <c r="AY252" s="242" t="s">
        <v>144</v>
      </c>
    </row>
    <row r="253" spans="1:51" s="13" customFormat="1" ht="12">
      <c r="A253" s="13"/>
      <c r="B253" s="233"/>
      <c r="C253" s="234"/>
      <c r="D253" s="228" t="s">
        <v>155</v>
      </c>
      <c r="E253" s="235" t="s">
        <v>19</v>
      </c>
      <c r="F253" s="236" t="s">
        <v>1594</v>
      </c>
      <c r="G253" s="234"/>
      <c r="H253" s="235" t="s">
        <v>19</v>
      </c>
      <c r="I253" s="237"/>
      <c r="J253" s="234"/>
      <c r="K253" s="234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155</v>
      </c>
      <c r="AU253" s="242" t="s">
        <v>81</v>
      </c>
      <c r="AV253" s="13" t="s">
        <v>79</v>
      </c>
      <c r="AW253" s="13" t="s">
        <v>34</v>
      </c>
      <c r="AX253" s="13" t="s">
        <v>72</v>
      </c>
      <c r="AY253" s="242" t="s">
        <v>144</v>
      </c>
    </row>
    <row r="254" spans="1:51" s="14" customFormat="1" ht="12">
      <c r="A254" s="14"/>
      <c r="B254" s="243"/>
      <c r="C254" s="244"/>
      <c r="D254" s="228" t="s">
        <v>155</v>
      </c>
      <c r="E254" s="245" t="s">
        <v>19</v>
      </c>
      <c r="F254" s="246" t="s">
        <v>1759</v>
      </c>
      <c r="G254" s="244"/>
      <c r="H254" s="247">
        <v>15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155</v>
      </c>
      <c r="AU254" s="253" t="s">
        <v>81</v>
      </c>
      <c r="AV254" s="14" t="s">
        <v>81</v>
      </c>
      <c r="AW254" s="14" t="s">
        <v>34</v>
      </c>
      <c r="AX254" s="14" t="s">
        <v>72</v>
      </c>
      <c r="AY254" s="253" t="s">
        <v>144</v>
      </c>
    </row>
    <row r="255" spans="1:51" s="14" customFormat="1" ht="12">
      <c r="A255" s="14"/>
      <c r="B255" s="243"/>
      <c r="C255" s="244"/>
      <c r="D255" s="228" t="s">
        <v>155</v>
      </c>
      <c r="E255" s="245" t="s">
        <v>19</v>
      </c>
      <c r="F255" s="246" t="s">
        <v>1651</v>
      </c>
      <c r="G255" s="244"/>
      <c r="H255" s="247">
        <v>8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155</v>
      </c>
      <c r="AU255" s="253" t="s">
        <v>81</v>
      </c>
      <c r="AV255" s="14" t="s">
        <v>81</v>
      </c>
      <c r="AW255" s="14" t="s">
        <v>34</v>
      </c>
      <c r="AX255" s="14" t="s">
        <v>72</v>
      </c>
      <c r="AY255" s="253" t="s">
        <v>144</v>
      </c>
    </row>
    <row r="256" spans="1:51" s="14" customFormat="1" ht="12">
      <c r="A256" s="14"/>
      <c r="B256" s="243"/>
      <c r="C256" s="244"/>
      <c r="D256" s="228" t="s">
        <v>155</v>
      </c>
      <c r="E256" s="245" t="s">
        <v>19</v>
      </c>
      <c r="F256" s="246" t="s">
        <v>1652</v>
      </c>
      <c r="G256" s="244"/>
      <c r="H256" s="247">
        <v>32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155</v>
      </c>
      <c r="AU256" s="253" t="s">
        <v>81</v>
      </c>
      <c r="AV256" s="14" t="s">
        <v>81</v>
      </c>
      <c r="AW256" s="14" t="s">
        <v>34</v>
      </c>
      <c r="AX256" s="14" t="s">
        <v>72</v>
      </c>
      <c r="AY256" s="253" t="s">
        <v>144</v>
      </c>
    </row>
    <row r="257" spans="1:51" s="15" customFormat="1" ht="12">
      <c r="A257" s="15"/>
      <c r="B257" s="254"/>
      <c r="C257" s="255"/>
      <c r="D257" s="228" t="s">
        <v>155</v>
      </c>
      <c r="E257" s="256" t="s">
        <v>19</v>
      </c>
      <c r="F257" s="257" t="s">
        <v>158</v>
      </c>
      <c r="G257" s="255"/>
      <c r="H257" s="258">
        <v>55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4" t="s">
        <v>155</v>
      </c>
      <c r="AU257" s="264" t="s">
        <v>81</v>
      </c>
      <c r="AV257" s="15" t="s">
        <v>151</v>
      </c>
      <c r="AW257" s="15" t="s">
        <v>34</v>
      </c>
      <c r="AX257" s="15" t="s">
        <v>79</v>
      </c>
      <c r="AY257" s="264" t="s">
        <v>144</v>
      </c>
    </row>
    <row r="258" spans="1:65" s="2" customFormat="1" ht="14.4" customHeight="1">
      <c r="A258" s="40"/>
      <c r="B258" s="41"/>
      <c r="C258" s="277" t="s">
        <v>335</v>
      </c>
      <c r="D258" s="277" t="s">
        <v>492</v>
      </c>
      <c r="E258" s="278" t="s">
        <v>1515</v>
      </c>
      <c r="F258" s="279" t="s">
        <v>1516</v>
      </c>
      <c r="G258" s="280" t="s">
        <v>161</v>
      </c>
      <c r="H258" s="281">
        <v>55</v>
      </c>
      <c r="I258" s="282"/>
      <c r="J258" s="283">
        <f>ROUND(I258*H258,2)</f>
        <v>0</v>
      </c>
      <c r="K258" s="279" t="s">
        <v>19</v>
      </c>
      <c r="L258" s="284"/>
      <c r="M258" s="285" t="s">
        <v>19</v>
      </c>
      <c r="N258" s="286" t="s">
        <v>43</v>
      </c>
      <c r="O258" s="86"/>
      <c r="P258" s="224">
        <f>O258*H258</f>
        <v>0</v>
      </c>
      <c r="Q258" s="224">
        <v>0.001</v>
      </c>
      <c r="R258" s="224">
        <f>Q258*H258</f>
        <v>0.055</v>
      </c>
      <c r="S258" s="224">
        <v>0</v>
      </c>
      <c r="T258" s="225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6" t="s">
        <v>197</v>
      </c>
      <c r="AT258" s="226" t="s">
        <v>492</v>
      </c>
      <c r="AU258" s="226" t="s">
        <v>81</v>
      </c>
      <c r="AY258" s="19" t="s">
        <v>144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19" t="s">
        <v>79</v>
      </c>
      <c r="BK258" s="227">
        <f>ROUND(I258*H258,2)</f>
        <v>0</v>
      </c>
      <c r="BL258" s="19" t="s">
        <v>151</v>
      </c>
      <c r="BM258" s="226" t="s">
        <v>1760</v>
      </c>
    </row>
    <row r="259" spans="1:47" s="2" customFormat="1" ht="12">
      <c r="A259" s="40"/>
      <c r="B259" s="41"/>
      <c r="C259" s="42"/>
      <c r="D259" s="228" t="s">
        <v>153</v>
      </c>
      <c r="E259" s="42"/>
      <c r="F259" s="229" t="s">
        <v>1518</v>
      </c>
      <c r="G259" s="42"/>
      <c r="H259" s="42"/>
      <c r="I259" s="230"/>
      <c r="J259" s="42"/>
      <c r="K259" s="42"/>
      <c r="L259" s="46"/>
      <c r="M259" s="231"/>
      <c r="N259" s="232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153</v>
      </c>
      <c r="AU259" s="19" t="s">
        <v>81</v>
      </c>
    </row>
    <row r="260" spans="1:51" s="13" customFormat="1" ht="12">
      <c r="A260" s="13"/>
      <c r="B260" s="233"/>
      <c r="C260" s="234"/>
      <c r="D260" s="228" t="s">
        <v>155</v>
      </c>
      <c r="E260" s="235" t="s">
        <v>19</v>
      </c>
      <c r="F260" s="236" t="s">
        <v>1519</v>
      </c>
      <c r="G260" s="234"/>
      <c r="H260" s="235" t="s">
        <v>19</v>
      </c>
      <c r="I260" s="237"/>
      <c r="J260" s="234"/>
      <c r="K260" s="234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155</v>
      </c>
      <c r="AU260" s="242" t="s">
        <v>81</v>
      </c>
      <c r="AV260" s="13" t="s">
        <v>79</v>
      </c>
      <c r="AW260" s="13" t="s">
        <v>34</v>
      </c>
      <c r="AX260" s="13" t="s">
        <v>72</v>
      </c>
      <c r="AY260" s="242" t="s">
        <v>144</v>
      </c>
    </row>
    <row r="261" spans="1:51" s="14" customFormat="1" ht="12">
      <c r="A261" s="14"/>
      <c r="B261" s="243"/>
      <c r="C261" s="244"/>
      <c r="D261" s="228" t="s">
        <v>155</v>
      </c>
      <c r="E261" s="245" t="s">
        <v>19</v>
      </c>
      <c r="F261" s="246" t="s">
        <v>606</v>
      </c>
      <c r="G261" s="244"/>
      <c r="H261" s="247">
        <v>55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155</v>
      </c>
      <c r="AU261" s="253" t="s">
        <v>81</v>
      </c>
      <c r="AV261" s="14" t="s">
        <v>81</v>
      </c>
      <c r="AW261" s="14" t="s">
        <v>34</v>
      </c>
      <c r="AX261" s="14" t="s">
        <v>72</v>
      </c>
      <c r="AY261" s="253" t="s">
        <v>144</v>
      </c>
    </row>
    <row r="262" spans="1:51" s="15" customFormat="1" ht="12">
      <c r="A262" s="15"/>
      <c r="B262" s="254"/>
      <c r="C262" s="255"/>
      <c r="D262" s="228" t="s">
        <v>155</v>
      </c>
      <c r="E262" s="256" t="s">
        <v>19</v>
      </c>
      <c r="F262" s="257" t="s">
        <v>158</v>
      </c>
      <c r="G262" s="255"/>
      <c r="H262" s="258">
        <v>55</v>
      </c>
      <c r="I262" s="259"/>
      <c r="J262" s="255"/>
      <c r="K262" s="255"/>
      <c r="L262" s="260"/>
      <c r="M262" s="261"/>
      <c r="N262" s="262"/>
      <c r="O262" s="262"/>
      <c r="P262" s="262"/>
      <c r="Q262" s="262"/>
      <c r="R262" s="262"/>
      <c r="S262" s="262"/>
      <c r="T262" s="263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4" t="s">
        <v>155</v>
      </c>
      <c r="AU262" s="264" t="s">
        <v>81</v>
      </c>
      <c r="AV262" s="15" t="s">
        <v>151</v>
      </c>
      <c r="AW262" s="15" t="s">
        <v>34</v>
      </c>
      <c r="AX262" s="15" t="s">
        <v>79</v>
      </c>
      <c r="AY262" s="264" t="s">
        <v>144</v>
      </c>
    </row>
    <row r="263" spans="1:65" s="2" customFormat="1" ht="14.4" customHeight="1">
      <c r="A263" s="40"/>
      <c r="B263" s="41"/>
      <c r="C263" s="215" t="s">
        <v>340</v>
      </c>
      <c r="D263" s="215" t="s">
        <v>146</v>
      </c>
      <c r="E263" s="216" t="s">
        <v>1521</v>
      </c>
      <c r="F263" s="217" t="s">
        <v>1522</v>
      </c>
      <c r="G263" s="218" t="s">
        <v>236</v>
      </c>
      <c r="H263" s="219">
        <v>58.44</v>
      </c>
      <c r="I263" s="220"/>
      <c r="J263" s="221">
        <f>ROUND(I263*H263,2)</f>
        <v>0</v>
      </c>
      <c r="K263" s="217" t="s">
        <v>150</v>
      </c>
      <c r="L263" s="46"/>
      <c r="M263" s="222" t="s">
        <v>19</v>
      </c>
      <c r="N263" s="223" t="s">
        <v>43</v>
      </c>
      <c r="O263" s="86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6" t="s">
        <v>151</v>
      </c>
      <c r="AT263" s="226" t="s">
        <v>146</v>
      </c>
      <c r="AU263" s="226" t="s">
        <v>81</v>
      </c>
      <c r="AY263" s="19" t="s">
        <v>144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19" t="s">
        <v>79</v>
      </c>
      <c r="BK263" s="227">
        <f>ROUND(I263*H263,2)</f>
        <v>0</v>
      </c>
      <c r="BL263" s="19" t="s">
        <v>151</v>
      </c>
      <c r="BM263" s="226" t="s">
        <v>1761</v>
      </c>
    </row>
    <row r="264" spans="1:47" s="2" customFormat="1" ht="12">
      <c r="A264" s="40"/>
      <c r="B264" s="41"/>
      <c r="C264" s="42"/>
      <c r="D264" s="228" t="s">
        <v>153</v>
      </c>
      <c r="E264" s="42"/>
      <c r="F264" s="229" t="s">
        <v>1524</v>
      </c>
      <c r="G264" s="42"/>
      <c r="H264" s="42"/>
      <c r="I264" s="230"/>
      <c r="J264" s="42"/>
      <c r="K264" s="42"/>
      <c r="L264" s="46"/>
      <c r="M264" s="231"/>
      <c r="N264" s="232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153</v>
      </c>
      <c r="AU264" s="19" t="s">
        <v>81</v>
      </c>
    </row>
    <row r="265" spans="1:51" s="13" customFormat="1" ht="12">
      <c r="A265" s="13"/>
      <c r="B265" s="233"/>
      <c r="C265" s="234"/>
      <c r="D265" s="228" t="s">
        <v>155</v>
      </c>
      <c r="E265" s="235" t="s">
        <v>19</v>
      </c>
      <c r="F265" s="236" t="s">
        <v>1323</v>
      </c>
      <c r="G265" s="234"/>
      <c r="H265" s="235" t="s">
        <v>19</v>
      </c>
      <c r="I265" s="237"/>
      <c r="J265" s="234"/>
      <c r="K265" s="234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155</v>
      </c>
      <c r="AU265" s="242" t="s">
        <v>81</v>
      </c>
      <c r="AV265" s="13" t="s">
        <v>79</v>
      </c>
      <c r="AW265" s="13" t="s">
        <v>34</v>
      </c>
      <c r="AX265" s="13" t="s">
        <v>72</v>
      </c>
      <c r="AY265" s="242" t="s">
        <v>144</v>
      </c>
    </row>
    <row r="266" spans="1:51" s="13" customFormat="1" ht="12">
      <c r="A266" s="13"/>
      <c r="B266" s="233"/>
      <c r="C266" s="234"/>
      <c r="D266" s="228" t="s">
        <v>155</v>
      </c>
      <c r="E266" s="235" t="s">
        <v>19</v>
      </c>
      <c r="F266" s="236" t="s">
        <v>1762</v>
      </c>
      <c r="G266" s="234"/>
      <c r="H266" s="235" t="s">
        <v>19</v>
      </c>
      <c r="I266" s="237"/>
      <c r="J266" s="234"/>
      <c r="K266" s="234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155</v>
      </c>
      <c r="AU266" s="242" t="s">
        <v>81</v>
      </c>
      <c r="AV266" s="13" t="s">
        <v>79</v>
      </c>
      <c r="AW266" s="13" t="s">
        <v>34</v>
      </c>
      <c r="AX266" s="13" t="s">
        <v>72</v>
      </c>
      <c r="AY266" s="242" t="s">
        <v>144</v>
      </c>
    </row>
    <row r="267" spans="1:51" s="14" customFormat="1" ht="12">
      <c r="A267" s="14"/>
      <c r="B267" s="243"/>
      <c r="C267" s="244"/>
      <c r="D267" s="228" t="s">
        <v>155</v>
      </c>
      <c r="E267" s="245" t="s">
        <v>19</v>
      </c>
      <c r="F267" s="246" t="s">
        <v>1713</v>
      </c>
      <c r="G267" s="244"/>
      <c r="H267" s="247">
        <v>39.3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155</v>
      </c>
      <c r="AU267" s="253" t="s">
        <v>81</v>
      </c>
      <c r="AV267" s="14" t="s">
        <v>81</v>
      </c>
      <c r="AW267" s="14" t="s">
        <v>34</v>
      </c>
      <c r="AX267" s="14" t="s">
        <v>72</v>
      </c>
      <c r="AY267" s="253" t="s">
        <v>144</v>
      </c>
    </row>
    <row r="268" spans="1:51" s="14" customFormat="1" ht="12">
      <c r="A268" s="14"/>
      <c r="B268" s="243"/>
      <c r="C268" s="244"/>
      <c r="D268" s="228" t="s">
        <v>155</v>
      </c>
      <c r="E268" s="245" t="s">
        <v>19</v>
      </c>
      <c r="F268" s="246" t="s">
        <v>1714</v>
      </c>
      <c r="G268" s="244"/>
      <c r="H268" s="247">
        <v>19.14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155</v>
      </c>
      <c r="AU268" s="253" t="s">
        <v>81</v>
      </c>
      <c r="AV268" s="14" t="s">
        <v>81</v>
      </c>
      <c r="AW268" s="14" t="s">
        <v>34</v>
      </c>
      <c r="AX268" s="14" t="s">
        <v>72</v>
      </c>
      <c r="AY268" s="253" t="s">
        <v>144</v>
      </c>
    </row>
    <row r="269" spans="1:51" s="15" customFormat="1" ht="12">
      <c r="A269" s="15"/>
      <c r="B269" s="254"/>
      <c r="C269" s="255"/>
      <c r="D269" s="228" t="s">
        <v>155</v>
      </c>
      <c r="E269" s="256" t="s">
        <v>19</v>
      </c>
      <c r="F269" s="257" t="s">
        <v>158</v>
      </c>
      <c r="G269" s="255"/>
      <c r="H269" s="258">
        <v>58.44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155</v>
      </c>
      <c r="AU269" s="264" t="s">
        <v>81</v>
      </c>
      <c r="AV269" s="15" t="s">
        <v>151</v>
      </c>
      <c r="AW269" s="15" t="s">
        <v>34</v>
      </c>
      <c r="AX269" s="15" t="s">
        <v>79</v>
      </c>
      <c r="AY269" s="264" t="s">
        <v>144</v>
      </c>
    </row>
    <row r="270" spans="1:65" s="2" customFormat="1" ht="14.4" customHeight="1">
      <c r="A270" s="40"/>
      <c r="B270" s="41"/>
      <c r="C270" s="215" t="s">
        <v>348</v>
      </c>
      <c r="D270" s="215" t="s">
        <v>146</v>
      </c>
      <c r="E270" s="216" t="s">
        <v>1530</v>
      </c>
      <c r="F270" s="217" t="s">
        <v>1531</v>
      </c>
      <c r="G270" s="218" t="s">
        <v>236</v>
      </c>
      <c r="H270" s="219">
        <v>58.44</v>
      </c>
      <c r="I270" s="220"/>
      <c r="J270" s="221">
        <f>ROUND(I270*H270,2)</f>
        <v>0</v>
      </c>
      <c r="K270" s="217" t="s">
        <v>150</v>
      </c>
      <c r="L270" s="46"/>
      <c r="M270" s="222" t="s">
        <v>19</v>
      </c>
      <c r="N270" s="223" t="s">
        <v>43</v>
      </c>
      <c r="O270" s="86"/>
      <c r="P270" s="224">
        <f>O270*H270</f>
        <v>0</v>
      </c>
      <c r="Q270" s="224">
        <v>0</v>
      </c>
      <c r="R270" s="224">
        <f>Q270*H270</f>
        <v>0</v>
      </c>
      <c r="S270" s="224">
        <v>0</v>
      </c>
      <c r="T270" s="225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6" t="s">
        <v>151</v>
      </c>
      <c r="AT270" s="226" t="s">
        <v>146</v>
      </c>
      <c r="AU270" s="226" t="s">
        <v>81</v>
      </c>
      <c r="AY270" s="19" t="s">
        <v>144</v>
      </c>
      <c r="BE270" s="227">
        <f>IF(N270="základní",J270,0)</f>
        <v>0</v>
      </c>
      <c r="BF270" s="227">
        <f>IF(N270="snížená",J270,0)</f>
        <v>0</v>
      </c>
      <c r="BG270" s="227">
        <f>IF(N270="zákl. přenesená",J270,0)</f>
        <v>0</v>
      </c>
      <c r="BH270" s="227">
        <f>IF(N270="sníž. přenesená",J270,0)</f>
        <v>0</v>
      </c>
      <c r="BI270" s="227">
        <f>IF(N270="nulová",J270,0)</f>
        <v>0</v>
      </c>
      <c r="BJ270" s="19" t="s">
        <v>79</v>
      </c>
      <c r="BK270" s="227">
        <f>ROUND(I270*H270,2)</f>
        <v>0</v>
      </c>
      <c r="BL270" s="19" t="s">
        <v>151</v>
      </c>
      <c r="BM270" s="226" t="s">
        <v>1763</v>
      </c>
    </row>
    <row r="271" spans="1:47" s="2" customFormat="1" ht="12">
      <c r="A271" s="40"/>
      <c r="B271" s="41"/>
      <c r="C271" s="42"/>
      <c r="D271" s="228" t="s">
        <v>153</v>
      </c>
      <c r="E271" s="42"/>
      <c r="F271" s="229" t="s">
        <v>1533</v>
      </c>
      <c r="G271" s="42"/>
      <c r="H271" s="42"/>
      <c r="I271" s="230"/>
      <c r="J271" s="42"/>
      <c r="K271" s="42"/>
      <c r="L271" s="46"/>
      <c r="M271" s="231"/>
      <c r="N271" s="232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153</v>
      </c>
      <c r="AU271" s="19" t="s">
        <v>81</v>
      </c>
    </row>
    <row r="272" spans="1:51" s="13" customFormat="1" ht="12">
      <c r="A272" s="13"/>
      <c r="B272" s="233"/>
      <c r="C272" s="234"/>
      <c r="D272" s="228" t="s">
        <v>155</v>
      </c>
      <c r="E272" s="235" t="s">
        <v>19</v>
      </c>
      <c r="F272" s="236" t="s">
        <v>1534</v>
      </c>
      <c r="G272" s="234"/>
      <c r="H272" s="235" t="s">
        <v>19</v>
      </c>
      <c r="I272" s="237"/>
      <c r="J272" s="234"/>
      <c r="K272" s="234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155</v>
      </c>
      <c r="AU272" s="242" t="s">
        <v>81</v>
      </c>
      <c r="AV272" s="13" t="s">
        <v>79</v>
      </c>
      <c r="AW272" s="13" t="s">
        <v>34</v>
      </c>
      <c r="AX272" s="13" t="s">
        <v>72</v>
      </c>
      <c r="AY272" s="242" t="s">
        <v>144</v>
      </c>
    </row>
    <row r="273" spans="1:51" s="14" customFormat="1" ht="12">
      <c r="A273" s="14"/>
      <c r="B273" s="243"/>
      <c r="C273" s="244"/>
      <c r="D273" s="228" t="s">
        <v>155</v>
      </c>
      <c r="E273" s="245" t="s">
        <v>19</v>
      </c>
      <c r="F273" s="246" t="s">
        <v>1717</v>
      </c>
      <c r="G273" s="244"/>
      <c r="H273" s="247">
        <v>58.44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155</v>
      </c>
      <c r="AU273" s="253" t="s">
        <v>81</v>
      </c>
      <c r="AV273" s="14" t="s">
        <v>81</v>
      </c>
      <c r="AW273" s="14" t="s">
        <v>34</v>
      </c>
      <c r="AX273" s="14" t="s">
        <v>72</v>
      </c>
      <c r="AY273" s="253" t="s">
        <v>144</v>
      </c>
    </row>
    <row r="274" spans="1:51" s="15" customFormat="1" ht="12">
      <c r="A274" s="15"/>
      <c r="B274" s="254"/>
      <c r="C274" s="255"/>
      <c r="D274" s="228" t="s">
        <v>155</v>
      </c>
      <c r="E274" s="256" t="s">
        <v>19</v>
      </c>
      <c r="F274" s="257" t="s">
        <v>158</v>
      </c>
      <c r="G274" s="255"/>
      <c r="H274" s="258">
        <v>58.44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4" t="s">
        <v>155</v>
      </c>
      <c r="AU274" s="264" t="s">
        <v>81</v>
      </c>
      <c r="AV274" s="15" t="s">
        <v>151</v>
      </c>
      <c r="AW274" s="15" t="s">
        <v>34</v>
      </c>
      <c r="AX274" s="15" t="s">
        <v>79</v>
      </c>
      <c r="AY274" s="264" t="s">
        <v>144</v>
      </c>
    </row>
    <row r="275" spans="1:65" s="2" customFormat="1" ht="14.4" customHeight="1">
      <c r="A275" s="40"/>
      <c r="B275" s="41"/>
      <c r="C275" s="277" t="s">
        <v>355</v>
      </c>
      <c r="D275" s="277" t="s">
        <v>492</v>
      </c>
      <c r="E275" s="278" t="s">
        <v>1536</v>
      </c>
      <c r="F275" s="279" t="s">
        <v>1537</v>
      </c>
      <c r="G275" s="280" t="s">
        <v>236</v>
      </c>
      <c r="H275" s="281">
        <v>58.44</v>
      </c>
      <c r="I275" s="282"/>
      <c r="J275" s="283">
        <f>ROUND(I275*H275,2)</f>
        <v>0</v>
      </c>
      <c r="K275" s="279" t="s">
        <v>150</v>
      </c>
      <c r="L275" s="284"/>
      <c r="M275" s="285" t="s">
        <v>19</v>
      </c>
      <c r="N275" s="286" t="s">
        <v>43</v>
      </c>
      <c r="O275" s="86"/>
      <c r="P275" s="224">
        <f>O275*H275</f>
        <v>0</v>
      </c>
      <c r="Q275" s="224">
        <v>0</v>
      </c>
      <c r="R275" s="224">
        <f>Q275*H275</f>
        <v>0</v>
      </c>
      <c r="S275" s="224">
        <v>0</v>
      </c>
      <c r="T275" s="225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6" t="s">
        <v>197</v>
      </c>
      <c r="AT275" s="226" t="s">
        <v>492</v>
      </c>
      <c r="AU275" s="226" t="s">
        <v>81</v>
      </c>
      <c r="AY275" s="19" t="s">
        <v>144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19" t="s">
        <v>79</v>
      </c>
      <c r="BK275" s="227">
        <f>ROUND(I275*H275,2)</f>
        <v>0</v>
      </c>
      <c r="BL275" s="19" t="s">
        <v>151</v>
      </c>
      <c r="BM275" s="226" t="s">
        <v>1764</v>
      </c>
    </row>
    <row r="276" spans="1:47" s="2" customFormat="1" ht="12">
      <c r="A276" s="40"/>
      <c r="B276" s="41"/>
      <c r="C276" s="42"/>
      <c r="D276" s="228" t="s">
        <v>153</v>
      </c>
      <c r="E276" s="42"/>
      <c r="F276" s="229" t="s">
        <v>1537</v>
      </c>
      <c r="G276" s="42"/>
      <c r="H276" s="42"/>
      <c r="I276" s="230"/>
      <c r="J276" s="42"/>
      <c r="K276" s="42"/>
      <c r="L276" s="46"/>
      <c r="M276" s="231"/>
      <c r="N276" s="232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153</v>
      </c>
      <c r="AU276" s="19" t="s">
        <v>81</v>
      </c>
    </row>
    <row r="277" spans="1:51" s="13" customFormat="1" ht="12">
      <c r="A277" s="13"/>
      <c r="B277" s="233"/>
      <c r="C277" s="234"/>
      <c r="D277" s="228" t="s">
        <v>155</v>
      </c>
      <c r="E277" s="235" t="s">
        <v>19</v>
      </c>
      <c r="F277" s="236" t="s">
        <v>1539</v>
      </c>
      <c r="G277" s="234"/>
      <c r="H277" s="235" t="s">
        <v>19</v>
      </c>
      <c r="I277" s="237"/>
      <c r="J277" s="234"/>
      <c r="K277" s="234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155</v>
      </c>
      <c r="AU277" s="242" t="s">
        <v>81</v>
      </c>
      <c r="AV277" s="13" t="s">
        <v>79</v>
      </c>
      <c r="AW277" s="13" t="s">
        <v>34</v>
      </c>
      <c r="AX277" s="13" t="s">
        <v>72</v>
      </c>
      <c r="AY277" s="242" t="s">
        <v>144</v>
      </c>
    </row>
    <row r="278" spans="1:51" s="14" customFormat="1" ht="12">
      <c r="A278" s="14"/>
      <c r="B278" s="243"/>
      <c r="C278" s="244"/>
      <c r="D278" s="228" t="s">
        <v>155</v>
      </c>
      <c r="E278" s="245" t="s">
        <v>19</v>
      </c>
      <c r="F278" s="246" t="s">
        <v>1717</v>
      </c>
      <c r="G278" s="244"/>
      <c r="H278" s="247">
        <v>58.44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155</v>
      </c>
      <c r="AU278" s="253" t="s">
        <v>81</v>
      </c>
      <c r="AV278" s="14" t="s">
        <v>81</v>
      </c>
      <c r="AW278" s="14" t="s">
        <v>34</v>
      </c>
      <c r="AX278" s="14" t="s">
        <v>72</v>
      </c>
      <c r="AY278" s="253" t="s">
        <v>144</v>
      </c>
    </row>
    <row r="279" spans="1:51" s="15" customFormat="1" ht="12">
      <c r="A279" s="15"/>
      <c r="B279" s="254"/>
      <c r="C279" s="255"/>
      <c r="D279" s="228" t="s">
        <v>155</v>
      </c>
      <c r="E279" s="256" t="s">
        <v>19</v>
      </c>
      <c r="F279" s="257" t="s">
        <v>158</v>
      </c>
      <c r="G279" s="255"/>
      <c r="H279" s="258">
        <v>58.44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4" t="s">
        <v>155</v>
      </c>
      <c r="AU279" s="264" t="s">
        <v>81</v>
      </c>
      <c r="AV279" s="15" t="s">
        <v>151</v>
      </c>
      <c r="AW279" s="15" t="s">
        <v>34</v>
      </c>
      <c r="AX279" s="15" t="s">
        <v>79</v>
      </c>
      <c r="AY279" s="264" t="s">
        <v>144</v>
      </c>
    </row>
    <row r="280" spans="1:63" s="12" customFormat="1" ht="22.8" customHeight="1">
      <c r="A280" s="12"/>
      <c r="B280" s="199"/>
      <c r="C280" s="200"/>
      <c r="D280" s="201" t="s">
        <v>71</v>
      </c>
      <c r="E280" s="213" t="s">
        <v>206</v>
      </c>
      <c r="F280" s="213" t="s">
        <v>1540</v>
      </c>
      <c r="G280" s="200"/>
      <c r="H280" s="200"/>
      <c r="I280" s="203"/>
      <c r="J280" s="214">
        <f>BK280</f>
        <v>0</v>
      </c>
      <c r="K280" s="200"/>
      <c r="L280" s="205"/>
      <c r="M280" s="206"/>
      <c r="N280" s="207"/>
      <c r="O280" s="207"/>
      <c r="P280" s="208">
        <f>P281</f>
        <v>0</v>
      </c>
      <c r="Q280" s="207"/>
      <c r="R280" s="208">
        <f>R281</f>
        <v>0</v>
      </c>
      <c r="S280" s="207"/>
      <c r="T280" s="209">
        <f>T281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0" t="s">
        <v>79</v>
      </c>
      <c r="AT280" s="211" t="s">
        <v>71</v>
      </c>
      <c r="AU280" s="211" t="s">
        <v>79</v>
      </c>
      <c r="AY280" s="210" t="s">
        <v>144</v>
      </c>
      <c r="BK280" s="212">
        <f>BK281</f>
        <v>0</v>
      </c>
    </row>
    <row r="281" spans="1:63" s="12" customFormat="1" ht="20.85" customHeight="1">
      <c r="A281" s="12"/>
      <c r="B281" s="199"/>
      <c r="C281" s="200"/>
      <c r="D281" s="201" t="s">
        <v>71</v>
      </c>
      <c r="E281" s="213" t="s">
        <v>1004</v>
      </c>
      <c r="F281" s="213" t="s">
        <v>1541</v>
      </c>
      <c r="G281" s="200"/>
      <c r="H281" s="200"/>
      <c r="I281" s="203"/>
      <c r="J281" s="214">
        <f>BK281</f>
        <v>0</v>
      </c>
      <c r="K281" s="200"/>
      <c r="L281" s="205"/>
      <c r="M281" s="206"/>
      <c r="N281" s="207"/>
      <c r="O281" s="207"/>
      <c r="P281" s="208">
        <f>SUM(P282:P283)</f>
        <v>0</v>
      </c>
      <c r="Q281" s="207"/>
      <c r="R281" s="208">
        <f>SUM(R282:R283)</f>
        <v>0</v>
      </c>
      <c r="S281" s="207"/>
      <c r="T281" s="209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0" t="s">
        <v>79</v>
      </c>
      <c r="AT281" s="211" t="s">
        <v>71</v>
      </c>
      <c r="AU281" s="211" t="s">
        <v>81</v>
      </c>
      <c r="AY281" s="210" t="s">
        <v>144</v>
      </c>
      <c r="BK281" s="212">
        <f>SUM(BK282:BK283)</f>
        <v>0</v>
      </c>
    </row>
    <row r="282" spans="1:65" s="2" customFormat="1" ht="14.4" customHeight="1">
      <c r="A282" s="40"/>
      <c r="B282" s="41"/>
      <c r="C282" s="215" t="s">
        <v>361</v>
      </c>
      <c r="D282" s="215" t="s">
        <v>146</v>
      </c>
      <c r="E282" s="216" t="s">
        <v>1542</v>
      </c>
      <c r="F282" s="217" t="s">
        <v>1543</v>
      </c>
      <c r="G282" s="218" t="s">
        <v>457</v>
      </c>
      <c r="H282" s="219">
        <v>0.228</v>
      </c>
      <c r="I282" s="220"/>
      <c r="J282" s="221">
        <f>ROUND(I282*H282,2)</f>
        <v>0</v>
      </c>
      <c r="K282" s="217" t="s">
        <v>150</v>
      </c>
      <c r="L282" s="46"/>
      <c r="M282" s="222" t="s">
        <v>19</v>
      </c>
      <c r="N282" s="223" t="s">
        <v>43</v>
      </c>
      <c r="O282" s="86"/>
      <c r="P282" s="224">
        <f>O282*H282</f>
        <v>0</v>
      </c>
      <c r="Q282" s="224">
        <v>0</v>
      </c>
      <c r="R282" s="224">
        <f>Q282*H282</f>
        <v>0</v>
      </c>
      <c r="S282" s="224">
        <v>0</v>
      </c>
      <c r="T282" s="225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6" t="s">
        <v>151</v>
      </c>
      <c r="AT282" s="226" t="s">
        <v>146</v>
      </c>
      <c r="AU282" s="226" t="s">
        <v>88</v>
      </c>
      <c r="AY282" s="19" t="s">
        <v>144</v>
      </c>
      <c r="BE282" s="227">
        <f>IF(N282="základní",J282,0)</f>
        <v>0</v>
      </c>
      <c r="BF282" s="227">
        <f>IF(N282="snížená",J282,0)</f>
        <v>0</v>
      </c>
      <c r="BG282" s="227">
        <f>IF(N282="zákl. přenesená",J282,0)</f>
        <v>0</v>
      </c>
      <c r="BH282" s="227">
        <f>IF(N282="sníž. přenesená",J282,0)</f>
        <v>0</v>
      </c>
      <c r="BI282" s="227">
        <f>IF(N282="nulová",J282,0)</f>
        <v>0</v>
      </c>
      <c r="BJ282" s="19" t="s">
        <v>79</v>
      </c>
      <c r="BK282" s="227">
        <f>ROUND(I282*H282,2)</f>
        <v>0</v>
      </c>
      <c r="BL282" s="19" t="s">
        <v>151</v>
      </c>
      <c r="BM282" s="226" t="s">
        <v>1765</v>
      </c>
    </row>
    <row r="283" spans="1:47" s="2" customFormat="1" ht="12">
      <c r="A283" s="40"/>
      <c r="B283" s="41"/>
      <c r="C283" s="42"/>
      <c r="D283" s="228" t="s">
        <v>153</v>
      </c>
      <c r="E283" s="42"/>
      <c r="F283" s="229" t="s">
        <v>1545</v>
      </c>
      <c r="G283" s="42"/>
      <c r="H283" s="42"/>
      <c r="I283" s="230"/>
      <c r="J283" s="42"/>
      <c r="K283" s="42"/>
      <c r="L283" s="46"/>
      <c r="M283" s="231"/>
      <c r="N283" s="232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153</v>
      </c>
      <c r="AU283" s="19" t="s">
        <v>88</v>
      </c>
    </row>
    <row r="284" spans="1:63" s="12" customFormat="1" ht="25.9" customHeight="1">
      <c r="A284" s="12"/>
      <c r="B284" s="199"/>
      <c r="C284" s="200"/>
      <c r="D284" s="201" t="s">
        <v>71</v>
      </c>
      <c r="E284" s="202" t="s">
        <v>1229</v>
      </c>
      <c r="F284" s="202" t="s">
        <v>1546</v>
      </c>
      <c r="G284" s="200"/>
      <c r="H284" s="200"/>
      <c r="I284" s="203"/>
      <c r="J284" s="204">
        <f>BK284</f>
        <v>0</v>
      </c>
      <c r="K284" s="200"/>
      <c r="L284" s="205"/>
      <c r="M284" s="206"/>
      <c r="N284" s="207"/>
      <c r="O284" s="207"/>
      <c r="P284" s="208">
        <f>P285</f>
        <v>0</v>
      </c>
      <c r="Q284" s="207"/>
      <c r="R284" s="208">
        <f>R285</f>
        <v>0.043</v>
      </c>
      <c r="S284" s="207"/>
      <c r="T284" s="209">
        <f>T285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0" t="s">
        <v>81</v>
      </c>
      <c r="AT284" s="211" t="s">
        <v>71</v>
      </c>
      <c r="AU284" s="211" t="s">
        <v>72</v>
      </c>
      <c r="AY284" s="210" t="s">
        <v>144</v>
      </c>
      <c r="BK284" s="212">
        <f>BK285</f>
        <v>0</v>
      </c>
    </row>
    <row r="285" spans="1:63" s="12" customFormat="1" ht="22.8" customHeight="1">
      <c r="A285" s="12"/>
      <c r="B285" s="199"/>
      <c r="C285" s="200"/>
      <c r="D285" s="201" t="s">
        <v>71</v>
      </c>
      <c r="E285" s="213" t="s">
        <v>1547</v>
      </c>
      <c r="F285" s="213" t="s">
        <v>1548</v>
      </c>
      <c r="G285" s="200"/>
      <c r="H285" s="200"/>
      <c r="I285" s="203"/>
      <c r="J285" s="214">
        <f>BK285</f>
        <v>0</v>
      </c>
      <c r="K285" s="200"/>
      <c r="L285" s="205"/>
      <c r="M285" s="206"/>
      <c r="N285" s="207"/>
      <c r="O285" s="207"/>
      <c r="P285" s="208">
        <f>SUM(P286:P301)</f>
        <v>0</v>
      </c>
      <c r="Q285" s="207"/>
      <c r="R285" s="208">
        <f>SUM(R286:R301)</f>
        <v>0.043</v>
      </c>
      <c r="S285" s="207"/>
      <c r="T285" s="209">
        <f>SUM(T286:T301)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0" t="s">
        <v>81</v>
      </c>
      <c r="AT285" s="211" t="s">
        <v>71</v>
      </c>
      <c r="AU285" s="211" t="s">
        <v>79</v>
      </c>
      <c r="AY285" s="210" t="s">
        <v>144</v>
      </c>
      <c r="BK285" s="212">
        <f>SUM(BK286:BK301)</f>
        <v>0</v>
      </c>
    </row>
    <row r="286" spans="1:65" s="2" customFormat="1" ht="14.4" customHeight="1">
      <c r="A286" s="40"/>
      <c r="B286" s="41"/>
      <c r="C286" s="215" t="s">
        <v>366</v>
      </c>
      <c r="D286" s="215" t="s">
        <v>146</v>
      </c>
      <c r="E286" s="216" t="s">
        <v>1549</v>
      </c>
      <c r="F286" s="217" t="s">
        <v>1550</v>
      </c>
      <c r="G286" s="218" t="s">
        <v>200</v>
      </c>
      <c r="H286" s="219">
        <v>13.05</v>
      </c>
      <c r="I286" s="220"/>
      <c r="J286" s="221">
        <f>ROUND(I286*H286,2)</f>
        <v>0</v>
      </c>
      <c r="K286" s="217" t="s">
        <v>150</v>
      </c>
      <c r="L286" s="46"/>
      <c r="M286" s="222" t="s">
        <v>19</v>
      </c>
      <c r="N286" s="223" t="s">
        <v>43</v>
      </c>
      <c r="O286" s="86"/>
      <c r="P286" s="224">
        <f>O286*H286</f>
        <v>0</v>
      </c>
      <c r="Q286" s="224">
        <v>0</v>
      </c>
      <c r="R286" s="224">
        <f>Q286*H286</f>
        <v>0</v>
      </c>
      <c r="S286" s="224">
        <v>0</v>
      </c>
      <c r="T286" s="225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6" t="s">
        <v>282</v>
      </c>
      <c r="AT286" s="226" t="s">
        <v>146</v>
      </c>
      <c r="AU286" s="226" t="s">
        <v>81</v>
      </c>
      <c r="AY286" s="19" t="s">
        <v>144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19" t="s">
        <v>79</v>
      </c>
      <c r="BK286" s="227">
        <f>ROUND(I286*H286,2)</f>
        <v>0</v>
      </c>
      <c r="BL286" s="19" t="s">
        <v>282</v>
      </c>
      <c r="BM286" s="226" t="s">
        <v>1766</v>
      </c>
    </row>
    <row r="287" spans="1:47" s="2" customFormat="1" ht="12">
      <c r="A287" s="40"/>
      <c r="B287" s="41"/>
      <c r="C287" s="42"/>
      <c r="D287" s="228" t="s">
        <v>153</v>
      </c>
      <c r="E287" s="42"/>
      <c r="F287" s="229" t="s">
        <v>1552</v>
      </c>
      <c r="G287" s="42"/>
      <c r="H287" s="42"/>
      <c r="I287" s="230"/>
      <c r="J287" s="42"/>
      <c r="K287" s="42"/>
      <c r="L287" s="46"/>
      <c r="M287" s="231"/>
      <c r="N287" s="23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153</v>
      </c>
      <c r="AU287" s="19" t="s">
        <v>81</v>
      </c>
    </row>
    <row r="288" spans="1:51" s="13" customFormat="1" ht="12">
      <c r="A288" s="13"/>
      <c r="B288" s="233"/>
      <c r="C288" s="234"/>
      <c r="D288" s="228" t="s">
        <v>155</v>
      </c>
      <c r="E288" s="235" t="s">
        <v>19</v>
      </c>
      <c r="F288" s="236" t="s">
        <v>1323</v>
      </c>
      <c r="G288" s="234"/>
      <c r="H288" s="235" t="s">
        <v>19</v>
      </c>
      <c r="I288" s="237"/>
      <c r="J288" s="234"/>
      <c r="K288" s="234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155</v>
      </c>
      <c r="AU288" s="242" t="s">
        <v>81</v>
      </c>
      <c r="AV288" s="13" t="s">
        <v>79</v>
      </c>
      <c r="AW288" s="13" t="s">
        <v>34</v>
      </c>
      <c r="AX288" s="13" t="s">
        <v>72</v>
      </c>
      <c r="AY288" s="242" t="s">
        <v>144</v>
      </c>
    </row>
    <row r="289" spans="1:51" s="13" customFormat="1" ht="12">
      <c r="A289" s="13"/>
      <c r="B289" s="233"/>
      <c r="C289" s="234"/>
      <c r="D289" s="228" t="s">
        <v>155</v>
      </c>
      <c r="E289" s="235" t="s">
        <v>19</v>
      </c>
      <c r="F289" s="236" t="s">
        <v>1553</v>
      </c>
      <c r="G289" s="234"/>
      <c r="H289" s="235" t="s">
        <v>19</v>
      </c>
      <c r="I289" s="237"/>
      <c r="J289" s="234"/>
      <c r="K289" s="234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155</v>
      </c>
      <c r="AU289" s="242" t="s">
        <v>81</v>
      </c>
      <c r="AV289" s="13" t="s">
        <v>79</v>
      </c>
      <c r="AW289" s="13" t="s">
        <v>34</v>
      </c>
      <c r="AX289" s="13" t="s">
        <v>72</v>
      </c>
      <c r="AY289" s="242" t="s">
        <v>144</v>
      </c>
    </row>
    <row r="290" spans="1:51" s="13" customFormat="1" ht="12">
      <c r="A290" s="13"/>
      <c r="B290" s="233"/>
      <c r="C290" s="234"/>
      <c r="D290" s="228" t="s">
        <v>155</v>
      </c>
      <c r="E290" s="235" t="s">
        <v>19</v>
      </c>
      <c r="F290" s="236" t="s">
        <v>1767</v>
      </c>
      <c r="G290" s="234"/>
      <c r="H290" s="235" t="s">
        <v>19</v>
      </c>
      <c r="I290" s="237"/>
      <c r="J290" s="234"/>
      <c r="K290" s="234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155</v>
      </c>
      <c r="AU290" s="242" t="s">
        <v>81</v>
      </c>
      <c r="AV290" s="13" t="s">
        <v>79</v>
      </c>
      <c r="AW290" s="13" t="s">
        <v>34</v>
      </c>
      <c r="AX290" s="13" t="s">
        <v>72</v>
      </c>
      <c r="AY290" s="242" t="s">
        <v>144</v>
      </c>
    </row>
    <row r="291" spans="1:51" s="14" customFormat="1" ht="12">
      <c r="A291" s="14"/>
      <c r="B291" s="243"/>
      <c r="C291" s="244"/>
      <c r="D291" s="228" t="s">
        <v>155</v>
      </c>
      <c r="E291" s="245" t="s">
        <v>19</v>
      </c>
      <c r="F291" s="246" t="s">
        <v>1664</v>
      </c>
      <c r="G291" s="244"/>
      <c r="H291" s="247">
        <v>8.55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155</v>
      </c>
      <c r="AU291" s="253" t="s">
        <v>81</v>
      </c>
      <c r="AV291" s="14" t="s">
        <v>81</v>
      </c>
      <c r="AW291" s="14" t="s">
        <v>34</v>
      </c>
      <c r="AX291" s="14" t="s">
        <v>72</v>
      </c>
      <c r="AY291" s="253" t="s">
        <v>144</v>
      </c>
    </row>
    <row r="292" spans="1:51" s="13" customFormat="1" ht="12">
      <c r="A292" s="13"/>
      <c r="B292" s="233"/>
      <c r="C292" s="234"/>
      <c r="D292" s="228" t="s">
        <v>155</v>
      </c>
      <c r="E292" s="235" t="s">
        <v>19</v>
      </c>
      <c r="F292" s="236" t="s">
        <v>1605</v>
      </c>
      <c r="G292" s="234"/>
      <c r="H292" s="235" t="s">
        <v>19</v>
      </c>
      <c r="I292" s="237"/>
      <c r="J292" s="234"/>
      <c r="K292" s="234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155</v>
      </c>
      <c r="AU292" s="242" t="s">
        <v>81</v>
      </c>
      <c r="AV292" s="13" t="s">
        <v>79</v>
      </c>
      <c r="AW292" s="13" t="s">
        <v>34</v>
      </c>
      <c r="AX292" s="13" t="s">
        <v>72</v>
      </c>
      <c r="AY292" s="242" t="s">
        <v>144</v>
      </c>
    </row>
    <row r="293" spans="1:51" s="14" customFormat="1" ht="12">
      <c r="A293" s="14"/>
      <c r="B293" s="243"/>
      <c r="C293" s="244"/>
      <c r="D293" s="228" t="s">
        <v>155</v>
      </c>
      <c r="E293" s="245" t="s">
        <v>19</v>
      </c>
      <c r="F293" s="246" t="s">
        <v>1665</v>
      </c>
      <c r="G293" s="244"/>
      <c r="H293" s="247">
        <v>4.5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3" t="s">
        <v>155</v>
      </c>
      <c r="AU293" s="253" t="s">
        <v>81</v>
      </c>
      <c r="AV293" s="14" t="s">
        <v>81</v>
      </c>
      <c r="AW293" s="14" t="s">
        <v>34</v>
      </c>
      <c r="AX293" s="14" t="s">
        <v>72</v>
      </c>
      <c r="AY293" s="253" t="s">
        <v>144</v>
      </c>
    </row>
    <row r="294" spans="1:51" s="15" customFormat="1" ht="12">
      <c r="A294" s="15"/>
      <c r="B294" s="254"/>
      <c r="C294" s="255"/>
      <c r="D294" s="228" t="s">
        <v>155</v>
      </c>
      <c r="E294" s="256" t="s">
        <v>19</v>
      </c>
      <c r="F294" s="257" t="s">
        <v>158</v>
      </c>
      <c r="G294" s="255"/>
      <c r="H294" s="258">
        <v>13.05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4" t="s">
        <v>155</v>
      </c>
      <c r="AU294" s="264" t="s">
        <v>81</v>
      </c>
      <c r="AV294" s="15" t="s">
        <v>151</v>
      </c>
      <c r="AW294" s="15" t="s">
        <v>34</v>
      </c>
      <c r="AX294" s="15" t="s">
        <v>79</v>
      </c>
      <c r="AY294" s="264" t="s">
        <v>144</v>
      </c>
    </row>
    <row r="295" spans="1:65" s="2" customFormat="1" ht="14.4" customHeight="1">
      <c r="A295" s="40"/>
      <c r="B295" s="41"/>
      <c r="C295" s="277" t="s">
        <v>371</v>
      </c>
      <c r="D295" s="277" t="s">
        <v>492</v>
      </c>
      <c r="E295" s="278" t="s">
        <v>1555</v>
      </c>
      <c r="F295" s="279" t="s">
        <v>1556</v>
      </c>
      <c r="G295" s="280" t="s">
        <v>236</v>
      </c>
      <c r="H295" s="281">
        <v>0.043</v>
      </c>
      <c r="I295" s="282"/>
      <c r="J295" s="283">
        <f>ROUND(I295*H295,2)</f>
        <v>0</v>
      </c>
      <c r="K295" s="279" t="s">
        <v>19</v>
      </c>
      <c r="L295" s="284"/>
      <c r="M295" s="285" t="s">
        <v>19</v>
      </c>
      <c r="N295" s="286" t="s">
        <v>43</v>
      </c>
      <c r="O295" s="86"/>
      <c r="P295" s="224">
        <f>O295*H295</f>
        <v>0</v>
      </c>
      <c r="Q295" s="224">
        <v>1</v>
      </c>
      <c r="R295" s="224">
        <f>Q295*H295</f>
        <v>0.043</v>
      </c>
      <c r="S295" s="224">
        <v>0</v>
      </c>
      <c r="T295" s="225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6" t="s">
        <v>407</v>
      </c>
      <c r="AT295" s="226" t="s">
        <v>492</v>
      </c>
      <c r="AU295" s="226" t="s">
        <v>81</v>
      </c>
      <c r="AY295" s="19" t="s">
        <v>144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19" t="s">
        <v>79</v>
      </c>
      <c r="BK295" s="227">
        <f>ROUND(I295*H295,2)</f>
        <v>0</v>
      </c>
      <c r="BL295" s="19" t="s">
        <v>282</v>
      </c>
      <c r="BM295" s="226" t="s">
        <v>1768</v>
      </c>
    </row>
    <row r="296" spans="1:47" s="2" customFormat="1" ht="12">
      <c r="A296" s="40"/>
      <c r="B296" s="41"/>
      <c r="C296" s="42"/>
      <c r="D296" s="228" t="s">
        <v>153</v>
      </c>
      <c r="E296" s="42"/>
      <c r="F296" s="229" t="s">
        <v>1558</v>
      </c>
      <c r="G296" s="42"/>
      <c r="H296" s="42"/>
      <c r="I296" s="230"/>
      <c r="J296" s="42"/>
      <c r="K296" s="42"/>
      <c r="L296" s="46"/>
      <c r="M296" s="231"/>
      <c r="N296" s="232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153</v>
      </c>
      <c r="AU296" s="19" t="s">
        <v>81</v>
      </c>
    </row>
    <row r="297" spans="1:51" s="13" customFormat="1" ht="12">
      <c r="A297" s="13"/>
      <c r="B297" s="233"/>
      <c r="C297" s="234"/>
      <c r="D297" s="228" t="s">
        <v>155</v>
      </c>
      <c r="E297" s="235" t="s">
        <v>19</v>
      </c>
      <c r="F297" s="236" t="s">
        <v>1559</v>
      </c>
      <c r="G297" s="234"/>
      <c r="H297" s="235" t="s">
        <v>19</v>
      </c>
      <c r="I297" s="237"/>
      <c r="J297" s="234"/>
      <c r="K297" s="234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155</v>
      </c>
      <c r="AU297" s="242" t="s">
        <v>81</v>
      </c>
      <c r="AV297" s="13" t="s">
        <v>79</v>
      </c>
      <c r="AW297" s="13" t="s">
        <v>34</v>
      </c>
      <c r="AX297" s="13" t="s">
        <v>72</v>
      </c>
      <c r="AY297" s="242" t="s">
        <v>144</v>
      </c>
    </row>
    <row r="298" spans="1:51" s="14" customFormat="1" ht="12">
      <c r="A298" s="14"/>
      <c r="B298" s="243"/>
      <c r="C298" s="244"/>
      <c r="D298" s="228" t="s">
        <v>155</v>
      </c>
      <c r="E298" s="245" t="s">
        <v>19</v>
      </c>
      <c r="F298" s="246" t="s">
        <v>1667</v>
      </c>
      <c r="G298" s="244"/>
      <c r="H298" s="247">
        <v>0.043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155</v>
      </c>
      <c r="AU298" s="253" t="s">
        <v>81</v>
      </c>
      <c r="AV298" s="14" t="s">
        <v>81</v>
      </c>
      <c r="AW298" s="14" t="s">
        <v>34</v>
      </c>
      <c r="AX298" s="14" t="s">
        <v>72</v>
      </c>
      <c r="AY298" s="253" t="s">
        <v>144</v>
      </c>
    </row>
    <row r="299" spans="1:51" s="15" customFormat="1" ht="12">
      <c r="A299" s="15"/>
      <c r="B299" s="254"/>
      <c r="C299" s="255"/>
      <c r="D299" s="228" t="s">
        <v>155</v>
      </c>
      <c r="E299" s="256" t="s">
        <v>19</v>
      </c>
      <c r="F299" s="257" t="s">
        <v>158</v>
      </c>
      <c r="G299" s="255"/>
      <c r="H299" s="258">
        <v>0.043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4" t="s">
        <v>155</v>
      </c>
      <c r="AU299" s="264" t="s">
        <v>81</v>
      </c>
      <c r="AV299" s="15" t="s">
        <v>151</v>
      </c>
      <c r="AW299" s="15" t="s">
        <v>34</v>
      </c>
      <c r="AX299" s="15" t="s">
        <v>79</v>
      </c>
      <c r="AY299" s="264" t="s">
        <v>144</v>
      </c>
    </row>
    <row r="300" spans="1:65" s="2" customFormat="1" ht="14.4" customHeight="1">
      <c r="A300" s="40"/>
      <c r="B300" s="41"/>
      <c r="C300" s="215" t="s">
        <v>390</v>
      </c>
      <c r="D300" s="215" t="s">
        <v>146</v>
      </c>
      <c r="E300" s="216" t="s">
        <v>1561</v>
      </c>
      <c r="F300" s="217" t="s">
        <v>1562</v>
      </c>
      <c r="G300" s="218" t="s">
        <v>457</v>
      </c>
      <c r="H300" s="219">
        <v>0.043</v>
      </c>
      <c r="I300" s="220"/>
      <c r="J300" s="221">
        <f>ROUND(I300*H300,2)</f>
        <v>0</v>
      </c>
      <c r="K300" s="217" t="s">
        <v>150</v>
      </c>
      <c r="L300" s="46"/>
      <c r="M300" s="222" t="s">
        <v>19</v>
      </c>
      <c r="N300" s="223" t="s">
        <v>43</v>
      </c>
      <c r="O300" s="86"/>
      <c r="P300" s="224">
        <f>O300*H300</f>
        <v>0</v>
      </c>
      <c r="Q300" s="224">
        <v>0</v>
      </c>
      <c r="R300" s="224">
        <f>Q300*H300</f>
        <v>0</v>
      </c>
      <c r="S300" s="224">
        <v>0</v>
      </c>
      <c r="T300" s="225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6" t="s">
        <v>282</v>
      </c>
      <c r="AT300" s="226" t="s">
        <v>146</v>
      </c>
      <c r="AU300" s="226" t="s">
        <v>81</v>
      </c>
      <c r="AY300" s="19" t="s">
        <v>144</v>
      </c>
      <c r="BE300" s="227">
        <f>IF(N300="základní",J300,0)</f>
        <v>0</v>
      </c>
      <c r="BF300" s="227">
        <f>IF(N300="snížená",J300,0)</f>
        <v>0</v>
      </c>
      <c r="BG300" s="227">
        <f>IF(N300="zákl. přenesená",J300,0)</f>
        <v>0</v>
      </c>
      <c r="BH300" s="227">
        <f>IF(N300="sníž. přenesená",J300,0)</f>
        <v>0</v>
      </c>
      <c r="BI300" s="227">
        <f>IF(N300="nulová",J300,0)</f>
        <v>0</v>
      </c>
      <c r="BJ300" s="19" t="s">
        <v>79</v>
      </c>
      <c r="BK300" s="227">
        <f>ROUND(I300*H300,2)</f>
        <v>0</v>
      </c>
      <c r="BL300" s="19" t="s">
        <v>282</v>
      </c>
      <c r="BM300" s="226" t="s">
        <v>1769</v>
      </c>
    </row>
    <row r="301" spans="1:47" s="2" customFormat="1" ht="12">
      <c r="A301" s="40"/>
      <c r="B301" s="41"/>
      <c r="C301" s="42"/>
      <c r="D301" s="228" t="s">
        <v>153</v>
      </c>
      <c r="E301" s="42"/>
      <c r="F301" s="229" t="s">
        <v>1564</v>
      </c>
      <c r="G301" s="42"/>
      <c r="H301" s="42"/>
      <c r="I301" s="230"/>
      <c r="J301" s="42"/>
      <c r="K301" s="42"/>
      <c r="L301" s="46"/>
      <c r="M301" s="290"/>
      <c r="N301" s="291"/>
      <c r="O301" s="292"/>
      <c r="P301" s="292"/>
      <c r="Q301" s="292"/>
      <c r="R301" s="292"/>
      <c r="S301" s="292"/>
      <c r="T301" s="293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153</v>
      </c>
      <c r="AU301" s="19" t="s">
        <v>81</v>
      </c>
    </row>
    <row r="302" spans="1:31" s="2" customFormat="1" ht="6.95" customHeight="1">
      <c r="A302" s="40"/>
      <c r="B302" s="61"/>
      <c r="C302" s="62"/>
      <c r="D302" s="62"/>
      <c r="E302" s="62"/>
      <c r="F302" s="62"/>
      <c r="G302" s="62"/>
      <c r="H302" s="62"/>
      <c r="I302" s="62"/>
      <c r="J302" s="62"/>
      <c r="K302" s="62"/>
      <c r="L302" s="46"/>
      <c r="M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</row>
  </sheetData>
  <sheetProtection password="CC35" sheet="1" objects="1" scenarios="1" formatColumns="0" formatRows="0" autoFilter="0"/>
  <autoFilter ref="C96:K30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107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souboru staveb společných zařízení v k. ú. Vetřkovice u Vítkova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108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8" t="s">
        <v>1770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27. 1. 2021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ROUND(J83,2)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ROUND((SUM(BE83:BE238)),2)</f>
        <v>0</v>
      </c>
      <c r="G33" s="40"/>
      <c r="H33" s="40"/>
      <c r="I33" s="160">
        <v>0.21</v>
      </c>
      <c r="J33" s="159">
        <f>ROUND(((SUM(BE83:BE238))*I33),2)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ROUND((SUM(BF83:BF238)),2)</f>
        <v>0</v>
      </c>
      <c r="G34" s="40"/>
      <c r="H34" s="40"/>
      <c r="I34" s="160">
        <v>0.15</v>
      </c>
      <c r="J34" s="159">
        <f>ROUND(((SUM(BF83:BF238))*I34),2)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ROUND((SUM(BG83:BG238)),2)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ROUND((SUM(BH83:BH238)),2)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ROUND((SUM(BI83:BI238)),2)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2" t="str">
        <f>E7</f>
        <v>Realizace souboru staveb společných zařízení v k. ú. Vetřkovice u Vítkova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SO 08 - Svodný průleh SP2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k.ú. Vetřkovice u Vítkova</v>
      </c>
      <c r="G52" s="42"/>
      <c r="H52" s="42"/>
      <c r="I52" s="34" t="s">
        <v>23</v>
      </c>
      <c r="J52" s="74" t="str">
        <f>IF(J12="","",J12)</f>
        <v>27. 1. 2021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55.2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55.2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4"/>
      <c r="J57" s="175" t="s">
        <v>112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77"/>
      <c r="C60" s="178"/>
      <c r="D60" s="179" t="s">
        <v>114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115</v>
      </c>
      <c r="E61" s="185"/>
      <c r="F61" s="185"/>
      <c r="G61" s="185"/>
      <c r="H61" s="185"/>
      <c r="I61" s="185"/>
      <c r="J61" s="186">
        <f>J85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118</v>
      </c>
      <c r="E62" s="185"/>
      <c r="F62" s="185"/>
      <c r="G62" s="185"/>
      <c r="H62" s="185"/>
      <c r="I62" s="185"/>
      <c r="J62" s="186">
        <f>J181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1771</v>
      </c>
      <c r="E63" s="185"/>
      <c r="F63" s="185"/>
      <c r="G63" s="185"/>
      <c r="H63" s="185"/>
      <c r="I63" s="185"/>
      <c r="J63" s="186">
        <f>J236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129</v>
      </c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4.4" customHeight="1">
      <c r="A73" s="40"/>
      <c r="B73" s="41"/>
      <c r="C73" s="42"/>
      <c r="D73" s="42"/>
      <c r="E73" s="172" t="str">
        <f>E7</f>
        <v>Realizace souboru staveb společných zařízení v k. ú. Vetřkovice u Vítkova</v>
      </c>
      <c r="F73" s="34"/>
      <c r="G73" s="34"/>
      <c r="H73" s="34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108</v>
      </c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5.6" customHeight="1">
      <c r="A75" s="40"/>
      <c r="B75" s="41"/>
      <c r="C75" s="42"/>
      <c r="D75" s="42"/>
      <c r="E75" s="71" t="str">
        <f>E9</f>
        <v>SO 08 - Svodný průleh SP2</v>
      </c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k.ú. Vetřkovice u Vítkova</v>
      </c>
      <c r="G77" s="42"/>
      <c r="H77" s="42"/>
      <c r="I77" s="34" t="s">
        <v>23</v>
      </c>
      <c r="J77" s="74" t="str">
        <f>IF(J12="","",J12)</f>
        <v>27. 1. 2021</v>
      </c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55.2" customHeight="1">
      <c r="A79" s="40"/>
      <c r="B79" s="41"/>
      <c r="C79" s="34" t="s">
        <v>25</v>
      </c>
      <c r="D79" s="42"/>
      <c r="E79" s="42"/>
      <c r="F79" s="29" t="str">
        <f>E15</f>
        <v xml:space="preserve"> </v>
      </c>
      <c r="G79" s="42"/>
      <c r="H79" s="42"/>
      <c r="I79" s="34" t="s">
        <v>31</v>
      </c>
      <c r="J79" s="38" t="str">
        <f>E21</f>
        <v>AGPOL s.r.o., Jungmannova 153/12, 77900 Olomouc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55.2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>AGPOL s.r.o., Jungmannova 153/12, 77900 Olomouc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8"/>
      <c r="B82" s="189"/>
      <c r="C82" s="190" t="s">
        <v>130</v>
      </c>
      <c r="D82" s="191" t="s">
        <v>57</v>
      </c>
      <c r="E82" s="191" t="s">
        <v>53</v>
      </c>
      <c r="F82" s="191" t="s">
        <v>54</v>
      </c>
      <c r="G82" s="191" t="s">
        <v>131</v>
      </c>
      <c r="H82" s="191" t="s">
        <v>132</v>
      </c>
      <c r="I82" s="191" t="s">
        <v>133</v>
      </c>
      <c r="J82" s="191" t="s">
        <v>112</v>
      </c>
      <c r="K82" s="192" t="s">
        <v>134</v>
      </c>
      <c r="L82" s="193"/>
      <c r="M82" s="94" t="s">
        <v>19</v>
      </c>
      <c r="N82" s="95" t="s">
        <v>42</v>
      </c>
      <c r="O82" s="95" t="s">
        <v>135</v>
      </c>
      <c r="P82" s="95" t="s">
        <v>136</v>
      </c>
      <c r="Q82" s="95" t="s">
        <v>137</v>
      </c>
      <c r="R82" s="95" t="s">
        <v>138</v>
      </c>
      <c r="S82" s="95" t="s">
        <v>139</v>
      </c>
      <c r="T82" s="96" t="s">
        <v>140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0"/>
      <c r="B83" s="41"/>
      <c r="C83" s="101" t="s">
        <v>141</v>
      </c>
      <c r="D83" s="42"/>
      <c r="E83" s="42"/>
      <c r="F83" s="42"/>
      <c r="G83" s="42"/>
      <c r="H83" s="42"/>
      <c r="I83" s="42"/>
      <c r="J83" s="194">
        <f>BK83</f>
        <v>0</v>
      </c>
      <c r="K83" s="42"/>
      <c r="L83" s="46"/>
      <c r="M83" s="97"/>
      <c r="N83" s="195"/>
      <c r="O83" s="98"/>
      <c r="P83" s="196">
        <f>P84</f>
        <v>0</v>
      </c>
      <c r="Q83" s="98"/>
      <c r="R83" s="196">
        <f>R84</f>
        <v>154.49765299999999</v>
      </c>
      <c r="S83" s="98"/>
      <c r="T83" s="197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71</v>
      </c>
      <c r="AU83" s="19" t="s">
        <v>113</v>
      </c>
      <c r="BK83" s="198">
        <f>BK84</f>
        <v>0</v>
      </c>
    </row>
    <row r="84" spans="1:63" s="12" customFormat="1" ht="25.9" customHeight="1">
      <c r="A84" s="12"/>
      <c r="B84" s="199"/>
      <c r="C84" s="200"/>
      <c r="D84" s="201" t="s">
        <v>71</v>
      </c>
      <c r="E84" s="202" t="s">
        <v>142</v>
      </c>
      <c r="F84" s="202" t="s">
        <v>143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P85+P181+P236</f>
        <v>0</v>
      </c>
      <c r="Q84" s="207"/>
      <c r="R84" s="208">
        <f>R85+R181+R236</f>
        <v>154.49765299999999</v>
      </c>
      <c r="S84" s="207"/>
      <c r="T84" s="209">
        <f>T85+T181+T236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79</v>
      </c>
      <c r="AT84" s="211" t="s">
        <v>71</v>
      </c>
      <c r="AU84" s="211" t="s">
        <v>72</v>
      </c>
      <c r="AY84" s="210" t="s">
        <v>144</v>
      </c>
      <c r="BK84" s="212">
        <f>BK85+BK181+BK236</f>
        <v>0</v>
      </c>
    </row>
    <row r="85" spans="1:63" s="12" customFormat="1" ht="22.8" customHeight="1">
      <c r="A85" s="12"/>
      <c r="B85" s="199"/>
      <c r="C85" s="200"/>
      <c r="D85" s="201" t="s">
        <v>71</v>
      </c>
      <c r="E85" s="213" t="s">
        <v>79</v>
      </c>
      <c r="F85" s="213" t="s">
        <v>145</v>
      </c>
      <c r="G85" s="200"/>
      <c r="H85" s="200"/>
      <c r="I85" s="203"/>
      <c r="J85" s="214">
        <f>BK85</f>
        <v>0</v>
      </c>
      <c r="K85" s="200"/>
      <c r="L85" s="205"/>
      <c r="M85" s="206"/>
      <c r="N85" s="207"/>
      <c r="O85" s="207"/>
      <c r="P85" s="208">
        <f>SUM(P86:P180)</f>
        <v>0</v>
      </c>
      <c r="Q85" s="207"/>
      <c r="R85" s="208">
        <f>SUM(R86:R180)</f>
        <v>0.039428</v>
      </c>
      <c r="S85" s="207"/>
      <c r="T85" s="209">
        <f>SUM(T86:T180)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79</v>
      </c>
      <c r="AT85" s="211" t="s">
        <v>71</v>
      </c>
      <c r="AU85" s="211" t="s">
        <v>79</v>
      </c>
      <c r="AY85" s="210" t="s">
        <v>144</v>
      </c>
      <c r="BK85" s="212">
        <f>SUM(BK86:BK180)</f>
        <v>0</v>
      </c>
    </row>
    <row r="86" spans="1:65" s="2" customFormat="1" ht="19.8" customHeight="1">
      <c r="A86" s="40"/>
      <c r="B86" s="41"/>
      <c r="C86" s="215" t="s">
        <v>79</v>
      </c>
      <c r="D86" s="215" t="s">
        <v>146</v>
      </c>
      <c r="E86" s="216" t="s">
        <v>1772</v>
      </c>
      <c r="F86" s="217" t="s">
        <v>1773</v>
      </c>
      <c r="G86" s="218" t="s">
        <v>236</v>
      </c>
      <c r="H86" s="219">
        <v>127.6</v>
      </c>
      <c r="I86" s="220"/>
      <c r="J86" s="221">
        <f>ROUND(I86*H86,2)</f>
        <v>0</v>
      </c>
      <c r="K86" s="217" t="s">
        <v>150</v>
      </c>
      <c r="L86" s="46"/>
      <c r="M86" s="222" t="s">
        <v>19</v>
      </c>
      <c r="N86" s="223" t="s">
        <v>43</v>
      </c>
      <c r="O86" s="86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6" t="s">
        <v>151</v>
      </c>
      <c r="AT86" s="226" t="s">
        <v>146</v>
      </c>
      <c r="AU86" s="226" t="s">
        <v>81</v>
      </c>
      <c r="AY86" s="19" t="s">
        <v>144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19" t="s">
        <v>79</v>
      </c>
      <c r="BK86" s="227">
        <f>ROUND(I86*H86,2)</f>
        <v>0</v>
      </c>
      <c r="BL86" s="19" t="s">
        <v>151</v>
      </c>
      <c r="BM86" s="226" t="s">
        <v>1774</v>
      </c>
    </row>
    <row r="87" spans="1:47" s="2" customFormat="1" ht="12">
      <c r="A87" s="40"/>
      <c r="B87" s="41"/>
      <c r="C87" s="42"/>
      <c r="D87" s="228" t="s">
        <v>153</v>
      </c>
      <c r="E87" s="42"/>
      <c r="F87" s="229" t="s">
        <v>1775</v>
      </c>
      <c r="G87" s="42"/>
      <c r="H87" s="42"/>
      <c r="I87" s="230"/>
      <c r="J87" s="42"/>
      <c r="K87" s="42"/>
      <c r="L87" s="46"/>
      <c r="M87" s="231"/>
      <c r="N87" s="232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153</v>
      </c>
      <c r="AU87" s="19" t="s">
        <v>81</v>
      </c>
    </row>
    <row r="88" spans="1:51" s="13" customFormat="1" ht="12">
      <c r="A88" s="13"/>
      <c r="B88" s="233"/>
      <c r="C88" s="234"/>
      <c r="D88" s="228" t="s">
        <v>155</v>
      </c>
      <c r="E88" s="235" t="s">
        <v>19</v>
      </c>
      <c r="F88" s="236" t="s">
        <v>1776</v>
      </c>
      <c r="G88" s="234"/>
      <c r="H88" s="235" t="s">
        <v>19</v>
      </c>
      <c r="I88" s="237"/>
      <c r="J88" s="234"/>
      <c r="K88" s="234"/>
      <c r="L88" s="238"/>
      <c r="M88" s="239"/>
      <c r="N88" s="240"/>
      <c r="O88" s="240"/>
      <c r="P88" s="240"/>
      <c r="Q88" s="240"/>
      <c r="R88" s="240"/>
      <c r="S88" s="240"/>
      <c r="T88" s="24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2" t="s">
        <v>155</v>
      </c>
      <c r="AU88" s="242" t="s">
        <v>81</v>
      </c>
      <c r="AV88" s="13" t="s">
        <v>79</v>
      </c>
      <c r="AW88" s="13" t="s">
        <v>34</v>
      </c>
      <c r="AX88" s="13" t="s">
        <v>72</v>
      </c>
      <c r="AY88" s="242" t="s">
        <v>144</v>
      </c>
    </row>
    <row r="89" spans="1:51" s="13" customFormat="1" ht="12">
      <c r="A89" s="13"/>
      <c r="B89" s="233"/>
      <c r="C89" s="234"/>
      <c r="D89" s="228" t="s">
        <v>155</v>
      </c>
      <c r="E89" s="235" t="s">
        <v>19</v>
      </c>
      <c r="F89" s="236" t="s">
        <v>1777</v>
      </c>
      <c r="G89" s="234"/>
      <c r="H89" s="235" t="s">
        <v>19</v>
      </c>
      <c r="I89" s="237"/>
      <c r="J89" s="234"/>
      <c r="K89" s="234"/>
      <c r="L89" s="238"/>
      <c r="M89" s="239"/>
      <c r="N89" s="240"/>
      <c r="O89" s="240"/>
      <c r="P89" s="240"/>
      <c r="Q89" s="240"/>
      <c r="R89" s="240"/>
      <c r="S89" s="240"/>
      <c r="T89" s="24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2" t="s">
        <v>155</v>
      </c>
      <c r="AU89" s="242" t="s">
        <v>81</v>
      </c>
      <c r="AV89" s="13" t="s">
        <v>79</v>
      </c>
      <c r="AW89" s="13" t="s">
        <v>34</v>
      </c>
      <c r="AX89" s="13" t="s">
        <v>72</v>
      </c>
      <c r="AY89" s="242" t="s">
        <v>144</v>
      </c>
    </row>
    <row r="90" spans="1:51" s="14" customFormat="1" ht="12">
      <c r="A90" s="14"/>
      <c r="B90" s="243"/>
      <c r="C90" s="244"/>
      <c r="D90" s="228" t="s">
        <v>155</v>
      </c>
      <c r="E90" s="245" t="s">
        <v>19</v>
      </c>
      <c r="F90" s="246" t="s">
        <v>1778</v>
      </c>
      <c r="G90" s="244"/>
      <c r="H90" s="247">
        <v>127.6</v>
      </c>
      <c r="I90" s="248"/>
      <c r="J90" s="244"/>
      <c r="K90" s="244"/>
      <c r="L90" s="249"/>
      <c r="M90" s="250"/>
      <c r="N90" s="251"/>
      <c r="O90" s="251"/>
      <c r="P90" s="251"/>
      <c r="Q90" s="251"/>
      <c r="R90" s="251"/>
      <c r="S90" s="251"/>
      <c r="T90" s="252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53" t="s">
        <v>155</v>
      </c>
      <c r="AU90" s="253" t="s">
        <v>81</v>
      </c>
      <c r="AV90" s="14" t="s">
        <v>81</v>
      </c>
      <c r="AW90" s="14" t="s">
        <v>34</v>
      </c>
      <c r="AX90" s="14" t="s">
        <v>72</v>
      </c>
      <c r="AY90" s="253" t="s">
        <v>144</v>
      </c>
    </row>
    <row r="91" spans="1:51" s="15" customFormat="1" ht="12">
      <c r="A91" s="15"/>
      <c r="B91" s="254"/>
      <c r="C91" s="255"/>
      <c r="D91" s="228" t="s">
        <v>155</v>
      </c>
      <c r="E91" s="256" t="s">
        <v>19</v>
      </c>
      <c r="F91" s="257" t="s">
        <v>158</v>
      </c>
      <c r="G91" s="255"/>
      <c r="H91" s="258">
        <v>127.6</v>
      </c>
      <c r="I91" s="259"/>
      <c r="J91" s="255"/>
      <c r="K91" s="255"/>
      <c r="L91" s="260"/>
      <c r="M91" s="261"/>
      <c r="N91" s="262"/>
      <c r="O91" s="262"/>
      <c r="P91" s="262"/>
      <c r="Q91" s="262"/>
      <c r="R91" s="262"/>
      <c r="S91" s="262"/>
      <c r="T91" s="263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4" t="s">
        <v>155</v>
      </c>
      <c r="AU91" s="264" t="s">
        <v>81</v>
      </c>
      <c r="AV91" s="15" t="s">
        <v>151</v>
      </c>
      <c r="AW91" s="15" t="s">
        <v>34</v>
      </c>
      <c r="AX91" s="15" t="s">
        <v>79</v>
      </c>
      <c r="AY91" s="264" t="s">
        <v>144</v>
      </c>
    </row>
    <row r="92" spans="1:65" s="2" customFormat="1" ht="14.4" customHeight="1">
      <c r="A92" s="40"/>
      <c r="B92" s="41"/>
      <c r="C92" s="215" t="s">
        <v>81</v>
      </c>
      <c r="D92" s="215" t="s">
        <v>146</v>
      </c>
      <c r="E92" s="216" t="s">
        <v>1779</v>
      </c>
      <c r="F92" s="217" t="s">
        <v>1780</v>
      </c>
      <c r="G92" s="218" t="s">
        <v>236</v>
      </c>
      <c r="H92" s="219">
        <v>708.3</v>
      </c>
      <c r="I92" s="220"/>
      <c r="J92" s="221">
        <f>ROUND(I92*H92,2)</f>
        <v>0</v>
      </c>
      <c r="K92" s="217" t="s">
        <v>150</v>
      </c>
      <c r="L92" s="46"/>
      <c r="M92" s="222" t="s">
        <v>19</v>
      </c>
      <c r="N92" s="223" t="s">
        <v>43</v>
      </c>
      <c r="O92" s="86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6" t="s">
        <v>151</v>
      </c>
      <c r="AT92" s="226" t="s">
        <v>146</v>
      </c>
      <c r="AU92" s="226" t="s">
        <v>81</v>
      </c>
      <c r="AY92" s="19" t="s">
        <v>144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9" t="s">
        <v>79</v>
      </c>
      <c r="BK92" s="227">
        <f>ROUND(I92*H92,2)</f>
        <v>0</v>
      </c>
      <c r="BL92" s="19" t="s">
        <v>151</v>
      </c>
      <c r="BM92" s="226" t="s">
        <v>1781</v>
      </c>
    </row>
    <row r="93" spans="1:47" s="2" customFormat="1" ht="12">
      <c r="A93" s="40"/>
      <c r="B93" s="41"/>
      <c r="C93" s="42"/>
      <c r="D93" s="228" t="s">
        <v>153</v>
      </c>
      <c r="E93" s="42"/>
      <c r="F93" s="229" t="s">
        <v>1782</v>
      </c>
      <c r="G93" s="42"/>
      <c r="H93" s="42"/>
      <c r="I93" s="230"/>
      <c r="J93" s="42"/>
      <c r="K93" s="42"/>
      <c r="L93" s="46"/>
      <c r="M93" s="231"/>
      <c r="N93" s="23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153</v>
      </c>
      <c r="AU93" s="19" t="s">
        <v>81</v>
      </c>
    </row>
    <row r="94" spans="1:51" s="13" customFormat="1" ht="12">
      <c r="A94" s="13"/>
      <c r="B94" s="233"/>
      <c r="C94" s="234"/>
      <c r="D94" s="228" t="s">
        <v>155</v>
      </c>
      <c r="E94" s="235" t="s">
        <v>19</v>
      </c>
      <c r="F94" s="236" t="s">
        <v>1776</v>
      </c>
      <c r="G94" s="234"/>
      <c r="H94" s="235" t="s">
        <v>19</v>
      </c>
      <c r="I94" s="237"/>
      <c r="J94" s="234"/>
      <c r="K94" s="234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155</v>
      </c>
      <c r="AU94" s="242" t="s">
        <v>81</v>
      </c>
      <c r="AV94" s="13" t="s">
        <v>79</v>
      </c>
      <c r="AW94" s="13" t="s">
        <v>34</v>
      </c>
      <c r="AX94" s="13" t="s">
        <v>72</v>
      </c>
      <c r="AY94" s="242" t="s">
        <v>144</v>
      </c>
    </row>
    <row r="95" spans="1:51" s="14" customFormat="1" ht="12">
      <c r="A95" s="14"/>
      <c r="B95" s="243"/>
      <c r="C95" s="244"/>
      <c r="D95" s="228" t="s">
        <v>155</v>
      </c>
      <c r="E95" s="245" t="s">
        <v>19</v>
      </c>
      <c r="F95" s="246" t="s">
        <v>1783</v>
      </c>
      <c r="G95" s="244"/>
      <c r="H95" s="247">
        <v>787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155</v>
      </c>
      <c r="AU95" s="253" t="s">
        <v>81</v>
      </c>
      <c r="AV95" s="14" t="s">
        <v>81</v>
      </c>
      <c r="AW95" s="14" t="s">
        <v>34</v>
      </c>
      <c r="AX95" s="14" t="s">
        <v>72</v>
      </c>
      <c r="AY95" s="253" t="s">
        <v>144</v>
      </c>
    </row>
    <row r="96" spans="1:51" s="13" customFormat="1" ht="12">
      <c r="A96" s="13"/>
      <c r="B96" s="233"/>
      <c r="C96" s="234"/>
      <c r="D96" s="228" t="s">
        <v>155</v>
      </c>
      <c r="E96" s="235" t="s">
        <v>19</v>
      </c>
      <c r="F96" s="236" t="s">
        <v>1784</v>
      </c>
      <c r="G96" s="234"/>
      <c r="H96" s="235" t="s">
        <v>19</v>
      </c>
      <c r="I96" s="237"/>
      <c r="J96" s="234"/>
      <c r="K96" s="234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155</v>
      </c>
      <c r="AU96" s="242" t="s">
        <v>81</v>
      </c>
      <c r="AV96" s="13" t="s">
        <v>79</v>
      </c>
      <c r="AW96" s="13" t="s">
        <v>34</v>
      </c>
      <c r="AX96" s="13" t="s">
        <v>72</v>
      </c>
      <c r="AY96" s="242" t="s">
        <v>144</v>
      </c>
    </row>
    <row r="97" spans="1:51" s="14" customFormat="1" ht="12">
      <c r="A97" s="14"/>
      <c r="B97" s="243"/>
      <c r="C97" s="244"/>
      <c r="D97" s="228" t="s">
        <v>155</v>
      </c>
      <c r="E97" s="245" t="s">
        <v>19</v>
      </c>
      <c r="F97" s="246" t="s">
        <v>1785</v>
      </c>
      <c r="G97" s="244"/>
      <c r="H97" s="247">
        <v>-78.7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155</v>
      </c>
      <c r="AU97" s="253" t="s">
        <v>81</v>
      </c>
      <c r="AV97" s="14" t="s">
        <v>81</v>
      </c>
      <c r="AW97" s="14" t="s">
        <v>34</v>
      </c>
      <c r="AX97" s="14" t="s">
        <v>72</v>
      </c>
      <c r="AY97" s="253" t="s">
        <v>144</v>
      </c>
    </row>
    <row r="98" spans="1:51" s="15" customFormat="1" ht="12">
      <c r="A98" s="15"/>
      <c r="B98" s="254"/>
      <c r="C98" s="255"/>
      <c r="D98" s="228" t="s">
        <v>155</v>
      </c>
      <c r="E98" s="256" t="s">
        <v>19</v>
      </c>
      <c r="F98" s="257" t="s">
        <v>158</v>
      </c>
      <c r="G98" s="255"/>
      <c r="H98" s="258">
        <v>708.3</v>
      </c>
      <c r="I98" s="259"/>
      <c r="J98" s="255"/>
      <c r="K98" s="255"/>
      <c r="L98" s="260"/>
      <c r="M98" s="261"/>
      <c r="N98" s="262"/>
      <c r="O98" s="262"/>
      <c r="P98" s="262"/>
      <c r="Q98" s="262"/>
      <c r="R98" s="262"/>
      <c r="S98" s="262"/>
      <c r="T98" s="26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4" t="s">
        <v>155</v>
      </c>
      <c r="AU98" s="264" t="s">
        <v>81</v>
      </c>
      <c r="AV98" s="15" t="s">
        <v>151</v>
      </c>
      <c r="AW98" s="15" t="s">
        <v>34</v>
      </c>
      <c r="AX98" s="15" t="s">
        <v>79</v>
      </c>
      <c r="AY98" s="264" t="s">
        <v>144</v>
      </c>
    </row>
    <row r="99" spans="1:65" s="2" customFormat="1" ht="14.4" customHeight="1">
      <c r="A99" s="40"/>
      <c r="B99" s="41"/>
      <c r="C99" s="215" t="s">
        <v>88</v>
      </c>
      <c r="D99" s="215" t="s">
        <v>146</v>
      </c>
      <c r="E99" s="216" t="s">
        <v>1786</v>
      </c>
      <c r="F99" s="217" t="s">
        <v>1787</v>
      </c>
      <c r="G99" s="218" t="s">
        <v>236</v>
      </c>
      <c r="H99" s="219">
        <v>78.7</v>
      </c>
      <c r="I99" s="220"/>
      <c r="J99" s="221">
        <f>ROUND(I99*H99,2)</f>
        <v>0</v>
      </c>
      <c r="K99" s="217" t="s">
        <v>150</v>
      </c>
      <c r="L99" s="46"/>
      <c r="M99" s="222" t="s">
        <v>19</v>
      </c>
      <c r="N99" s="223" t="s">
        <v>43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151</v>
      </c>
      <c r="AT99" s="226" t="s">
        <v>146</v>
      </c>
      <c r="AU99" s="226" t="s">
        <v>81</v>
      </c>
      <c r="AY99" s="19" t="s">
        <v>144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79</v>
      </c>
      <c r="BK99" s="227">
        <f>ROUND(I99*H99,2)</f>
        <v>0</v>
      </c>
      <c r="BL99" s="19" t="s">
        <v>151</v>
      </c>
      <c r="BM99" s="226" t="s">
        <v>1788</v>
      </c>
    </row>
    <row r="100" spans="1:47" s="2" customFormat="1" ht="12">
      <c r="A100" s="40"/>
      <c r="B100" s="41"/>
      <c r="C100" s="42"/>
      <c r="D100" s="228" t="s">
        <v>153</v>
      </c>
      <c r="E100" s="42"/>
      <c r="F100" s="229" t="s">
        <v>1789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153</v>
      </c>
      <c r="AU100" s="19" t="s">
        <v>81</v>
      </c>
    </row>
    <row r="101" spans="1:51" s="13" customFormat="1" ht="12">
      <c r="A101" s="13"/>
      <c r="B101" s="233"/>
      <c r="C101" s="234"/>
      <c r="D101" s="228" t="s">
        <v>155</v>
      </c>
      <c r="E101" s="235" t="s">
        <v>19</v>
      </c>
      <c r="F101" s="236" t="s">
        <v>1776</v>
      </c>
      <c r="G101" s="234"/>
      <c r="H101" s="235" t="s">
        <v>19</v>
      </c>
      <c r="I101" s="237"/>
      <c r="J101" s="234"/>
      <c r="K101" s="234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155</v>
      </c>
      <c r="AU101" s="242" t="s">
        <v>81</v>
      </c>
      <c r="AV101" s="13" t="s">
        <v>79</v>
      </c>
      <c r="AW101" s="13" t="s">
        <v>34</v>
      </c>
      <c r="AX101" s="13" t="s">
        <v>72</v>
      </c>
      <c r="AY101" s="242" t="s">
        <v>144</v>
      </c>
    </row>
    <row r="102" spans="1:51" s="13" customFormat="1" ht="12">
      <c r="A102" s="13"/>
      <c r="B102" s="233"/>
      <c r="C102" s="234"/>
      <c r="D102" s="228" t="s">
        <v>155</v>
      </c>
      <c r="E102" s="235" t="s">
        <v>19</v>
      </c>
      <c r="F102" s="236" t="s">
        <v>1790</v>
      </c>
      <c r="G102" s="234"/>
      <c r="H102" s="235" t="s">
        <v>19</v>
      </c>
      <c r="I102" s="237"/>
      <c r="J102" s="234"/>
      <c r="K102" s="234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155</v>
      </c>
      <c r="AU102" s="242" t="s">
        <v>81</v>
      </c>
      <c r="AV102" s="13" t="s">
        <v>79</v>
      </c>
      <c r="AW102" s="13" t="s">
        <v>34</v>
      </c>
      <c r="AX102" s="13" t="s">
        <v>72</v>
      </c>
      <c r="AY102" s="242" t="s">
        <v>144</v>
      </c>
    </row>
    <row r="103" spans="1:51" s="14" customFormat="1" ht="12">
      <c r="A103" s="14"/>
      <c r="B103" s="243"/>
      <c r="C103" s="244"/>
      <c r="D103" s="228" t="s">
        <v>155</v>
      </c>
      <c r="E103" s="245" t="s">
        <v>19</v>
      </c>
      <c r="F103" s="246" t="s">
        <v>1791</v>
      </c>
      <c r="G103" s="244"/>
      <c r="H103" s="247">
        <v>78.7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155</v>
      </c>
      <c r="AU103" s="253" t="s">
        <v>81</v>
      </c>
      <c r="AV103" s="14" t="s">
        <v>81</v>
      </c>
      <c r="AW103" s="14" t="s">
        <v>34</v>
      </c>
      <c r="AX103" s="14" t="s">
        <v>72</v>
      </c>
      <c r="AY103" s="253" t="s">
        <v>144</v>
      </c>
    </row>
    <row r="104" spans="1:51" s="15" customFormat="1" ht="12">
      <c r="A104" s="15"/>
      <c r="B104" s="254"/>
      <c r="C104" s="255"/>
      <c r="D104" s="228" t="s">
        <v>155</v>
      </c>
      <c r="E104" s="256" t="s">
        <v>19</v>
      </c>
      <c r="F104" s="257" t="s">
        <v>158</v>
      </c>
      <c r="G104" s="255"/>
      <c r="H104" s="258">
        <v>78.7</v>
      </c>
      <c r="I104" s="259"/>
      <c r="J104" s="255"/>
      <c r="K104" s="255"/>
      <c r="L104" s="260"/>
      <c r="M104" s="261"/>
      <c r="N104" s="262"/>
      <c r="O104" s="262"/>
      <c r="P104" s="262"/>
      <c r="Q104" s="262"/>
      <c r="R104" s="262"/>
      <c r="S104" s="262"/>
      <c r="T104" s="263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4" t="s">
        <v>155</v>
      </c>
      <c r="AU104" s="264" t="s">
        <v>81</v>
      </c>
      <c r="AV104" s="15" t="s">
        <v>151</v>
      </c>
      <c r="AW104" s="15" t="s">
        <v>34</v>
      </c>
      <c r="AX104" s="15" t="s">
        <v>79</v>
      </c>
      <c r="AY104" s="264" t="s">
        <v>144</v>
      </c>
    </row>
    <row r="105" spans="1:65" s="2" customFormat="1" ht="14.4" customHeight="1">
      <c r="A105" s="40"/>
      <c r="B105" s="41"/>
      <c r="C105" s="215" t="s">
        <v>151</v>
      </c>
      <c r="D105" s="215" t="s">
        <v>146</v>
      </c>
      <c r="E105" s="216" t="s">
        <v>1792</v>
      </c>
      <c r="F105" s="217" t="s">
        <v>1793</v>
      </c>
      <c r="G105" s="218" t="s">
        <v>236</v>
      </c>
      <c r="H105" s="219">
        <v>797</v>
      </c>
      <c r="I105" s="220"/>
      <c r="J105" s="221">
        <f>ROUND(I105*H105,2)</f>
        <v>0</v>
      </c>
      <c r="K105" s="217" t="s">
        <v>150</v>
      </c>
      <c r="L105" s="46"/>
      <c r="M105" s="222" t="s">
        <v>19</v>
      </c>
      <c r="N105" s="223" t="s">
        <v>43</v>
      </c>
      <c r="O105" s="86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6" t="s">
        <v>151</v>
      </c>
      <c r="AT105" s="226" t="s">
        <v>146</v>
      </c>
      <c r="AU105" s="226" t="s">
        <v>81</v>
      </c>
      <c r="AY105" s="19" t="s">
        <v>144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9" t="s">
        <v>79</v>
      </c>
      <c r="BK105" s="227">
        <f>ROUND(I105*H105,2)</f>
        <v>0</v>
      </c>
      <c r="BL105" s="19" t="s">
        <v>151</v>
      </c>
      <c r="BM105" s="226" t="s">
        <v>1794</v>
      </c>
    </row>
    <row r="106" spans="1:47" s="2" customFormat="1" ht="12">
      <c r="A106" s="40"/>
      <c r="B106" s="41"/>
      <c r="C106" s="42"/>
      <c r="D106" s="228" t="s">
        <v>153</v>
      </c>
      <c r="E106" s="42"/>
      <c r="F106" s="229" t="s">
        <v>1795</v>
      </c>
      <c r="G106" s="42"/>
      <c r="H106" s="42"/>
      <c r="I106" s="230"/>
      <c r="J106" s="42"/>
      <c r="K106" s="42"/>
      <c r="L106" s="46"/>
      <c r="M106" s="231"/>
      <c r="N106" s="232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153</v>
      </c>
      <c r="AU106" s="19" t="s">
        <v>81</v>
      </c>
    </row>
    <row r="107" spans="1:51" s="13" customFormat="1" ht="12">
      <c r="A107" s="13"/>
      <c r="B107" s="233"/>
      <c r="C107" s="234"/>
      <c r="D107" s="228" t="s">
        <v>155</v>
      </c>
      <c r="E107" s="235" t="s">
        <v>19</v>
      </c>
      <c r="F107" s="236" t="s">
        <v>1776</v>
      </c>
      <c r="G107" s="234"/>
      <c r="H107" s="235" t="s">
        <v>19</v>
      </c>
      <c r="I107" s="237"/>
      <c r="J107" s="234"/>
      <c r="K107" s="234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155</v>
      </c>
      <c r="AU107" s="242" t="s">
        <v>81</v>
      </c>
      <c r="AV107" s="13" t="s">
        <v>79</v>
      </c>
      <c r="AW107" s="13" t="s">
        <v>34</v>
      </c>
      <c r="AX107" s="13" t="s">
        <v>72</v>
      </c>
      <c r="AY107" s="242" t="s">
        <v>144</v>
      </c>
    </row>
    <row r="108" spans="1:51" s="13" customFormat="1" ht="12">
      <c r="A108" s="13"/>
      <c r="B108" s="233"/>
      <c r="C108" s="234"/>
      <c r="D108" s="228" t="s">
        <v>155</v>
      </c>
      <c r="E108" s="235" t="s">
        <v>19</v>
      </c>
      <c r="F108" s="236" t="s">
        <v>1796</v>
      </c>
      <c r="G108" s="234"/>
      <c r="H108" s="235" t="s">
        <v>19</v>
      </c>
      <c r="I108" s="237"/>
      <c r="J108" s="234"/>
      <c r="K108" s="234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155</v>
      </c>
      <c r="AU108" s="242" t="s">
        <v>81</v>
      </c>
      <c r="AV108" s="13" t="s">
        <v>79</v>
      </c>
      <c r="AW108" s="13" t="s">
        <v>34</v>
      </c>
      <c r="AX108" s="13" t="s">
        <v>72</v>
      </c>
      <c r="AY108" s="242" t="s">
        <v>144</v>
      </c>
    </row>
    <row r="109" spans="1:51" s="14" customFormat="1" ht="12">
      <c r="A109" s="14"/>
      <c r="B109" s="243"/>
      <c r="C109" s="244"/>
      <c r="D109" s="228" t="s">
        <v>155</v>
      </c>
      <c r="E109" s="245" t="s">
        <v>19</v>
      </c>
      <c r="F109" s="246" t="s">
        <v>1797</v>
      </c>
      <c r="G109" s="244"/>
      <c r="H109" s="247">
        <v>787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155</v>
      </c>
      <c r="AU109" s="253" t="s">
        <v>81</v>
      </c>
      <c r="AV109" s="14" t="s">
        <v>81</v>
      </c>
      <c r="AW109" s="14" t="s">
        <v>34</v>
      </c>
      <c r="AX109" s="14" t="s">
        <v>72</v>
      </c>
      <c r="AY109" s="253" t="s">
        <v>144</v>
      </c>
    </row>
    <row r="110" spans="1:51" s="13" customFormat="1" ht="12">
      <c r="A110" s="13"/>
      <c r="B110" s="233"/>
      <c r="C110" s="234"/>
      <c r="D110" s="228" t="s">
        <v>155</v>
      </c>
      <c r="E110" s="235" t="s">
        <v>19</v>
      </c>
      <c r="F110" s="236" t="s">
        <v>1798</v>
      </c>
      <c r="G110" s="234"/>
      <c r="H110" s="235" t="s">
        <v>19</v>
      </c>
      <c r="I110" s="237"/>
      <c r="J110" s="234"/>
      <c r="K110" s="234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155</v>
      </c>
      <c r="AU110" s="242" t="s">
        <v>81</v>
      </c>
      <c r="AV110" s="13" t="s">
        <v>79</v>
      </c>
      <c r="AW110" s="13" t="s">
        <v>34</v>
      </c>
      <c r="AX110" s="13" t="s">
        <v>72</v>
      </c>
      <c r="AY110" s="242" t="s">
        <v>144</v>
      </c>
    </row>
    <row r="111" spans="1:51" s="14" customFormat="1" ht="12">
      <c r="A111" s="14"/>
      <c r="B111" s="243"/>
      <c r="C111" s="244"/>
      <c r="D111" s="228" t="s">
        <v>155</v>
      </c>
      <c r="E111" s="245" t="s">
        <v>19</v>
      </c>
      <c r="F111" s="246" t="s">
        <v>215</v>
      </c>
      <c r="G111" s="244"/>
      <c r="H111" s="247">
        <v>10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3" t="s">
        <v>155</v>
      </c>
      <c r="AU111" s="253" t="s">
        <v>81</v>
      </c>
      <c r="AV111" s="14" t="s">
        <v>81</v>
      </c>
      <c r="AW111" s="14" t="s">
        <v>34</v>
      </c>
      <c r="AX111" s="14" t="s">
        <v>72</v>
      </c>
      <c r="AY111" s="253" t="s">
        <v>144</v>
      </c>
    </row>
    <row r="112" spans="1:51" s="15" customFormat="1" ht="12">
      <c r="A112" s="15"/>
      <c r="B112" s="254"/>
      <c r="C112" s="255"/>
      <c r="D112" s="228" t="s">
        <v>155</v>
      </c>
      <c r="E112" s="256" t="s">
        <v>19</v>
      </c>
      <c r="F112" s="257" t="s">
        <v>158</v>
      </c>
      <c r="G112" s="255"/>
      <c r="H112" s="258">
        <v>797</v>
      </c>
      <c r="I112" s="259"/>
      <c r="J112" s="255"/>
      <c r="K112" s="255"/>
      <c r="L112" s="260"/>
      <c r="M112" s="261"/>
      <c r="N112" s="262"/>
      <c r="O112" s="262"/>
      <c r="P112" s="262"/>
      <c r="Q112" s="262"/>
      <c r="R112" s="262"/>
      <c r="S112" s="262"/>
      <c r="T112" s="263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4" t="s">
        <v>155</v>
      </c>
      <c r="AU112" s="264" t="s">
        <v>81</v>
      </c>
      <c r="AV112" s="15" t="s">
        <v>151</v>
      </c>
      <c r="AW112" s="15" t="s">
        <v>34</v>
      </c>
      <c r="AX112" s="15" t="s">
        <v>79</v>
      </c>
      <c r="AY112" s="264" t="s">
        <v>144</v>
      </c>
    </row>
    <row r="113" spans="1:65" s="2" customFormat="1" ht="14.4" customHeight="1">
      <c r="A113" s="40"/>
      <c r="B113" s="41"/>
      <c r="C113" s="215" t="s">
        <v>175</v>
      </c>
      <c r="D113" s="215" t="s">
        <v>146</v>
      </c>
      <c r="E113" s="216" t="s">
        <v>391</v>
      </c>
      <c r="F113" s="217" t="s">
        <v>392</v>
      </c>
      <c r="G113" s="218" t="s">
        <v>236</v>
      </c>
      <c r="H113" s="219">
        <v>777</v>
      </c>
      <c r="I113" s="220"/>
      <c r="J113" s="221">
        <f>ROUND(I113*H113,2)</f>
        <v>0</v>
      </c>
      <c r="K113" s="217" t="s">
        <v>150</v>
      </c>
      <c r="L113" s="46"/>
      <c r="M113" s="222" t="s">
        <v>19</v>
      </c>
      <c r="N113" s="223" t="s">
        <v>43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151</v>
      </c>
      <c r="AT113" s="226" t="s">
        <v>146</v>
      </c>
      <c r="AU113" s="226" t="s">
        <v>81</v>
      </c>
      <c r="AY113" s="19" t="s">
        <v>144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79</v>
      </c>
      <c r="BK113" s="227">
        <f>ROUND(I113*H113,2)</f>
        <v>0</v>
      </c>
      <c r="BL113" s="19" t="s">
        <v>151</v>
      </c>
      <c r="BM113" s="226" t="s">
        <v>1799</v>
      </c>
    </row>
    <row r="114" spans="1:47" s="2" customFormat="1" ht="12">
      <c r="A114" s="40"/>
      <c r="B114" s="41"/>
      <c r="C114" s="42"/>
      <c r="D114" s="228" t="s">
        <v>153</v>
      </c>
      <c r="E114" s="42"/>
      <c r="F114" s="229" t="s">
        <v>394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153</v>
      </c>
      <c r="AU114" s="19" t="s">
        <v>81</v>
      </c>
    </row>
    <row r="115" spans="1:51" s="13" customFormat="1" ht="12">
      <c r="A115" s="13"/>
      <c r="B115" s="233"/>
      <c r="C115" s="234"/>
      <c r="D115" s="228" t="s">
        <v>155</v>
      </c>
      <c r="E115" s="235" t="s">
        <v>19</v>
      </c>
      <c r="F115" s="236" t="s">
        <v>1776</v>
      </c>
      <c r="G115" s="234"/>
      <c r="H115" s="235" t="s">
        <v>19</v>
      </c>
      <c r="I115" s="237"/>
      <c r="J115" s="234"/>
      <c r="K115" s="234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155</v>
      </c>
      <c r="AU115" s="242" t="s">
        <v>81</v>
      </c>
      <c r="AV115" s="13" t="s">
        <v>79</v>
      </c>
      <c r="AW115" s="13" t="s">
        <v>34</v>
      </c>
      <c r="AX115" s="13" t="s">
        <v>72</v>
      </c>
      <c r="AY115" s="242" t="s">
        <v>144</v>
      </c>
    </row>
    <row r="116" spans="1:51" s="13" customFormat="1" ht="12">
      <c r="A116" s="13"/>
      <c r="B116" s="233"/>
      <c r="C116" s="234"/>
      <c r="D116" s="228" t="s">
        <v>155</v>
      </c>
      <c r="E116" s="235" t="s">
        <v>19</v>
      </c>
      <c r="F116" s="236" t="s">
        <v>1800</v>
      </c>
      <c r="G116" s="234"/>
      <c r="H116" s="235" t="s">
        <v>19</v>
      </c>
      <c r="I116" s="237"/>
      <c r="J116" s="234"/>
      <c r="K116" s="234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155</v>
      </c>
      <c r="AU116" s="242" t="s">
        <v>81</v>
      </c>
      <c r="AV116" s="13" t="s">
        <v>79</v>
      </c>
      <c r="AW116" s="13" t="s">
        <v>34</v>
      </c>
      <c r="AX116" s="13" t="s">
        <v>72</v>
      </c>
      <c r="AY116" s="242" t="s">
        <v>144</v>
      </c>
    </row>
    <row r="117" spans="1:51" s="13" customFormat="1" ht="12">
      <c r="A117" s="13"/>
      <c r="B117" s="233"/>
      <c r="C117" s="234"/>
      <c r="D117" s="228" t="s">
        <v>155</v>
      </c>
      <c r="E117" s="235" t="s">
        <v>19</v>
      </c>
      <c r="F117" s="236" t="s">
        <v>1801</v>
      </c>
      <c r="G117" s="234"/>
      <c r="H117" s="235" t="s">
        <v>19</v>
      </c>
      <c r="I117" s="237"/>
      <c r="J117" s="234"/>
      <c r="K117" s="234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155</v>
      </c>
      <c r="AU117" s="242" t="s">
        <v>81</v>
      </c>
      <c r="AV117" s="13" t="s">
        <v>79</v>
      </c>
      <c r="AW117" s="13" t="s">
        <v>34</v>
      </c>
      <c r="AX117" s="13" t="s">
        <v>72</v>
      </c>
      <c r="AY117" s="242" t="s">
        <v>144</v>
      </c>
    </row>
    <row r="118" spans="1:51" s="14" customFormat="1" ht="12">
      <c r="A118" s="14"/>
      <c r="B118" s="243"/>
      <c r="C118" s="244"/>
      <c r="D118" s="228" t="s">
        <v>155</v>
      </c>
      <c r="E118" s="245" t="s">
        <v>19</v>
      </c>
      <c r="F118" s="246" t="s">
        <v>1802</v>
      </c>
      <c r="G118" s="244"/>
      <c r="H118" s="247">
        <v>777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155</v>
      </c>
      <c r="AU118" s="253" t="s">
        <v>81</v>
      </c>
      <c r="AV118" s="14" t="s">
        <v>81</v>
      </c>
      <c r="AW118" s="14" t="s">
        <v>34</v>
      </c>
      <c r="AX118" s="14" t="s">
        <v>72</v>
      </c>
      <c r="AY118" s="253" t="s">
        <v>144</v>
      </c>
    </row>
    <row r="119" spans="1:51" s="15" customFormat="1" ht="12">
      <c r="A119" s="15"/>
      <c r="B119" s="254"/>
      <c r="C119" s="255"/>
      <c r="D119" s="228" t="s">
        <v>155</v>
      </c>
      <c r="E119" s="256" t="s">
        <v>19</v>
      </c>
      <c r="F119" s="257" t="s">
        <v>158</v>
      </c>
      <c r="G119" s="255"/>
      <c r="H119" s="258">
        <v>777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4" t="s">
        <v>155</v>
      </c>
      <c r="AU119" s="264" t="s">
        <v>81</v>
      </c>
      <c r="AV119" s="15" t="s">
        <v>151</v>
      </c>
      <c r="AW119" s="15" t="s">
        <v>34</v>
      </c>
      <c r="AX119" s="15" t="s">
        <v>79</v>
      </c>
      <c r="AY119" s="264" t="s">
        <v>144</v>
      </c>
    </row>
    <row r="120" spans="1:65" s="2" customFormat="1" ht="14.4" customHeight="1">
      <c r="A120" s="40"/>
      <c r="B120" s="41"/>
      <c r="C120" s="215" t="s">
        <v>180</v>
      </c>
      <c r="D120" s="215" t="s">
        <v>146</v>
      </c>
      <c r="E120" s="216" t="s">
        <v>416</v>
      </c>
      <c r="F120" s="217" t="s">
        <v>417</v>
      </c>
      <c r="G120" s="218" t="s">
        <v>236</v>
      </c>
      <c r="H120" s="219">
        <v>787</v>
      </c>
      <c r="I120" s="220"/>
      <c r="J120" s="221">
        <f>ROUND(I120*H120,2)</f>
        <v>0</v>
      </c>
      <c r="K120" s="217" t="s">
        <v>150</v>
      </c>
      <c r="L120" s="46"/>
      <c r="M120" s="222" t="s">
        <v>19</v>
      </c>
      <c r="N120" s="223" t="s">
        <v>43</v>
      </c>
      <c r="O120" s="86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6" t="s">
        <v>151</v>
      </c>
      <c r="AT120" s="226" t="s">
        <v>146</v>
      </c>
      <c r="AU120" s="226" t="s">
        <v>81</v>
      </c>
      <c r="AY120" s="19" t="s">
        <v>144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19" t="s">
        <v>79</v>
      </c>
      <c r="BK120" s="227">
        <f>ROUND(I120*H120,2)</f>
        <v>0</v>
      </c>
      <c r="BL120" s="19" t="s">
        <v>151</v>
      </c>
      <c r="BM120" s="226" t="s">
        <v>1803</v>
      </c>
    </row>
    <row r="121" spans="1:47" s="2" customFormat="1" ht="12">
      <c r="A121" s="40"/>
      <c r="B121" s="41"/>
      <c r="C121" s="42"/>
      <c r="D121" s="228" t="s">
        <v>153</v>
      </c>
      <c r="E121" s="42"/>
      <c r="F121" s="229" t="s">
        <v>419</v>
      </c>
      <c r="G121" s="42"/>
      <c r="H121" s="42"/>
      <c r="I121" s="230"/>
      <c r="J121" s="42"/>
      <c r="K121" s="42"/>
      <c r="L121" s="46"/>
      <c r="M121" s="231"/>
      <c r="N121" s="23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153</v>
      </c>
      <c r="AU121" s="19" t="s">
        <v>81</v>
      </c>
    </row>
    <row r="122" spans="1:51" s="13" customFormat="1" ht="12">
      <c r="A122" s="13"/>
      <c r="B122" s="233"/>
      <c r="C122" s="234"/>
      <c r="D122" s="228" t="s">
        <v>155</v>
      </c>
      <c r="E122" s="235" t="s">
        <v>19</v>
      </c>
      <c r="F122" s="236" t="s">
        <v>1776</v>
      </c>
      <c r="G122" s="234"/>
      <c r="H122" s="235" t="s">
        <v>19</v>
      </c>
      <c r="I122" s="237"/>
      <c r="J122" s="234"/>
      <c r="K122" s="234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155</v>
      </c>
      <c r="AU122" s="242" t="s">
        <v>81</v>
      </c>
      <c r="AV122" s="13" t="s">
        <v>79</v>
      </c>
      <c r="AW122" s="13" t="s">
        <v>34</v>
      </c>
      <c r="AX122" s="13" t="s">
        <v>72</v>
      </c>
      <c r="AY122" s="242" t="s">
        <v>144</v>
      </c>
    </row>
    <row r="123" spans="1:51" s="13" customFormat="1" ht="12">
      <c r="A123" s="13"/>
      <c r="B123" s="233"/>
      <c r="C123" s="234"/>
      <c r="D123" s="228" t="s">
        <v>155</v>
      </c>
      <c r="E123" s="235" t="s">
        <v>19</v>
      </c>
      <c r="F123" s="236" t="s">
        <v>1804</v>
      </c>
      <c r="G123" s="234"/>
      <c r="H123" s="235" t="s">
        <v>19</v>
      </c>
      <c r="I123" s="237"/>
      <c r="J123" s="234"/>
      <c r="K123" s="234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155</v>
      </c>
      <c r="AU123" s="242" t="s">
        <v>81</v>
      </c>
      <c r="AV123" s="13" t="s">
        <v>79</v>
      </c>
      <c r="AW123" s="13" t="s">
        <v>34</v>
      </c>
      <c r="AX123" s="13" t="s">
        <v>72</v>
      </c>
      <c r="AY123" s="242" t="s">
        <v>144</v>
      </c>
    </row>
    <row r="124" spans="1:51" s="14" customFormat="1" ht="12">
      <c r="A124" s="14"/>
      <c r="B124" s="243"/>
      <c r="C124" s="244"/>
      <c r="D124" s="228" t="s">
        <v>155</v>
      </c>
      <c r="E124" s="245" t="s">
        <v>19</v>
      </c>
      <c r="F124" s="246" t="s">
        <v>1802</v>
      </c>
      <c r="G124" s="244"/>
      <c r="H124" s="247">
        <v>777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155</v>
      </c>
      <c r="AU124" s="253" t="s">
        <v>81</v>
      </c>
      <c r="AV124" s="14" t="s">
        <v>81</v>
      </c>
      <c r="AW124" s="14" t="s">
        <v>34</v>
      </c>
      <c r="AX124" s="14" t="s">
        <v>72</v>
      </c>
      <c r="AY124" s="253" t="s">
        <v>144</v>
      </c>
    </row>
    <row r="125" spans="1:51" s="13" customFormat="1" ht="12">
      <c r="A125" s="13"/>
      <c r="B125" s="233"/>
      <c r="C125" s="234"/>
      <c r="D125" s="228" t="s">
        <v>155</v>
      </c>
      <c r="E125" s="235" t="s">
        <v>19</v>
      </c>
      <c r="F125" s="236" t="s">
        <v>1798</v>
      </c>
      <c r="G125" s="234"/>
      <c r="H125" s="235" t="s">
        <v>19</v>
      </c>
      <c r="I125" s="237"/>
      <c r="J125" s="234"/>
      <c r="K125" s="234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155</v>
      </c>
      <c r="AU125" s="242" t="s">
        <v>81</v>
      </c>
      <c r="AV125" s="13" t="s">
        <v>79</v>
      </c>
      <c r="AW125" s="13" t="s">
        <v>34</v>
      </c>
      <c r="AX125" s="13" t="s">
        <v>72</v>
      </c>
      <c r="AY125" s="242" t="s">
        <v>144</v>
      </c>
    </row>
    <row r="126" spans="1:51" s="14" customFormat="1" ht="12">
      <c r="A126" s="14"/>
      <c r="B126" s="243"/>
      <c r="C126" s="244"/>
      <c r="D126" s="228" t="s">
        <v>155</v>
      </c>
      <c r="E126" s="245" t="s">
        <v>19</v>
      </c>
      <c r="F126" s="246" t="s">
        <v>215</v>
      </c>
      <c r="G126" s="244"/>
      <c r="H126" s="247">
        <v>10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155</v>
      </c>
      <c r="AU126" s="253" t="s">
        <v>81</v>
      </c>
      <c r="AV126" s="14" t="s">
        <v>81</v>
      </c>
      <c r="AW126" s="14" t="s">
        <v>34</v>
      </c>
      <c r="AX126" s="14" t="s">
        <v>72</v>
      </c>
      <c r="AY126" s="253" t="s">
        <v>144</v>
      </c>
    </row>
    <row r="127" spans="1:51" s="15" customFormat="1" ht="12">
      <c r="A127" s="15"/>
      <c r="B127" s="254"/>
      <c r="C127" s="255"/>
      <c r="D127" s="228" t="s">
        <v>155</v>
      </c>
      <c r="E127" s="256" t="s">
        <v>19</v>
      </c>
      <c r="F127" s="257" t="s">
        <v>158</v>
      </c>
      <c r="G127" s="255"/>
      <c r="H127" s="258">
        <v>787</v>
      </c>
      <c r="I127" s="259"/>
      <c r="J127" s="255"/>
      <c r="K127" s="255"/>
      <c r="L127" s="260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4" t="s">
        <v>155</v>
      </c>
      <c r="AU127" s="264" t="s">
        <v>81</v>
      </c>
      <c r="AV127" s="15" t="s">
        <v>151</v>
      </c>
      <c r="AW127" s="15" t="s">
        <v>34</v>
      </c>
      <c r="AX127" s="15" t="s">
        <v>79</v>
      </c>
      <c r="AY127" s="264" t="s">
        <v>144</v>
      </c>
    </row>
    <row r="128" spans="1:65" s="2" customFormat="1" ht="14.4" customHeight="1">
      <c r="A128" s="40"/>
      <c r="B128" s="41"/>
      <c r="C128" s="215" t="s">
        <v>189</v>
      </c>
      <c r="D128" s="215" t="s">
        <v>146</v>
      </c>
      <c r="E128" s="216" t="s">
        <v>447</v>
      </c>
      <c r="F128" s="217" t="s">
        <v>448</v>
      </c>
      <c r="G128" s="218" t="s">
        <v>236</v>
      </c>
      <c r="H128" s="219">
        <v>787</v>
      </c>
      <c r="I128" s="220"/>
      <c r="J128" s="221">
        <f>ROUND(I128*H128,2)</f>
        <v>0</v>
      </c>
      <c r="K128" s="217" t="s">
        <v>150</v>
      </c>
      <c r="L128" s="46"/>
      <c r="M128" s="222" t="s">
        <v>19</v>
      </c>
      <c r="N128" s="223" t="s">
        <v>43</v>
      </c>
      <c r="O128" s="86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6" t="s">
        <v>151</v>
      </c>
      <c r="AT128" s="226" t="s">
        <v>146</v>
      </c>
      <c r="AU128" s="226" t="s">
        <v>81</v>
      </c>
      <c r="AY128" s="19" t="s">
        <v>144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9" t="s">
        <v>79</v>
      </c>
      <c r="BK128" s="227">
        <f>ROUND(I128*H128,2)</f>
        <v>0</v>
      </c>
      <c r="BL128" s="19" t="s">
        <v>151</v>
      </c>
      <c r="BM128" s="226" t="s">
        <v>1805</v>
      </c>
    </row>
    <row r="129" spans="1:47" s="2" customFormat="1" ht="12">
      <c r="A129" s="40"/>
      <c r="B129" s="41"/>
      <c r="C129" s="42"/>
      <c r="D129" s="228" t="s">
        <v>153</v>
      </c>
      <c r="E129" s="42"/>
      <c r="F129" s="229" t="s">
        <v>450</v>
      </c>
      <c r="G129" s="42"/>
      <c r="H129" s="42"/>
      <c r="I129" s="230"/>
      <c r="J129" s="42"/>
      <c r="K129" s="42"/>
      <c r="L129" s="46"/>
      <c r="M129" s="231"/>
      <c r="N129" s="232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153</v>
      </c>
      <c r="AU129" s="19" t="s">
        <v>81</v>
      </c>
    </row>
    <row r="130" spans="1:51" s="13" customFormat="1" ht="12">
      <c r="A130" s="13"/>
      <c r="B130" s="233"/>
      <c r="C130" s="234"/>
      <c r="D130" s="228" t="s">
        <v>155</v>
      </c>
      <c r="E130" s="235" t="s">
        <v>19</v>
      </c>
      <c r="F130" s="236" t="s">
        <v>1776</v>
      </c>
      <c r="G130" s="234"/>
      <c r="H130" s="235" t="s">
        <v>19</v>
      </c>
      <c r="I130" s="237"/>
      <c r="J130" s="234"/>
      <c r="K130" s="234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155</v>
      </c>
      <c r="AU130" s="242" t="s">
        <v>81</v>
      </c>
      <c r="AV130" s="13" t="s">
        <v>79</v>
      </c>
      <c r="AW130" s="13" t="s">
        <v>34</v>
      </c>
      <c r="AX130" s="13" t="s">
        <v>72</v>
      </c>
      <c r="AY130" s="242" t="s">
        <v>144</v>
      </c>
    </row>
    <row r="131" spans="1:51" s="13" customFormat="1" ht="12">
      <c r="A131" s="13"/>
      <c r="B131" s="233"/>
      <c r="C131" s="234"/>
      <c r="D131" s="228" t="s">
        <v>155</v>
      </c>
      <c r="E131" s="235" t="s">
        <v>19</v>
      </c>
      <c r="F131" s="236" t="s">
        <v>1806</v>
      </c>
      <c r="G131" s="234"/>
      <c r="H131" s="235" t="s">
        <v>19</v>
      </c>
      <c r="I131" s="237"/>
      <c r="J131" s="234"/>
      <c r="K131" s="234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155</v>
      </c>
      <c r="AU131" s="242" t="s">
        <v>81</v>
      </c>
      <c r="AV131" s="13" t="s">
        <v>79</v>
      </c>
      <c r="AW131" s="13" t="s">
        <v>34</v>
      </c>
      <c r="AX131" s="13" t="s">
        <v>72</v>
      </c>
      <c r="AY131" s="242" t="s">
        <v>144</v>
      </c>
    </row>
    <row r="132" spans="1:51" s="14" customFormat="1" ht="12">
      <c r="A132" s="14"/>
      <c r="B132" s="243"/>
      <c r="C132" s="244"/>
      <c r="D132" s="228" t="s">
        <v>155</v>
      </c>
      <c r="E132" s="245" t="s">
        <v>19</v>
      </c>
      <c r="F132" s="246" t="s">
        <v>1797</v>
      </c>
      <c r="G132" s="244"/>
      <c r="H132" s="247">
        <v>787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155</v>
      </c>
      <c r="AU132" s="253" t="s">
        <v>81</v>
      </c>
      <c r="AV132" s="14" t="s">
        <v>81</v>
      </c>
      <c r="AW132" s="14" t="s">
        <v>34</v>
      </c>
      <c r="AX132" s="14" t="s">
        <v>72</v>
      </c>
      <c r="AY132" s="253" t="s">
        <v>144</v>
      </c>
    </row>
    <row r="133" spans="1:51" s="15" customFormat="1" ht="12">
      <c r="A133" s="15"/>
      <c r="B133" s="254"/>
      <c r="C133" s="255"/>
      <c r="D133" s="228" t="s">
        <v>155</v>
      </c>
      <c r="E133" s="256" t="s">
        <v>19</v>
      </c>
      <c r="F133" s="257" t="s">
        <v>158</v>
      </c>
      <c r="G133" s="255"/>
      <c r="H133" s="258">
        <v>787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155</v>
      </c>
      <c r="AU133" s="264" t="s">
        <v>81</v>
      </c>
      <c r="AV133" s="15" t="s">
        <v>151</v>
      </c>
      <c r="AW133" s="15" t="s">
        <v>34</v>
      </c>
      <c r="AX133" s="15" t="s">
        <v>79</v>
      </c>
      <c r="AY133" s="264" t="s">
        <v>144</v>
      </c>
    </row>
    <row r="134" spans="1:65" s="2" customFormat="1" ht="14.4" customHeight="1">
      <c r="A134" s="40"/>
      <c r="B134" s="41"/>
      <c r="C134" s="215" t="s">
        <v>197</v>
      </c>
      <c r="D134" s="215" t="s">
        <v>146</v>
      </c>
      <c r="E134" s="216" t="s">
        <v>455</v>
      </c>
      <c r="F134" s="217" t="s">
        <v>456</v>
      </c>
      <c r="G134" s="218" t="s">
        <v>457</v>
      </c>
      <c r="H134" s="219">
        <v>1398.6</v>
      </c>
      <c r="I134" s="220"/>
      <c r="J134" s="221">
        <f>ROUND(I134*H134,2)</f>
        <v>0</v>
      </c>
      <c r="K134" s="217" t="s">
        <v>150</v>
      </c>
      <c r="L134" s="46"/>
      <c r="M134" s="222" t="s">
        <v>19</v>
      </c>
      <c r="N134" s="223" t="s">
        <v>43</v>
      </c>
      <c r="O134" s="86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6" t="s">
        <v>151</v>
      </c>
      <c r="AT134" s="226" t="s">
        <v>146</v>
      </c>
      <c r="AU134" s="226" t="s">
        <v>81</v>
      </c>
      <c r="AY134" s="19" t="s">
        <v>144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9" t="s">
        <v>79</v>
      </c>
      <c r="BK134" s="227">
        <f>ROUND(I134*H134,2)</f>
        <v>0</v>
      </c>
      <c r="BL134" s="19" t="s">
        <v>151</v>
      </c>
      <c r="BM134" s="226" t="s">
        <v>1807</v>
      </c>
    </row>
    <row r="135" spans="1:47" s="2" customFormat="1" ht="12">
      <c r="A135" s="40"/>
      <c r="B135" s="41"/>
      <c r="C135" s="42"/>
      <c r="D135" s="228" t="s">
        <v>153</v>
      </c>
      <c r="E135" s="42"/>
      <c r="F135" s="229" t="s">
        <v>459</v>
      </c>
      <c r="G135" s="42"/>
      <c r="H135" s="42"/>
      <c r="I135" s="230"/>
      <c r="J135" s="42"/>
      <c r="K135" s="42"/>
      <c r="L135" s="46"/>
      <c r="M135" s="231"/>
      <c r="N135" s="232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153</v>
      </c>
      <c r="AU135" s="19" t="s">
        <v>81</v>
      </c>
    </row>
    <row r="136" spans="1:51" s="13" customFormat="1" ht="12">
      <c r="A136" s="13"/>
      <c r="B136" s="233"/>
      <c r="C136" s="234"/>
      <c r="D136" s="228" t="s">
        <v>155</v>
      </c>
      <c r="E136" s="235" t="s">
        <v>19</v>
      </c>
      <c r="F136" s="236" t="s">
        <v>1776</v>
      </c>
      <c r="G136" s="234"/>
      <c r="H136" s="235" t="s">
        <v>19</v>
      </c>
      <c r="I136" s="237"/>
      <c r="J136" s="234"/>
      <c r="K136" s="234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155</v>
      </c>
      <c r="AU136" s="242" t="s">
        <v>81</v>
      </c>
      <c r="AV136" s="13" t="s">
        <v>79</v>
      </c>
      <c r="AW136" s="13" t="s">
        <v>34</v>
      </c>
      <c r="AX136" s="13" t="s">
        <v>72</v>
      </c>
      <c r="AY136" s="242" t="s">
        <v>144</v>
      </c>
    </row>
    <row r="137" spans="1:51" s="13" customFormat="1" ht="12">
      <c r="A137" s="13"/>
      <c r="B137" s="233"/>
      <c r="C137" s="234"/>
      <c r="D137" s="228" t="s">
        <v>155</v>
      </c>
      <c r="E137" s="235" t="s">
        <v>19</v>
      </c>
      <c r="F137" s="236" t="s">
        <v>1808</v>
      </c>
      <c r="G137" s="234"/>
      <c r="H137" s="235" t="s">
        <v>19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155</v>
      </c>
      <c r="AU137" s="242" t="s">
        <v>81</v>
      </c>
      <c r="AV137" s="13" t="s">
        <v>79</v>
      </c>
      <c r="AW137" s="13" t="s">
        <v>34</v>
      </c>
      <c r="AX137" s="13" t="s">
        <v>72</v>
      </c>
      <c r="AY137" s="242" t="s">
        <v>144</v>
      </c>
    </row>
    <row r="138" spans="1:51" s="14" customFormat="1" ht="12">
      <c r="A138" s="14"/>
      <c r="B138" s="243"/>
      <c r="C138" s="244"/>
      <c r="D138" s="228" t="s">
        <v>155</v>
      </c>
      <c r="E138" s="245" t="s">
        <v>19</v>
      </c>
      <c r="F138" s="246" t="s">
        <v>1809</v>
      </c>
      <c r="G138" s="244"/>
      <c r="H138" s="247">
        <v>1398.6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155</v>
      </c>
      <c r="AU138" s="253" t="s">
        <v>81</v>
      </c>
      <c r="AV138" s="14" t="s">
        <v>81</v>
      </c>
      <c r="AW138" s="14" t="s">
        <v>34</v>
      </c>
      <c r="AX138" s="14" t="s">
        <v>72</v>
      </c>
      <c r="AY138" s="253" t="s">
        <v>144</v>
      </c>
    </row>
    <row r="139" spans="1:51" s="15" customFormat="1" ht="12">
      <c r="A139" s="15"/>
      <c r="B139" s="254"/>
      <c r="C139" s="255"/>
      <c r="D139" s="228" t="s">
        <v>155</v>
      </c>
      <c r="E139" s="256" t="s">
        <v>19</v>
      </c>
      <c r="F139" s="257" t="s">
        <v>158</v>
      </c>
      <c r="G139" s="255"/>
      <c r="H139" s="258">
        <v>1398.6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155</v>
      </c>
      <c r="AU139" s="264" t="s">
        <v>81</v>
      </c>
      <c r="AV139" s="15" t="s">
        <v>151</v>
      </c>
      <c r="AW139" s="15" t="s">
        <v>34</v>
      </c>
      <c r="AX139" s="15" t="s">
        <v>79</v>
      </c>
      <c r="AY139" s="264" t="s">
        <v>144</v>
      </c>
    </row>
    <row r="140" spans="1:65" s="2" customFormat="1" ht="14.4" customHeight="1">
      <c r="A140" s="40"/>
      <c r="B140" s="41"/>
      <c r="C140" s="215" t="s">
        <v>206</v>
      </c>
      <c r="D140" s="215" t="s">
        <v>146</v>
      </c>
      <c r="E140" s="216" t="s">
        <v>463</v>
      </c>
      <c r="F140" s="217" t="s">
        <v>464</v>
      </c>
      <c r="G140" s="218" t="s">
        <v>457</v>
      </c>
      <c r="H140" s="219">
        <v>229.68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43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151</v>
      </c>
      <c r="AT140" s="226" t="s">
        <v>146</v>
      </c>
      <c r="AU140" s="226" t="s">
        <v>81</v>
      </c>
      <c r="AY140" s="19" t="s">
        <v>144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79</v>
      </c>
      <c r="BK140" s="227">
        <f>ROUND(I140*H140,2)</f>
        <v>0</v>
      </c>
      <c r="BL140" s="19" t="s">
        <v>151</v>
      </c>
      <c r="BM140" s="226" t="s">
        <v>1810</v>
      </c>
    </row>
    <row r="141" spans="1:47" s="2" customFormat="1" ht="12">
      <c r="A141" s="40"/>
      <c r="B141" s="41"/>
      <c r="C141" s="42"/>
      <c r="D141" s="228" t="s">
        <v>153</v>
      </c>
      <c r="E141" s="42"/>
      <c r="F141" s="229" t="s">
        <v>464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153</v>
      </c>
      <c r="AU141" s="19" t="s">
        <v>81</v>
      </c>
    </row>
    <row r="142" spans="1:47" s="2" customFormat="1" ht="12">
      <c r="A142" s="40"/>
      <c r="B142" s="41"/>
      <c r="C142" s="42"/>
      <c r="D142" s="228" t="s">
        <v>466</v>
      </c>
      <c r="E142" s="42"/>
      <c r="F142" s="276" t="s">
        <v>467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466</v>
      </c>
      <c r="AU142" s="19" t="s">
        <v>81</v>
      </c>
    </row>
    <row r="143" spans="1:51" s="13" customFormat="1" ht="12">
      <c r="A143" s="13"/>
      <c r="B143" s="233"/>
      <c r="C143" s="234"/>
      <c r="D143" s="228" t="s">
        <v>155</v>
      </c>
      <c r="E143" s="235" t="s">
        <v>19</v>
      </c>
      <c r="F143" s="236" t="s">
        <v>1776</v>
      </c>
      <c r="G143" s="234"/>
      <c r="H143" s="235" t="s">
        <v>19</v>
      </c>
      <c r="I143" s="237"/>
      <c r="J143" s="234"/>
      <c r="K143" s="234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155</v>
      </c>
      <c r="AU143" s="242" t="s">
        <v>81</v>
      </c>
      <c r="AV143" s="13" t="s">
        <v>79</v>
      </c>
      <c r="AW143" s="13" t="s">
        <v>34</v>
      </c>
      <c r="AX143" s="13" t="s">
        <v>72</v>
      </c>
      <c r="AY143" s="242" t="s">
        <v>144</v>
      </c>
    </row>
    <row r="144" spans="1:51" s="14" customFormat="1" ht="12">
      <c r="A144" s="14"/>
      <c r="B144" s="243"/>
      <c r="C144" s="244"/>
      <c r="D144" s="228" t="s">
        <v>155</v>
      </c>
      <c r="E144" s="245" t="s">
        <v>19</v>
      </c>
      <c r="F144" s="246" t="s">
        <v>1811</v>
      </c>
      <c r="G144" s="244"/>
      <c r="H144" s="247">
        <v>229.68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155</v>
      </c>
      <c r="AU144" s="253" t="s">
        <v>81</v>
      </c>
      <c r="AV144" s="14" t="s">
        <v>81</v>
      </c>
      <c r="AW144" s="14" t="s">
        <v>34</v>
      </c>
      <c r="AX144" s="14" t="s">
        <v>72</v>
      </c>
      <c r="AY144" s="253" t="s">
        <v>144</v>
      </c>
    </row>
    <row r="145" spans="1:51" s="15" customFormat="1" ht="12">
      <c r="A145" s="15"/>
      <c r="B145" s="254"/>
      <c r="C145" s="255"/>
      <c r="D145" s="228" t="s">
        <v>155</v>
      </c>
      <c r="E145" s="256" t="s">
        <v>19</v>
      </c>
      <c r="F145" s="257" t="s">
        <v>158</v>
      </c>
      <c r="G145" s="255"/>
      <c r="H145" s="258">
        <v>229.68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64" t="s">
        <v>155</v>
      </c>
      <c r="AU145" s="264" t="s">
        <v>81</v>
      </c>
      <c r="AV145" s="15" t="s">
        <v>151</v>
      </c>
      <c r="AW145" s="15" t="s">
        <v>34</v>
      </c>
      <c r="AX145" s="15" t="s">
        <v>79</v>
      </c>
      <c r="AY145" s="264" t="s">
        <v>144</v>
      </c>
    </row>
    <row r="146" spans="1:65" s="2" customFormat="1" ht="14.4" customHeight="1">
      <c r="A146" s="40"/>
      <c r="B146" s="41"/>
      <c r="C146" s="215" t="s">
        <v>215</v>
      </c>
      <c r="D146" s="215" t="s">
        <v>146</v>
      </c>
      <c r="E146" s="216" t="s">
        <v>470</v>
      </c>
      <c r="F146" s="217" t="s">
        <v>471</v>
      </c>
      <c r="G146" s="218" t="s">
        <v>236</v>
      </c>
      <c r="H146" s="219">
        <v>10</v>
      </c>
      <c r="I146" s="220"/>
      <c r="J146" s="221">
        <f>ROUND(I146*H146,2)</f>
        <v>0</v>
      </c>
      <c r="K146" s="217" t="s">
        <v>150</v>
      </c>
      <c r="L146" s="46"/>
      <c r="M146" s="222" t="s">
        <v>19</v>
      </c>
      <c r="N146" s="223" t="s">
        <v>43</v>
      </c>
      <c r="O146" s="86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6" t="s">
        <v>151</v>
      </c>
      <c r="AT146" s="226" t="s">
        <v>146</v>
      </c>
      <c r="AU146" s="226" t="s">
        <v>81</v>
      </c>
      <c r="AY146" s="19" t="s">
        <v>144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9" t="s">
        <v>79</v>
      </c>
      <c r="BK146" s="227">
        <f>ROUND(I146*H146,2)</f>
        <v>0</v>
      </c>
      <c r="BL146" s="19" t="s">
        <v>151</v>
      </c>
      <c r="BM146" s="226" t="s">
        <v>1812</v>
      </c>
    </row>
    <row r="147" spans="1:47" s="2" customFormat="1" ht="12">
      <c r="A147" s="40"/>
      <c r="B147" s="41"/>
      <c r="C147" s="42"/>
      <c r="D147" s="228" t="s">
        <v>153</v>
      </c>
      <c r="E147" s="42"/>
      <c r="F147" s="229" t="s">
        <v>473</v>
      </c>
      <c r="G147" s="42"/>
      <c r="H147" s="42"/>
      <c r="I147" s="230"/>
      <c r="J147" s="42"/>
      <c r="K147" s="42"/>
      <c r="L147" s="46"/>
      <c r="M147" s="231"/>
      <c r="N147" s="232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153</v>
      </c>
      <c r="AU147" s="19" t="s">
        <v>81</v>
      </c>
    </row>
    <row r="148" spans="1:51" s="13" customFormat="1" ht="12">
      <c r="A148" s="13"/>
      <c r="B148" s="233"/>
      <c r="C148" s="234"/>
      <c r="D148" s="228" t="s">
        <v>155</v>
      </c>
      <c r="E148" s="235" t="s">
        <v>19</v>
      </c>
      <c r="F148" s="236" t="s">
        <v>1776</v>
      </c>
      <c r="G148" s="234"/>
      <c r="H148" s="235" t="s">
        <v>19</v>
      </c>
      <c r="I148" s="237"/>
      <c r="J148" s="234"/>
      <c r="K148" s="234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155</v>
      </c>
      <c r="AU148" s="242" t="s">
        <v>81</v>
      </c>
      <c r="AV148" s="13" t="s">
        <v>79</v>
      </c>
      <c r="AW148" s="13" t="s">
        <v>34</v>
      </c>
      <c r="AX148" s="13" t="s">
        <v>72</v>
      </c>
      <c r="AY148" s="242" t="s">
        <v>144</v>
      </c>
    </row>
    <row r="149" spans="1:51" s="13" customFormat="1" ht="12">
      <c r="A149" s="13"/>
      <c r="B149" s="233"/>
      <c r="C149" s="234"/>
      <c r="D149" s="228" t="s">
        <v>155</v>
      </c>
      <c r="E149" s="235" t="s">
        <v>19</v>
      </c>
      <c r="F149" s="236" t="s">
        <v>475</v>
      </c>
      <c r="G149" s="234"/>
      <c r="H149" s="235" t="s">
        <v>19</v>
      </c>
      <c r="I149" s="237"/>
      <c r="J149" s="234"/>
      <c r="K149" s="234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155</v>
      </c>
      <c r="AU149" s="242" t="s">
        <v>81</v>
      </c>
      <c r="AV149" s="13" t="s">
        <v>79</v>
      </c>
      <c r="AW149" s="13" t="s">
        <v>34</v>
      </c>
      <c r="AX149" s="13" t="s">
        <v>72</v>
      </c>
      <c r="AY149" s="242" t="s">
        <v>144</v>
      </c>
    </row>
    <row r="150" spans="1:51" s="14" customFormat="1" ht="12">
      <c r="A150" s="14"/>
      <c r="B150" s="243"/>
      <c r="C150" s="244"/>
      <c r="D150" s="228" t="s">
        <v>155</v>
      </c>
      <c r="E150" s="245" t="s">
        <v>19</v>
      </c>
      <c r="F150" s="246" t="s">
        <v>215</v>
      </c>
      <c r="G150" s="244"/>
      <c r="H150" s="247">
        <v>10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155</v>
      </c>
      <c r="AU150" s="253" t="s">
        <v>81</v>
      </c>
      <c r="AV150" s="14" t="s">
        <v>81</v>
      </c>
      <c r="AW150" s="14" t="s">
        <v>34</v>
      </c>
      <c r="AX150" s="14" t="s">
        <v>72</v>
      </c>
      <c r="AY150" s="253" t="s">
        <v>144</v>
      </c>
    </row>
    <row r="151" spans="1:51" s="15" customFormat="1" ht="12">
      <c r="A151" s="15"/>
      <c r="B151" s="254"/>
      <c r="C151" s="255"/>
      <c r="D151" s="228" t="s">
        <v>155</v>
      </c>
      <c r="E151" s="256" t="s">
        <v>19</v>
      </c>
      <c r="F151" s="257" t="s">
        <v>158</v>
      </c>
      <c r="G151" s="255"/>
      <c r="H151" s="258">
        <v>10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155</v>
      </c>
      <c r="AU151" s="264" t="s">
        <v>81</v>
      </c>
      <c r="AV151" s="15" t="s">
        <v>151</v>
      </c>
      <c r="AW151" s="15" t="s">
        <v>34</v>
      </c>
      <c r="AX151" s="15" t="s">
        <v>79</v>
      </c>
      <c r="AY151" s="264" t="s">
        <v>144</v>
      </c>
    </row>
    <row r="152" spans="1:65" s="2" customFormat="1" ht="14.4" customHeight="1">
      <c r="A152" s="40"/>
      <c r="B152" s="41"/>
      <c r="C152" s="215" t="s">
        <v>223</v>
      </c>
      <c r="D152" s="215" t="s">
        <v>146</v>
      </c>
      <c r="E152" s="216" t="s">
        <v>1813</v>
      </c>
      <c r="F152" s="217" t="s">
        <v>1814</v>
      </c>
      <c r="G152" s="218" t="s">
        <v>149</v>
      </c>
      <c r="H152" s="219">
        <v>1276</v>
      </c>
      <c r="I152" s="220"/>
      <c r="J152" s="221">
        <f>ROUND(I152*H152,2)</f>
        <v>0</v>
      </c>
      <c r="K152" s="217" t="s">
        <v>150</v>
      </c>
      <c r="L152" s="46"/>
      <c r="M152" s="222" t="s">
        <v>19</v>
      </c>
      <c r="N152" s="223" t="s">
        <v>43</v>
      </c>
      <c r="O152" s="86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6" t="s">
        <v>151</v>
      </c>
      <c r="AT152" s="226" t="s">
        <v>146</v>
      </c>
      <c r="AU152" s="226" t="s">
        <v>81</v>
      </c>
      <c r="AY152" s="19" t="s">
        <v>144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9" t="s">
        <v>79</v>
      </c>
      <c r="BK152" s="227">
        <f>ROUND(I152*H152,2)</f>
        <v>0</v>
      </c>
      <c r="BL152" s="19" t="s">
        <v>151</v>
      </c>
      <c r="BM152" s="226" t="s">
        <v>1815</v>
      </c>
    </row>
    <row r="153" spans="1:47" s="2" customFormat="1" ht="12">
      <c r="A153" s="40"/>
      <c r="B153" s="41"/>
      <c r="C153" s="42"/>
      <c r="D153" s="228" t="s">
        <v>153</v>
      </c>
      <c r="E153" s="42"/>
      <c r="F153" s="229" t="s">
        <v>1816</v>
      </c>
      <c r="G153" s="42"/>
      <c r="H153" s="42"/>
      <c r="I153" s="230"/>
      <c r="J153" s="42"/>
      <c r="K153" s="42"/>
      <c r="L153" s="46"/>
      <c r="M153" s="231"/>
      <c r="N153" s="232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153</v>
      </c>
      <c r="AU153" s="19" t="s">
        <v>81</v>
      </c>
    </row>
    <row r="154" spans="1:51" s="13" customFormat="1" ht="12">
      <c r="A154" s="13"/>
      <c r="B154" s="233"/>
      <c r="C154" s="234"/>
      <c r="D154" s="228" t="s">
        <v>155</v>
      </c>
      <c r="E154" s="235" t="s">
        <v>19</v>
      </c>
      <c r="F154" s="236" t="s">
        <v>1776</v>
      </c>
      <c r="G154" s="234"/>
      <c r="H154" s="235" t="s">
        <v>19</v>
      </c>
      <c r="I154" s="237"/>
      <c r="J154" s="234"/>
      <c r="K154" s="234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155</v>
      </c>
      <c r="AU154" s="242" t="s">
        <v>81</v>
      </c>
      <c r="AV154" s="13" t="s">
        <v>79</v>
      </c>
      <c r="AW154" s="13" t="s">
        <v>34</v>
      </c>
      <c r="AX154" s="13" t="s">
        <v>72</v>
      </c>
      <c r="AY154" s="242" t="s">
        <v>144</v>
      </c>
    </row>
    <row r="155" spans="1:51" s="13" customFormat="1" ht="12">
      <c r="A155" s="13"/>
      <c r="B155" s="233"/>
      <c r="C155" s="234"/>
      <c r="D155" s="228" t="s">
        <v>155</v>
      </c>
      <c r="E155" s="235" t="s">
        <v>19</v>
      </c>
      <c r="F155" s="236" t="s">
        <v>1817</v>
      </c>
      <c r="G155" s="234"/>
      <c r="H155" s="235" t="s">
        <v>19</v>
      </c>
      <c r="I155" s="237"/>
      <c r="J155" s="234"/>
      <c r="K155" s="234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155</v>
      </c>
      <c r="AU155" s="242" t="s">
        <v>81</v>
      </c>
      <c r="AV155" s="13" t="s">
        <v>79</v>
      </c>
      <c r="AW155" s="13" t="s">
        <v>34</v>
      </c>
      <c r="AX155" s="13" t="s">
        <v>72</v>
      </c>
      <c r="AY155" s="242" t="s">
        <v>144</v>
      </c>
    </row>
    <row r="156" spans="1:51" s="14" customFormat="1" ht="12">
      <c r="A156" s="14"/>
      <c r="B156" s="243"/>
      <c r="C156" s="244"/>
      <c r="D156" s="228" t="s">
        <v>155</v>
      </c>
      <c r="E156" s="245" t="s">
        <v>19</v>
      </c>
      <c r="F156" s="246" t="s">
        <v>1818</v>
      </c>
      <c r="G156" s="244"/>
      <c r="H156" s="247">
        <v>1276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155</v>
      </c>
      <c r="AU156" s="253" t="s">
        <v>81</v>
      </c>
      <c r="AV156" s="14" t="s">
        <v>81</v>
      </c>
      <c r="AW156" s="14" t="s">
        <v>34</v>
      </c>
      <c r="AX156" s="14" t="s">
        <v>72</v>
      </c>
      <c r="AY156" s="253" t="s">
        <v>144</v>
      </c>
    </row>
    <row r="157" spans="1:51" s="15" customFormat="1" ht="12">
      <c r="A157" s="15"/>
      <c r="B157" s="254"/>
      <c r="C157" s="255"/>
      <c r="D157" s="228" t="s">
        <v>155</v>
      </c>
      <c r="E157" s="256" t="s">
        <v>19</v>
      </c>
      <c r="F157" s="257" t="s">
        <v>158</v>
      </c>
      <c r="G157" s="255"/>
      <c r="H157" s="258">
        <v>1276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4" t="s">
        <v>155</v>
      </c>
      <c r="AU157" s="264" t="s">
        <v>81</v>
      </c>
      <c r="AV157" s="15" t="s">
        <v>151</v>
      </c>
      <c r="AW157" s="15" t="s">
        <v>34</v>
      </c>
      <c r="AX157" s="15" t="s">
        <v>79</v>
      </c>
      <c r="AY157" s="264" t="s">
        <v>144</v>
      </c>
    </row>
    <row r="158" spans="1:65" s="2" customFormat="1" ht="14.4" customHeight="1">
      <c r="A158" s="40"/>
      <c r="B158" s="41"/>
      <c r="C158" s="277" t="s">
        <v>233</v>
      </c>
      <c r="D158" s="277" t="s">
        <v>492</v>
      </c>
      <c r="E158" s="278" t="s">
        <v>539</v>
      </c>
      <c r="F158" s="279" t="s">
        <v>540</v>
      </c>
      <c r="G158" s="280" t="s">
        <v>521</v>
      </c>
      <c r="H158" s="281">
        <v>39.428</v>
      </c>
      <c r="I158" s="282"/>
      <c r="J158" s="283">
        <f>ROUND(I158*H158,2)</f>
        <v>0</v>
      </c>
      <c r="K158" s="279" t="s">
        <v>150</v>
      </c>
      <c r="L158" s="284"/>
      <c r="M158" s="285" t="s">
        <v>19</v>
      </c>
      <c r="N158" s="286" t="s">
        <v>43</v>
      </c>
      <c r="O158" s="86"/>
      <c r="P158" s="224">
        <f>O158*H158</f>
        <v>0</v>
      </c>
      <c r="Q158" s="224">
        <v>0.001</v>
      </c>
      <c r="R158" s="224">
        <f>Q158*H158</f>
        <v>0.039428</v>
      </c>
      <c r="S158" s="224">
        <v>0</v>
      </c>
      <c r="T158" s="225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6" t="s">
        <v>197</v>
      </c>
      <c r="AT158" s="226" t="s">
        <v>492</v>
      </c>
      <c r="AU158" s="226" t="s">
        <v>81</v>
      </c>
      <c r="AY158" s="19" t="s">
        <v>144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9" t="s">
        <v>79</v>
      </c>
      <c r="BK158" s="227">
        <f>ROUND(I158*H158,2)</f>
        <v>0</v>
      </c>
      <c r="BL158" s="19" t="s">
        <v>151</v>
      </c>
      <c r="BM158" s="226" t="s">
        <v>1819</v>
      </c>
    </row>
    <row r="159" spans="1:47" s="2" customFormat="1" ht="12">
      <c r="A159" s="40"/>
      <c r="B159" s="41"/>
      <c r="C159" s="42"/>
      <c r="D159" s="228" t="s">
        <v>153</v>
      </c>
      <c r="E159" s="42"/>
      <c r="F159" s="229" t="s">
        <v>540</v>
      </c>
      <c r="G159" s="42"/>
      <c r="H159" s="42"/>
      <c r="I159" s="230"/>
      <c r="J159" s="42"/>
      <c r="K159" s="42"/>
      <c r="L159" s="46"/>
      <c r="M159" s="231"/>
      <c r="N159" s="232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153</v>
      </c>
      <c r="AU159" s="19" t="s">
        <v>81</v>
      </c>
    </row>
    <row r="160" spans="1:51" s="13" customFormat="1" ht="12">
      <c r="A160" s="13"/>
      <c r="B160" s="233"/>
      <c r="C160" s="234"/>
      <c r="D160" s="228" t="s">
        <v>155</v>
      </c>
      <c r="E160" s="235" t="s">
        <v>19</v>
      </c>
      <c r="F160" s="236" t="s">
        <v>1820</v>
      </c>
      <c r="G160" s="234"/>
      <c r="H160" s="235" t="s">
        <v>19</v>
      </c>
      <c r="I160" s="237"/>
      <c r="J160" s="234"/>
      <c r="K160" s="234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155</v>
      </c>
      <c r="AU160" s="242" t="s">
        <v>81</v>
      </c>
      <c r="AV160" s="13" t="s">
        <v>79</v>
      </c>
      <c r="AW160" s="13" t="s">
        <v>34</v>
      </c>
      <c r="AX160" s="13" t="s">
        <v>72</v>
      </c>
      <c r="AY160" s="242" t="s">
        <v>144</v>
      </c>
    </row>
    <row r="161" spans="1:51" s="14" customFormat="1" ht="12">
      <c r="A161" s="14"/>
      <c r="B161" s="243"/>
      <c r="C161" s="244"/>
      <c r="D161" s="228" t="s">
        <v>155</v>
      </c>
      <c r="E161" s="245" t="s">
        <v>19</v>
      </c>
      <c r="F161" s="246" t="s">
        <v>1821</v>
      </c>
      <c r="G161" s="244"/>
      <c r="H161" s="247">
        <v>39.428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155</v>
      </c>
      <c r="AU161" s="253" t="s">
        <v>81</v>
      </c>
      <c r="AV161" s="14" t="s">
        <v>81</v>
      </c>
      <c r="AW161" s="14" t="s">
        <v>34</v>
      </c>
      <c r="AX161" s="14" t="s">
        <v>72</v>
      </c>
      <c r="AY161" s="253" t="s">
        <v>144</v>
      </c>
    </row>
    <row r="162" spans="1:51" s="15" customFormat="1" ht="12">
      <c r="A162" s="15"/>
      <c r="B162" s="254"/>
      <c r="C162" s="255"/>
      <c r="D162" s="228" t="s">
        <v>155</v>
      </c>
      <c r="E162" s="256" t="s">
        <v>19</v>
      </c>
      <c r="F162" s="257" t="s">
        <v>158</v>
      </c>
      <c r="G162" s="255"/>
      <c r="H162" s="258">
        <v>39.428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155</v>
      </c>
      <c r="AU162" s="264" t="s">
        <v>81</v>
      </c>
      <c r="AV162" s="15" t="s">
        <v>151</v>
      </c>
      <c r="AW162" s="15" t="s">
        <v>34</v>
      </c>
      <c r="AX162" s="15" t="s">
        <v>79</v>
      </c>
      <c r="AY162" s="264" t="s">
        <v>144</v>
      </c>
    </row>
    <row r="163" spans="1:65" s="2" customFormat="1" ht="14.4" customHeight="1">
      <c r="A163" s="40"/>
      <c r="B163" s="41"/>
      <c r="C163" s="215" t="s">
        <v>242</v>
      </c>
      <c r="D163" s="215" t="s">
        <v>146</v>
      </c>
      <c r="E163" s="216" t="s">
        <v>545</v>
      </c>
      <c r="F163" s="217" t="s">
        <v>546</v>
      </c>
      <c r="G163" s="218" t="s">
        <v>149</v>
      </c>
      <c r="H163" s="219">
        <v>95</v>
      </c>
      <c r="I163" s="220"/>
      <c r="J163" s="221">
        <f>ROUND(I163*H163,2)</f>
        <v>0</v>
      </c>
      <c r="K163" s="217" t="s">
        <v>150</v>
      </c>
      <c r="L163" s="46"/>
      <c r="M163" s="222" t="s">
        <v>19</v>
      </c>
      <c r="N163" s="223" t="s">
        <v>43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151</v>
      </c>
      <c r="AT163" s="226" t="s">
        <v>146</v>
      </c>
      <c r="AU163" s="226" t="s">
        <v>81</v>
      </c>
      <c r="AY163" s="19" t="s">
        <v>144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79</v>
      </c>
      <c r="BK163" s="227">
        <f>ROUND(I163*H163,2)</f>
        <v>0</v>
      </c>
      <c r="BL163" s="19" t="s">
        <v>151</v>
      </c>
      <c r="BM163" s="226" t="s">
        <v>1822</v>
      </c>
    </row>
    <row r="164" spans="1:47" s="2" customFormat="1" ht="12">
      <c r="A164" s="40"/>
      <c r="B164" s="41"/>
      <c r="C164" s="42"/>
      <c r="D164" s="228" t="s">
        <v>153</v>
      </c>
      <c r="E164" s="42"/>
      <c r="F164" s="229" t="s">
        <v>548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153</v>
      </c>
      <c r="AU164" s="19" t="s">
        <v>81</v>
      </c>
    </row>
    <row r="165" spans="1:51" s="13" customFormat="1" ht="12">
      <c r="A165" s="13"/>
      <c r="B165" s="233"/>
      <c r="C165" s="234"/>
      <c r="D165" s="228" t="s">
        <v>155</v>
      </c>
      <c r="E165" s="235" t="s">
        <v>19</v>
      </c>
      <c r="F165" s="236" t="s">
        <v>1776</v>
      </c>
      <c r="G165" s="234"/>
      <c r="H165" s="235" t="s">
        <v>19</v>
      </c>
      <c r="I165" s="237"/>
      <c r="J165" s="234"/>
      <c r="K165" s="234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155</v>
      </c>
      <c r="AU165" s="242" t="s">
        <v>81</v>
      </c>
      <c r="AV165" s="13" t="s">
        <v>79</v>
      </c>
      <c r="AW165" s="13" t="s">
        <v>34</v>
      </c>
      <c r="AX165" s="13" t="s">
        <v>72</v>
      </c>
      <c r="AY165" s="242" t="s">
        <v>144</v>
      </c>
    </row>
    <row r="166" spans="1:51" s="13" customFormat="1" ht="12">
      <c r="A166" s="13"/>
      <c r="B166" s="233"/>
      <c r="C166" s="234"/>
      <c r="D166" s="228" t="s">
        <v>155</v>
      </c>
      <c r="E166" s="235" t="s">
        <v>19</v>
      </c>
      <c r="F166" s="236" t="s">
        <v>1823</v>
      </c>
      <c r="G166" s="234"/>
      <c r="H166" s="235" t="s">
        <v>19</v>
      </c>
      <c r="I166" s="237"/>
      <c r="J166" s="234"/>
      <c r="K166" s="234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155</v>
      </c>
      <c r="AU166" s="242" t="s">
        <v>81</v>
      </c>
      <c r="AV166" s="13" t="s">
        <v>79</v>
      </c>
      <c r="AW166" s="13" t="s">
        <v>34</v>
      </c>
      <c r="AX166" s="13" t="s">
        <v>72</v>
      </c>
      <c r="AY166" s="242" t="s">
        <v>144</v>
      </c>
    </row>
    <row r="167" spans="1:51" s="14" customFormat="1" ht="12">
      <c r="A167" s="14"/>
      <c r="B167" s="243"/>
      <c r="C167" s="244"/>
      <c r="D167" s="228" t="s">
        <v>155</v>
      </c>
      <c r="E167" s="245" t="s">
        <v>19</v>
      </c>
      <c r="F167" s="246" t="s">
        <v>1824</v>
      </c>
      <c r="G167" s="244"/>
      <c r="H167" s="247">
        <v>95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155</v>
      </c>
      <c r="AU167" s="253" t="s">
        <v>81</v>
      </c>
      <c r="AV167" s="14" t="s">
        <v>81</v>
      </c>
      <c r="AW167" s="14" t="s">
        <v>34</v>
      </c>
      <c r="AX167" s="14" t="s">
        <v>72</v>
      </c>
      <c r="AY167" s="253" t="s">
        <v>144</v>
      </c>
    </row>
    <row r="168" spans="1:51" s="15" customFormat="1" ht="12">
      <c r="A168" s="15"/>
      <c r="B168" s="254"/>
      <c r="C168" s="255"/>
      <c r="D168" s="228" t="s">
        <v>155</v>
      </c>
      <c r="E168" s="256" t="s">
        <v>19</v>
      </c>
      <c r="F168" s="257" t="s">
        <v>158</v>
      </c>
      <c r="G168" s="255"/>
      <c r="H168" s="258">
        <v>95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155</v>
      </c>
      <c r="AU168" s="264" t="s">
        <v>81</v>
      </c>
      <c r="AV168" s="15" t="s">
        <v>151</v>
      </c>
      <c r="AW168" s="15" t="s">
        <v>34</v>
      </c>
      <c r="AX168" s="15" t="s">
        <v>79</v>
      </c>
      <c r="AY168" s="264" t="s">
        <v>144</v>
      </c>
    </row>
    <row r="169" spans="1:65" s="2" customFormat="1" ht="14.4" customHeight="1">
      <c r="A169" s="40"/>
      <c r="B169" s="41"/>
      <c r="C169" s="215" t="s">
        <v>269</v>
      </c>
      <c r="D169" s="215" t="s">
        <v>146</v>
      </c>
      <c r="E169" s="216" t="s">
        <v>560</v>
      </c>
      <c r="F169" s="217" t="s">
        <v>561</v>
      </c>
      <c r="G169" s="218" t="s">
        <v>149</v>
      </c>
      <c r="H169" s="219">
        <v>1181</v>
      </c>
      <c r="I169" s="220"/>
      <c r="J169" s="221">
        <f>ROUND(I169*H169,2)</f>
        <v>0</v>
      </c>
      <c r="K169" s="217" t="s">
        <v>150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151</v>
      </c>
      <c r="AT169" s="226" t="s">
        <v>146</v>
      </c>
      <c r="AU169" s="226" t="s">
        <v>81</v>
      </c>
      <c r="AY169" s="19" t="s">
        <v>144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79</v>
      </c>
      <c r="BK169" s="227">
        <f>ROUND(I169*H169,2)</f>
        <v>0</v>
      </c>
      <c r="BL169" s="19" t="s">
        <v>151</v>
      </c>
      <c r="BM169" s="226" t="s">
        <v>1825</v>
      </c>
    </row>
    <row r="170" spans="1:47" s="2" customFormat="1" ht="12">
      <c r="A170" s="40"/>
      <c r="B170" s="41"/>
      <c r="C170" s="42"/>
      <c r="D170" s="228" t="s">
        <v>153</v>
      </c>
      <c r="E170" s="42"/>
      <c r="F170" s="229" t="s">
        <v>563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153</v>
      </c>
      <c r="AU170" s="19" t="s">
        <v>81</v>
      </c>
    </row>
    <row r="171" spans="1:51" s="13" customFormat="1" ht="12">
      <c r="A171" s="13"/>
      <c r="B171" s="233"/>
      <c r="C171" s="234"/>
      <c r="D171" s="228" t="s">
        <v>155</v>
      </c>
      <c r="E171" s="235" t="s">
        <v>19</v>
      </c>
      <c r="F171" s="236" t="s">
        <v>1776</v>
      </c>
      <c r="G171" s="234"/>
      <c r="H171" s="235" t="s">
        <v>19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155</v>
      </c>
      <c r="AU171" s="242" t="s">
        <v>81</v>
      </c>
      <c r="AV171" s="13" t="s">
        <v>79</v>
      </c>
      <c r="AW171" s="13" t="s">
        <v>34</v>
      </c>
      <c r="AX171" s="13" t="s">
        <v>72</v>
      </c>
      <c r="AY171" s="242" t="s">
        <v>144</v>
      </c>
    </row>
    <row r="172" spans="1:51" s="13" customFormat="1" ht="12">
      <c r="A172" s="13"/>
      <c r="B172" s="233"/>
      <c r="C172" s="234"/>
      <c r="D172" s="228" t="s">
        <v>155</v>
      </c>
      <c r="E172" s="235" t="s">
        <v>19</v>
      </c>
      <c r="F172" s="236" t="s">
        <v>1826</v>
      </c>
      <c r="G172" s="234"/>
      <c r="H172" s="235" t="s">
        <v>19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155</v>
      </c>
      <c r="AU172" s="242" t="s">
        <v>81</v>
      </c>
      <c r="AV172" s="13" t="s">
        <v>79</v>
      </c>
      <c r="AW172" s="13" t="s">
        <v>34</v>
      </c>
      <c r="AX172" s="13" t="s">
        <v>72</v>
      </c>
      <c r="AY172" s="242" t="s">
        <v>144</v>
      </c>
    </row>
    <row r="173" spans="1:51" s="14" customFormat="1" ht="12">
      <c r="A173" s="14"/>
      <c r="B173" s="243"/>
      <c r="C173" s="244"/>
      <c r="D173" s="228" t="s">
        <v>155</v>
      </c>
      <c r="E173" s="245" t="s">
        <v>19</v>
      </c>
      <c r="F173" s="246" t="s">
        <v>1827</v>
      </c>
      <c r="G173" s="244"/>
      <c r="H173" s="247">
        <v>1181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155</v>
      </c>
      <c r="AU173" s="253" t="s">
        <v>81</v>
      </c>
      <c r="AV173" s="14" t="s">
        <v>81</v>
      </c>
      <c r="AW173" s="14" t="s">
        <v>34</v>
      </c>
      <c r="AX173" s="14" t="s">
        <v>72</v>
      </c>
      <c r="AY173" s="253" t="s">
        <v>144</v>
      </c>
    </row>
    <row r="174" spans="1:51" s="15" customFormat="1" ht="12">
      <c r="A174" s="15"/>
      <c r="B174" s="254"/>
      <c r="C174" s="255"/>
      <c r="D174" s="228" t="s">
        <v>155</v>
      </c>
      <c r="E174" s="256" t="s">
        <v>19</v>
      </c>
      <c r="F174" s="257" t="s">
        <v>158</v>
      </c>
      <c r="G174" s="255"/>
      <c r="H174" s="258">
        <v>1181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4" t="s">
        <v>155</v>
      </c>
      <c r="AU174" s="264" t="s">
        <v>81</v>
      </c>
      <c r="AV174" s="15" t="s">
        <v>151</v>
      </c>
      <c r="AW174" s="15" t="s">
        <v>34</v>
      </c>
      <c r="AX174" s="15" t="s">
        <v>79</v>
      </c>
      <c r="AY174" s="264" t="s">
        <v>144</v>
      </c>
    </row>
    <row r="175" spans="1:65" s="2" customFormat="1" ht="14.4" customHeight="1">
      <c r="A175" s="40"/>
      <c r="B175" s="41"/>
      <c r="C175" s="215" t="s">
        <v>8</v>
      </c>
      <c r="D175" s="215" t="s">
        <v>146</v>
      </c>
      <c r="E175" s="216" t="s">
        <v>579</v>
      </c>
      <c r="F175" s="217" t="s">
        <v>580</v>
      </c>
      <c r="G175" s="218" t="s">
        <v>149</v>
      </c>
      <c r="H175" s="219">
        <v>1276</v>
      </c>
      <c r="I175" s="220"/>
      <c r="J175" s="221">
        <f>ROUND(I175*H175,2)</f>
        <v>0</v>
      </c>
      <c r="K175" s="217" t="s">
        <v>150</v>
      </c>
      <c r="L175" s="46"/>
      <c r="M175" s="222" t="s">
        <v>19</v>
      </c>
      <c r="N175" s="223" t="s">
        <v>43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151</v>
      </c>
      <c r="AT175" s="226" t="s">
        <v>146</v>
      </c>
      <c r="AU175" s="226" t="s">
        <v>81</v>
      </c>
      <c r="AY175" s="19" t="s">
        <v>144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79</v>
      </c>
      <c r="BK175" s="227">
        <f>ROUND(I175*H175,2)</f>
        <v>0</v>
      </c>
      <c r="BL175" s="19" t="s">
        <v>151</v>
      </c>
      <c r="BM175" s="226" t="s">
        <v>1828</v>
      </c>
    </row>
    <row r="176" spans="1:47" s="2" customFormat="1" ht="12">
      <c r="A176" s="40"/>
      <c r="B176" s="41"/>
      <c r="C176" s="42"/>
      <c r="D176" s="228" t="s">
        <v>153</v>
      </c>
      <c r="E176" s="42"/>
      <c r="F176" s="229" t="s">
        <v>582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153</v>
      </c>
      <c r="AU176" s="19" t="s">
        <v>81</v>
      </c>
    </row>
    <row r="177" spans="1:51" s="13" customFormat="1" ht="12">
      <c r="A177" s="13"/>
      <c r="B177" s="233"/>
      <c r="C177" s="234"/>
      <c r="D177" s="228" t="s">
        <v>155</v>
      </c>
      <c r="E177" s="235" t="s">
        <v>19</v>
      </c>
      <c r="F177" s="236" t="s">
        <v>1776</v>
      </c>
      <c r="G177" s="234"/>
      <c r="H177" s="235" t="s">
        <v>19</v>
      </c>
      <c r="I177" s="237"/>
      <c r="J177" s="234"/>
      <c r="K177" s="234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155</v>
      </c>
      <c r="AU177" s="242" t="s">
        <v>81</v>
      </c>
      <c r="AV177" s="13" t="s">
        <v>79</v>
      </c>
      <c r="AW177" s="13" t="s">
        <v>34</v>
      </c>
      <c r="AX177" s="13" t="s">
        <v>72</v>
      </c>
      <c r="AY177" s="242" t="s">
        <v>144</v>
      </c>
    </row>
    <row r="178" spans="1:51" s="13" customFormat="1" ht="12">
      <c r="A178" s="13"/>
      <c r="B178" s="233"/>
      <c r="C178" s="234"/>
      <c r="D178" s="228" t="s">
        <v>155</v>
      </c>
      <c r="E178" s="235" t="s">
        <v>19</v>
      </c>
      <c r="F178" s="236" t="s">
        <v>1829</v>
      </c>
      <c r="G178" s="234"/>
      <c r="H178" s="235" t="s">
        <v>19</v>
      </c>
      <c r="I178" s="237"/>
      <c r="J178" s="234"/>
      <c r="K178" s="234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155</v>
      </c>
      <c r="AU178" s="242" t="s">
        <v>81</v>
      </c>
      <c r="AV178" s="13" t="s">
        <v>79</v>
      </c>
      <c r="AW178" s="13" t="s">
        <v>34</v>
      </c>
      <c r="AX178" s="13" t="s">
        <v>72</v>
      </c>
      <c r="AY178" s="242" t="s">
        <v>144</v>
      </c>
    </row>
    <row r="179" spans="1:51" s="14" customFormat="1" ht="12">
      <c r="A179" s="14"/>
      <c r="B179" s="243"/>
      <c r="C179" s="244"/>
      <c r="D179" s="228" t="s">
        <v>155</v>
      </c>
      <c r="E179" s="245" t="s">
        <v>19</v>
      </c>
      <c r="F179" s="246" t="s">
        <v>1818</v>
      </c>
      <c r="G179" s="244"/>
      <c r="H179" s="247">
        <v>1276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155</v>
      </c>
      <c r="AU179" s="253" t="s">
        <v>81</v>
      </c>
      <c r="AV179" s="14" t="s">
        <v>81</v>
      </c>
      <c r="AW179" s="14" t="s">
        <v>34</v>
      </c>
      <c r="AX179" s="14" t="s">
        <v>72</v>
      </c>
      <c r="AY179" s="253" t="s">
        <v>144</v>
      </c>
    </row>
    <row r="180" spans="1:51" s="15" customFormat="1" ht="12">
      <c r="A180" s="15"/>
      <c r="B180" s="254"/>
      <c r="C180" s="255"/>
      <c r="D180" s="228" t="s">
        <v>155</v>
      </c>
      <c r="E180" s="256" t="s">
        <v>19</v>
      </c>
      <c r="F180" s="257" t="s">
        <v>158</v>
      </c>
      <c r="G180" s="255"/>
      <c r="H180" s="258">
        <v>1276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4" t="s">
        <v>155</v>
      </c>
      <c r="AU180" s="264" t="s">
        <v>81</v>
      </c>
      <c r="AV180" s="15" t="s">
        <v>151</v>
      </c>
      <c r="AW180" s="15" t="s">
        <v>34</v>
      </c>
      <c r="AX180" s="15" t="s">
        <v>79</v>
      </c>
      <c r="AY180" s="264" t="s">
        <v>144</v>
      </c>
    </row>
    <row r="181" spans="1:63" s="12" customFormat="1" ht="22.8" customHeight="1">
      <c r="A181" s="12"/>
      <c r="B181" s="199"/>
      <c r="C181" s="200"/>
      <c r="D181" s="201" t="s">
        <v>71</v>
      </c>
      <c r="E181" s="213" t="s">
        <v>151</v>
      </c>
      <c r="F181" s="213" t="s">
        <v>810</v>
      </c>
      <c r="G181" s="200"/>
      <c r="H181" s="200"/>
      <c r="I181" s="203"/>
      <c r="J181" s="214">
        <f>BK181</f>
        <v>0</v>
      </c>
      <c r="K181" s="200"/>
      <c r="L181" s="205"/>
      <c r="M181" s="206"/>
      <c r="N181" s="207"/>
      <c r="O181" s="207"/>
      <c r="P181" s="208">
        <f>SUM(P182:P235)</f>
        <v>0</v>
      </c>
      <c r="Q181" s="207"/>
      <c r="R181" s="208">
        <f>SUM(R182:R235)</f>
        <v>154.458225</v>
      </c>
      <c r="S181" s="207"/>
      <c r="T181" s="209">
        <f>SUM(T182:T235)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0" t="s">
        <v>79</v>
      </c>
      <c r="AT181" s="211" t="s">
        <v>71</v>
      </c>
      <c r="AU181" s="211" t="s">
        <v>79</v>
      </c>
      <c r="AY181" s="210" t="s">
        <v>144</v>
      </c>
      <c r="BK181" s="212">
        <f>SUM(BK182:BK235)</f>
        <v>0</v>
      </c>
    </row>
    <row r="182" spans="1:65" s="2" customFormat="1" ht="14.4" customHeight="1">
      <c r="A182" s="40"/>
      <c r="B182" s="41"/>
      <c r="C182" s="215" t="s">
        <v>282</v>
      </c>
      <c r="D182" s="215" t="s">
        <v>146</v>
      </c>
      <c r="E182" s="216" t="s">
        <v>826</v>
      </c>
      <c r="F182" s="217" t="s">
        <v>827</v>
      </c>
      <c r="G182" s="218" t="s">
        <v>236</v>
      </c>
      <c r="H182" s="219">
        <v>5</v>
      </c>
      <c r="I182" s="220"/>
      <c r="J182" s="221">
        <f>ROUND(I182*H182,2)</f>
        <v>0</v>
      </c>
      <c r="K182" s="217" t="s">
        <v>150</v>
      </c>
      <c r="L182" s="46"/>
      <c r="M182" s="222" t="s">
        <v>19</v>
      </c>
      <c r="N182" s="223" t="s">
        <v>43</v>
      </c>
      <c r="O182" s="86"/>
      <c r="P182" s="224">
        <f>O182*H182</f>
        <v>0</v>
      </c>
      <c r="Q182" s="224">
        <v>2.83331</v>
      </c>
      <c r="R182" s="224">
        <f>Q182*H182</f>
        <v>14.16655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151</v>
      </c>
      <c r="AT182" s="226" t="s">
        <v>146</v>
      </c>
      <c r="AU182" s="226" t="s">
        <v>81</v>
      </c>
      <c r="AY182" s="19" t="s">
        <v>144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79</v>
      </c>
      <c r="BK182" s="227">
        <f>ROUND(I182*H182,2)</f>
        <v>0</v>
      </c>
      <c r="BL182" s="19" t="s">
        <v>151</v>
      </c>
      <c r="BM182" s="226" t="s">
        <v>1830</v>
      </c>
    </row>
    <row r="183" spans="1:47" s="2" customFormat="1" ht="12">
      <c r="A183" s="40"/>
      <c r="B183" s="41"/>
      <c r="C183" s="42"/>
      <c r="D183" s="228" t="s">
        <v>153</v>
      </c>
      <c r="E183" s="42"/>
      <c r="F183" s="229" t="s">
        <v>829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153</v>
      </c>
      <c r="AU183" s="19" t="s">
        <v>81</v>
      </c>
    </row>
    <row r="184" spans="1:51" s="13" customFormat="1" ht="12">
      <c r="A184" s="13"/>
      <c r="B184" s="233"/>
      <c r="C184" s="234"/>
      <c r="D184" s="228" t="s">
        <v>155</v>
      </c>
      <c r="E184" s="235" t="s">
        <v>19</v>
      </c>
      <c r="F184" s="236" t="s">
        <v>1831</v>
      </c>
      <c r="G184" s="234"/>
      <c r="H184" s="235" t="s">
        <v>19</v>
      </c>
      <c r="I184" s="237"/>
      <c r="J184" s="234"/>
      <c r="K184" s="234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155</v>
      </c>
      <c r="AU184" s="242" t="s">
        <v>81</v>
      </c>
      <c r="AV184" s="13" t="s">
        <v>79</v>
      </c>
      <c r="AW184" s="13" t="s">
        <v>34</v>
      </c>
      <c r="AX184" s="13" t="s">
        <v>72</v>
      </c>
      <c r="AY184" s="242" t="s">
        <v>144</v>
      </c>
    </row>
    <row r="185" spans="1:51" s="13" customFormat="1" ht="12">
      <c r="A185" s="13"/>
      <c r="B185" s="233"/>
      <c r="C185" s="234"/>
      <c r="D185" s="228" t="s">
        <v>155</v>
      </c>
      <c r="E185" s="235" t="s">
        <v>19</v>
      </c>
      <c r="F185" s="236" t="s">
        <v>1832</v>
      </c>
      <c r="G185" s="234"/>
      <c r="H185" s="235" t="s">
        <v>19</v>
      </c>
      <c r="I185" s="237"/>
      <c r="J185" s="234"/>
      <c r="K185" s="234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155</v>
      </c>
      <c r="AU185" s="242" t="s">
        <v>81</v>
      </c>
      <c r="AV185" s="13" t="s">
        <v>79</v>
      </c>
      <c r="AW185" s="13" t="s">
        <v>34</v>
      </c>
      <c r="AX185" s="13" t="s">
        <v>72</v>
      </c>
      <c r="AY185" s="242" t="s">
        <v>144</v>
      </c>
    </row>
    <row r="186" spans="1:51" s="14" customFormat="1" ht="12">
      <c r="A186" s="14"/>
      <c r="B186" s="243"/>
      <c r="C186" s="244"/>
      <c r="D186" s="228" t="s">
        <v>155</v>
      </c>
      <c r="E186" s="245" t="s">
        <v>19</v>
      </c>
      <c r="F186" s="246" t="s">
        <v>175</v>
      </c>
      <c r="G186" s="244"/>
      <c r="H186" s="247">
        <v>5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155</v>
      </c>
      <c r="AU186" s="253" t="s">
        <v>81</v>
      </c>
      <c r="AV186" s="14" t="s">
        <v>81</v>
      </c>
      <c r="AW186" s="14" t="s">
        <v>34</v>
      </c>
      <c r="AX186" s="14" t="s">
        <v>72</v>
      </c>
      <c r="AY186" s="253" t="s">
        <v>144</v>
      </c>
    </row>
    <row r="187" spans="1:51" s="15" customFormat="1" ht="12">
      <c r="A187" s="15"/>
      <c r="B187" s="254"/>
      <c r="C187" s="255"/>
      <c r="D187" s="228" t="s">
        <v>155</v>
      </c>
      <c r="E187" s="256" t="s">
        <v>19</v>
      </c>
      <c r="F187" s="257" t="s">
        <v>158</v>
      </c>
      <c r="G187" s="255"/>
      <c r="H187" s="258">
        <v>5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155</v>
      </c>
      <c r="AU187" s="264" t="s">
        <v>81</v>
      </c>
      <c r="AV187" s="15" t="s">
        <v>151</v>
      </c>
      <c r="AW187" s="15" t="s">
        <v>34</v>
      </c>
      <c r="AX187" s="15" t="s">
        <v>79</v>
      </c>
      <c r="AY187" s="264" t="s">
        <v>144</v>
      </c>
    </row>
    <row r="188" spans="1:65" s="2" customFormat="1" ht="14.4" customHeight="1">
      <c r="A188" s="40"/>
      <c r="B188" s="41"/>
      <c r="C188" s="215" t="s">
        <v>289</v>
      </c>
      <c r="D188" s="215" t="s">
        <v>146</v>
      </c>
      <c r="E188" s="216" t="s">
        <v>1833</v>
      </c>
      <c r="F188" s="217" t="s">
        <v>1834</v>
      </c>
      <c r="G188" s="218" t="s">
        <v>236</v>
      </c>
      <c r="H188" s="219">
        <v>2</v>
      </c>
      <c r="I188" s="220"/>
      <c r="J188" s="221">
        <f>ROUND(I188*H188,2)</f>
        <v>0</v>
      </c>
      <c r="K188" s="217" t="s">
        <v>150</v>
      </c>
      <c r="L188" s="46"/>
      <c r="M188" s="222" t="s">
        <v>19</v>
      </c>
      <c r="N188" s="223" t="s">
        <v>43</v>
      </c>
      <c r="O188" s="86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6" t="s">
        <v>151</v>
      </c>
      <c r="AT188" s="226" t="s">
        <v>146</v>
      </c>
      <c r="AU188" s="226" t="s">
        <v>81</v>
      </c>
      <c r="AY188" s="19" t="s">
        <v>144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9" t="s">
        <v>79</v>
      </c>
      <c r="BK188" s="227">
        <f>ROUND(I188*H188,2)</f>
        <v>0</v>
      </c>
      <c r="BL188" s="19" t="s">
        <v>151</v>
      </c>
      <c r="BM188" s="226" t="s">
        <v>1835</v>
      </c>
    </row>
    <row r="189" spans="1:47" s="2" customFormat="1" ht="12">
      <c r="A189" s="40"/>
      <c r="B189" s="41"/>
      <c r="C189" s="42"/>
      <c r="D189" s="228" t="s">
        <v>153</v>
      </c>
      <c r="E189" s="42"/>
      <c r="F189" s="229" t="s">
        <v>1836</v>
      </c>
      <c r="G189" s="42"/>
      <c r="H189" s="42"/>
      <c r="I189" s="230"/>
      <c r="J189" s="42"/>
      <c r="K189" s="42"/>
      <c r="L189" s="46"/>
      <c r="M189" s="231"/>
      <c r="N189" s="232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153</v>
      </c>
      <c r="AU189" s="19" t="s">
        <v>81</v>
      </c>
    </row>
    <row r="190" spans="1:51" s="13" customFormat="1" ht="12">
      <c r="A190" s="13"/>
      <c r="B190" s="233"/>
      <c r="C190" s="234"/>
      <c r="D190" s="228" t="s">
        <v>155</v>
      </c>
      <c r="E190" s="235" t="s">
        <v>19</v>
      </c>
      <c r="F190" s="236" t="s">
        <v>1837</v>
      </c>
      <c r="G190" s="234"/>
      <c r="H190" s="235" t="s">
        <v>19</v>
      </c>
      <c r="I190" s="237"/>
      <c r="J190" s="234"/>
      <c r="K190" s="234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155</v>
      </c>
      <c r="AU190" s="242" t="s">
        <v>81</v>
      </c>
      <c r="AV190" s="13" t="s">
        <v>79</v>
      </c>
      <c r="AW190" s="13" t="s">
        <v>34</v>
      </c>
      <c r="AX190" s="13" t="s">
        <v>72</v>
      </c>
      <c r="AY190" s="242" t="s">
        <v>144</v>
      </c>
    </row>
    <row r="191" spans="1:51" s="13" customFormat="1" ht="12">
      <c r="A191" s="13"/>
      <c r="B191" s="233"/>
      <c r="C191" s="234"/>
      <c r="D191" s="228" t="s">
        <v>155</v>
      </c>
      <c r="E191" s="235" t="s">
        <v>19</v>
      </c>
      <c r="F191" s="236" t="s">
        <v>1838</v>
      </c>
      <c r="G191" s="234"/>
      <c r="H191" s="235" t="s">
        <v>19</v>
      </c>
      <c r="I191" s="237"/>
      <c r="J191" s="234"/>
      <c r="K191" s="234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155</v>
      </c>
      <c r="AU191" s="242" t="s">
        <v>81</v>
      </c>
      <c r="AV191" s="13" t="s">
        <v>79</v>
      </c>
      <c r="AW191" s="13" t="s">
        <v>34</v>
      </c>
      <c r="AX191" s="13" t="s">
        <v>72</v>
      </c>
      <c r="AY191" s="242" t="s">
        <v>144</v>
      </c>
    </row>
    <row r="192" spans="1:51" s="14" customFormat="1" ht="12">
      <c r="A192" s="14"/>
      <c r="B192" s="243"/>
      <c r="C192" s="244"/>
      <c r="D192" s="228" t="s">
        <v>155</v>
      </c>
      <c r="E192" s="245" t="s">
        <v>19</v>
      </c>
      <c r="F192" s="246" t="s">
        <v>81</v>
      </c>
      <c r="G192" s="244"/>
      <c r="H192" s="247">
        <v>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155</v>
      </c>
      <c r="AU192" s="253" t="s">
        <v>81</v>
      </c>
      <c r="AV192" s="14" t="s">
        <v>81</v>
      </c>
      <c r="AW192" s="14" t="s">
        <v>34</v>
      </c>
      <c r="AX192" s="14" t="s">
        <v>72</v>
      </c>
      <c r="AY192" s="253" t="s">
        <v>144</v>
      </c>
    </row>
    <row r="193" spans="1:51" s="15" customFormat="1" ht="12">
      <c r="A193" s="15"/>
      <c r="B193" s="254"/>
      <c r="C193" s="255"/>
      <c r="D193" s="228" t="s">
        <v>155</v>
      </c>
      <c r="E193" s="256" t="s">
        <v>19</v>
      </c>
      <c r="F193" s="257" t="s">
        <v>158</v>
      </c>
      <c r="G193" s="255"/>
      <c r="H193" s="258">
        <v>2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4" t="s">
        <v>155</v>
      </c>
      <c r="AU193" s="264" t="s">
        <v>81</v>
      </c>
      <c r="AV193" s="15" t="s">
        <v>151</v>
      </c>
      <c r="AW193" s="15" t="s">
        <v>34</v>
      </c>
      <c r="AX193" s="15" t="s">
        <v>79</v>
      </c>
      <c r="AY193" s="264" t="s">
        <v>144</v>
      </c>
    </row>
    <row r="194" spans="1:65" s="2" customFormat="1" ht="14.4" customHeight="1">
      <c r="A194" s="40"/>
      <c r="B194" s="41"/>
      <c r="C194" s="215" t="s">
        <v>296</v>
      </c>
      <c r="D194" s="215" t="s">
        <v>146</v>
      </c>
      <c r="E194" s="216" t="s">
        <v>860</v>
      </c>
      <c r="F194" s="217" t="s">
        <v>861</v>
      </c>
      <c r="G194" s="218" t="s">
        <v>236</v>
      </c>
      <c r="H194" s="219">
        <v>7</v>
      </c>
      <c r="I194" s="220"/>
      <c r="J194" s="221">
        <f>ROUND(I194*H194,2)</f>
        <v>0</v>
      </c>
      <c r="K194" s="217" t="s">
        <v>150</v>
      </c>
      <c r="L194" s="46"/>
      <c r="M194" s="222" t="s">
        <v>19</v>
      </c>
      <c r="N194" s="223" t="s">
        <v>43</v>
      </c>
      <c r="O194" s="86"/>
      <c r="P194" s="224">
        <f>O194*H194</f>
        <v>0</v>
      </c>
      <c r="Q194" s="224">
        <v>2.0875</v>
      </c>
      <c r="R194" s="224">
        <f>Q194*H194</f>
        <v>14.612499999999999</v>
      </c>
      <c r="S194" s="224">
        <v>0</v>
      </c>
      <c r="T194" s="225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6" t="s">
        <v>151</v>
      </c>
      <c r="AT194" s="226" t="s">
        <v>146</v>
      </c>
      <c r="AU194" s="226" t="s">
        <v>81</v>
      </c>
      <c r="AY194" s="19" t="s">
        <v>144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9" t="s">
        <v>79</v>
      </c>
      <c r="BK194" s="227">
        <f>ROUND(I194*H194,2)</f>
        <v>0</v>
      </c>
      <c r="BL194" s="19" t="s">
        <v>151</v>
      </c>
      <c r="BM194" s="226" t="s">
        <v>1839</v>
      </c>
    </row>
    <row r="195" spans="1:47" s="2" customFormat="1" ht="12">
      <c r="A195" s="40"/>
      <c r="B195" s="41"/>
      <c r="C195" s="42"/>
      <c r="D195" s="228" t="s">
        <v>153</v>
      </c>
      <c r="E195" s="42"/>
      <c r="F195" s="229" t="s">
        <v>863</v>
      </c>
      <c r="G195" s="42"/>
      <c r="H195" s="42"/>
      <c r="I195" s="230"/>
      <c r="J195" s="42"/>
      <c r="K195" s="42"/>
      <c r="L195" s="46"/>
      <c r="M195" s="231"/>
      <c r="N195" s="232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153</v>
      </c>
      <c r="AU195" s="19" t="s">
        <v>81</v>
      </c>
    </row>
    <row r="196" spans="1:51" s="13" customFormat="1" ht="12">
      <c r="A196" s="13"/>
      <c r="B196" s="233"/>
      <c r="C196" s="234"/>
      <c r="D196" s="228" t="s">
        <v>155</v>
      </c>
      <c r="E196" s="235" t="s">
        <v>19</v>
      </c>
      <c r="F196" s="236" t="s">
        <v>1831</v>
      </c>
      <c r="G196" s="234"/>
      <c r="H196" s="235" t="s">
        <v>19</v>
      </c>
      <c r="I196" s="237"/>
      <c r="J196" s="234"/>
      <c r="K196" s="234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155</v>
      </c>
      <c r="AU196" s="242" t="s">
        <v>81</v>
      </c>
      <c r="AV196" s="13" t="s">
        <v>79</v>
      </c>
      <c r="AW196" s="13" t="s">
        <v>34</v>
      </c>
      <c r="AX196" s="13" t="s">
        <v>72</v>
      </c>
      <c r="AY196" s="242" t="s">
        <v>144</v>
      </c>
    </row>
    <row r="197" spans="1:51" s="13" customFormat="1" ht="12">
      <c r="A197" s="13"/>
      <c r="B197" s="233"/>
      <c r="C197" s="234"/>
      <c r="D197" s="228" t="s">
        <v>155</v>
      </c>
      <c r="E197" s="235" t="s">
        <v>19</v>
      </c>
      <c r="F197" s="236" t="s">
        <v>1840</v>
      </c>
      <c r="G197" s="234"/>
      <c r="H197" s="235" t="s">
        <v>19</v>
      </c>
      <c r="I197" s="237"/>
      <c r="J197" s="234"/>
      <c r="K197" s="234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155</v>
      </c>
      <c r="AU197" s="242" t="s">
        <v>81</v>
      </c>
      <c r="AV197" s="13" t="s">
        <v>79</v>
      </c>
      <c r="AW197" s="13" t="s">
        <v>34</v>
      </c>
      <c r="AX197" s="13" t="s">
        <v>72</v>
      </c>
      <c r="AY197" s="242" t="s">
        <v>144</v>
      </c>
    </row>
    <row r="198" spans="1:51" s="14" customFormat="1" ht="12">
      <c r="A198" s="14"/>
      <c r="B198" s="243"/>
      <c r="C198" s="244"/>
      <c r="D198" s="228" t="s">
        <v>155</v>
      </c>
      <c r="E198" s="245" t="s">
        <v>19</v>
      </c>
      <c r="F198" s="246" t="s">
        <v>189</v>
      </c>
      <c r="G198" s="244"/>
      <c r="H198" s="247">
        <v>7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155</v>
      </c>
      <c r="AU198" s="253" t="s">
        <v>81</v>
      </c>
      <c r="AV198" s="14" t="s">
        <v>81</v>
      </c>
      <c r="AW198" s="14" t="s">
        <v>34</v>
      </c>
      <c r="AX198" s="14" t="s">
        <v>72</v>
      </c>
      <c r="AY198" s="253" t="s">
        <v>144</v>
      </c>
    </row>
    <row r="199" spans="1:51" s="15" customFormat="1" ht="12">
      <c r="A199" s="15"/>
      <c r="B199" s="254"/>
      <c r="C199" s="255"/>
      <c r="D199" s="228" t="s">
        <v>155</v>
      </c>
      <c r="E199" s="256" t="s">
        <v>19</v>
      </c>
      <c r="F199" s="257" t="s">
        <v>158</v>
      </c>
      <c r="G199" s="255"/>
      <c r="H199" s="258">
        <v>7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4" t="s">
        <v>155</v>
      </c>
      <c r="AU199" s="264" t="s">
        <v>81</v>
      </c>
      <c r="AV199" s="15" t="s">
        <v>151</v>
      </c>
      <c r="AW199" s="15" t="s">
        <v>34</v>
      </c>
      <c r="AX199" s="15" t="s">
        <v>79</v>
      </c>
      <c r="AY199" s="264" t="s">
        <v>144</v>
      </c>
    </row>
    <row r="200" spans="1:65" s="2" customFormat="1" ht="14.4" customHeight="1">
      <c r="A200" s="40"/>
      <c r="B200" s="41"/>
      <c r="C200" s="215" t="s">
        <v>307</v>
      </c>
      <c r="D200" s="215" t="s">
        <v>146</v>
      </c>
      <c r="E200" s="216" t="s">
        <v>873</v>
      </c>
      <c r="F200" s="217" t="s">
        <v>874</v>
      </c>
      <c r="G200" s="218" t="s">
        <v>236</v>
      </c>
      <c r="H200" s="219">
        <v>8.5</v>
      </c>
      <c r="I200" s="220"/>
      <c r="J200" s="221">
        <f>ROUND(I200*H200,2)</f>
        <v>0</v>
      </c>
      <c r="K200" s="217" t="s">
        <v>150</v>
      </c>
      <c r="L200" s="46"/>
      <c r="M200" s="222" t="s">
        <v>19</v>
      </c>
      <c r="N200" s="223" t="s">
        <v>43</v>
      </c>
      <c r="O200" s="86"/>
      <c r="P200" s="224">
        <f>O200*H200</f>
        <v>0</v>
      </c>
      <c r="Q200" s="224">
        <v>2.43279</v>
      </c>
      <c r="R200" s="224">
        <f>Q200*H200</f>
        <v>20.678714999999997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151</v>
      </c>
      <c r="AT200" s="226" t="s">
        <v>146</v>
      </c>
      <c r="AU200" s="226" t="s">
        <v>81</v>
      </c>
      <c r="AY200" s="19" t="s">
        <v>144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79</v>
      </c>
      <c r="BK200" s="227">
        <f>ROUND(I200*H200,2)</f>
        <v>0</v>
      </c>
      <c r="BL200" s="19" t="s">
        <v>151</v>
      </c>
      <c r="BM200" s="226" t="s">
        <v>1841</v>
      </c>
    </row>
    <row r="201" spans="1:47" s="2" customFormat="1" ht="12">
      <c r="A201" s="40"/>
      <c r="B201" s="41"/>
      <c r="C201" s="42"/>
      <c r="D201" s="228" t="s">
        <v>153</v>
      </c>
      <c r="E201" s="42"/>
      <c r="F201" s="229" t="s">
        <v>876</v>
      </c>
      <c r="G201" s="42"/>
      <c r="H201" s="42"/>
      <c r="I201" s="230"/>
      <c r="J201" s="42"/>
      <c r="K201" s="42"/>
      <c r="L201" s="46"/>
      <c r="M201" s="231"/>
      <c r="N201" s="23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153</v>
      </c>
      <c r="AU201" s="19" t="s">
        <v>81</v>
      </c>
    </row>
    <row r="202" spans="1:51" s="13" customFormat="1" ht="12">
      <c r="A202" s="13"/>
      <c r="B202" s="233"/>
      <c r="C202" s="234"/>
      <c r="D202" s="228" t="s">
        <v>155</v>
      </c>
      <c r="E202" s="235" t="s">
        <v>19</v>
      </c>
      <c r="F202" s="236" t="s">
        <v>1831</v>
      </c>
      <c r="G202" s="234"/>
      <c r="H202" s="235" t="s">
        <v>19</v>
      </c>
      <c r="I202" s="237"/>
      <c r="J202" s="234"/>
      <c r="K202" s="234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155</v>
      </c>
      <c r="AU202" s="242" t="s">
        <v>81</v>
      </c>
      <c r="AV202" s="13" t="s">
        <v>79</v>
      </c>
      <c r="AW202" s="13" t="s">
        <v>34</v>
      </c>
      <c r="AX202" s="13" t="s">
        <v>72</v>
      </c>
      <c r="AY202" s="242" t="s">
        <v>144</v>
      </c>
    </row>
    <row r="203" spans="1:51" s="13" customFormat="1" ht="12">
      <c r="A203" s="13"/>
      <c r="B203" s="233"/>
      <c r="C203" s="234"/>
      <c r="D203" s="228" t="s">
        <v>155</v>
      </c>
      <c r="E203" s="235" t="s">
        <v>19</v>
      </c>
      <c r="F203" s="236" t="s">
        <v>877</v>
      </c>
      <c r="G203" s="234"/>
      <c r="H203" s="235" t="s">
        <v>19</v>
      </c>
      <c r="I203" s="237"/>
      <c r="J203" s="234"/>
      <c r="K203" s="234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155</v>
      </c>
      <c r="AU203" s="242" t="s">
        <v>81</v>
      </c>
      <c r="AV203" s="13" t="s">
        <v>79</v>
      </c>
      <c r="AW203" s="13" t="s">
        <v>34</v>
      </c>
      <c r="AX203" s="13" t="s">
        <v>72</v>
      </c>
      <c r="AY203" s="242" t="s">
        <v>144</v>
      </c>
    </row>
    <row r="204" spans="1:51" s="14" customFormat="1" ht="12">
      <c r="A204" s="14"/>
      <c r="B204" s="243"/>
      <c r="C204" s="244"/>
      <c r="D204" s="228" t="s">
        <v>155</v>
      </c>
      <c r="E204" s="245" t="s">
        <v>19</v>
      </c>
      <c r="F204" s="246" t="s">
        <v>151</v>
      </c>
      <c r="G204" s="244"/>
      <c r="H204" s="247">
        <v>4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155</v>
      </c>
      <c r="AU204" s="253" t="s">
        <v>81</v>
      </c>
      <c r="AV204" s="14" t="s">
        <v>81</v>
      </c>
      <c r="AW204" s="14" t="s">
        <v>34</v>
      </c>
      <c r="AX204" s="14" t="s">
        <v>72</v>
      </c>
      <c r="AY204" s="253" t="s">
        <v>144</v>
      </c>
    </row>
    <row r="205" spans="1:51" s="13" customFormat="1" ht="12">
      <c r="A205" s="13"/>
      <c r="B205" s="233"/>
      <c r="C205" s="234"/>
      <c r="D205" s="228" t="s">
        <v>155</v>
      </c>
      <c r="E205" s="235" t="s">
        <v>19</v>
      </c>
      <c r="F205" s="236" t="s">
        <v>1842</v>
      </c>
      <c r="G205" s="234"/>
      <c r="H205" s="235" t="s">
        <v>19</v>
      </c>
      <c r="I205" s="237"/>
      <c r="J205" s="234"/>
      <c r="K205" s="234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155</v>
      </c>
      <c r="AU205" s="242" t="s">
        <v>81</v>
      </c>
      <c r="AV205" s="13" t="s">
        <v>79</v>
      </c>
      <c r="AW205" s="13" t="s">
        <v>34</v>
      </c>
      <c r="AX205" s="13" t="s">
        <v>72</v>
      </c>
      <c r="AY205" s="242" t="s">
        <v>144</v>
      </c>
    </row>
    <row r="206" spans="1:51" s="14" customFormat="1" ht="12">
      <c r="A206" s="14"/>
      <c r="B206" s="243"/>
      <c r="C206" s="244"/>
      <c r="D206" s="228" t="s">
        <v>155</v>
      </c>
      <c r="E206" s="245" t="s">
        <v>19</v>
      </c>
      <c r="F206" s="246" t="s">
        <v>151</v>
      </c>
      <c r="G206" s="244"/>
      <c r="H206" s="247">
        <v>4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155</v>
      </c>
      <c r="AU206" s="253" t="s">
        <v>81</v>
      </c>
      <c r="AV206" s="14" t="s">
        <v>81</v>
      </c>
      <c r="AW206" s="14" t="s">
        <v>34</v>
      </c>
      <c r="AX206" s="14" t="s">
        <v>72</v>
      </c>
      <c r="AY206" s="253" t="s">
        <v>144</v>
      </c>
    </row>
    <row r="207" spans="1:51" s="13" customFormat="1" ht="12">
      <c r="A207" s="13"/>
      <c r="B207" s="233"/>
      <c r="C207" s="234"/>
      <c r="D207" s="228" t="s">
        <v>155</v>
      </c>
      <c r="E207" s="235" t="s">
        <v>19</v>
      </c>
      <c r="F207" s="236" t="s">
        <v>1843</v>
      </c>
      <c r="G207" s="234"/>
      <c r="H207" s="235" t="s">
        <v>19</v>
      </c>
      <c r="I207" s="237"/>
      <c r="J207" s="234"/>
      <c r="K207" s="234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155</v>
      </c>
      <c r="AU207" s="242" t="s">
        <v>81</v>
      </c>
      <c r="AV207" s="13" t="s">
        <v>79</v>
      </c>
      <c r="AW207" s="13" t="s">
        <v>34</v>
      </c>
      <c r="AX207" s="13" t="s">
        <v>72</v>
      </c>
      <c r="AY207" s="242" t="s">
        <v>144</v>
      </c>
    </row>
    <row r="208" spans="1:51" s="14" customFormat="1" ht="12">
      <c r="A208" s="14"/>
      <c r="B208" s="243"/>
      <c r="C208" s="244"/>
      <c r="D208" s="228" t="s">
        <v>155</v>
      </c>
      <c r="E208" s="245" t="s">
        <v>19</v>
      </c>
      <c r="F208" s="246" t="s">
        <v>1844</v>
      </c>
      <c r="G208" s="244"/>
      <c r="H208" s="247">
        <v>0.5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155</v>
      </c>
      <c r="AU208" s="253" t="s">
        <v>81</v>
      </c>
      <c r="AV208" s="14" t="s">
        <v>81</v>
      </c>
      <c r="AW208" s="14" t="s">
        <v>34</v>
      </c>
      <c r="AX208" s="14" t="s">
        <v>72</v>
      </c>
      <c r="AY208" s="253" t="s">
        <v>144</v>
      </c>
    </row>
    <row r="209" spans="1:51" s="15" customFormat="1" ht="12">
      <c r="A209" s="15"/>
      <c r="B209" s="254"/>
      <c r="C209" s="255"/>
      <c r="D209" s="228" t="s">
        <v>155</v>
      </c>
      <c r="E209" s="256" t="s">
        <v>19</v>
      </c>
      <c r="F209" s="257" t="s">
        <v>158</v>
      </c>
      <c r="G209" s="255"/>
      <c r="H209" s="258">
        <v>8.5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4" t="s">
        <v>155</v>
      </c>
      <c r="AU209" s="264" t="s">
        <v>81</v>
      </c>
      <c r="AV209" s="15" t="s">
        <v>151</v>
      </c>
      <c r="AW209" s="15" t="s">
        <v>34</v>
      </c>
      <c r="AX209" s="15" t="s">
        <v>79</v>
      </c>
      <c r="AY209" s="264" t="s">
        <v>144</v>
      </c>
    </row>
    <row r="210" spans="1:65" s="2" customFormat="1" ht="14.4" customHeight="1">
      <c r="A210" s="40"/>
      <c r="B210" s="41"/>
      <c r="C210" s="215" t="s">
        <v>313</v>
      </c>
      <c r="D210" s="215" t="s">
        <v>146</v>
      </c>
      <c r="E210" s="216" t="s">
        <v>905</v>
      </c>
      <c r="F210" s="217" t="s">
        <v>1845</v>
      </c>
      <c r="G210" s="218" t="s">
        <v>236</v>
      </c>
      <c r="H210" s="219">
        <v>8</v>
      </c>
      <c r="I210" s="220"/>
      <c r="J210" s="221">
        <f>ROUND(I210*H210,2)</f>
        <v>0</v>
      </c>
      <c r="K210" s="217" t="s">
        <v>19</v>
      </c>
      <c r="L210" s="46"/>
      <c r="M210" s="222" t="s">
        <v>19</v>
      </c>
      <c r="N210" s="223" t="s">
        <v>43</v>
      </c>
      <c r="O210" s="86"/>
      <c r="P210" s="224">
        <f>O210*H210</f>
        <v>0</v>
      </c>
      <c r="Q210" s="224">
        <v>2.43408</v>
      </c>
      <c r="R210" s="224">
        <f>Q210*H210</f>
        <v>19.47264</v>
      </c>
      <c r="S210" s="224">
        <v>0</v>
      </c>
      <c r="T210" s="225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6" t="s">
        <v>151</v>
      </c>
      <c r="AT210" s="226" t="s">
        <v>146</v>
      </c>
      <c r="AU210" s="226" t="s">
        <v>81</v>
      </c>
      <c r="AY210" s="19" t="s">
        <v>144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9" t="s">
        <v>79</v>
      </c>
      <c r="BK210" s="227">
        <f>ROUND(I210*H210,2)</f>
        <v>0</v>
      </c>
      <c r="BL210" s="19" t="s">
        <v>151</v>
      </c>
      <c r="BM210" s="226" t="s">
        <v>1846</v>
      </c>
    </row>
    <row r="211" spans="1:47" s="2" customFormat="1" ht="12">
      <c r="A211" s="40"/>
      <c r="B211" s="41"/>
      <c r="C211" s="42"/>
      <c r="D211" s="228" t="s">
        <v>153</v>
      </c>
      <c r="E211" s="42"/>
      <c r="F211" s="229" t="s">
        <v>1847</v>
      </c>
      <c r="G211" s="42"/>
      <c r="H211" s="42"/>
      <c r="I211" s="230"/>
      <c r="J211" s="42"/>
      <c r="K211" s="42"/>
      <c r="L211" s="46"/>
      <c r="M211" s="231"/>
      <c r="N211" s="232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153</v>
      </c>
      <c r="AU211" s="19" t="s">
        <v>81</v>
      </c>
    </row>
    <row r="212" spans="1:51" s="13" customFormat="1" ht="12">
      <c r="A212" s="13"/>
      <c r="B212" s="233"/>
      <c r="C212" s="234"/>
      <c r="D212" s="228" t="s">
        <v>155</v>
      </c>
      <c r="E212" s="235" t="s">
        <v>19</v>
      </c>
      <c r="F212" s="236" t="s">
        <v>1776</v>
      </c>
      <c r="G212" s="234"/>
      <c r="H212" s="235" t="s">
        <v>19</v>
      </c>
      <c r="I212" s="237"/>
      <c r="J212" s="234"/>
      <c r="K212" s="234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155</v>
      </c>
      <c r="AU212" s="242" t="s">
        <v>81</v>
      </c>
      <c r="AV212" s="13" t="s">
        <v>79</v>
      </c>
      <c r="AW212" s="13" t="s">
        <v>34</v>
      </c>
      <c r="AX212" s="13" t="s">
        <v>72</v>
      </c>
      <c r="AY212" s="242" t="s">
        <v>144</v>
      </c>
    </row>
    <row r="213" spans="1:51" s="13" customFormat="1" ht="12">
      <c r="A213" s="13"/>
      <c r="B213" s="233"/>
      <c r="C213" s="234"/>
      <c r="D213" s="228" t="s">
        <v>155</v>
      </c>
      <c r="E213" s="235" t="s">
        <v>19</v>
      </c>
      <c r="F213" s="236" t="s">
        <v>1848</v>
      </c>
      <c r="G213" s="234"/>
      <c r="H213" s="235" t="s">
        <v>19</v>
      </c>
      <c r="I213" s="237"/>
      <c r="J213" s="234"/>
      <c r="K213" s="234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155</v>
      </c>
      <c r="AU213" s="242" t="s">
        <v>81</v>
      </c>
      <c r="AV213" s="13" t="s">
        <v>79</v>
      </c>
      <c r="AW213" s="13" t="s">
        <v>34</v>
      </c>
      <c r="AX213" s="13" t="s">
        <v>72</v>
      </c>
      <c r="AY213" s="242" t="s">
        <v>144</v>
      </c>
    </row>
    <row r="214" spans="1:51" s="14" customFormat="1" ht="12">
      <c r="A214" s="14"/>
      <c r="B214" s="243"/>
      <c r="C214" s="244"/>
      <c r="D214" s="228" t="s">
        <v>155</v>
      </c>
      <c r="E214" s="245" t="s">
        <v>19</v>
      </c>
      <c r="F214" s="246" t="s">
        <v>175</v>
      </c>
      <c r="G214" s="244"/>
      <c r="H214" s="247">
        <v>5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155</v>
      </c>
      <c r="AU214" s="253" t="s">
        <v>81</v>
      </c>
      <c r="AV214" s="14" t="s">
        <v>81</v>
      </c>
      <c r="AW214" s="14" t="s">
        <v>34</v>
      </c>
      <c r="AX214" s="14" t="s">
        <v>72</v>
      </c>
      <c r="AY214" s="253" t="s">
        <v>144</v>
      </c>
    </row>
    <row r="215" spans="1:51" s="13" customFormat="1" ht="12">
      <c r="A215" s="13"/>
      <c r="B215" s="233"/>
      <c r="C215" s="234"/>
      <c r="D215" s="228" t="s">
        <v>155</v>
      </c>
      <c r="E215" s="235" t="s">
        <v>19</v>
      </c>
      <c r="F215" s="236" t="s">
        <v>1849</v>
      </c>
      <c r="G215" s="234"/>
      <c r="H215" s="235" t="s">
        <v>19</v>
      </c>
      <c r="I215" s="237"/>
      <c r="J215" s="234"/>
      <c r="K215" s="234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155</v>
      </c>
      <c r="AU215" s="242" t="s">
        <v>81</v>
      </c>
      <c r="AV215" s="13" t="s">
        <v>79</v>
      </c>
      <c r="AW215" s="13" t="s">
        <v>34</v>
      </c>
      <c r="AX215" s="13" t="s">
        <v>72</v>
      </c>
      <c r="AY215" s="242" t="s">
        <v>144</v>
      </c>
    </row>
    <row r="216" spans="1:51" s="14" customFormat="1" ht="12">
      <c r="A216" s="14"/>
      <c r="B216" s="243"/>
      <c r="C216" s="244"/>
      <c r="D216" s="228" t="s">
        <v>155</v>
      </c>
      <c r="E216" s="245" t="s">
        <v>19</v>
      </c>
      <c r="F216" s="246" t="s">
        <v>88</v>
      </c>
      <c r="G216" s="244"/>
      <c r="H216" s="247">
        <v>3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155</v>
      </c>
      <c r="AU216" s="253" t="s">
        <v>81</v>
      </c>
      <c r="AV216" s="14" t="s">
        <v>81</v>
      </c>
      <c r="AW216" s="14" t="s">
        <v>34</v>
      </c>
      <c r="AX216" s="14" t="s">
        <v>72</v>
      </c>
      <c r="AY216" s="253" t="s">
        <v>144</v>
      </c>
    </row>
    <row r="217" spans="1:51" s="15" customFormat="1" ht="12">
      <c r="A217" s="15"/>
      <c r="B217" s="254"/>
      <c r="C217" s="255"/>
      <c r="D217" s="228" t="s">
        <v>155</v>
      </c>
      <c r="E217" s="256" t="s">
        <v>19</v>
      </c>
      <c r="F217" s="257" t="s">
        <v>158</v>
      </c>
      <c r="G217" s="255"/>
      <c r="H217" s="258">
        <v>8</v>
      </c>
      <c r="I217" s="259"/>
      <c r="J217" s="255"/>
      <c r="K217" s="255"/>
      <c r="L217" s="260"/>
      <c r="M217" s="261"/>
      <c r="N217" s="262"/>
      <c r="O217" s="262"/>
      <c r="P217" s="262"/>
      <c r="Q217" s="262"/>
      <c r="R217" s="262"/>
      <c r="S217" s="262"/>
      <c r="T217" s="26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4" t="s">
        <v>155</v>
      </c>
      <c r="AU217" s="264" t="s">
        <v>81</v>
      </c>
      <c r="AV217" s="15" t="s">
        <v>151</v>
      </c>
      <c r="AW217" s="15" t="s">
        <v>34</v>
      </c>
      <c r="AX217" s="15" t="s">
        <v>79</v>
      </c>
      <c r="AY217" s="264" t="s">
        <v>144</v>
      </c>
    </row>
    <row r="218" spans="1:65" s="2" customFormat="1" ht="14.4" customHeight="1">
      <c r="A218" s="40"/>
      <c r="B218" s="41"/>
      <c r="C218" s="215" t="s">
        <v>7</v>
      </c>
      <c r="D218" s="215" t="s">
        <v>146</v>
      </c>
      <c r="E218" s="216" t="s">
        <v>1850</v>
      </c>
      <c r="F218" s="217" t="s">
        <v>1851</v>
      </c>
      <c r="G218" s="218" t="s">
        <v>236</v>
      </c>
      <c r="H218" s="219">
        <v>13</v>
      </c>
      <c r="I218" s="220"/>
      <c r="J218" s="221">
        <f>ROUND(I218*H218,2)</f>
        <v>0</v>
      </c>
      <c r="K218" s="217" t="s">
        <v>150</v>
      </c>
      <c r="L218" s="46"/>
      <c r="M218" s="222" t="s">
        <v>19</v>
      </c>
      <c r="N218" s="223" t="s">
        <v>43</v>
      </c>
      <c r="O218" s="86"/>
      <c r="P218" s="224">
        <f>O218*H218</f>
        <v>0</v>
      </c>
      <c r="Q218" s="224">
        <v>2.4143</v>
      </c>
      <c r="R218" s="224">
        <f>Q218*H218</f>
        <v>31.3859</v>
      </c>
      <c r="S218" s="224">
        <v>0</v>
      </c>
      <c r="T218" s="225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6" t="s">
        <v>151</v>
      </c>
      <c r="AT218" s="226" t="s">
        <v>146</v>
      </c>
      <c r="AU218" s="226" t="s">
        <v>81</v>
      </c>
      <c r="AY218" s="19" t="s">
        <v>144</v>
      </c>
      <c r="BE218" s="227">
        <f>IF(N218="základní",J218,0)</f>
        <v>0</v>
      </c>
      <c r="BF218" s="227">
        <f>IF(N218="snížená",J218,0)</f>
        <v>0</v>
      </c>
      <c r="BG218" s="227">
        <f>IF(N218="zákl. přenesená",J218,0)</f>
        <v>0</v>
      </c>
      <c r="BH218" s="227">
        <f>IF(N218="sníž. přenesená",J218,0)</f>
        <v>0</v>
      </c>
      <c r="BI218" s="227">
        <f>IF(N218="nulová",J218,0)</f>
        <v>0</v>
      </c>
      <c r="BJ218" s="19" t="s">
        <v>79</v>
      </c>
      <c r="BK218" s="227">
        <f>ROUND(I218*H218,2)</f>
        <v>0</v>
      </c>
      <c r="BL218" s="19" t="s">
        <v>151</v>
      </c>
      <c r="BM218" s="226" t="s">
        <v>1852</v>
      </c>
    </row>
    <row r="219" spans="1:47" s="2" customFormat="1" ht="12">
      <c r="A219" s="40"/>
      <c r="B219" s="41"/>
      <c r="C219" s="42"/>
      <c r="D219" s="228" t="s">
        <v>153</v>
      </c>
      <c r="E219" s="42"/>
      <c r="F219" s="229" t="s">
        <v>1853</v>
      </c>
      <c r="G219" s="42"/>
      <c r="H219" s="42"/>
      <c r="I219" s="230"/>
      <c r="J219" s="42"/>
      <c r="K219" s="42"/>
      <c r="L219" s="46"/>
      <c r="M219" s="231"/>
      <c r="N219" s="232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153</v>
      </c>
      <c r="AU219" s="19" t="s">
        <v>81</v>
      </c>
    </row>
    <row r="220" spans="1:51" s="13" customFormat="1" ht="12">
      <c r="A220" s="13"/>
      <c r="B220" s="233"/>
      <c r="C220" s="234"/>
      <c r="D220" s="228" t="s">
        <v>155</v>
      </c>
      <c r="E220" s="235" t="s">
        <v>19</v>
      </c>
      <c r="F220" s="236" t="s">
        <v>1854</v>
      </c>
      <c r="G220" s="234"/>
      <c r="H220" s="235" t="s">
        <v>19</v>
      </c>
      <c r="I220" s="237"/>
      <c r="J220" s="234"/>
      <c r="K220" s="234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155</v>
      </c>
      <c r="AU220" s="242" t="s">
        <v>81</v>
      </c>
      <c r="AV220" s="13" t="s">
        <v>79</v>
      </c>
      <c r="AW220" s="13" t="s">
        <v>34</v>
      </c>
      <c r="AX220" s="13" t="s">
        <v>72</v>
      </c>
      <c r="AY220" s="242" t="s">
        <v>144</v>
      </c>
    </row>
    <row r="221" spans="1:51" s="13" customFormat="1" ht="12">
      <c r="A221" s="13"/>
      <c r="B221" s="233"/>
      <c r="C221" s="234"/>
      <c r="D221" s="228" t="s">
        <v>155</v>
      </c>
      <c r="E221" s="235" t="s">
        <v>19</v>
      </c>
      <c r="F221" s="236" t="s">
        <v>1855</v>
      </c>
      <c r="G221" s="234"/>
      <c r="H221" s="235" t="s">
        <v>19</v>
      </c>
      <c r="I221" s="237"/>
      <c r="J221" s="234"/>
      <c r="K221" s="234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155</v>
      </c>
      <c r="AU221" s="242" t="s">
        <v>81</v>
      </c>
      <c r="AV221" s="13" t="s">
        <v>79</v>
      </c>
      <c r="AW221" s="13" t="s">
        <v>34</v>
      </c>
      <c r="AX221" s="13" t="s">
        <v>72</v>
      </c>
      <c r="AY221" s="242" t="s">
        <v>144</v>
      </c>
    </row>
    <row r="222" spans="1:51" s="14" customFormat="1" ht="12">
      <c r="A222" s="14"/>
      <c r="B222" s="243"/>
      <c r="C222" s="244"/>
      <c r="D222" s="228" t="s">
        <v>155</v>
      </c>
      <c r="E222" s="245" t="s">
        <v>19</v>
      </c>
      <c r="F222" s="246" t="s">
        <v>206</v>
      </c>
      <c r="G222" s="244"/>
      <c r="H222" s="247">
        <v>9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155</v>
      </c>
      <c r="AU222" s="253" t="s">
        <v>81</v>
      </c>
      <c r="AV222" s="14" t="s">
        <v>81</v>
      </c>
      <c r="AW222" s="14" t="s">
        <v>34</v>
      </c>
      <c r="AX222" s="14" t="s">
        <v>72</v>
      </c>
      <c r="AY222" s="253" t="s">
        <v>144</v>
      </c>
    </row>
    <row r="223" spans="1:51" s="13" customFormat="1" ht="12">
      <c r="A223" s="13"/>
      <c r="B223" s="233"/>
      <c r="C223" s="234"/>
      <c r="D223" s="228" t="s">
        <v>155</v>
      </c>
      <c r="E223" s="235" t="s">
        <v>19</v>
      </c>
      <c r="F223" s="236" t="s">
        <v>1849</v>
      </c>
      <c r="G223" s="234"/>
      <c r="H223" s="235" t="s">
        <v>19</v>
      </c>
      <c r="I223" s="237"/>
      <c r="J223" s="234"/>
      <c r="K223" s="234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155</v>
      </c>
      <c r="AU223" s="242" t="s">
        <v>81</v>
      </c>
      <c r="AV223" s="13" t="s">
        <v>79</v>
      </c>
      <c r="AW223" s="13" t="s">
        <v>34</v>
      </c>
      <c r="AX223" s="13" t="s">
        <v>72</v>
      </c>
      <c r="AY223" s="242" t="s">
        <v>144</v>
      </c>
    </row>
    <row r="224" spans="1:51" s="14" customFormat="1" ht="12">
      <c r="A224" s="14"/>
      <c r="B224" s="243"/>
      <c r="C224" s="244"/>
      <c r="D224" s="228" t="s">
        <v>155</v>
      </c>
      <c r="E224" s="245" t="s">
        <v>19</v>
      </c>
      <c r="F224" s="246" t="s">
        <v>151</v>
      </c>
      <c r="G224" s="244"/>
      <c r="H224" s="247">
        <v>4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155</v>
      </c>
      <c r="AU224" s="253" t="s">
        <v>81</v>
      </c>
      <c r="AV224" s="14" t="s">
        <v>81</v>
      </c>
      <c r="AW224" s="14" t="s">
        <v>34</v>
      </c>
      <c r="AX224" s="14" t="s">
        <v>72</v>
      </c>
      <c r="AY224" s="253" t="s">
        <v>144</v>
      </c>
    </row>
    <row r="225" spans="1:51" s="15" customFormat="1" ht="12">
      <c r="A225" s="15"/>
      <c r="B225" s="254"/>
      <c r="C225" s="255"/>
      <c r="D225" s="228" t="s">
        <v>155</v>
      </c>
      <c r="E225" s="256" t="s">
        <v>19</v>
      </c>
      <c r="F225" s="257" t="s">
        <v>158</v>
      </c>
      <c r="G225" s="255"/>
      <c r="H225" s="258">
        <v>13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4" t="s">
        <v>155</v>
      </c>
      <c r="AU225" s="264" t="s">
        <v>81</v>
      </c>
      <c r="AV225" s="15" t="s">
        <v>151</v>
      </c>
      <c r="AW225" s="15" t="s">
        <v>34</v>
      </c>
      <c r="AX225" s="15" t="s">
        <v>79</v>
      </c>
      <c r="AY225" s="264" t="s">
        <v>144</v>
      </c>
    </row>
    <row r="226" spans="1:65" s="2" customFormat="1" ht="14.4" customHeight="1">
      <c r="A226" s="40"/>
      <c r="B226" s="41"/>
      <c r="C226" s="215" t="s">
        <v>324</v>
      </c>
      <c r="D226" s="215" t="s">
        <v>146</v>
      </c>
      <c r="E226" s="216" t="s">
        <v>957</v>
      </c>
      <c r="F226" s="217" t="s">
        <v>958</v>
      </c>
      <c r="G226" s="218" t="s">
        <v>236</v>
      </c>
      <c r="H226" s="219">
        <v>23</v>
      </c>
      <c r="I226" s="220"/>
      <c r="J226" s="221">
        <f>ROUND(I226*H226,2)</f>
        <v>0</v>
      </c>
      <c r="K226" s="217" t="s">
        <v>150</v>
      </c>
      <c r="L226" s="46"/>
      <c r="M226" s="222" t="s">
        <v>19</v>
      </c>
      <c r="N226" s="223" t="s">
        <v>43</v>
      </c>
      <c r="O226" s="86"/>
      <c r="P226" s="224">
        <f>O226*H226</f>
        <v>0</v>
      </c>
      <c r="Q226" s="224">
        <v>2.32</v>
      </c>
      <c r="R226" s="224">
        <f>Q226*H226</f>
        <v>53.36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151</v>
      </c>
      <c r="AT226" s="226" t="s">
        <v>146</v>
      </c>
      <c r="AU226" s="226" t="s">
        <v>81</v>
      </c>
      <c r="AY226" s="19" t="s">
        <v>144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79</v>
      </c>
      <c r="BK226" s="227">
        <f>ROUND(I226*H226,2)</f>
        <v>0</v>
      </c>
      <c r="BL226" s="19" t="s">
        <v>151</v>
      </c>
      <c r="BM226" s="226" t="s">
        <v>1856</v>
      </c>
    </row>
    <row r="227" spans="1:47" s="2" customFormat="1" ht="12">
      <c r="A227" s="40"/>
      <c r="B227" s="41"/>
      <c r="C227" s="42"/>
      <c r="D227" s="228" t="s">
        <v>153</v>
      </c>
      <c r="E227" s="42"/>
      <c r="F227" s="229" t="s">
        <v>960</v>
      </c>
      <c r="G227" s="42"/>
      <c r="H227" s="42"/>
      <c r="I227" s="230"/>
      <c r="J227" s="42"/>
      <c r="K227" s="42"/>
      <c r="L227" s="46"/>
      <c r="M227" s="231"/>
      <c r="N227" s="23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153</v>
      </c>
      <c r="AU227" s="19" t="s">
        <v>81</v>
      </c>
    </row>
    <row r="228" spans="1:51" s="13" customFormat="1" ht="12">
      <c r="A228" s="13"/>
      <c r="B228" s="233"/>
      <c r="C228" s="234"/>
      <c r="D228" s="228" t="s">
        <v>155</v>
      </c>
      <c r="E228" s="235" t="s">
        <v>19</v>
      </c>
      <c r="F228" s="236" t="s">
        <v>1831</v>
      </c>
      <c r="G228" s="234"/>
      <c r="H228" s="235" t="s">
        <v>19</v>
      </c>
      <c r="I228" s="237"/>
      <c r="J228" s="234"/>
      <c r="K228" s="234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155</v>
      </c>
      <c r="AU228" s="242" t="s">
        <v>81</v>
      </c>
      <c r="AV228" s="13" t="s">
        <v>79</v>
      </c>
      <c r="AW228" s="13" t="s">
        <v>34</v>
      </c>
      <c r="AX228" s="13" t="s">
        <v>72</v>
      </c>
      <c r="AY228" s="242" t="s">
        <v>144</v>
      </c>
    </row>
    <row r="229" spans="1:51" s="14" customFormat="1" ht="12">
      <c r="A229" s="14"/>
      <c r="B229" s="243"/>
      <c r="C229" s="244"/>
      <c r="D229" s="228" t="s">
        <v>155</v>
      </c>
      <c r="E229" s="245" t="s">
        <v>19</v>
      </c>
      <c r="F229" s="246" t="s">
        <v>329</v>
      </c>
      <c r="G229" s="244"/>
      <c r="H229" s="247">
        <v>23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155</v>
      </c>
      <c r="AU229" s="253" t="s">
        <v>81</v>
      </c>
      <c r="AV229" s="14" t="s">
        <v>81</v>
      </c>
      <c r="AW229" s="14" t="s">
        <v>34</v>
      </c>
      <c r="AX229" s="14" t="s">
        <v>72</v>
      </c>
      <c r="AY229" s="253" t="s">
        <v>144</v>
      </c>
    </row>
    <row r="230" spans="1:51" s="15" customFormat="1" ht="12">
      <c r="A230" s="15"/>
      <c r="B230" s="254"/>
      <c r="C230" s="255"/>
      <c r="D230" s="228" t="s">
        <v>155</v>
      </c>
      <c r="E230" s="256" t="s">
        <v>19</v>
      </c>
      <c r="F230" s="257" t="s">
        <v>158</v>
      </c>
      <c r="G230" s="255"/>
      <c r="H230" s="258">
        <v>23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4" t="s">
        <v>155</v>
      </c>
      <c r="AU230" s="264" t="s">
        <v>81</v>
      </c>
      <c r="AV230" s="15" t="s">
        <v>151</v>
      </c>
      <c r="AW230" s="15" t="s">
        <v>34</v>
      </c>
      <c r="AX230" s="15" t="s">
        <v>79</v>
      </c>
      <c r="AY230" s="264" t="s">
        <v>144</v>
      </c>
    </row>
    <row r="231" spans="1:65" s="2" customFormat="1" ht="14.4" customHeight="1">
      <c r="A231" s="40"/>
      <c r="B231" s="41"/>
      <c r="C231" s="215" t="s">
        <v>329</v>
      </c>
      <c r="D231" s="215" t="s">
        <v>146</v>
      </c>
      <c r="E231" s="216" t="s">
        <v>1857</v>
      </c>
      <c r="F231" s="217" t="s">
        <v>1858</v>
      </c>
      <c r="G231" s="218" t="s">
        <v>200</v>
      </c>
      <c r="H231" s="219">
        <v>9</v>
      </c>
      <c r="I231" s="220"/>
      <c r="J231" s="221">
        <f>ROUND(I231*H231,2)</f>
        <v>0</v>
      </c>
      <c r="K231" s="217" t="s">
        <v>150</v>
      </c>
      <c r="L231" s="46"/>
      <c r="M231" s="222" t="s">
        <v>19</v>
      </c>
      <c r="N231" s="223" t="s">
        <v>43</v>
      </c>
      <c r="O231" s="86"/>
      <c r="P231" s="224">
        <f>O231*H231</f>
        <v>0</v>
      </c>
      <c r="Q231" s="224">
        <v>0.08688</v>
      </c>
      <c r="R231" s="224">
        <f>Q231*H231</f>
        <v>0.78192</v>
      </c>
      <c r="S231" s="224">
        <v>0</v>
      </c>
      <c r="T231" s="225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6" t="s">
        <v>151</v>
      </c>
      <c r="AT231" s="226" t="s">
        <v>146</v>
      </c>
      <c r="AU231" s="226" t="s">
        <v>81</v>
      </c>
      <c r="AY231" s="19" t="s">
        <v>144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19" t="s">
        <v>79</v>
      </c>
      <c r="BK231" s="227">
        <f>ROUND(I231*H231,2)</f>
        <v>0</v>
      </c>
      <c r="BL231" s="19" t="s">
        <v>151</v>
      </c>
      <c r="BM231" s="226" t="s">
        <v>1859</v>
      </c>
    </row>
    <row r="232" spans="1:47" s="2" customFormat="1" ht="12">
      <c r="A232" s="40"/>
      <c r="B232" s="41"/>
      <c r="C232" s="42"/>
      <c r="D232" s="228" t="s">
        <v>153</v>
      </c>
      <c r="E232" s="42"/>
      <c r="F232" s="229" t="s">
        <v>1860</v>
      </c>
      <c r="G232" s="42"/>
      <c r="H232" s="42"/>
      <c r="I232" s="230"/>
      <c r="J232" s="42"/>
      <c r="K232" s="42"/>
      <c r="L232" s="46"/>
      <c r="M232" s="231"/>
      <c r="N232" s="232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153</v>
      </c>
      <c r="AU232" s="19" t="s">
        <v>81</v>
      </c>
    </row>
    <row r="233" spans="1:51" s="13" customFormat="1" ht="12">
      <c r="A233" s="13"/>
      <c r="B233" s="233"/>
      <c r="C233" s="234"/>
      <c r="D233" s="228" t="s">
        <v>155</v>
      </c>
      <c r="E233" s="235" t="s">
        <v>19</v>
      </c>
      <c r="F233" s="236" t="s">
        <v>1776</v>
      </c>
      <c r="G233" s="234"/>
      <c r="H233" s="235" t="s">
        <v>19</v>
      </c>
      <c r="I233" s="237"/>
      <c r="J233" s="234"/>
      <c r="K233" s="234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155</v>
      </c>
      <c r="AU233" s="242" t="s">
        <v>81</v>
      </c>
      <c r="AV233" s="13" t="s">
        <v>79</v>
      </c>
      <c r="AW233" s="13" t="s">
        <v>34</v>
      </c>
      <c r="AX233" s="13" t="s">
        <v>72</v>
      </c>
      <c r="AY233" s="242" t="s">
        <v>144</v>
      </c>
    </row>
    <row r="234" spans="1:51" s="14" customFormat="1" ht="12">
      <c r="A234" s="14"/>
      <c r="B234" s="243"/>
      <c r="C234" s="244"/>
      <c r="D234" s="228" t="s">
        <v>155</v>
      </c>
      <c r="E234" s="245" t="s">
        <v>19</v>
      </c>
      <c r="F234" s="246" t="s">
        <v>1861</v>
      </c>
      <c r="G234" s="244"/>
      <c r="H234" s="247">
        <v>9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155</v>
      </c>
      <c r="AU234" s="253" t="s">
        <v>81</v>
      </c>
      <c r="AV234" s="14" t="s">
        <v>81</v>
      </c>
      <c r="AW234" s="14" t="s">
        <v>34</v>
      </c>
      <c r="AX234" s="14" t="s">
        <v>72</v>
      </c>
      <c r="AY234" s="253" t="s">
        <v>144</v>
      </c>
    </row>
    <row r="235" spans="1:51" s="15" customFormat="1" ht="12">
      <c r="A235" s="15"/>
      <c r="B235" s="254"/>
      <c r="C235" s="255"/>
      <c r="D235" s="228" t="s">
        <v>155</v>
      </c>
      <c r="E235" s="256" t="s">
        <v>19</v>
      </c>
      <c r="F235" s="257" t="s">
        <v>158</v>
      </c>
      <c r="G235" s="255"/>
      <c r="H235" s="258">
        <v>9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4" t="s">
        <v>155</v>
      </c>
      <c r="AU235" s="264" t="s">
        <v>81</v>
      </c>
      <c r="AV235" s="15" t="s">
        <v>151</v>
      </c>
      <c r="AW235" s="15" t="s">
        <v>34</v>
      </c>
      <c r="AX235" s="15" t="s">
        <v>79</v>
      </c>
      <c r="AY235" s="264" t="s">
        <v>144</v>
      </c>
    </row>
    <row r="236" spans="1:63" s="12" customFormat="1" ht="22.8" customHeight="1">
      <c r="A236" s="12"/>
      <c r="B236" s="199"/>
      <c r="C236" s="200"/>
      <c r="D236" s="201" t="s">
        <v>71</v>
      </c>
      <c r="E236" s="213" t="s">
        <v>1862</v>
      </c>
      <c r="F236" s="213" t="s">
        <v>1863</v>
      </c>
      <c r="G236" s="200"/>
      <c r="H236" s="200"/>
      <c r="I236" s="203"/>
      <c r="J236" s="214">
        <f>BK236</f>
        <v>0</v>
      </c>
      <c r="K236" s="200"/>
      <c r="L236" s="205"/>
      <c r="M236" s="206"/>
      <c r="N236" s="207"/>
      <c r="O236" s="207"/>
      <c r="P236" s="208">
        <f>SUM(P237:P238)</f>
        <v>0</v>
      </c>
      <c r="Q236" s="207"/>
      <c r="R236" s="208">
        <f>SUM(R237:R238)</f>
        <v>0</v>
      </c>
      <c r="S236" s="207"/>
      <c r="T236" s="209">
        <f>SUM(T237:T238)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0" t="s">
        <v>79</v>
      </c>
      <c r="AT236" s="211" t="s">
        <v>71</v>
      </c>
      <c r="AU236" s="211" t="s">
        <v>79</v>
      </c>
      <c r="AY236" s="210" t="s">
        <v>144</v>
      </c>
      <c r="BK236" s="212">
        <f>SUM(BK237:BK238)</f>
        <v>0</v>
      </c>
    </row>
    <row r="237" spans="1:65" s="2" customFormat="1" ht="14.4" customHeight="1">
      <c r="A237" s="40"/>
      <c r="B237" s="41"/>
      <c r="C237" s="215" t="s">
        <v>335</v>
      </c>
      <c r="D237" s="215" t="s">
        <v>146</v>
      </c>
      <c r="E237" s="216" t="s">
        <v>1864</v>
      </c>
      <c r="F237" s="217" t="s">
        <v>1865</v>
      </c>
      <c r="G237" s="218" t="s">
        <v>457</v>
      </c>
      <c r="H237" s="219">
        <v>154.498</v>
      </c>
      <c r="I237" s="220"/>
      <c r="J237" s="221">
        <f>ROUND(I237*H237,2)</f>
        <v>0</v>
      </c>
      <c r="K237" s="217" t="s">
        <v>150</v>
      </c>
      <c r="L237" s="46"/>
      <c r="M237" s="222" t="s">
        <v>19</v>
      </c>
      <c r="N237" s="223" t="s">
        <v>43</v>
      </c>
      <c r="O237" s="86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6" t="s">
        <v>151</v>
      </c>
      <c r="AT237" s="226" t="s">
        <v>146</v>
      </c>
      <c r="AU237" s="226" t="s">
        <v>81</v>
      </c>
      <c r="AY237" s="19" t="s">
        <v>144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9" t="s">
        <v>79</v>
      </c>
      <c r="BK237" s="227">
        <f>ROUND(I237*H237,2)</f>
        <v>0</v>
      </c>
      <c r="BL237" s="19" t="s">
        <v>151</v>
      </c>
      <c r="BM237" s="226" t="s">
        <v>1866</v>
      </c>
    </row>
    <row r="238" spans="1:47" s="2" customFormat="1" ht="12">
      <c r="A238" s="40"/>
      <c r="B238" s="41"/>
      <c r="C238" s="42"/>
      <c r="D238" s="228" t="s">
        <v>153</v>
      </c>
      <c r="E238" s="42"/>
      <c r="F238" s="229" t="s">
        <v>1867</v>
      </c>
      <c r="G238" s="42"/>
      <c r="H238" s="42"/>
      <c r="I238" s="230"/>
      <c r="J238" s="42"/>
      <c r="K238" s="42"/>
      <c r="L238" s="46"/>
      <c r="M238" s="290"/>
      <c r="N238" s="291"/>
      <c r="O238" s="292"/>
      <c r="P238" s="292"/>
      <c r="Q238" s="292"/>
      <c r="R238" s="292"/>
      <c r="S238" s="292"/>
      <c r="T238" s="293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153</v>
      </c>
      <c r="AU238" s="19" t="s">
        <v>81</v>
      </c>
    </row>
    <row r="239" spans="1:31" s="2" customFormat="1" ht="6.95" customHeight="1">
      <c r="A239" s="40"/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46"/>
      <c r="M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</row>
  </sheetData>
  <sheetProtection password="CC35" sheet="1" objects="1" scenarios="1" formatColumns="0" formatRows="0" autoFilter="0"/>
  <autoFilter ref="C82:K23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107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souboru staveb společných zařízení v k. ú. Vetřkovice u Vítkova</v>
      </c>
      <c r="F7" s="145"/>
      <c r="G7" s="145"/>
      <c r="H7" s="145"/>
      <c r="L7" s="22"/>
    </row>
    <row r="8" spans="2:12" s="1" customFormat="1" ht="12" customHeight="1">
      <c r="B8" s="22"/>
      <c r="D8" s="145" t="s">
        <v>108</v>
      </c>
      <c r="L8" s="22"/>
    </row>
    <row r="9" spans="1:31" s="2" customFormat="1" ht="14.4" customHeight="1">
      <c r="A9" s="40"/>
      <c r="B9" s="46"/>
      <c r="C9" s="40"/>
      <c r="D9" s="40"/>
      <c r="E9" s="146" t="s">
        <v>1770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1311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5.6" customHeight="1">
      <c r="A11" s="40"/>
      <c r="B11" s="46"/>
      <c r="C11" s="40"/>
      <c r="D11" s="40"/>
      <c r="E11" s="148" t="s">
        <v>1868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19</v>
      </c>
      <c r="G13" s="40"/>
      <c r="H13" s="40"/>
      <c r="I13" s="145" t="s">
        <v>20</v>
      </c>
      <c r="J13" s="135" t="s">
        <v>19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27. 1. 2021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tr">
        <f>IF('Rekapitulace stavby'!AN10="","",'Rekapitulace stavby'!AN10)</f>
        <v/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5" t="s">
        <v>28</v>
      </c>
      <c r="J17" s="135" t="str">
        <f>IF('Rekapitulace stavby'!AN11="","",'Rekapitulace stavby'!AN11)</f>
        <v/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29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28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31</v>
      </c>
      <c r="E22" s="40"/>
      <c r="F22" s="40"/>
      <c r="G22" s="40"/>
      <c r="H22" s="40"/>
      <c r="I22" s="145" t="s">
        <v>26</v>
      </c>
      <c r="J22" s="135" t="s">
        <v>32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28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35</v>
      </c>
      <c r="E25" s="40"/>
      <c r="F25" s="40"/>
      <c r="G25" s="40"/>
      <c r="H25" s="40"/>
      <c r="I25" s="145" t="s">
        <v>26</v>
      </c>
      <c r="J25" s="135" t="s">
        <v>32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33</v>
      </c>
      <c r="F26" s="40"/>
      <c r="G26" s="40"/>
      <c r="H26" s="40"/>
      <c r="I26" s="145" t="s">
        <v>28</v>
      </c>
      <c r="J26" s="135" t="s">
        <v>19</v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36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4.4" customHeight="1">
      <c r="A29" s="150"/>
      <c r="B29" s="151"/>
      <c r="C29" s="150"/>
      <c r="D29" s="150"/>
      <c r="E29" s="152" t="s">
        <v>19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5" t="s">
        <v>38</v>
      </c>
      <c r="E32" s="40"/>
      <c r="F32" s="40"/>
      <c r="G32" s="40"/>
      <c r="H32" s="40"/>
      <c r="I32" s="40"/>
      <c r="J32" s="156">
        <f>ROUND(J92,2)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4"/>
      <c r="E33" s="154"/>
      <c r="F33" s="154"/>
      <c r="G33" s="154"/>
      <c r="H33" s="154"/>
      <c r="I33" s="154"/>
      <c r="J33" s="154"/>
      <c r="K33" s="154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7" t="s">
        <v>40</v>
      </c>
      <c r="G34" s="40"/>
      <c r="H34" s="40"/>
      <c r="I34" s="157" t="s">
        <v>39</v>
      </c>
      <c r="J34" s="157" t="s">
        <v>41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8" t="s">
        <v>42</v>
      </c>
      <c r="E35" s="145" t="s">
        <v>43</v>
      </c>
      <c r="F35" s="159">
        <f>ROUND((SUM(BE92:BE258)),2)</f>
        <v>0</v>
      </c>
      <c r="G35" s="40"/>
      <c r="H35" s="40"/>
      <c r="I35" s="160">
        <v>0.21</v>
      </c>
      <c r="J35" s="159">
        <f>ROUND(((SUM(BE92:BE258))*I35),2)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44</v>
      </c>
      <c r="F36" s="159">
        <f>ROUND((SUM(BF92:BF258)),2)</f>
        <v>0</v>
      </c>
      <c r="G36" s="40"/>
      <c r="H36" s="40"/>
      <c r="I36" s="160">
        <v>0.15</v>
      </c>
      <c r="J36" s="159">
        <f>ROUND(((SUM(BF92:BF258))*I36),2)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45</v>
      </c>
      <c r="F37" s="159">
        <f>ROUND((SUM(BG92:BG258)),2)</f>
        <v>0</v>
      </c>
      <c r="G37" s="40"/>
      <c r="H37" s="40"/>
      <c r="I37" s="160">
        <v>0.21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46</v>
      </c>
      <c r="F38" s="159">
        <f>ROUND((SUM(BH92:BH258)),2)</f>
        <v>0</v>
      </c>
      <c r="G38" s="40"/>
      <c r="H38" s="40"/>
      <c r="I38" s="160">
        <v>0.15</v>
      </c>
      <c r="J38" s="159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47</v>
      </c>
      <c r="F39" s="159">
        <f>ROUND((SUM(BI92:BI258)),2)</f>
        <v>0</v>
      </c>
      <c r="G39" s="40"/>
      <c r="H39" s="40"/>
      <c r="I39" s="160">
        <v>0</v>
      </c>
      <c r="J39" s="159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1"/>
      <c r="D41" s="162" t="s">
        <v>48</v>
      </c>
      <c r="E41" s="163"/>
      <c r="F41" s="163"/>
      <c r="G41" s="164" t="s">
        <v>49</v>
      </c>
      <c r="H41" s="165" t="s">
        <v>50</v>
      </c>
      <c r="I41" s="163"/>
      <c r="J41" s="166">
        <f>SUM(J32:J39)</f>
        <v>0</v>
      </c>
      <c r="K41" s="167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110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2" t="str">
        <f>E7</f>
        <v>Realizace souboru staveb společných zařízení v k. ú. Vetřkovice u Vítkova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2" t="s">
        <v>1770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1311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42"/>
      <c r="D54" s="42"/>
      <c r="E54" s="71" t="str">
        <f>E11</f>
        <v>SO 08.1 - Propustek P8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k.ú. Vetřkovice u Vítkova</v>
      </c>
      <c r="G56" s="42"/>
      <c r="H56" s="42"/>
      <c r="I56" s="34" t="s">
        <v>23</v>
      </c>
      <c r="J56" s="74" t="str">
        <f>IF(J14="","",J14)</f>
        <v>27. 1. 2021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55.2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AGPOL s.r.o., Jungmannova 153/12, 77900 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55.2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AGPOL s.r.o., Jungmannova 153/12, 77900 Olomouc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3" t="s">
        <v>111</v>
      </c>
      <c r="D61" s="174"/>
      <c r="E61" s="174"/>
      <c r="F61" s="174"/>
      <c r="G61" s="174"/>
      <c r="H61" s="174"/>
      <c r="I61" s="174"/>
      <c r="J61" s="175" t="s">
        <v>112</v>
      </c>
      <c r="K61" s="174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6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113</v>
      </c>
    </row>
    <row r="64" spans="1:31" s="9" customFormat="1" ht="24.95" customHeight="1">
      <c r="A64" s="9"/>
      <c r="B64" s="177"/>
      <c r="C64" s="178"/>
      <c r="D64" s="179" t="s">
        <v>114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7"/>
      <c r="D65" s="184" t="s">
        <v>115</v>
      </c>
      <c r="E65" s="185"/>
      <c r="F65" s="185"/>
      <c r="G65" s="185"/>
      <c r="H65" s="185"/>
      <c r="I65" s="185"/>
      <c r="J65" s="186">
        <f>J94</f>
        <v>0</v>
      </c>
      <c r="K65" s="127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7"/>
      <c r="D66" s="184" t="s">
        <v>118</v>
      </c>
      <c r="E66" s="185"/>
      <c r="F66" s="185"/>
      <c r="G66" s="185"/>
      <c r="H66" s="185"/>
      <c r="I66" s="185"/>
      <c r="J66" s="186">
        <f>J154</f>
        <v>0</v>
      </c>
      <c r="K66" s="127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7"/>
      <c r="D67" s="184" t="s">
        <v>119</v>
      </c>
      <c r="E67" s="185"/>
      <c r="F67" s="185"/>
      <c r="G67" s="185"/>
      <c r="H67" s="185"/>
      <c r="I67" s="185"/>
      <c r="J67" s="186">
        <f>J207</f>
        <v>0</v>
      </c>
      <c r="K67" s="127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7"/>
      <c r="D68" s="184" t="s">
        <v>121</v>
      </c>
      <c r="E68" s="185"/>
      <c r="F68" s="185"/>
      <c r="G68" s="185"/>
      <c r="H68" s="185"/>
      <c r="I68" s="185"/>
      <c r="J68" s="186">
        <f>J232</f>
        <v>0</v>
      </c>
      <c r="K68" s="127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7"/>
      <c r="D69" s="184" t="s">
        <v>1869</v>
      </c>
      <c r="E69" s="185"/>
      <c r="F69" s="185"/>
      <c r="G69" s="185"/>
      <c r="H69" s="185"/>
      <c r="I69" s="185"/>
      <c r="J69" s="186">
        <f>J239</f>
        <v>0</v>
      </c>
      <c r="K69" s="127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7"/>
      <c r="D70" s="184" t="s">
        <v>1771</v>
      </c>
      <c r="E70" s="185"/>
      <c r="F70" s="185"/>
      <c r="G70" s="185"/>
      <c r="H70" s="185"/>
      <c r="I70" s="185"/>
      <c r="J70" s="186">
        <f>J256</f>
        <v>0</v>
      </c>
      <c r="K70" s="127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129</v>
      </c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4.4" customHeight="1">
      <c r="A80" s="40"/>
      <c r="B80" s="41"/>
      <c r="C80" s="42"/>
      <c r="D80" s="42"/>
      <c r="E80" s="172" t="str">
        <f>E7</f>
        <v>Realizace souboru staveb společných zařízení v k. ú. Vetřkovice u Vítkova</v>
      </c>
      <c r="F80" s="34"/>
      <c r="G80" s="34"/>
      <c r="H80" s="34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108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4.4" customHeight="1">
      <c r="A82" s="40"/>
      <c r="B82" s="41"/>
      <c r="C82" s="42"/>
      <c r="D82" s="42"/>
      <c r="E82" s="172" t="s">
        <v>1770</v>
      </c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1311</v>
      </c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6" customHeight="1">
      <c r="A84" s="40"/>
      <c r="B84" s="41"/>
      <c r="C84" s="42"/>
      <c r="D84" s="42"/>
      <c r="E84" s="71" t="str">
        <f>E11</f>
        <v>SO 08.1 - Propustek P8</v>
      </c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k.ú. Vetřkovice u Vítkova</v>
      </c>
      <c r="G86" s="42"/>
      <c r="H86" s="42"/>
      <c r="I86" s="34" t="s">
        <v>23</v>
      </c>
      <c r="J86" s="74" t="str">
        <f>IF(J14="","",J14)</f>
        <v>27. 1. 2021</v>
      </c>
      <c r="K86" s="42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55.2" customHeight="1">
      <c r="A88" s="40"/>
      <c r="B88" s="41"/>
      <c r="C88" s="34" t="s">
        <v>25</v>
      </c>
      <c r="D88" s="42"/>
      <c r="E88" s="42"/>
      <c r="F88" s="29" t="str">
        <f>E17</f>
        <v xml:space="preserve"> </v>
      </c>
      <c r="G88" s="42"/>
      <c r="H88" s="42"/>
      <c r="I88" s="34" t="s">
        <v>31</v>
      </c>
      <c r="J88" s="38" t="str">
        <f>E23</f>
        <v>AGPOL s.r.o., Jungmannova 153/12, 77900 Olomouc</v>
      </c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55.2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35</v>
      </c>
      <c r="J89" s="38" t="str">
        <f>E26</f>
        <v>AGPOL s.r.o., Jungmannova 153/12, 77900 Olomouc</v>
      </c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8"/>
      <c r="B91" s="189"/>
      <c r="C91" s="190" t="s">
        <v>130</v>
      </c>
      <c r="D91" s="191" t="s">
        <v>57</v>
      </c>
      <c r="E91" s="191" t="s">
        <v>53</v>
      </c>
      <c r="F91" s="191" t="s">
        <v>54</v>
      </c>
      <c r="G91" s="191" t="s">
        <v>131</v>
      </c>
      <c r="H91" s="191" t="s">
        <v>132</v>
      </c>
      <c r="I91" s="191" t="s">
        <v>133</v>
      </c>
      <c r="J91" s="191" t="s">
        <v>112</v>
      </c>
      <c r="K91" s="192" t="s">
        <v>134</v>
      </c>
      <c r="L91" s="193"/>
      <c r="M91" s="94" t="s">
        <v>19</v>
      </c>
      <c r="N91" s="95" t="s">
        <v>42</v>
      </c>
      <c r="O91" s="95" t="s">
        <v>135</v>
      </c>
      <c r="P91" s="95" t="s">
        <v>136</v>
      </c>
      <c r="Q91" s="95" t="s">
        <v>137</v>
      </c>
      <c r="R91" s="95" t="s">
        <v>138</v>
      </c>
      <c r="S91" s="95" t="s">
        <v>139</v>
      </c>
      <c r="T91" s="96" t="s">
        <v>140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0"/>
      <c r="B92" s="41"/>
      <c r="C92" s="101" t="s">
        <v>141</v>
      </c>
      <c r="D92" s="42"/>
      <c r="E92" s="42"/>
      <c r="F92" s="42"/>
      <c r="G92" s="42"/>
      <c r="H92" s="42"/>
      <c r="I92" s="42"/>
      <c r="J92" s="194">
        <f>BK92</f>
        <v>0</v>
      </c>
      <c r="K92" s="42"/>
      <c r="L92" s="46"/>
      <c r="M92" s="97"/>
      <c r="N92" s="195"/>
      <c r="O92" s="98"/>
      <c r="P92" s="196">
        <f>P93</f>
        <v>0</v>
      </c>
      <c r="Q92" s="98"/>
      <c r="R92" s="196">
        <f>R93</f>
        <v>25.4353545</v>
      </c>
      <c r="S92" s="98"/>
      <c r="T92" s="197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113</v>
      </c>
      <c r="BK92" s="198">
        <f>BK93</f>
        <v>0</v>
      </c>
    </row>
    <row r="93" spans="1:63" s="12" customFormat="1" ht="25.9" customHeight="1">
      <c r="A93" s="12"/>
      <c r="B93" s="199"/>
      <c r="C93" s="200"/>
      <c r="D93" s="201" t="s">
        <v>71</v>
      </c>
      <c r="E93" s="202" t="s">
        <v>142</v>
      </c>
      <c r="F93" s="202" t="s">
        <v>143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P94+P154+P207+P232+P239+P256</f>
        <v>0</v>
      </c>
      <c r="Q93" s="207"/>
      <c r="R93" s="208">
        <f>R94+R154+R207+R232+R239+R256</f>
        <v>25.4353545</v>
      </c>
      <c r="S93" s="207"/>
      <c r="T93" s="209">
        <f>T94+T154+T207+T232+T239+T256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79</v>
      </c>
      <c r="AT93" s="211" t="s">
        <v>71</v>
      </c>
      <c r="AU93" s="211" t="s">
        <v>72</v>
      </c>
      <c r="AY93" s="210" t="s">
        <v>144</v>
      </c>
      <c r="BK93" s="212">
        <f>BK94+BK154+BK207+BK232+BK239+BK256</f>
        <v>0</v>
      </c>
    </row>
    <row r="94" spans="1:63" s="12" customFormat="1" ht="22.8" customHeight="1">
      <c r="A94" s="12"/>
      <c r="B94" s="199"/>
      <c r="C94" s="200"/>
      <c r="D94" s="201" t="s">
        <v>71</v>
      </c>
      <c r="E94" s="213" t="s">
        <v>79</v>
      </c>
      <c r="F94" s="213" t="s">
        <v>145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SUM(P95:P153)</f>
        <v>0</v>
      </c>
      <c r="Q94" s="207"/>
      <c r="R94" s="208">
        <f>SUM(R95:R153)</f>
        <v>0</v>
      </c>
      <c r="S94" s="207"/>
      <c r="T94" s="209">
        <f>SUM(T95:T153)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79</v>
      </c>
      <c r="AT94" s="211" t="s">
        <v>71</v>
      </c>
      <c r="AU94" s="211" t="s">
        <v>79</v>
      </c>
      <c r="AY94" s="210" t="s">
        <v>144</v>
      </c>
      <c r="BK94" s="212">
        <f>SUM(BK95:BK153)</f>
        <v>0</v>
      </c>
    </row>
    <row r="95" spans="1:65" s="2" customFormat="1" ht="14.4" customHeight="1">
      <c r="A95" s="40"/>
      <c r="B95" s="41"/>
      <c r="C95" s="215" t="s">
        <v>79</v>
      </c>
      <c r="D95" s="215" t="s">
        <v>146</v>
      </c>
      <c r="E95" s="216" t="s">
        <v>1870</v>
      </c>
      <c r="F95" s="217" t="s">
        <v>1871</v>
      </c>
      <c r="G95" s="218" t="s">
        <v>236</v>
      </c>
      <c r="H95" s="219">
        <v>19.701</v>
      </c>
      <c r="I95" s="220"/>
      <c r="J95" s="221">
        <f>ROUND(I95*H95,2)</f>
        <v>0</v>
      </c>
      <c r="K95" s="217" t="s">
        <v>150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151</v>
      </c>
      <c r="AT95" s="226" t="s">
        <v>146</v>
      </c>
      <c r="AU95" s="226" t="s">
        <v>81</v>
      </c>
      <c r="AY95" s="19" t="s">
        <v>144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79</v>
      </c>
      <c r="BK95" s="227">
        <f>ROUND(I95*H95,2)</f>
        <v>0</v>
      </c>
      <c r="BL95" s="19" t="s">
        <v>151</v>
      </c>
      <c r="BM95" s="226" t="s">
        <v>1872</v>
      </c>
    </row>
    <row r="96" spans="1:47" s="2" customFormat="1" ht="12">
      <c r="A96" s="40"/>
      <c r="B96" s="41"/>
      <c r="C96" s="42"/>
      <c r="D96" s="228" t="s">
        <v>153</v>
      </c>
      <c r="E96" s="42"/>
      <c r="F96" s="229" t="s">
        <v>1873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153</v>
      </c>
      <c r="AU96" s="19" t="s">
        <v>81</v>
      </c>
    </row>
    <row r="97" spans="1:51" s="13" customFormat="1" ht="12">
      <c r="A97" s="13"/>
      <c r="B97" s="233"/>
      <c r="C97" s="234"/>
      <c r="D97" s="228" t="s">
        <v>155</v>
      </c>
      <c r="E97" s="235" t="s">
        <v>19</v>
      </c>
      <c r="F97" s="236" t="s">
        <v>1874</v>
      </c>
      <c r="G97" s="234"/>
      <c r="H97" s="235" t="s">
        <v>19</v>
      </c>
      <c r="I97" s="237"/>
      <c r="J97" s="234"/>
      <c r="K97" s="234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155</v>
      </c>
      <c r="AU97" s="242" t="s">
        <v>81</v>
      </c>
      <c r="AV97" s="13" t="s">
        <v>79</v>
      </c>
      <c r="AW97" s="13" t="s">
        <v>34</v>
      </c>
      <c r="AX97" s="13" t="s">
        <v>72</v>
      </c>
      <c r="AY97" s="242" t="s">
        <v>144</v>
      </c>
    </row>
    <row r="98" spans="1:51" s="13" customFormat="1" ht="12">
      <c r="A98" s="13"/>
      <c r="B98" s="233"/>
      <c r="C98" s="234"/>
      <c r="D98" s="228" t="s">
        <v>155</v>
      </c>
      <c r="E98" s="235" t="s">
        <v>19</v>
      </c>
      <c r="F98" s="236" t="s">
        <v>1875</v>
      </c>
      <c r="G98" s="234"/>
      <c r="H98" s="235" t="s">
        <v>19</v>
      </c>
      <c r="I98" s="237"/>
      <c r="J98" s="234"/>
      <c r="K98" s="234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155</v>
      </c>
      <c r="AU98" s="242" t="s">
        <v>81</v>
      </c>
      <c r="AV98" s="13" t="s">
        <v>79</v>
      </c>
      <c r="AW98" s="13" t="s">
        <v>34</v>
      </c>
      <c r="AX98" s="13" t="s">
        <v>72</v>
      </c>
      <c r="AY98" s="242" t="s">
        <v>144</v>
      </c>
    </row>
    <row r="99" spans="1:51" s="14" customFormat="1" ht="12">
      <c r="A99" s="14"/>
      <c r="B99" s="243"/>
      <c r="C99" s="244"/>
      <c r="D99" s="228" t="s">
        <v>155</v>
      </c>
      <c r="E99" s="245" t="s">
        <v>19</v>
      </c>
      <c r="F99" s="246" t="s">
        <v>1876</v>
      </c>
      <c r="G99" s="244"/>
      <c r="H99" s="247">
        <v>17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155</v>
      </c>
      <c r="AU99" s="253" t="s">
        <v>81</v>
      </c>
      <c r="AV99" s="14" t="s">
        <v>81</v>
      </c>
      <c r="AW99" s="14" t="s">
        <v>34</v>
      </c>
      <c r="AX99" s="14" t="s">
        <v>72</v>
      </c>
      <c r="AY99" s="253" t="s">
        <v>144</v>
      </c>
    </row>
    <row r="100" spans="1:51" s="13" customFormat="1" ht="12">
      <c r="A100" s="13"/>
      <c r="B100" s="233"/>
      <c r="C100" s="234"/>
      <c r="D100" s="228" t="s">
        <v>155</v>
      </c>
      <c r="E100" s="235" t="s">
        <v>19</v>
      </c>
      <c r="F100" s="236" t="s">
        <v>1877</v>
      </c>
      <c r="G100" s="234"/>
      <c r="H100" s="235" t="s">
        <v>19</v>
      </c>
      <c r="I100" s="237"/>
      <c r="J100" s="234"/>
      <c r="K100" s="234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155</v>
      </c>
      <c r="AU100" s="242" t="s">
        <v>81</v>
      </c>
      <c r="AV100" s="13" t="s">
        <v>79</v>
      </c>
      <c r="AW100" s="13" t="s">
        <v>34</v>
      </c>
      <c r="AX100" s="13" t="s">
        <v>72</v>
      </c>
      <c r="AY100" s="242" t="s">
        <v>144</v>
      </c>
    </row>
    <row r="101" spans="1:51" s="14" customFormat="1" ht="12">
      <c r="A101" s="14"/>
      <c r="B101" s="243"/>
      <c r="C101" s="244"/>
      <c r="D101" s="228" t="s">
        <v>155</v>
      </c>
      <c r="E101" s="245" t="s">
        <v>19</v>
      </c>
      <c r="F101" s="246" t="s">
        <v>1878</v>
      </c>
      <c r="G101" s="244"/>
      <c r="H101" s="247">
        <v>2.7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155</v>
      </c>
      <c r="AU101" s="253" t="s">
        <v>81</v>
      </c>
      <c r="AV101" s="14" t="s">
        <v>81</v>
      </c>
      <c r="AW101" s="14" t="s">
        <v>34</v>
      </c>
      <c r="AX101" s="14" t="s">
        <v>72</v>
      </c>
      <c r="AY101" s="253" t="s">
        <v>144</v>
      </c>
    </row>
    <row r="102" spans="1:51" s="14" customFormat="1" ht="12">
      <c r="A102" s="14"/>
      <c r="B102" s="243"/>
      <c r="C102" s="244"/>
      <c r="D102" s="228" t="s">
        <v>155</v>
      </c>
      <c r="E102" s="245" t="s">
        <v>19</v>
      </c>
      <c r="F102" s="246" t="s">
        <v>1879</v>
      </c>
      <c r="G102" s="244"/>
      <c r="H102" s="247">
        <v>2.19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155</v>
      </c>
      <c r="AU102" s="253" t="s">
        <v>81</v>
      </c>
      <c r="AV102" s="14" t="s">
        <v>81</v>
      </c>
      <c r="AW102" s="14" t="s">
        <v>34</v>
      </c>
      <c r="AX102" s="14" t="s">
        <v>72</v>
      </c>
      <c r="AY102" s="253" t="s">
        <v>144</v>
      </c>
    </row>
    <row r="103" spans="1:51" s="13" customFormat="1" ht="12">
      <c r="A103" s="13"/>
      <c r="B103" s="233"/>
      <c r="C103" s="234"/>
      <c r="D103" s="228" t="s">
        <v>155</v>
      </c>
      <c r="E103" s="235" t="s">
        <v>19</v>
      </c>
      <c r="F103" s="236" t="s">
        <v>1784</v>
      </c>
      <c r="G103" s="234"/>
      <c r="H103" s="235" t="s">
        <v>19</v>
      </c>
      <c r="I103" s="237"/>
      <c r="J103" s="234"/>
      <c r="K103" s="234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155</v>
      </c>
      <c r="AU103" s="242" t="s">
        <v>81</v>
      </c>
      <c r="AV103" s="13" t="s">
        <v>79</v>
      </c>
      <c r="AW103" s="13" t="s">
        <v>34</v>
      </c>
      <c r="AX103" s="13" t="s">
        <v>72</v>
      </c>
      <c r="AY103" s="242" t="s">
        <v>144</v>
      </c>
    </row>
    <row r="104" spans="1:51" s="14" customFormat="1" ht="12">
      <c r="A104" s="14"/>
      <c r="B104" s="243"/>
      <c r="C104" s="244"/>
      <c r="D104" s="228" t="s">
        <v>155</v>
      </c>
      <c r="E104" s="245" t="s">
        <v>19</v>
      </c>
      <c r="F104" s="246" t="s">
        <v>1880</v>
      </c>
      <c r="G104" s="244"/>
      <c r="H104" s="247">
        <v>-2.189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155</v>
      </c>
      <c r="AU104" s="253" t="s">
        <v>81</v>
      </c>
      <c r="AV104" s="14" t="s">
        <v>81</v>
      </c>
      <c r="AW104" s="14" t="s">
        <v>34</v>
      </c>
      <c r="AX104" s="14" t="s">
        <v>72</v>
      </c>
      <c r="AY104" s="253" t="s">
        <v>144</v>
      </c>
    </row>
    <row r="105" spans="1:51" s="15" customFormat="1" ht="12">
      <c r="A105" s="15"/>
      <c r="B105" s="254"/>
      <c r="C105" s="255"/>
      <c r="D105" s="228" t="s">
        <v>155</v>
      </c>
      <c r="E105" s="256" t="s">
        <v>19</v>
      </c>
      <c r="F105" s="257" t="s">
        <v>158</v>
      </c>
      <c r="G105" s="255"/>
      <c r="H105" s="258">
        <v>19.701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4" t="s">
        <v>155</v>
      </c>
      <c r="AU105" s="264" t="s">
        <v>81</v>
      </c>
      <c r="AV105" s="15" t="s">
        <v>151</v>
      </c>
      <c r="AW105" s="15" t="s">
        <v>34</v>
      </c>
      <c r="AX105" s="15" t="s">
        <v>79</v>
      </c>
      <c r="AY105" s="264" t="s">
        <v>144</v>
      </c>
    </row>
    <row r="106" spans="1:65" s="2" customFormat="1" ht="14.4" customHeight="1">
      <c r="A106" s="40"/>
      <c r="B106" s="41"/>
      <c r="C106" s="215" t="s">
        <v>81</v>
      </c>
      <c r="D106" s="215" t="s">
        <v>146</v>
      </c>
      <c r="E106" s="216" t="s">
        <v>1881</v>
      </c>
      <c r="F106" s="217" t="s">
        <v>1882</v>
      </c>
      <c r="G106" s="218" t="s">
        <v>236</v>
      </c>
      <c r="H106" s="219">
        <v>2.189</v>
      </c>
      <c r="I106" s="220"/>
      <c r="J106" s="221">
        <f>ROUND(I106*H106,2)</f>
        <v>0</v>
      </c>
      <c r="K106" s="217" t="s">
        <v>150</v>
      </c>
      <c r="L106" s="46"/>
      <c r="M106" s="222" t="s">
        <v>19</v>
      </c>
      <c r="N106" s="223" t="s">
        <v>43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151</v>
      </c>
      <c r="AT106" s="226" t="s">
        <v>146</v>
      </c>
      <c r="AU106" s="226" t="s">
        <v>81</v>
      </c>
      <c r="AY106" s="19" t="s">
        <v>144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79</v>
      </c>
      <c r="BK106" s="227">
        <f>ROUND(I106*H106,2)</f>
        <v>0</v>
      </c>
      <c r="BL106" s="19" t="s">
        <v>151</v>
      </c>
      <c r="BM106" s="226" t="s">
        <v>1883</v>
      </c>
    </row>
    <row r="107" spans="1:47" s="2" customFormat="1" ht="12">
      <c r="A107" s="40"/>
      <c r="B107" s="41"/>
      <c r="C107" s="42"/>
      <c r="D107" s="228" t="s">
        <v>153</v>
      </c>
      <c r="E107" s="42"/>
      <c r="F107" s="229" t="s">
        <v>1884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81</v>
      </c>
    </row>
    <row r="108" spans="1:51" s="13" customFormat="1" ht="12">
      <c r="A108" s="13"/>
      <c r="B108" s="233"/>
      <c r="C108" s="234"/>
      <c r="D108" s="228" t="s">
        <v>155</v>
      </c>
      <c r="E108" s="235" t="s">
        <v>19</v>
      </c>
      <c r="F108" s="236" t="s">
        <v>1874</v>
      </c>
      <c r="G108" s="234"/>
      <c r="H108" s="235" t="s">
        <v>19</v>
      </c>
      <c r="I108" s="237"/>
      <c r="J108" s="234"/>
      <c r="K108" s="234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155</v>
      </c>
      <c r="AU108" s="242" t="s">
        <v>81</v>
      </c>
      <c r="AV108" s="13" t="s">
        <v>79</v>
      </c>
      <c r="AW108" s="13" t="s">
        <v>34</v>
      </c>
      <c r="AX108" s="13" t="s">
        <v>72</v>
      </c>
      <c r="AY108" s="242" t="s">
        <v>144</v>
      </c>
    </row>
    <row r="109" spans="1:51" s="13" customFormat="1" ht="12">
      <c r="A109" s="13"/>
      <c r="B109" s="233"/>
      <c r="C109" s="234"/>
      <c r="D109" s="228" t="s">
        <v>155</v>
      </c>
      <c r="E109" s="235" t="s">
        <v>19</v>
      </c>
      <c r="F109" s="236" t="s">
        <v>1790</v>
      </c>
      <c r="G109" s="234"/>
      <c r="H109" s="235" t="s">
        <v>19</v>
      </c>
      <c r="I109" s="237"/>
      <c r="J109" s="234"/>
      <c r="K109" s="234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155</v>
      </c>
      <c r="AU109" s="242" t="s">
        <v>81</v>
      </c>
      <c r="AV109" s="13" t="s">
        <v>79</v>
      </c>
      <c r="AW109" s="13" t="s">
        <v>34</v>
      </c>
      <c r="AX109" s="13" t="s">
        <v>72</v>
      </c>
      <c r="AY109" s="242" t="s">
        <v>144</v>
      </c>
    </row>
    <row r="110" spans="1:51" s="14" customFormat="1" ht="12">
      <c r="A110" s="14"/>
      <c r="B110" s="243"/>
      <c r="C110" s="244"/>
      <c r="D110" s="228" t="s">
        <v>155</v>
      </c>
      <c r="E110" s="245" t="s">
        <v>19</v>
      </c>
      <c r="F110" s="246" t="s">
        <v>1885</v>
      </c>
      <c r="G110" s="244"/>
      <c r="H110" s="247">
        <v>2.189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155</v>
      </c>
      <c r="AU110" s="253" t="s">
        <v>81</v>
      </c>
      <c r="AV110" s="14" t="s">
        <v>81</v>
      </c>
      <c r="AW110" s="14" t="s">
        <v>34</v>
      </c>
      <c r="AX110" s="14" t="s">
        <v>72</v>
      </c>
      <c r="AY110" s="253" t="s">
        <v>144</v>
      </c>
    </row>
    <row r="111" spans="1:51" s="15" customFormat="1" ht="12">
      <c r="A111" s="15"/>
      <c r="B111" s="254"/>
      <c r="C111" s="255"/>
      <c r="D111" s="228" t="s">
        <v>155</v>
      </c>
      <c r="E111" s="256" t="s">
        <v>19</v>
      </c>
      <c r="F111" s="257" t="s">
        <v>158</v>
      </c>
      <c r="G111" s="255"/>
      <c r="H111" s="258">
        <v>2.189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4" t="s">
        <v>155</v>
      </c>
      <c r="AU111" s="264" t="s">
        <v>81</v>
      </c>
      <c r="AV111" s="15" t="s">
        <v>151</v>
      </c>
      <c r="AW111" s="15" t="s">
        <v>34</v>
      </c>
      <c r="AX111" s="15" t="s">
        <v>79</v>
      </c>
      <c r="AY111" s="264" t="s">
        <v>144</v>
      </c>
    </row>
    <row r="112" spans="1:65" s="2" customFormat="1" ht="19.8" customHeight="1">
      <c r="A112" s="40"/>
      <c r="B112" s="41"/>
      <c r="C112" s="215" t="s">
        <v>88</v>
      </c>
      <c r="D112" s="215" t="s">
        <v>146</v>
      </c>
      <c r="E112" s="216" t="s">
        <v>1886</v>
      </c>
      <c r="F112" s="217" t="s">
        <v>1887</v>
      </c>
      <c r="G112" s="218" t="s">
        <v>236</v>
      </c>
      <c r="H112" s="219">
        <v>1.911</v>
      </c>
      <c r="I112" s="220"/>
      <c r="J112" s="221">
        <f>ROUND(I112*H112,2)</f>
        <v>0</v>
      </c>
      <c r="K112" s="217" t="s">
        <v>150</v>
      </c>
      <c r="L112" s="46"/>
      <c r="M112" s="222" t="s">
        <v>19</v>
      </c>
      <c r="N112" s="223" t="s">
        <v>43</v>
      </c>
      <c r="O112" s="86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6" t="s">
        <v>151</v>
      </c>
      <c r="AT112" s="226" t="s">
        <v>146</v>
      </c>
      <c r="AU112" s="226" t="s">
        <v>81</v>
      </c>
      <c r="AY112" s="19" t="s">
        <v>144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9" t="s">
        <v>79</v>
      </c>
      <c r="BK112" s="227">
        <f>ROUND(I112*H112,2)</f>
        <v>0</v>
      </c>
      <c r="BL112" s="19" t="s">
        <v>151</v>
      </c>
      <c r="BM112" s="226" t="s">
        <v>1888</v>
      </c>
    </row>
    <row r="113" spans="1:47" s="2" customFormat="1" ht="12">
      <c r="A113" s="40"/>
      <c r="B113" s="41"/>
      <c r="C113" s="42"/>
      <c r="D113" s="228" t="s">
        <v>153</v>
      </c>
      <c r="E113" s="42"/>
      <c r="F113" s="229" t="s">
        <v>1889</v>
      </c>
      <c r="G113" s="42"/>
      <c r="H113" s="42"/>
      <c r="I113" s="230"/>
      <c r="J113" s="42"/>
      <c r="K113" s="42"/>
      <c r="L113" s="46"/>
      <c r="M113" s="231"/>
      <c r="N113" s="232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153</v>
      </c>
      <c r="AU113" s="19" t="s">
        <v>81</v>
      </c>
    </row>
    <row r="114" spans="1:51" s="13" customFormat="1" ht="12">
      <c r="A114" s="13"/>
      <c r="B114" s="233"/>
      <c r="C114" s="234"/>
      <c r="D114" s="228" t="s">
        <v>155</v>
      </c>
      <c r="E114" s="235" t="s">
        <v>19</v>
      </c>
      <c r="F114" s="236" t="s">
        <v>1874</v>
      </c>
      <c r="G114" s="234"/>
      <c r="H114" s="235" t="s">
        <v>19</v>
      </c>
      <c r="I114" s="237"/>
      <c r="J114" s="234"/>
      <c r="K114" s="234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155</v>
      </c>
      <c r="AU114" s="242" t="s">
        <v>81</v>
      </c>
      <c r="AV114" s="13" t="s">
        <v>79</v>
      </c>
      <c r="AW114" s="13" t="s">
        <v>34</v>
      </c>
      <c r="AX114" s="13" t="s">
        <v>72</v>
      </c>
      <c r="AY114" s="242" t="s">
        <v>144</v>
      </c>
    </row>
    <row r="115" spans="1:51" s="13" customFormat="1" ht="12">
      <c r="A115" s="13"/>
      <c r="B115" s="233"/>
      <c r="C115" s="234"/>
      <c r="D115" s="228" t="s">
        <v>155</v>
      </c>
      <c r="E115" s="235" t="s">
        <v>19</v>
      </c>
      <c r="F115" s="236" t="s">
        <v>1890</v>
      </c>
      <c r="G115" s="234"/>
      <c r="H115" s="235" t="s">
        <v>19</v>
      </c>
      <c r="I115" s="237"/>
      <c r="J115" s="234"/>
      <c r="K115" s="234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155</v>
      </c>
      <c r="AU115" s="242" t="s">
        <v>81</v>
      </c>
      <c r="AV115" s="13" t="s">
        <v>79</v>
      </c>
      <c r="AW115" s="13" t="s">
        <v>34</v>
      </c>
      <c r="AX115" s="13" t="s">
        <v>72</v>
      </c>
      <c r="AY115" s="242" t="s">
        <v>144</v>
      </c>
    </row>
    <row r="116" spans="1:51" s="14" customFormat="1" ht="12">
      <c r="A116" s="14"/>
      <c r="B116" s="243"/>
      <c r="C116" s="244"/>
      <c r="D116" s="228" t="s">
        <v>155</v>
      </c>
      <c r="E116" s="245" t="s">
        <v>19</v>
      </c>
      <c r="F116" s="246" t="s">
        <v>1891</v>
      </c>
      <c r="G116" s="244"/>
      <c r="H116" s="247">
        <v>1.02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155</v>
      </c>
      <c r="AU116" s="253" t="s">
        <v>81</v>
      </c>
      <c r="AV116" s="14" t="s">
        <v>81</v>
      </c>
      <c r="AW116" s="14" t="s">
        <v>34</v>
      </c>
      <c r="AX116" s="14" t="s">
        <v>72</v>
      </c>
      <c r="AY116" s="253" t="s">
        <v>144</v>
      </c>
    </row>
    <row r="117" spans="1:51" s="14" customFormat="1" ht="12">
      <c r="A117" s="14"/>
      <c r="B117" s="243"/>
      <c r="C117" s="244"/>
      <c r="D117" s="228" t="s">
        <v>155</v>
      </c>
      <c r="E117" s="245" t="s">
        <v>19</v>
      </c>
      <c r="F117" s="246" t="s">
        <v>1892</v>
      </c>
      <c r="G117" s="244"/>
      <c r="H117" s="247">
        <v>0.891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155</v>
      </c>
      <c r="AU117" s="253" t="s">
        <v>81</v>
      </c>
      <c r="AV117" s="14" t="s">
        <v>81</v>
      </c>
      <c r="AW117" s="14" t="s">
        <v>34</v>
      </c>
      <c r="AX117" s="14" t="s">
        <v>72</v>
      </c>
      <c r="AY117" s="253" t="s">
        <v>144</v>
      </c>
    </row>
    <row r="118" spans="1:51" s="15" customFormat="1" ht="12">
      <c r="A118" s="15"/>
      <c r="B118" s="254"/>
      <c r="C118" s="255"/>
      <c r="D118" s="228" t="s">
        <v>155</v>
      </c>
      <c r="E118" s="256" t="s">
        <v>19</v>
      </c>
      <c r="F118" s="257" t="s">
        <v>158</v>
      </c>
      <c r="G118" s="255"/>
      <c r="H118" s="258">
        <v>1.911</v>
      </c>
      <c r="I118" s="259"/>
      <c r="J118" s="255"/>
      <c r="K118" s="255"/>
      <c r="L118" s="260"/>
      <c r="M118" s="261"/>
      <c r="N118" s="262"/>
      <c r="O118" s="262"/>
      <c r="P118" s="262"/>
      <c r="Q118" s="262"/>
      <c r="R118" s="262"/>
      <c r="S118" s="262"/>
      <c r="T118" s="263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4" t="s">
        <v>155</v>
      </c>
      <c r="AU118" s="264" t="s">
        <v>81</v>
      </c>
      <c r="AV118" s="15" t="s">
        <v>151</v>
      </c>
      <c r="AW118" s="15" t="s">
        <v>34</v>
      </c>
      <c r="AX118" s="15" t="s">
        <v>79</v>
      </c>
      <c r="AY118" s="264" t="s">
        <v>144</v>
      </c>
    </row>
    <row r="119" spans="1:65" s="2" customFormat="1" ht="14.4" customHeight="1">
      <c r="A119" s="40"/>
      <c r="B119" s="41"/>
      <c r="C119" s="215" t="s">
        <v>151</v>
      </c>
      <c r="D119" s="215" t="s">
        <v>146</v>
      </c>
      <c r="E119" s="216" t="s">
        <v>391</v>
      </c>
      <c r="F119" s="217" t="s">
        <v>392</v>
      </c>
      <c r="G119" s="218" t="s">
        <v>236</v>
      </c>
      <c r="H119" s="219">
        <v>15.726</v>
      </c>
      <c r="I119" s="220"/>
      <c r="J119" s="221">
        <f>ROUND(I119*H119,2)</f>
        <v>0</v>
      </c>
      <c r="K119" s="217" t="s">
        <v>150</v>
      </c>
      <c r="L119" s="46"/>
      <c r="M119" s="222" t="s">
        <v>19</v>
      </c>
      <c r="N119" s="223" t="s">
        <v>43</v>
      </c>
      <c r="O119" s="86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6" t="s">
        <v>151</v>
      </c>
      <c r="AT119" s="226" t="s">
        <v>146</v>
      </c>
      <c r="AU119" s="226" t="s">
        <v>81</v>
      </c>
      <c r="AY119" s="19" t="s">
        <v>144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9" t="s">
        <v>79</v>
      </c>
      <c r="BK119" s="227">
        <f>ROUND(I119*H119,2)</f>
        <v>0</v>
      </c>
      <c r="BL119" s="19" t="s">
        <v>151</v>
      </c>
      <c r="BM119" s="226" t="s">
        <v>1893</v>
      </c>
    </row>
    <row r="120" spans="1:47" s="2" customFormat="1" ht="12">
      <c r="A120" s="40"/>
      <c r="B120" s="41"/>
      <c r="C120" s="42"/>
      <c r="D120" s="228" t="s">
        <v>153</v>
      </c>
      <c r="E120" s="42"/>
      <c r="F120" s="229" t="s">
        <v>394</v>
      </c>
      <c r="G120" s="42"/>
      <c r="H120" s="42"/>
      <c r="I120" s="230"/>
      <c r="J120" s="42"/>
      <c r="K120" s="42"/>
      <c r="L120" s="46"/>
      <c r="M120" s="231"/>
      <c r="N120" s="232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153</v>
      </c>
      <c r="AU120" s="19" t="s">
        <v>81</v>
      </c>
    </row>
    <row r="121" spans="1:51" s="13" customFormat="1" ht="12">
      <c r="A121" s="13"/>
      <c r="B121" s="233"/>
      <c r="C121" s="234"/>
      <c r="D121" s="228" t="s">
        <v>155</v>
      </c>
      <c r="E121" s="235" t="s">
        <v>19</v>
      </c>
      <c r="F121" s="236" t="s">
        <v>1874</v>
      </c>
      <c r="G121" s="234"/>
      <c r="H121" s="235" t="s">
        <v>19</v>
      </c>
      <c r="I121" s="237"/>
      <c r="J121" s="234"/>
      <c r="K121" s="234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155</v>
      </c>
      <c r="AU121" s="242" t="s">
        <v>81</v>
      </c>
      <c r="AV121" s="13" t="s">
        <v>79</v>
      </c>
      <c r="AW121" s="13" t="s">
        <v>34</v>
      </c>
      <c r="AX121" s="13" t="s">
        <v>72</v>
      </c>
      <c r="AY121" s="242" t="s">
        <v>144</v>
      </c>
    </row>
    <row r="122" spans="1:51" s="13" customFormat="1" ht="12">
      <c r="A122" s="13"/>
      <c r="B122" s="233"/>
      <c r="C122" s="234"/>
      <c r="D122" s="228" t="s">
        <v>155</v>
      </c>
      <c r="E122" s="235" t="s">
        <v>19</v>
      </c>
      <c r="F122" s="236" t="s">
        <v>1800</v>
      </c>
      <c r="G122" s="234"/>
      <c r="H122" s="235" t="s">
        <v>19</v>
      </c>
      <c r="I122" s="237"/>
      <c r="J122" s="234"/>
      <c r="K122" s="234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155</v>
      </c>
      <c r="AU122" s="242" t="s">
        <v>81</v>
      </c>
      <c r="AV122" s="13" t="s">
        <v>79</v>
      </c>
      <c r="AW122" s="13" t="s">
        <v>34</v>
      </c>
      <c r="AX122" s="13" t="s">
        <v>72</v>
      </c>
      <c r="AY122" s="242" t="s">
        <v>144</v>
      </c>
    </row>
    <row r="123" spans="1:51" s="13" customFormat="1" ht="12">
      <c r="A123" s="13"/>
      <c r="B123" s="233"/>
      <c r="C123" s="234"/>
      <c r="D123" s="228" t="s">
        <v>155</v>
      </c>
      <c r="E123" s="235" t="s">
        <v>19</v>
      </c>
      <c r="F123" s="236" t="s">
        <v>1894</v>
      </c>
      <c r="G123" s="234"/>
      <c r="H123" s="235" t="s">
        <v>19</v>
      </c>
      <c r="I123" s="237"/>
      <c r="J123" s="234"/>
      <c r="K123" s="234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155</v>
      </c>
      <c r="AU123" s="242" t="s">
        <v>81</v>
      </c>
      <c r="AV123" s="13" t="s">
        <v>79</v>
      </c>
      <c r="AW123" s="13" t="s">
        <v>34</v>
      </c>
      <c r="AX123" s="13" t="s">
        <v>72</v>
      </c>
      <c r="AY123" s="242" t="s">
        <v>144</v>
      </c>
    </row>
    <row r="124" spans="1:51" s="14" customFormat="1" ht="12">
      <c r="A124" s="14"/>
      <c r="B124" s="243"/>
      <c r="C124" s="244"/>
      <c r="D124" s="228" t="s">
        <v>155</v>
      </c>
      <c r="E124" s="245" t="s">
        <v>19</v>
      </c>
      <c r="F124" s="246" t="s">
        <v>1895</v>
      </c>
      <c r="G124" s="244"/>
      <c r="H124" s="247">
        <v>15.726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155</v>
      </c>
      <c r="AU124" s="253" t="s">
        <v>81</v>
      </c>
      <c r="AV124" s="14" t="s">
        <v>81</v>
      </c>
      <c r="AW124" s="14" t="s">
        <v>34</v>
      </c>
      <c r="AX124" s="14" t="s">
        <v>72</v>
      </c>
      <c r="AY124" s="253" t="s">
        <v>144</v>
      </c>
    </row>
    <row r="125" spans="1:51" s="15" customFormat="1" ht="12">
      <c r="A125" s="15"/>
      <c r="B125" s="254"/>
      <c r="C125" s="255"/>
      <c r="D125" s="228" t="s">
        <v>155</v>
      </c>
      <c r="E125" s="256" t="s">
        <v>19</v>
      </c>
      <c r="F125" s="257" t="s">
        <v>158</v>
      </c>
      <c r="G125" s="255"/>
      <c r="H125" s="258">
        <v>15.726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4" t="s">
        <v>155</v>
      </c>
      <c r="AU125" s="264" t="s">
        <v>81</v>
      </c>
      <c r="AV125" s="15" t="s">
        <v>151</v>
      </c>
      <c r="AW125" s="15" t="s">
        <v>34</v>
      </c>
      <c r="AX125" s="15" t="s">
        <v>79</v>
      </c>
      <c r="AY125" s="264" t="s">
        <v>144</v>
      </c>
    </row>
    <row r="126" spans="1:65" s="2" customFormat="1" ht="14.4" customHeight="1">
      <c r="A126" s="40"/>
      <c r="B126" s="41"/>
      <c r="C126" s="215" t="s">
        <v>175</v>
      </c>
      <c r="D126" s="215" t="s">
        <v>146</v>
      </c>
      <c r="E126" s="216" t="s">
        <v>455</v>
      </c>
      <c r="F126" s="217" t="s">
        <v>456</v>
      </c>
      <c r="G126" s="218" t="s">
        <v>457</v>
      </c>
      <c r="H126" s="219">
        <v>28.307</v>
      </c>
      <c r="I126" s="220"/>
      <c r="J126" s="221">
        <f>ROUND(I126*H126,2)</f>
        <v>0</v>
      </c>
      <c r="K126" s="217" t="s">
        <v>150</v>
      </c>
      <c r="L126" s="46"/>
      <c r="M126" s="222" t="s">
        <v>19</v>
      </c>
      <c r="N126" s="223" t="s">
        <v>43</v>
      </c>
      <c r="O126" s="86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6" t="s">
        <v>151</v>
      </c>
      <c r="AT126" s="226" t="s">
        <v>146</v>
      </c>
      <c r="AU126" s="226" t="s">
        <v>81</v>
      </c>
      <c r="AY126" s="19" t="s">
        <v>144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9" t="s">
        <v>79</v>
      </c>
      <c r="BK126" s="227">
        <f>ROUND(I126*H126,2)</f>
        <v>0</v>
      </c>
      <c r="BL126" s="19" t="s">
        <v>151</v>
      </c>
      <c r="BM126" s="226" t="s">
        <v>1896</v>
      </c>
    </row>
    <row r="127" spans="1:47" s="2" customFormat="1" ht="12">
      <c r="A127" s="40"/>
      <c r="B127" s="41"/>
      <c r="C127" s="42"/>
      <c r="D127" s="228" t="s">
        <v>153</v>
      </c>
      <c r="E127" s="42"/>
      <c r="F127" s="229" t="s">
        <v>459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153</v>
      </c>
      <c r="AU127" s="19" t="s">
        <v>81</v>
      </c>
    </row>
    <row r="128" spans="1:51" s="13" customFormat="1" ht="12">
      <c r="A128" s="13"/>
      <c r="B128" s="233"/>
      <c r="C128" s="234"/>
      <c r="D128" s="228" t="s">
        <v>155</v>
      </c>
      <c r="E128" s="235" t="s">
        <v>19</v>
      </c>
      <c r="F128" s="236" t="s">
        <v>1874</v>
      </c>
      <c r="G128" s="234"/>
      <c r="H128" s="235" t="s">
        <v>19</v>
      </c>
      <c r="I128" s="237"/>
      <c r="J128" s="234"/>
      <c r="K128" s="234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155</v>
      </c>
      <c r="AU128" s="242" t="s">
        <v>81</v>
      </c>
      <c r="AV128" s="13" t="s">
        <v>79</v>
      </c>
      <c r="AW128" s="13" t="s">
        <v>34</v>
      </c>
      <c r="AX128" s="13" t="s">
        <v>72</v>
      </c>
      <c r="AY128" s="242" t="s">
        <v>144</v>
      </c>
    </row>
    <row r="129" spans="1:51" s="13" customFormat="1" ht="12">
      <c r="A129" s="13"/>
      <c r="B129" s="233"/>
      <c r="C129" s="234"/>
      <c r="D129" s="228" t="s">
        <v>155</v>
      </c>
      <c r="E129" s="235" t="s">
        <v>19</v>
      </c>
      <c r="F129" s="236" t="s">
        <v>1808</v>
      </c>
      <c r="G129" s="234"/>
      <c r="H129" s="235" t="s">
        <v>19</v>
      </c>
      <c r="I129" s="237"/>
      <c r="J129" s="234"/>
      <c r="K129" s="234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155</v>
      </c>
      <c r="AU129" s="242" t="s">
        <v>81</v>
      </c>
      <c r="AV129" s="13" t="s">
        <v>79</v>
      </c>
      <c r="AW129" s="13" t="s">
        <v>34</v>
      </c>
      <c r="AX129" s="13" t="s">
        <v>72</v>
      </c>
      <c r="AY129" s="242" t="s">
        <v>144</v>
      </c>
    </row>
    <row r="130" spans="1:51" s="14" customFormat="1" ht="12">
      <c r="A130" s="14"/>
      <c r="B130" s="243"/>
      <c r="C130" s="244"/>
      <c r="D130" s="228" t="s">
        <v>155</v>
      </c>
      <c r="E130" s="245" t="s">
        <v>19</v>
      </c>
      <c r="F130" s="246" t="s">
        <v>1897</v>
      </c>
      <c r="G130" s="244"/>
      <c r="H130" s="247">
        <v>28.307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155</v>
      </c>
      <c r="AU130" s="253" t="s">
        <v>81</v>
      </c>
      <c r="AV130" s="14" t="s">
        <v>81</v>
      </c>
      <c r="AW130" s="14" t="s">
        <v>34</v>
      </c>
      <c r="AX130" s="14" t="s">
        <v>72</v>
      </c>
      <c r="AY130" s="253" t="s">
        <v>144</v>
      </c>
    </row>
    <row r="131" spans="1:51" s="15" customFormat="1" ht="12">
      <c r="A131" s="15"/>
      <c r="B131" s="254"/>
      <c r="C131" s="255"/>
      <c r="D131" s="228" t="s">
        <v>155</v>
      </c>
      <c r="E131" s="256" t="s">
        <v>19</v>
      </c>
      <c r="F131" s="257" t="s">
        <v>158</v>
      </c>
      <c r="G131" s="255"/>
      <c r="H131" s="258">
        <v>28.307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155</v>
      </c>
      <c r="AU131" s="264" t="s">
        <v>81</v>
      </c>
      <c r="AV131" s="15" t="s">
        <v>151</v>
      </c>
      <c r="AW131" s="15" t="s">
        <v>34</v>
      </c>
      <c r="AX131" s="15" t="s">
        <v>79</v>
      </c>
      <c r="AY131" s="264" t="s">
        <v>144</v>
      </c>
    </row>
    <row r="132" spans="1:65" s="2" customFormat="1" ht="14.4" customHeight="1">
      <c r="A132" s="40"/>
      <c r="B132" s="41"/>
      <c r="C132" s="215" t="s">
        <v>180</v>
      </c>
      <c r="D132" s="215" t="s">
        <v>146</v>
      </c>
      <c r="E132" s="216" t="s">
        <v>470</v>
      </c>
      <c r="F132" s="217" t="s">
        <v>471</v>
      </c>
      <c r="G132" s="218" t="s">
        <v>236</v>
      </c>
      <c r="H132" s="219">
        <v>8.075</v>
      </c>
      <c r="I132" s="220"/>
      <c r="J132" s="221">
        <f>ROUND(I132*H132,2)</f>
        <v>0</v>
      </c>
      <c r="K132" s="217" t="s">
        <v>150</v>
      </c>
      <c r="L132" s="46"/>
      <c r="M132" s="222" t="s">
        <v>19</v>
      </c>
      <c r="N132" s="223" t="s">
        <v>43</v>
      </c>
      <c r="O132" s="86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6" t="s">
        <v>151</v>
      </c>
      <c r="AT132" s="226" t="s">
        <v>146</v>
      </c>
      <c r="AU132" s="226" t="s">
        <v>81</v>
      </c>
      <c r="AY132" s="19" t="s">
        <v>144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9" t="s">
        <v>79</v>
      </c>
      <c r="BK132" s="227">
        <f>ROUND(I132*H132,2)</f>
        <v>0</v>
      </c>
      <c r="BL132" s="19" t="s">
        <v>151</v>
      </c>
      <c r="BM132" s="226" t="s">
        <v>1898</v>
      </c>
    </row>
    <row r="133" spans="1:47" s="2" customFormat="1" ht="12">
      <c r="A133" s="40"/>
      <c r="B133" s="41"/>
      <c r="C133" s="42"/>
      <c r="D133" s="228" t="s">
        <v>153</v>
      </c>
      <c r="E133" s="42"/>
      <c r="F133" s="229" t="s">
        <v>473</v>
      </c>
      <c r="G133" s="42"/>
      <c r="H133" s="42"/>
      <c r="I133" s="230"/>
      <c r="J133" s="42"/>
      <c r="K133" s="42"/>
      <c r="L133" s="46"/>
      <c r="M133" s="231"/>
      <c r="N133" s="232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153</v>
      </c>
      <c r="AU133" s="19" t="s">
        <v>81</v>
      </c>
    </row>
    <row r="134" spans="1:51" s="13" customFormat="1" ht="12">
      <c r="A134" s="13"/>
      <c r="B134" s="233"/>
      <c r="C134" s="234"/>
      <c r="D134" s="228" t="s">
        <v>155</v>
      </c>
      <c r="E134" s="235" t="s">
        <v>19</v>
      </c>
      <c r="F134" s="236" t="s">
        <v>1874</v>
      </c>
      <c r="G134" s="234"/>
      <c r="H134" s="235" t="s">
        <v>19</v>
      </c>
      <c r="I134" s="237"/>
      <c r="J134" s="234"/>
      <c r="K134" s="234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155</v>
      </c>
      <c r="AU134" s="242" t="s">
        <v>81</v>
      </c>
      <c r="AV134" s="13" t="s">
        <v>79</v>
      </c>
      <c r="AW134" s="13" t="s">
        <v>34</v>
      </c>
      <c r="AX134" s="13" t="s">
        <v>72</v>
      </c>
      <c r="AY134" s="242" t="s">
        <v>144</v>
      </c>
    </row>
    <row r="135" spans="1:51" s="13" customFormat="1" ht="12">
      <c r="A135" s="13"/>
      <c r="B135" s="233"/>
      <c r="C135" s="234"/>
      <c r="D135" s="228" t="s">
        <v>155</v>
      </c>
      <c r="E135" s="235" t="s">
        <v>19</v>
      </c>
      <c r="F135" s="236" t="s">
        <v>1899</v>
      </c>
      <c r="G135" s="234"/>
      <c r="H135" s="235" t="s">
        <v>19</v>
      </c>
      <c r="I135" s="237"/>
      <c r="J135" s="234"/>
      <c r="K135" s="234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155</v>
      </c>
      <c r="AU135" s="242" t="s">
        <v>81</v>
      </c>
      <c r="AV135" s="13" t="s">
        <v>79</v>
      </c>
      <c r="AW135" s="13" t="s">
        <v>34</v>
      </c>
      <c r="AX135" s="13" t="s">
        <v>72</v>
      </c>
      <c r="AY135" s="242" t="s">
        <v>144</v>
      </c>
    </row>
    <row r="136" spans="1:51" s="14" customFormat="1" ht="12">
      <c r="A136" s="14"/>
      <c r="B136" s="243"/>
      <c r="C136" s="244"/>
      <c r="D136" s="228" t="s">
        <v>155</v>
      </c>
      <c r="E136" s="245" t="s">
        <v>19</v>
      </c>
      <c r="F136" s="246" t="s">
        <v>1900</v>
      </c>
      <c r="G136" s="244"/>
      <c r="H136" s="247">
        <v>8.075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155</v>
      </c>
      <c r="AU136" s="253" t="s">
        <v>81</v>
      </c>
      <c r="AV136" s="14" t="s">
        <v>81</v>
      </c>
      <c r="AW136" s="14" t="s">
        <v>34</v>
      </c>
      <c r="AX136" s="14" t="s">
        <v>72</v>
      </c>
      <c r="AY136" s="253" t="s">
        <v>144</v>
      </c>
    </row>
    <row r="137" spans="1:51" s="15" customFormat="1" ht="12">
      <c r="A137" s="15"/>
      <c r="B137" s="254"/>
      <c r="C137" s="255"/>
      <c r="D137" s="228" t="s">
        <v>155</v>
      </c>
      <c r="E137" s="256" t="s">
        <v>19</v>
      </c>
      <c r="F137" s="257" t="s">
        <v>1901</v>
      </c>
      <c r="G137" s="255"/>
      <c r="H137" s="258">
        <v>8.075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4" t="s">
        <v>155</v>
      </c>
      <c r="AU137" s="264" t="s">
        <v>81</v>
      </c>
      <c r="AV137" s="15" t="s">
        <v>151</v>
      </c>
      <c r="AW137" s="15" t="s">
        <v>34</v>
      </c>
      <c r="AX137" s="15" t="s">
        <v>79</v>
      </c>
      <c r="AY137" s="264" t="s">
        <v>144</v>
      </c>
    </row>
    <row r="138" spans="1:65" s="2" customFormat="1" ht="14.4" customHeight="1">
      <c r="A138" s="40"/>
      <c r="B138" s="41"/>
      <c r="C138" s="215" t="s">
        <v>189</v>
      </c>
      <c r="D138" s="215" t="s">
        <v>146</v>
      </c>
      <c r="E138" s="216" t="s">
        <v>551</v>
      </c>
      <c r="F138" s="217" t="s">
        <v>552</v>
      </c>
      <c r="G138" s="218" t="s">
        <v>149</v>
      </c>
      <c r="H138" s="219">
        <v>62.65</v>
      </c>
      <c r="I138" s="220"/>
      <c r="J138" s="221">
        <f>ROUND(I138*H138,2)</f>
        <v>0</v>
      </c>
      <c r="K138" s="217" t="s">
        <v>150</v>
      </c>
      <c r="L138" s="46"/>
      <c r="M138" s="222" t="s">
        <v>19</v>
      </c>
      <c r="N138" s="223" t="s">
        <v>43</v>
      </c>
      <c r="O138" s="86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6" t="s">
        <v>151</v>
      </c>
      <c r="AT138" s="226" t="s">
        <v>146</v>
      </c>
      <c r="AU138" s="226" t="s">
        <v>81</v>
      </c>
      <c r="AY138" s="19" t="s">
        <v>144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9" t="s">
        <v>79</v>
      </c>
      <c r="BK138" s="227">
        <f>ROUND(I138*H138,2)</f>
        <v>0</v>
      </c>
      <c r="BL138" s="19" t="s">
        <v>151</v>
      </c>
      <c r="BM138" s="226" t="s">
        <v>1902</v>
      </c>
    </row>
    <row r="139" spans="1:47" s="2" customFormat="1" ht="12">
      <c r="A139" s="40"/>
      <c r="B139" s="41"/>
      <c r="C139" s="42"/>
      <c r="D139" s="228" t="s">
        <v>153</v>
      </c>
      <c r="E139" s="42"/>
      <c r="F139" s="229" t="s">
        <v>554</v>
      </c>
      <c r="G139" s="42"/>
      <c r="H139" s="42"/>
      <c r="I139" s="230"/>
      <c r="J139" s="42"/>
      <c r="K139" s="42"/>
      <c r="L139" s="46"/>
      <c r="M139" s="231"/>
      <c r="N139" s="232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153</v>
      </c>
      <c r="AU139" s="19" t="s">
        <v>81</v>
      </c>
    </row>
    <row r="140" spans="1:51" s="13" customFormat="1" ht="12">
      <c r="A140" s="13"/>
      <c r="B140" s="233"/>
      <c r="C140" s="234"/>
      <c r="D140" s="228" t="s">
        <v>155</v>
      </c>
      <c r="E140" s="235" t="s">
        <v>19</v>
      </c>
      <c r="F140" s="236" t="s">
        <v>1874</v>
      </c>
      <c r="G140" s="234"/>
      <c r="H140" s="235" t="s">
        <v>19</v>
      </c>
      <c r="I140" s="237"/>
      <c r="J140" s="234"/>
      <c r="K140" s="234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155</v>
      </c>
      <c r="AU140" s="242" t="s">
        <v>81</v>
      </c>
      <c r="AV140" s="13" t="s">
        <v>79</v>
      </c>
      <c r="AW140" s="13" t="s">
        <v>34</v>
      </c>
      <c r="AX140" s="13" t="s">
        <v>72</v>
      </c>
      <c r="AY140" s="242" t="s">
        <v>144</v>
      </c>
    </row>
    <row r="141" spans="1:51" s="13" customFormat="1" ht="12">
      <c r="A141" s="13"/>
      <c r="B141" s="233"/>
      <c r="C141" s="234"/>
      <c r="D141" s="228" t="s">
        <v>155</v>
      </c>
      <c r="E141" s="235" t="s">
        <v>19</v>
      </c>
      <c r="F141" s="236" t="s">
        <v>1903</v>
      </c>
      <c r="G141" s="234"/>
      <c r="H141" s="235" t="s">
        <v>19</v>
      </c>
      <c r="I141" s="237"/>
      <c r="J141" s="234"/>
      <c r="K141" s="234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155</v>
      </c>
      <c r="AU141" s="242" t="s">
        <v>81</v>
      </c>
      <c r="AV141" s="13" t="s">
        <v>79</v>
      </c>
      <c r="AW141" s="13" t="s">
        <v>34</v>
      </c>
      <c r="AX141" s="13" t="s">
        <v>72</v>
      </c>
      <c r="AY141" s="242" t="s">
        <v>144</v>
      </c>
    </row>
    <row r="142" spans="1:51" s="13" customFormat="1" ht="12">
      <c r="A142" s="13"/>
      <c r="B142" s="233"/>
      <c r="C142" s="234"/>
      <c r="D142" s="228" t="s">
        <v>155</v>
      </c>
      <c r="E142" s="235" t="s">
        <v>19</v>
      </c>
      <c r="F142" s="236" t="s">
        <v>1904</v>
      </c>
      <c r="G142" s="234"/>
      <c r="H142" s="235" t="s">
        <v>19</v>
      </c>
      <c r="I142" s="237"/>
      <c r="J142" s="234"/>
      <c r="K142" s="234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155</v>
      </c>
      <c r="AU142" s="242" t="s">
        <v>81</v>
      </c>
      <c r="AV142" s="13" t="s">
        <v>79</v>
      </c>
      <c r="AW142" s="13" t="s">
        <v>34</v>
      </c>
      <c r="AX142" s="13" t="s">
        <v>72</v>
      </c>
      <c r="AY142" s="242" t="s">
        <v>144</v>
      </c>
    </row>
    <row r="143" spans="1:51" s="14" customFormat="1" ht="12">
      <c r="A143" s="14"/>
      <c r="B143" s="243"/>
      <c r="C143" s="244"/>
      <c r="D143" s="228" t="s">
        <v>155</v>
      </c>
      <c r="E143" s="245" t="s">
        <v>19</v>
      </c>
      <c r="F143" s="246" t="s">
        <v>1905</v>
      </c>
      <c r="G143" s="244"/>
      <c r="H143" s="247">
        <v>7.65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155</v>
      </c>
      <c r="AU143" s="253" t="s">
        <v>81</v>
      </c>
      <c r="AV143" s="14" t="s">
        <v>81</v>
      </c>
      <c r="AW143" s="14" t="s">
        <v>34</v>
      </c>
      <c r="AX143" s="14" t="s">
        <v>72</v>
      </c>
      <c r="AY143" s="253" t="s">
        <v>144</v>
      </c>
    </row>
    <row r="144" spans="1:51" s="13" customFormat="1" ht="12">
      <c r="A144" s="13"/>
      <c r="B144" s="233"/>
      <c r="C144" s="234"/>
      <c r="D144" s="228" t="s">
        <v>155</v>
      </c>
      <c r="E144" s="235" t="s">
        <v>19</v>
      </c>
      <c r="F144" s="236" t="s">
        <v>1906</v>
      </c>
      <c r="G144" s="234"/>
      <c r="H144" s="235" t="s">
        <v>19</v>
      </c>
      <c r="I144" s="237"/>
      <c r="J144" s="234"/>
      <c r="K144" s="234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155</v>
      </c>
      <c r="AU144" s="242" t="s">
        <v>81</v>
      </c>
      <c r="AV144" s="13" t="s">
        <v>79</v>
      </c>
      <c r="AW144" s="13" t="s">
        <v>34</v>
      </c>
      <c r="AX144" s="13" t="s">
        <v>72</v>
      </c>
      <c r="AY144" s="242" t="s">
        <v>144</v>
      </c>
    </row>
    <row r="145" spans="1:51" s="14" customFormat="1" ht="12">
      <c r="A145" s="14"/>
      <c r="B145" s="243"/>
      <c r="C145" s="244"/>
      <c r="D145" s="228" t="s">
        <v>155</v>
      </c>
      <c r="E145" s="245" t="s">
        <v>19</v>
      </c>
      <c r="F145" s="246" t="s">
        <v>606</v>
      </c>
      <c r="G145" s="244"/>
      <c r="H145" s="247">
        <v>55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155</v>
      </c>
      <c r="AU145" s="253" t="s">
        <v>81</v>
      </c>
      <c r="AV145" s="14" t="s">
        <v>81</v>
      </c>
      <c r="AW145" s="14" t="s">
        <v>34</v>
      </c>
      <c r="AX145" s="14" t="s">
        <v>72</v>
      </c>
      <c r="AY145" s="253" t="s">
        <v>144</v>
      </c>
    </row>
    <row r="146" spans="1:51" s="15" customFormat="1" ht="12">
      <c r="A146" s="15"/>
      <c r="B146" s="254"/>
      <c r="C146" s="255"/>
      <c r="D146" s="228" t="s">
        <v>155</v>
      </c>
      <c r="E146" s="256" t="s">
        <v>19</v>
      </c>
      <c r="F146" s="257" t="s">
        <v>158</v>
      </c>
      <c r="G146" s="255"/>
      <c r="H146" s="258">
        <v>62.65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4" t="s">
        <v>155</v>
      </c>
      <c r="AU146" s="264" t="s">
        <v>81</v>
      </c>
      <c r="AV146" s="15" t="s">
        <v>151</v>
      </c>
      <c r="AW146" s="15" t="s">
        <v>34</v>
      </c>
      <c r="AX146" s="15" t="s">
        <v>79</v>
      </c>
      <c r="AY146" s="264" t="s">
        <v>144</v>
      </c>
    </row>
    <row r="147" spans="1:65" s="2" customFormat="1" ht="14.4" customHeight="1">
      <c r="A147" s="40"/>
      <c r="B147" s="41"/>
      <c r="C147" s="215" t="s">
        <v>197</v>
      </c>
      <c r="D147" s="215" t="s">
        <v>146</v>
      </c>
      <c r="E147" s="216" t="s">
        <v>560</v>
      </c>
      <c r="F147" s="217" t="s">
        <v>561</v>
      </c>
      <c r="G147" s="218" t="s">
        <v>149</v>
      </c>
      <c r="H147" s="219">
        <v>15.675</v>
      </c>
      <c r="I147" s="220"/>
      <c r="J147" s="221">
        <f>ROUND(I147*H147,2)</f>
        <v>0</v>
      </c>
      <c r="K147" s="217" t="s">
        <v>150</v>
      </c>
      <c r="L147" s="46"/>
      <c r="M147" s="222" t="s">
        <v>19</v>
      </c>
      <c r="N147" s="223" t="s">
        <v>43</v>
      </c>
      <c r="O147" s="86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6" t="s">
        <v>151</v>
      </c>
      <c r="AT147" s="226" t="s">
        <v>146</v>
      </c>
      <c r="AU147" s="226" t="s">
        <v>81</v>
      </c>
      <c r="AY147" s="19" t="s">
        <v>144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9" t="s">
        <v>79</v>
      </c>
      <c r="BK147" s="227">
        <f>ROUND(I147*H147,2)</f>
        <v>0</v>
      </c>
      <c r="BL147" s="19" t="s">
        <v>151</v>
      </c>
      <c r="BM147" s="226" t="s">
        <v>1907</v>
      </c>
    </row>
    <row r="148" spans="1:47" s="2" customFormat="1" ht="12">
      <c r="A148" s="40"/>
      <c r="B148" s="41"/>
      <c r="C148" s="42"/>
      <c r="D148" s="228" t="s">
        <v>153</v>
      </c>
      <c r="E148" s="42"/>
      <c r="F148" s="229" t="s">
        <v>563</v>
      </c>
      <c r="G148" s="42"/>
      <c r="H148" s="42"/>
      <c r="I148" s="230"/>
      <c r="J148" s="42"/>
      <c r="K148" s="42"/>
      <c r="L148" s="46"/>
      <c r="M148" s="231"/>
      <c r="N148" s="232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153</v>
      </c>
      <c r="AU148" s="19" t="s">
        <v>81</v>
      </c>
    </row>
    <row r="149" spans="1:51" s="13" customFormat="1" ht="12">
      <c r="A149" s="13"/>
      <c r="B149" s="233"/>
      <c r="C149" s="234"/>
      <c r="D149" s="228" t="s">
        <v>155</v>
      </c>
      <c r="E149" s="235" t="s">
        <v>19</v>
      </c>
      <c r="F149" s="236" t="s">
        <v>1874</v>
      </c>
      <c r="G149" s="234"/>
      <c r="H149" s="235" t="s">
        <v>19</v>
      </c>
      <c r="I149" s="237"/>
      <c r="J149" s="234"/>
      <c r="K149" s="234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155</v>
      </c>
      <c r="AU149" s="242" t="s">
        <v>81</v>
      </c>
      <c r="AV149" s="13" t="s">
        <v>79</v>
      </c>
      <c r="AW149" s="13" t="s">
        <v>34</v>
      </c>
      <c r="AX149" s="13" t="s">
        <v>72</v>
      </c>
      <c r="AY149" s="242" t="s">
        <v>144</v>
      </c>
    </row>
    <row r="150" spans="1:51" s="13" customFormat="1" ht="12">
      <c r="A150" s="13"/>
      <c r="B150" s="233"/>
      <c r="C150" s="234"/>
      <c r="D150" s="228" t="s">
        <v>155</v>
      </c>
      <c r="E150" s="235" t="s">
        <v>19</v>
      </c>
      <c r="F150" s="236" t="s">
        <v>1908</v>
      </c>
      <c r="G150" s="234"/>
      <c r="H150" s="235" t="s">
        <v>19</v>
      </c>
      <c r="I150" s="237"/>
      <c r="J150" s="234"/>
      <c r="K150" s="234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155</v>
      </c>
      <c r="AU150" s="242" t="s">
        <v>81</v>
      </c>
      <c r="AV150" s="13" t="s">
        <v>79</v>
      </c>
      <c r="AW150" s="13" t="s">
        <v>34</v>
      </c>
      <c r="AX150" s="13" t="s">
        <v>72</v>
      </c>
      <c r="AY150" s="242" t="s">
        <v>144</v>
      </c>
    </row>
    <row r="151" spans="1:51" s="14" customFormat="1" ht="12">
      <c r="A151" s="14"/>
      <c r="B151" s="243"/>
      <c r="C151" s="244"/>
      <c r="D151" s="228" t="s">
        <v>155</v>
      </c>
      <c r="E151" s="245" t="s">
        <v>19</v>
      </c>
      <c r="F151" s="246" t="s">
        <v>1909</v>
      </c>
      <c r="G151" s="244"/>
      <c r="H151" s="247">
        <v>8.635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155</v>
      </c>
      <c r="AU151" s="253" t="s">
        <v>81</v>
      </c>
      <c r="AV151" s="14" t="s">
        <v>81</v>
      </c>
      <c r="AW151" s="14" t="s">
        <v>34</v>
      </c>
      <c r="AX151" s="14" t="s">
        <v>72</v>
      </c>
      <c r="AY151" s="253" t="s">
        <v>144</v>
      </c>
    </row>
    <row r="152" spans="1:51" s="14" customFormat="1" ht="12">
      <c r="A152" s="14"/>
      <c r="B152" s="243"/>
      <c r="C152" s="244"/>
      <c r="D152" s="228" t="s">
        <v>155</v>
      </c>
      <c r="E152" s="245" t="s">
        <v>19</v>
      </c>
      <c r="F152" s="246" t="s">
        <v>1910</v>
      </c>
      <c r="G152" s="244"/>
      <c r="H152" s="247">
        <v>7.04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155</v>
      </c>
      <c r="AU152" s="253" t="s">
        <v>81</v>
      </c>
      <c r="AV152" s="14" t="s">
        <v>81</v>
      </c>
      <c r="AW152" s="14" t="s">
        <v>34</v>
      </c>
      <c r="AX152" s="14" t="s">
        <v>72</v>
      </c>
      <c r="AY152" s="253" t="s">
        <v>144</v>
      </c>
    </row>
    <row r="153" spans="1:51" s="15" customFormat="1" ht="12">
      <c r="A153" s="15"/>
      <c r="B153" s="254"/>
      <c r="C153" s="255"/>
      <c r="D153" s="228" t="s">
        <v>155</v>
      </c>
      <c r="E153" s="256" t="s">
        <v>19</v>
      </c>
      <c r="F153" s="257" t="s">
        <v>158</v>
      </c>
      <c r="G153" s="255"/>
      <c r="H153" s="258">
        <v>15.675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155</v>
      </c>
      <c r="AU153" s="264" t="s">
        <v>81</v>
      </c>
      <c r="AV153" s="15" t="s">
        <v>151</v>
      </c>
      <c r="AW153" s="15" t="s">
        <v>34</v>
      </c>
      <c r="AX153" s="15" t="s">
        <v>79</v>
      </c>
      <c r="AY153" s="264" t="s">
        <v>144</v>
      </c>
    </row>
    <row r="154" spans="1:63" s="12" customFormat="1" ht="22.8" customHeight="1">
      <c r="A154" s="12"/>
      <c r="B154" s="199"/>
      <c r="C154" s="200"/>
      <c r="D154" s="201" t="s">
        <v>71</v>
      </c>
      <c r="E154" s="213" t="s">
        <v>151</v>
      </c>
      <c r="F154" s="213" t="s">
        <v>810</v>
      </c>
      <c r="G154" s="200"/>
      <c r="H154" s="200"/>
      <c r="I154" s="203"/>
      <c r="J154" s="214">
        <f>BK154</f>
        <v>0</v>
      </c>
      <c r="K154" s="200"/>
      <c r="L154" s="205"/>
      <c r="M154" s="206"/>
      <c r="N154" s="207"/>
      <c r="O154" s="207"/>
      <c r="P154" s="208">
        <f>SUM(P155:P206)</f>
        <v>0</v>
      </c>
      <c r="Q154" s="207"/>
      <c r="R154" s="208">
        <f>SUM(R155:R206)</f>
        <v>7.203577</v>
      </c>
      <c r="S154" s="207"/>
      <c r="T154" s="209">
        <f>SUM(T155:T206)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0" t="s">
        <v>79</v>
      </c>
      <c r="AT154" s="211" t="s">
        <v>71</v>
      </c>
      <c r="AU154" s="211" t="s">
        <v>79</v>
      </c>
      <c r="AY154" s="210" t="s">
        <v>144</v>
      </c>
      <c r="BK154" s="212">
        <f>SUM(BK155:BK206)</f>
        <v>0</v>
      </c>
    </row>
    <row r="155" spans="1:65" s="2" customFormat="1" ht="14.4" customHeight="1">
      <c r="A155" s="40"/>
      <c r="B155" s="41"/>
      <c r="C155" s="215" t="s">
        <v>206</v>
      </c>
      <c r="D155" s="215" t="s">
        <v>146</v>
      </c>
      <c r="E155" s="216" t="s">
        <v>1911</v>
      </c>
      <c r="F155" s="217" t="s">
        <v>1912</v>
      </c>
      <c r="G155" s="218" t="s">
        <v>149</v>
      </c>
      <c r="H155" s="219">
        <v>15.675</v>
      </c>
      <c r="I155" s="220"/>
      <c r="J155" s="221">
        <f>ROUND(I155*H155,2)</f>
        <v>0</v>
      </c>
      <c r="K155" s="217" t="s">
        <v>150</v>
      </c>
      <c r="L155" s="46"/>
      <c r="M155" s="222" t="s">
        <v>19</v>
      </c>
      <c r="N155" s="223" t="s">
        <v>43</v>
      </c>
      <c r="O155" s="86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6" t="s">
        <v>151</v>
      </c>
      <c r="AT155" s="226" t="s">
        <v>146</v>
      </c>
      <c r="AU155" s="226" t="s">
        <v>81</v>
      </c>
      <c r="AY155" s="19" t="s">
        <v>144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9" t="s">
        <v>79</v>
      </c>
      <c r="BK155" s="227">
        <f>ROUND(I155*H155,2)</f>
        <v>0</v>
      </c>
      <c r="BL155" s="19" t="s">
        <v>151</v>
      </c>
      <c r="BM155" s="226" t="s">
        <v>1913</v>
      </c>
    </row>
    <row r="156" spans="1:47" s="2" customFormat="1" ht="12">
      <c r="A156" s="40"/>
      <c r="B156" s="41"/>
      <c r="C156" s="42"/>
      <c r="D156" s="228" t="s">
        <v>153</v>
      </c>
      <c r="E156" s="42"/>
      <c r="F156" s="229" t="s">
        <v>1914</v>
      </c>
      <c r="G156" s="42"/>
      <c r="H156" s="42"/>
      <c r="I156" s="230"/>
      <c r="J156" s="42"/>
      <c r="K156" s="42"/>
      <c r="L156" s="46"/>
      <c r="M156" s="231"/>
      <c r="N156" s="232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153</v>
      </c>
      <c r="AU156" s="19" t="s">
        <v>81</v>
      </c>
    </row>
    <row r="157" spans="1:51" s="13" customFormat="1" ht="12">
      <c r="A157" s="13"/>
      <c r="B157" s="233"/>
      <c r="C157" s="234"/>
      <c r="D157" s="228" t="s">
        <v>155</v>
      </c>
      <c r="E157" s="235" t="s">
        <v>19</v>
      </c>
      <c r="F157" s="236" t="s">
        <v>1874</v>
      </c>
      <c r="G157" s="234"/>
      <c r="H157" s="235" t="s">
        <v>19</v>
      </c>
      <c r="I157" s="237"/>
      <c r="J157" s="234"/>
      <c r="K157" s="234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155</v>
      </c>
      <c r="AU157" s="242" t="s">
        <v>81</v>
      </c>
      <c r="AV157" s="13" t="s">
        <v>79</v>
      </c>
      <c r="AW157" s="13" t="s">
        <v>34</v>
      </c>
      <c r="AX157" s="13" t="s">
        <v>72</v>
      </c>
      <c r="AY157" s="242" t="s">
        <v>144</v>
      </c>
    </row>
    <row r="158" spans="1:51" s="13" customFormat="1" ht="12">
      <c r="A158" s="13"/>
      <c r="B158" s="233"/>
      <c r="C158" s="234"/>
      <c r="D158" s="228" t="s">
        <v>155</v>
      </c>
      <c r="E158" s="235" t="s">
        <v>19</v>
      </c>
      <c r="F158" s="236" t="s">
        <v>1915</v>
      </c>
      <c r="G158" s="234"/>
      <c r="H158" s="235" t="s">
        <v>19</v>
      </c>
      <c r="I158" s="237"/>
      <c r="J158" s="234"/>
      <c r="K158" s="234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155</v>
      </c>
      <c r="AU158" s="242" t="s">
        <v>81</v>
      </c>
      <c r="AV158" s="13" t="s">
        <v>79</v>
      </c>
      <c r="AW158" s="13" t="s">
        <v>34</v>
      </c>
      <c r="AX158" s="13" t="s">
        <v>72</v>
      </c>
      <c r="AY158" s="242" t="s">
        <v>144</v>
      </c>
    </row>
    <row r="159" spans="1:51" s="14" customFormat="1" ht="12">
      <c r="A159" s="14"/>
      <c r="B159" s="243"/>
      <c r="C159" s="244"/>
      <c r="D159" s="228" t="s">
        <v>155</v>
      </c>
      <c r="E159" s="245" t="s">
        <v>19</v>
      </c>
      <c r="F159" s="246" t="s">
        <v>1909</v>
      </c>
      <c r="G159" s="244"/>
      <c r="H159" s="247">
        <v>8.635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155</v>
      </c>
      <c r="AU159" s="253" t="s">
        <v>81</v>
      </c>
      <c r="AV159" s="14" t="s">
        <v>81</v>
      </c>
      <c r="AW159" s="14" t="s">
        <v>34</v>
      </c>
      <c r="AX159" s="14" t="s">
        <v>72</v>
      </c>
      <c r="AY159" s="253" t="s">
        <v>144</v>
      </c>
    </row>
    <row r="160" spans="1:51" s="14" customFormat="1" ht="12">
      <c r="A160" s="14"/>
      <c r="B160" s="243"/>
      <c r="C160" s="244"/>
      <c r="D160" s="228" t="s">
        <v>155</v>
      </c>
      <c r="E160" s="245" t="s">
        <v>19</v>
      </c>
      <c r="F160" s="246" t="s">
        <v>1910</v>
      </c>
      <c r="G160" s="244"/>
      <c r="H160" s="247">
        <v>7.04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155</v>
      </c>
      <c r="AU160" s="253" t="s">
        <v>81</v>
      </c>
      <c r="AV160" s="14" t="s">
        <v>81</v>
      </c>
      <c r="AW160" s="14" t="s">
        <v>34</v>
      </c>
      <c r="AX160" s="14" t="s">
        <v>72</v>
      </c>
      <c r="AY160" s="253" t="s">
        <v>144</v>
      </c>
    </row>
    <row r="161" spans="1:51" s="15" customFormat="1" ht="12">
      <c r="A161" s="15"/>
      <c r="B161" s="254"/>
      <c r="C161" s="255"/>
      <c r="D161" s="228" t="s">
        <v>155</v>
      </c>
      <c r="E161" s="256" t="s">
        <v>19</v>
      </c>
      <c r="F161" s="257" t="s">
        <v>158</v>
      </c>
      <c r="G161" s="255"/>
      <c r="H161" s="258">
        <v>15.675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155</v>
      </c>
      <c r="AU161" s="264" t="s">
        <v>81</v>
      </c>
      <c r="AV161" s="15" t="s">
        <v>151</v>
      </c>
      <c r="AW161" s="15" t="s">
        <v>34</v>
      </c>
      <c r="AX161" s="15" t="s">
        <v>79</v>
      </c>
      <c r="AY161" s="264" t="s">
        <v>144</v>
      </c>
    </row>
    <row r="162" spans="1:65" s="2" customFormat="1" ht="14.4" customHeight="1">
      <c r="A162" s="40"/>
      <c r="B162" s="41"/>
      <c r="C162" s="215" t="s">
        <v>215</v>
      </c>
      <c r="D162" s="215" t="s">
        <v>146</v>
      </c>
      <c r="E162" s="216" t="s">
        <v>1916</v>
      </c>
      <c r="F162" s="217" t="s">
        <v>1917</v>
      </c>
      <c r="G162" s="218" t="s">
        <v>149</v>
      </c>
      <c r="H162" s="219">
        <v>15.675</v>
      </c>
      <c r="I162" s="220"/>
      <c r="J162" s="221">
        <f>ROUND(I162*H162,2)</f>
        <v>0</v>
      </c>
      <c r="K162" s="217" t="s">
        <v>150</v>
      </c>
      <c r="L162" s="46"/>
      <c r="M162" s="222" t="s">
        <v>19</v>
      </c>
      <c r="N162" s="223" t="s">
        <v>43</v>
      </c>
      <c r="O162" s="86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6" t="s">
        <v>151</v>
      </c>
      <c r="AT162" s="226" t="s">
        <v>146</v>
      </c>
      <c r="AU162" s="226" t="s">
        <v>81</v>
      </c>
      <c r="AY162" s="19" t="s">
        <v>144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9" t="s">
        <v>79</v>
      </c>
      <c r="BK162" s="227">
        <f>ROUND(I162*H162,2)</f>
        <v>0</v>
      </c>
      <c r="BL162" s="19" t="s">
        <v>151</v>
      </c>
      <c r="BM162" s="226" t="s">
        <v>1918</v>
      </c>
    </row>
    <row r="163" spans="1:47" s="2" customFormat="1" ht="12">
      <c r="A163" s="40"/>
      <c r="B163" s="41"/>
      <c r="C163" s="42"/>
      <c r="D163" s="228" t="s">
        <v>153</v>
      </c>
      <c r="E163" s="42"/>
      <c r="F163" s="229" t="s">
        <v>1919</v>
      </c>
      <c r="G163" s="42"/>
      <c r="H163" s="42"/>
      <c r="I163" s="230"/>
      <c r="J163" s="42"/>
      <c r="K163" s="42"/>
      <c r="L163" s="46"/>
      <c r="M163" s="231"/>
      <c r="N163" s="232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81</v>
      </c>
    </row>
    <row r="164" spans="1:51" s="13" customFormat="1" ht="12">
      <c r="A164" s="13"/>
      <c r="B164" s="233"/>
      <c r="C164" s="234"/>
      <c r="D164" s="228" t="s">
        <v>155</v>
      </c>
      <c r="E164" s="235" t="s">
        <v>19</v>
      </c>
      <c r="F164" s="236" t="s">
        <v>1874</v>
      </c>
      <c r="G164" s="234"/>
      <c r="H164" s="235" t="s">
        <v>19</v>
      </c>
      <c r="I164" s="237"/>
      <c r="J164" s="234"/>
      <c r="K164" s="234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155</v>
      </c>
      <c r="AU164" s="242" t="s">
        <v>81</v>
      </c>
      <c r="AV164" s="13" t="s">
        <v>79</v>
      </c>
      <c r="AW164" s="13" t="s">
        <v>34</v>
      </c>
      <c r="AX164" s="13" t="s">
        <v>72</v>
      </c>
      <c r="AY164" s="242" t="s">
        <v>144</v>
      </c>
    </row>
    <row r="165" spans="1:51" s="13" customFormat="1" ht="12">
      <c r="A165" s="13"/>
      <c r="B165" s="233"/>
      <c r="C165" s="234"/>
      <c r="D165" s="228" t="s">
        <v>155</v>
      </c>
      <c r="E165" s="235" t="s">
        <v>19</v>
      </c>
      <c r="F165" s="236" t="s">
        <v>1915</v>
      </c>
      <c r="G165" s="234"/>
      <c r="H165" s="235" t="s">
        <v>19</v>
      </c>
      <c r="I165" s="237"/>
      <c r="J165" s="234"/>
      <c r="K165" s="234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155</v>
      </c>
      <c r="AU165" s="242" t="s">
        <v>81</v>
      </c>
      <c r="AV165" s="13" t="s">
        <v>79</v>
      </c>
      <c r="AW165" s="13" t="s">
        <v>34</v>
      </c>
      <c r="AX165" s="13" t="s">
        <v>72</v>
      </c>
      <c r="AY165" s="242" t="s">
        <v>144</v>
      </c>
    </row>
    <row r="166" spans="1:51" s="14" customFormat="1" ht="12">
      <c r="A166" s="14"/>
      <c r="B166" s="243"/>
      <c r="C166" s="244"/>
      <c r="D166" s="228" t="s">
        <v>155</v>
      </c>
      <c r="E166" s="245" t="s">
        <v>19</v>
      </c>
      <c r="F166" s="246" t="s">
        <v>1909</v>
      </c>
      <c r="G166" s="244"/>
      <c r="H166" s="247">
        <v>8.635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155</v>
      </c>
      <c r="AU166" s="253" t="s">
        <v>81</v>
      </c>
      <c r="AV166" s="14" t="s">
        <v>81</v>
      </c>
      <c r="AW166" s="14" t="s">
        <v>34</v>
      </c>
      <c r="AX166" s="14" t="s">
        <v>72</v>
      </c>
      <c r="AY166" s="253" t="s">
        <v>144</v>
      </c>
    </row>
    <row r="167" spans="1:51" s="14" customFormat="1" ht="12">
      <c r="A167" s="14"/>
      <c r="B167" s="243"/>
      <c r="C167" s="244"/>
      <c r="D167" s="228" t="s">
        <v>155</v>
      </c>
      <c r="E167" s="245" t="s">
        <v>19</v>
      </c>
      <c r="F167" s="246" t="s">
        <v>1910</v>
      </c>
      <c r="G167" s="244"/>
      <c r="H167" s="247">
        <v>7.04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155</v>
      </c>
      <c r="AU167" s="253" t="s">
        <v>81</v>
      </c>
      <c r="AV167" s="14" t="s">
        <v>81</v>
      </c>
      <c r="AW167" s="14" t="s">
        <v>34</v>
      </c>
      <c r="AX167" s="14" t="s">
        <v>72</v>
      </c>
      <c r="AY167" s="253" t="s">
        <v>144</v>
      </c>
    </row>
    <row r="168" spans="1:51" s="15" customFormat="1" ht="12">
      <c r="A168" s="15"/>
      <c r="B168" s="254"/>
      <c r="C168" s="255"/>
      <c r="D168" s="228" t="s">
        <v>155</v>
      </c>
      <c r="E168" s="256" t="s">
        <v>19</v>
      </c>
      <c r="F168" s="257" t="s">
        <v>158</v>
      </c>
      <c r="G168" s="255"/>
      <c r="H168" s="258">
        <v>15.675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155</v>
      </c>
      <c r="AU168" s="264" t="s">
        <v>81</v>
      </c>
      <c r="AV168" s="15" t="s">
        <v>151</v>
      </c>
      <c r="AW168" s="15" t="s">
        <v>34</v>
      </c>
      <c r="AX168" s="15" t="s">
        <v>79</v>
      </c>
      <c r="AY168" s="264" t="s">
        <v>144</v>
      </c>
    </row>
    <row r="169" spans="1:65" s="2" customFormat="1" ht="14.4" customHeight="1">
      <c r="A169" s="40"/>
      <c r="B169" s="41"/>
      <c r="C169" s="215" t="s">
        <v>223</v>
      </c>
      <c r="D169" s="215" t="s">
        <v>146</v>
      </c>
      <c r="E169" s="216" t="s">
        <v>1920</v>
      </c>
      <c r="F169" s="217" t="s">
        <v>1921</v>
      </c>
      <c r="G169" s="218" t="s">
        <v>236</v>
      </c>
      <c r="H169" s="219">
        <v>0.765</v>
      </c>
      <c r="I169" s="220"/>
      <c r="J169" s="221">
        <f>ROUND(I169*H169,2)</f>
        <v>0</v>
      </c>
      <c r="K169" s="217" t="s">
        <v>150</v>
      </c>
      <c r="L169" s="46"/>
      <c r="M169" s="222" t="s">
        <v>19</v>
      </c>
      <c r="N169" s="223" t="s">
        <v>43</v>
      </c>
      <c r="O169" s="86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6" t="s">
        <v>151</v>
      </c>
      <c r="AT169" s="226" t="s">
        <v>146</v>
      </c>
      <c r="AU169" s="226" t="s">
        <v>81</v>
      </c>
      <c r="AY169" s="19" t="s">
        <v>144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9" t="s">
        <v>79</v>
      </c>
      <c r="BK169" s="227">
        <f>ROUND(I169*H169,2)</f>
        <v>0</v>
      </c>
      <c r="BL169" s="19" t="s">
        <v>151</v>
      </c>
      <c r="BM169" s="226" t="s">
        <v>1922</v>
      </c>
    </row>
    <row r="170" spans="1:47" s="2" customFormat="1" ht="12">
      <c r="A170" s="40"/>
      <c r="B170" s="41"/>
      <c r="C170" s="42"/>
      <c r="D170" s="228" t="s">
        <v>153</v>
      </c>
      <c r="E170" s="42"/>
      <c r="F170" s="229" t="s">
        <v>1923</v>
      </c>
      <c r="G170" s="42"/>
      <c r="H170" s="42"/>
      <c r="I170" s="230"/>
      <c r="J170" s="42"/>
      <c r="K170" s="42"/>
      <c r="L170" s="46"/>
      <c r="M170" s="231"/>
      <c r="N170" s="232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153</v>
      </c>
      <c r="AU170" s="19" t="s">
        <v>81</v>
      </c>
    </row>
    <row r="171" spans="1:51" s="13" customFormat="1" ht="12">
      <c r="A171" s="13"/>
      <c r="B171" s="233"/>
      <c r="C171" s="234"/>
      <c r="D171" s="228" t="s">
        <v>155</v>
      </c>
      <c r="E171" s="235" t="s">
        <v>19</v>
      </c>
      <c r="F171" s="236" t="s">
        <v>1874</v>
      </c>
      <c r="G171" s="234"/>
      <c r="H171" s="235" t="s">
        <v>19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155</v>
      </c>
      <c r="AU171" s="242" t="s">
        <v>81</v>
      </c>
      <c r="AV171" s="13" t="s">
        <v>79</v>
      </c>
      <c r="AW171" s="13" t="s">
        <v>34</v>
      </c>
      <c r="AX171" s="13" t="s">
        <v>72</v>
      </c>
      <c r="AY171" s="242" t="s">
        <v>144</v>
      </c>
    </row>
    <row r="172" spans="1:51" s="13" customFormat="1" ht="12">
      <c r="A172" s="13"/>
      <c r="B172" s="233"/>
      <c r="C172" s="234"/>
      <c r="D172" s="228" t="s">
        <v>155</v>
      </c>
      <c r="E172" s="235" t="s">
        <v>19</v>
      </c>
      <c r="F172" s="236" t="s">
        <v>1924</v>
      </c>
      <c r="G172" s="234"/>
      <c r="H172" s="235" t="s">
        <v>19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155</v>
      </c>
      <c r="AU172" s="242" t="s">
        <v>81</v>
      </c>
      <c r="AV172" s="13" t="s">
        <v>79</v>
      </c>
      <c r="AW172" s="13" t="s">
        <v>34</v>
      </c>
      <c r="AX172" s="13" t="s">
        <v>72</v>
      </c>
      <c r="AY172" s="242" t="s">
        <v>144</v>
      </c>
    </row>
    <row r="173" spans="1:51" s="14" customFormat="1" ht="12">
      <c r="A173" s="14"/>
      <c r="B173" s="243"/>
      <c r="C173" s="244"/>
      <c r="D173" s="228" t="s">
        <v>155</v>
      </c>
      <c r="E173" s="245" t="s">
        <v>19</v>
      </c>
      <c r="F173" s="246" t="s">
        <v>1925</v>
      </c>
      <c r="G173" s="244"/>
      <c r="H173" s="247">
        <v>0.765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155</v>
      </c>
      <c r="AU173" s="253" t="s">
        <v>81</v>
      </c>
      <c r="AV173" s="14" t="s">
        <v>81</v>
      </c>
      <c r="AW173" s="14" t="s">
        <v>34</v>
      </c>
      <c r="AX173" s="14" t="s">
        <v>72</v>
      </c>
      <c r="AY173" s="253" t="s">
        <v>144</v>
      </c>
    </row>
    <row r="174" spans="1:51" s="15" customFormat="1" ht="12">
      <c r="A174" s="15"/>
      <c r="B174" s="254"/>
      <c r="C174" s="255"/>
      <c r="D174" s="228" t="s">
        <v>155</v>
      </c>
      <c r="E174" s="256" t="s">
        <v>19</v>
      </c>
      <c r="F174" s="257" t="s">
        <v>158</v>
      </c>
      <c r="G174" s="255"/>
      <c r="H174" s="258">
        <v>0.765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4" t="s">
        <v>155</v>
      </c>
      <c r="AU174" s="264" t="s">
        <v>81</v>
      </c>
      <c r="AV174" s="15" t="s">
        <v>151</v>
      </c>
      <c r="AW174" s="15" t="s">
        <v>34</v>
      </c>
      <c r="AX174" s="15" t="s">
        <v>79</v>
      </c>
      <c r="AY174" s="264" t="s">
        <v>144</v>
      </c>
    </row>
    <row r="175" spans="1:65" s="2" customFormat="1" ht="14.4" customHeight="1">
      <c r="A175" s="40"/>
      <c r="B175" s="41"/>
      <c r="C175" s="215" t="s">
        <v>233</v>
      </c>
      <c r="D175" s="215" t="s">
        <v>146</v>
      </c>
      <c r="E175" s="216" t="s">
        <v>1833</v>
      </c>
      <c r="F175" s="217" t="s">
        <v>1834</v>
      </c>
      <c r="G175" s="218" t="s">
        <v>236</v>
      </c>
      <c r="H175" s="219">
        <v>1.911</v>
      </c>
      <c r="I175" s="220"/>
      <c r="J175" s="221">
        <f>ROUND(I175*H175,2)</f>
        <v>0</v>
      </c>
      <c r="K175" s="217" t="s">
        <v>150</v>
      </c>
      <c r="L175" s="46"/>
      <c r="M175" s="222" t="s">
        <v>19</v>
      </c>
      <c r="N175" s="223" t="s">
        <v>43</v>
      </c>
      <c r="O175" s="86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6" t="s">
        <v>151</v>
      </c>
      <c r="AT175" s="226" t="s">
        <v>146</v>
      </c>
      <c r="AU175" s="226" t="s">
        <v>81</v>
      </c>
      <c r="AY175" s="19" t="s">
        <v>144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9" t="s">
        <v>79</v>
      </c>
      <c r="BK175" s="227">
        <f>ROUND(I175*H175,2)</f>
        <v>0</v>
      </c>
      <c r="BL175" s="19" t="s">
        <v>151</v>
      </c>
      <c r="BM175" s="226" t="s">
        <v>1926</v>
      </c>
    </row>
    <row r="176" spans="1:47" s="2" customFormat="1" ht="12">
      <c r="A176" s="40"/>
      <c r="B176" s="41"/>
      <c r="C176" s="42"/>
      <c r="D176" s="228" t="s">
        <v>153</v>
      </c>
      <c r="E176" s="42"/>
      <c r="F176" s="229" t="s">
        <v>1836</v>
      </c>
      <c r="G176" s="42"/>
      <c r="H176" s="42"/>
      <c r="I176" s="230"/>
      <c r="J176" s="42"/>
      <c r="K176" s="42"/>
      <c r="L176" s="46"/>
      <c r="M176" s="231"/>
      <c r="N176" s="232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153</v>
      </c>
      <c r="AU176" s="19" t="s">
        <v>81</v>
      </c>
    </row>
    <row r="177" spans="1:51" s="13" customFormat="1" ht="12">
      <c r="A177" s="13"/>
      <c r="B177" s="233"/>
      <c r="C177" s="234"/>
      <c r="D177" s="228" t="s">
        <v>155</v>
      </c>
      <c r="E177" s="235" t="s">
        <v>19</v>
      </c>
      <c r="F177" s="236" t="s">
        <v>1874</v>
      </c>
      <c r="G177" s="234"/>
      <c r="H177" s="235" t="s">
        <v>19</v>
      </c>
      <c r="I177" s="237"/>
      <c r="J177" s="234"/>
      <c r="K177" s="234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155</v>
      </c>
      <c r="AU177" s="242" t="s">
        <v>81</v>
      </c>
      <c r="AV177" s="13" t="s">
        <v>79</v>
      </c>
      <c r="AW177" s="13" t="s">
        <v>34</v>
      </c>
      <c r="AX177" s="13" t="s">
        <v>72</v>
      </c>
      <c r="AY177" s="242" t="s">
        <v>144</v>
      </c>
    </row>
    <row r="178" spans="1:51" s="13" customFormat="1" ht="12">
      <c r="A178" s="13"/>
      <c r="B178" s="233"/>
      <c r="C178" s="234"/>
      <c r="D178" s="228" t="s">
        <v>155</v>
      </c>
      <c r="E178" s="235" t="s">
        <v>19</v>
      </c>
      <c r="F178" s="236" t="s">
        <v>1927</v>
      </c>
      <c r="G178" s="234"/>
      <c r="H178" s="235" t="s">
        <v>19</v>
      </c>
      <c r="I178" s="237"/>
      <c r="J178" s="234"/>
      <c r="K178" s="234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155</v>
      </c>
      <c r="AU178" s="242" t="s">
        <v>81</v>
      </c>
      <c r="AV178" s="13" t="s">
        <v>79</v>
      </c>
      <c r="AW178" s="13" t="s">
        <v>34</v>
      </c>
      <c r="AX178" s="13" t="s">
        <v>72</v>
      </c>
      <c r="AY178" s="242" t="s">
        <v>144</v>
      </c>
    </row>
    <row r="179" spans="1:51" s="14" customFormat="1" ht="12">
      <c r="A179" s="14"/>
      <c r="B179" s="243"/>
      <c r="C179" s="244"/>
      <c r="D179" s="228" t="s">
        <v>155</v>
      </c>
      <c r="E179" s="245" t="s">
        <v>19</v>
      </c>
      <c r="F179" s="246" t="s">
        <v>1891</v>
      </c>
      <c r="G179" s="244"/>
      <c r="H179" s="247">
        <v>1.02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155</v>
      </c>
      <c r="AU179" s="253" t="s">
        <v>81</v>
      </c>
      <c r="AV179" s="14" t="s">
        <v>81</v>
      </c>
      <c r="AW179" s="14" t="s">
        <v>34</v>
      </c>
      <c r="AX179" s="14" t="s">
        <v>72</v>
      </c>
      <c r="AY179" s="253" t="s">
        <v>144</v>
      </c>
    </row>
    <row r="180" spans="1:51" s="14" customFormat="1" ht="12">
      <c r="A180" s="14"/>
      <c r="B180" s="243"/>
      <c r="C180" s="244"/>
      <c r="D180" s="228" t="s">
        <v>155</v>
      </c>
      <c r="E180" s="245" t="s">
        <v>19</v>
      </c>
      <c r="F180" s="246" t="s">
        <v>1892</v>
      </c>
      <c r="G180" s="244"/>
      <c r="H180" s="247">
        <v>0.891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155</v>
      </c>
      <c r="AU180" s="253" t="s">
        <v>81</v>
      </c>
      <c r="AV180" s="14" t="s">
        <v>81</v>
      </c>
      <c r="AW180" s="14" t="s">
        <v>34</v>
      </c>
      <c r="AX180" s="14" t="s">
        <v>72</v>
      </c>
      <c r="AY180" s="253" t="s">
        <v>144</v>
      </c>
    </row>
    <row r="181" spans="1:51" s="15" customFormat="1" ht="12">
      <c r="A181" s="15"/>
      <c r="B181" s="254"/>
      <c r="C181" s="255"/>
      <c r="D181" s="228" t="s">
        <v>155</v>
      </c>
      <c r="E181" s="256" t="s">
        <v>19</v>
      </c>
      <c r="F181" s="257" t="s">
        <v>158</v>
      </c>
      <c r="G181" s="255"/>
      <c r="H181" s="258">
        <v>1.911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4" t="s">
        <v>155</v>
      </c>
      <c r="AU181" s="264" t="s">
        <v>81</v>
      </c>
      <c r="AV181" s="15" t="s">
        <v>151</v>
      </c>
      <c r="AW181" s="15" t="s">
        <v>34</v>
      </c>
      <c r="AX181" s="15" t="s">
        <v>79</v>
      </c>
      <c r="AY181" s="264" t="s">
        <v>144</v>
      </c>
    </row>
    <row r="182" spans="1:65" s="2" customFormat="1" ht="14.4" customHeight="1">
      <c r="A182" s="40"/>
      <c r="B182" s="41"/>
      <c r="C182" s="215" t="s">
        <v>242</v>
      </c>
      <c r="D182" s="215" t="s">
        <v>146</v>
      </c>
      <c r="E182" s="216" t="s">
        <v>1928</v>
      </c>
      <c r="F182" s="217" t="s">
        <v>1929</v>
      </c>
      <c r="G182" s="218" t="s">
        <v>149</v>
      </c>
      <c r="H182" s="219">
        <v>1.88</v>
      </c>
      <c r="I182" s="220"/>
      <c r="J182" s="221">
        <f>ROUND(I182*H182,2)</f>
        <v>0</v>
      </c>
      <c r="K182" s="217" t="s">
        <v>150</v>
      </c>
      <c r="L182" s="46"/>
      <c r="M182" s="222" t="s">
        <v>19</v>
      </c>
      <c r="N182" s="223" t="s">
        <v>43</v>
      </c>
      <c r="O182" s="86"/>
      <c r="P182" s="224">
        <f>O182*H182</f>
        <v>0</v>
      </c>
      <c r="Q182" s="224">
        <v>0.00632</v>
      </c>
      <c r="R182" s="224">
        <f>Q182*H182</f>
        <v>0.011881599999999999</v>
      </c>
      <c r="S182" s="224">
        <v>0</v>
      </c>
      <c r="T182" s="225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6" t="s">
        <v>151</v>
      </c>
      <c r="AT182" s="226" t="s">
        <v>146</v>
      </c>
      <c r="AU182" s="226" t="s">
        <v>81</v>
      </c>
      <c r="AY182" s="19" t="s">
        <v>144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9" t="s">
        <v>79</v>
      </c>
      <c r="BK182" s="227">
        <f>ROUND(I182*H182,2)</f>
        <v>0</v>
      </c>
      <c r="BL182" s="19" t="s">
        <v>151</v>
      </c>
      <c r="BM182" s="226" t="s">
        <v>1930</v>
      </c>
    </row>
    <row r="183" spans="1:47" s="2" customFormat="1" ht="12">
      <c r="A183" s="40"/>
      <c r="B183" s="41"/>
      <c r="C183" s="42"/>
      <c r="D183" s="228" t="s">
        <v>153</v>
      </c>
      <c r="E183" s="42"/>
      <c r="F183" s="229" t="s">
        <v>1931</v>
      </c>
      <c r="G183" s="42"/>
      <c r="H183" s="42"/>
      <c r="I183" s="230"/>
      <c r="J183" s="42"/>
      <c r="K183" s="42"/>
      <c r="L183" s="46"/>
      <c r="M183" s="231"/>
      <c r="N183" s="232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153</v>
      </c>
      <c r="AU183" s="19" t="s">
        <v>81</v>
      </c>
    </row>
    <row r="184" spans="1:51" s="13" customFormat="1" ht="12">
      <c r="A184" s="13"/>
      <c r="B184" s="233"/>
      <c r="C184" s="234"/>
      <c r="D184" s="228" t="s">
        <v>155</v>
      </c>
      <c r="E184" s="235" t="s">
        <v>19</v>
      </c>
      <c r="F184" s="236" t="s">
        <v>1874</v>
      </c>
      <c r="G184" s="234"/>
      <c r="H184" s="235" t="s">
        <v>19</v>
      </c>
      <c r="I184" s="237"/>
      <c r="J184" s="234"/>
      <c r="K184" s="234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155</v>
      </c>
      <c r="AU184" s="242" t="s">
        <v>81</v>
      </c>
      <c r="AV184" s="13" t="s">
        <v>79</v>
      </c>
      <c r="AW184" s="13" t="s">
        <v>34</v>
      </c>
      <c r="AX184" s="13" t="s">
        <v>72</v>
      </c>
      <c r="AY184" s="242" t="s">
        <v>144</v>
      </c>
    </row>
    <row r="185" spans="1:51" s="13" customFormat="1" ht="12">
      <c r="A185" s="13"/>
      <c r="B185" s="233"/>
      <c r="C185" s="234"/>
      <c r="D185" s="228" t="s">
        <v>155</v>
      </c>
      <c r="E185" s="235" t="s">
        <v>19</v>
      </c>
      <c r="F185" s="236" t="s">
        <v>1932</v>
      </c>
      <c r="G185" s="234"/>
      <c r="H185" s="235" t="s">
        <v>19</v>
      </c>
      <c r="I185" s="237"/>
      <c r="J185" s="234"/>
      <c r="K185" s="234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155</v>
      </c>
      <c r="AU185" s="242" t="s">
        <v>81</v>
      </c>
      <c r="AV185" s="13" t="s">
        <v>79</v>
      </c>
      <c r="AW185" s="13" t="s">
        <v>34</v>
      </c>
      <c r="AX185" s="13" t="s">
        <v>72</v>
      </c>
      <c r="AY185" s="242" t="s">
        <v>144</v>
      </c>
    </row>
    <row r="186" spans="1:51" s="14" customFormat="1" ht="12">
      <c r="A186" s="14"/>
      <c r="B186" s="243"/>
      <c r="C186" s="244"/>
      <c r="D186" s="228" t="s">
        <v>155</v>
      </c>
      <c r="E186" s="245" t="s">
        <v>19</v>
      </c>
      <c r="F186" s="246" t="s">
        <v>1933</v>
      </c>
      <c r="G186" s="244"/>
      <c r="H186" s="247">
        <v>1.7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155</v>
      </c>
      <c r="AU186" s="253" t="s">
        <v>81</v>
      </c>
      <c r="AV186" s="14" t="s">
        <v>81</v>
      </c>
      <c r="AW186" s="14" t="s">
        <v>34</v>
      </c>
      <c r="AX186" s="14" t="s">
        <v>72</v>
      </c>
      <c r="AY186" s="253" t="s">
        <v>144</v>
      </c>
    </row>
    <row r="187" spans="1:51" s="14" customFormat="1" ht="12">
      <c r="A187" s="14"/>
      <c r="B187" s="243"/>
      <c r="C187" s="244"/>
      <c r="D187" s="228" t="s">
        <v>155</v>
      </c>
      <c r="E187" s="245" t="s">
        <v>19</v>
      </c>
      <c r="F187" s="246" t="s">
        <v>1934</v>
      </c>
      <c r="G187" s="244"/>
      <c r="H187" s="247">
        <v>0.18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155</v>
      </c>
      <c r="AU187" s="253" t="s">
        <v>81</v>
      </c>
      <c r="AV187" s="14" t="s">
        <v>81</v>
      </c>
      <c r="AW187" s="14" t="s">
        <v>34</v>
      </c>
      <c r="AX187" s="14" t="s">
        <v>72</v>
      </c>
      <c r="AY187" s="253" t="s">
        <v>144</v>
      </c>
    </row>
    <row r="188" spans="1:51" s="15" customFormat="1" ht="12">
      <c r="A188" s="15"/>
      <c r="B188" s="254"/>
      <c r="C188" s="255"/>
      <c r="D188" s="228" t="s">
        <v>155</v>
      </c>
      <c r="E188" s="256" t="s">
        <v>19</v>
      </c>
      <c r="F188" s="257" t="s">
        <v>158</v>
      </c>
      <c r="G188" s="255"/>
      <c r="H188" s="258">
        <v>1.88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155</v>
      </c>
      <c r="AU188" s="264" t="s">
        <v>81</v>
      </c>
      <c r="AV188" s="15" t="s">
        <v>151</v>
      </c>
      <c r="AW188" s="15" t="s">
        <v>34</v>
      </c>
      <c r="AX188" s="15" t="s">
        <v>79</v>
      </c>
      <c r="AY188" s="264" t="s">
        <v>144</v>
      </c>
    </row>
    <row r="189" spans="1:65" s="2" customFormat="1" ht="14.4" customHeight="1">
      <c r="A189" s="40"/>
      <c r="B189" s="41"/>
      <c r="C189" s="215" t="s">
        <v>269</v>
      </c>
      <c r="D189" s="215" t="s">
        <v>146</v>
      </c>
      <c r="E189" s="216" t="s">
        <v>1935</v>
      </c>
      <c r="F189" s="217" t="s">
        <v>1936</v>
      </c>
      <c r="G189" s="218" t="s">
        <v>457</v>
      </c>
      <c r="H189" s="219">
        <v>0.121</v>
      </c>
      <c r="I189" s="220"/>
      <c r="J189" s="221">
        <f>ROUND(I189*H189,2)</f>
        <v>0</v>
      </c>
      <c r="K189" s="217" t="s">
        <v>150</v>
      </c>
      <c r="L189" s="46"/>
      <c r="M189" s="222" t="s">
        <v>19</v>
      </c>
      <c r="N189" s="223" t="s">
        <v>43</v>
      </c>
      <c r="O189" s="86"/>
      <c r="P189" s="224">
        <f>O189*H189</f>
        <v>0</v>
      </c>
      <c r="Q189" s="224">
        <v>0.8554</v>
      </c>
      <c r="R189" s="224">
        <f>Q189*H189</f>
        <v>0.10350340000000001</v>
      </c>
      <c r="S189" s="224">
        <v>0</v>
      </c>
      <c r="T189" s="225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6" t="s">
        <v>151</v>
      </c>
      <c r="AT189" s="226" t="s">
        <v>146</v>
      </c>
      <c r="AU189" s="226" t="s">
        <v>81</v>
      </c>
      <c r="AY189" s="19" t="s">
        <v>144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19" t="s">
        <v>79</v>
      </c>
      <c r="BK189" s="227">
        <f>ROUND(I189*H189,2)</f>
        <v>0</v>
      </c>
      <c r="BL189" s="19" t="s">
        <v>151</v>
      </c>
      <c r="BM189" s="226" t="s">
        <v>1937</v>
      </c>
    </row>
    <row r="190" spans="1:47" s="2" customFormat="1" ht="12">
      <c r="A190" s="40"/>
      <c r="B190" s="41"/>
      <c r="C190" s="42"/>
      <c r="D190" s="228" t="s">
        <v>153</v>
      </c>
      <c r="E190" s="42"/>
      <c r="F190" s="229" t="s">
        <v>1938</v>
      </c>
      <c r="G190" s="42"/>
      <c r="H190" s="42"/>
      <c r="I190" s="230"/>
      <c r="J190" s="42"/>
      <c r="K190" s="42"/>
      <c r="L190" s="46"/>
      <c r="M190" s="231"/>
      <c r="N190" s="232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153</v>
      </c>
      <c r="AU190" s="19" t="s">
        <v>81</v>
      </c>
    </row>
    <row r="191" spans="1:51" s="13" customFormat="1" ht="12">
      <c r="A191" s="13"/>
      <c r="B191" s="233"/>
      <c r="C191" s="234"/>
      <c r="D191" s="228" t="s">
        <v>155</v>
      </c>
      <c r="E191" s="235" t="s">
        <v>19</v>
      </c>
      <c r="F191" s="236" t="s">
        <v>1874</v>
      </c>
      <c r="G191" s="234"/>
      <c r="H191" s="235" t="s">
        <v>19</v>
      </c>
      <c r="I191" s="237"/>
      <c r="J191" s="234"/>
      <c r="K191" s="234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155</v>
      </c>
      <c r="AU191" s="242" t="s">
        <v>81</v>
      </c>
      <c r="AV191" s="13" t="s">
        <v>79</v>
      </c>
      <c r="AW191" s="13" t="s">
        <v>34</v>
      </c>
      <c r="AX191" s="13" t="s">
        <v>72</v>
      </c>
      <c r="AY191" s="242" t="s">
        <v>144</v>
      </c>
    </row>
    <row r="192" spans="1:51" s="13" customFormat="1" ht="12">
      <c r="A192" s="13"/>
      <c r="B192" s="233"/>
      <c r="C192" s="234"/>
      <c r="D192" s="228" t="s">
        <v>155</v>
      </c>
      <c r="E192" s="235" t="s">
        <v>19</v>
      </c>
      <c r="F192" s="236" t="s">
        <v>1939</v>
      </c>
      <c r="G192" s="234"/>
      <c r="H192" s="235" t="s">
        <v>19</v>
      </c>
      <c r="I192" s="237"/>
      <c r="J192" s="234"/>
      <c r="K192" s="234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155</v>
      </c>
      <c r="AU192" s="242" t="s">
        <v>81</v>
      </c>
      <c r="AV192" s="13" t="s">
        <v>79</v>
      </c>
      <c r="AW192" s="13" t="s">
        <v>34</v>
      </c>
      <c r="AX192" s="13" t="s">
        <v>72</v>
      </c>
      <c r="AY192" s="242" t="s">
        <v>144</v>
      </c>
    </row>
    <row r="193" spans="1:51" s="14" customFormat="1" ht="12">
      <c r="A193" s="14"/>
      <c r="B193" s="243"/>
      <c r="C193" s="244"/>
      <c r="D193" s="228" t="s">
        <v>155</v>
      </c>
      <c r="E193" s="245" t="s">
        <v>19</v>
      </c>
      <c r="F193" s="246" t="s">
        <v>1940</v>
      </c>
      <c r="G193" s="244"/>
      <c r="H193" s="247">
        <v>0.121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155</v>
      </c>
      <c r="AU193" s="253" t="s">
        <v>81</v>
      </c>
      <c r="AV193" s="14" t="s">
        <v>81</v>
      </c>
      <c r="AW193" s="14" t="s">
        <v>34</v>
      </c>
      <c r="AX193" s="14" t="s">
        <v>72</v>
      </c>
      <c r="AY193" s="253" t="s">
        <v>144</v>
      </c>
    </row>
    <row r="194" spans="1:51" s="15" customFormat="1" ht="12">
      <c r="A194" s="15"/>
      <c r="B194" s="254"/>
      <c r="C194" s="255"/>
      <c r="D194" s="228" t="s">
        <v>155</v>
      </c>
      <c r="E194" s="256" t="s">
        <v>19</v>
      </c>
      <c r="F194" s="257" t="s">
        <v>158</v>
      </c>
      <c r="G194" s="255"/>
      <c r="H194" s="258">
        <v>0.121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4" t="s">
        <v>155</v>
      </c>
      <c r="AU194" s="264" t="s">
        <v>81</v>
      </c>
      <c r="AV194" s="15" t="s">
        <v>151</v>
      </c>
      <c r="AW194" s="15" t="s">
        <v>34</v>
      </c>
      <c r="AX194" s="15" t="s">
        <v>79</v>
      </c>
      <c r="AY194" s="264" t="s">
        <v>144</v>
      </c>
    </row>
    <row r="195" spans="1:65" s="2" customFormat="1" ht="14.4" customHeight="1">
      <c r="A195" s="40"/>
      <c r="B195" s="41"/>
      <c r="C195" s="215" t="s">
        <v>8</v>
      </c>
      <c r="D195" s="215" t="s">
        <v>146</v>
      </c>
      <c r="E195" s="216" t="s">
        <v>1941</v>
      </c>
      <c r="F195" s="217" t="s">
        <v>1942</v>
      </c>
      <c r="G195" s="218" t="s">
        <v>200</v>
      </c>
      <c r="H195" s="219">
        <v>4</v>
      </c>
      <c r="I195" s="220"/>
      <c r="J195" s="221">
        <f>ROUND(I195*H195,2)</f>
        <v>0</v>
      </c>
      <c r="K195" s="217" t="s">
        <v>150</v>
      </c>
      <c r="L195" s="46"/>
      <c r="M195" s="222" t="s">
        <v>19</v>
      </c>
      <c r="N195" s="223" t="s">
        <v>43</v>
      </c>
      <c r="O195" s="86"/>
      <c r="P195" s="224">
        <f>O195*H195</f>
        <v>0</v>
      </c>
      <c r="Q195" s="224">
        <v>0.05783</v>
      </c>
      <c r="R195" s="224">
        <f>Q195*H195</f>
        <v>0.23132</v>
      </c>
      <c r="S195" s="224">
        <v>0</v>
      </c>
      <c r="T195" s="225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6" t="s">
        <v>151</v>
      </c>
      <c r="AT195" s="226" t="s">
        <v>146</v>
      </c>
      <c r="AU195" s="226" t="s">
        <v>81</v>
      </c>
      <c r="AY195" s="19" t="s">
        <v>144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9" t="s">
        <v>79</v>
      </c>
      <c r="BK195" s="227">
        <f>ROUND(I195*H195,2)</f>
        <v>0</v>
      </c>
      <c r="BL195" s="19" t="s">
        <v>151</v>
      </c>
      <c r="BM195" s="226" t="s">
        <v>1943</v>
      </c>
    </row>
    <row r="196" spans="1:47" s="2" customFormat="1" ht="12">
      <c r="A196" s="40"/>
      <c r="B196" s="41"/>
      <c r="C196" s="42"/>
      <c r="D196" s="228" t="s">
        <v>153</v>
      </c>
      <c r="E196" s="42"/>
      <c r="F196" s="229" t="s">
        <v>1944</v>
      </c>
      <c r="G196" s="42"/>
      <c r="H196" s="42"/>
      <c r="I196" s="230"/>
      <c r="J196" s="42"/>
      <c r="K196" s="42"/>
      <c r="L196" s="46"/>
      <c r="M196" s="231"/>
      <c r="N196" s="23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153</v>
      </c>
      <c r="AU196" s="19" t="s">
        <v>81</v>
      </c>
    </row>
    <row r="197" spans="1:51" s="13" customFormat="1" ht="12">
      <c r="A197" s="13"/>
      <c r="B197" s="233"/>
      <c r="C197" s="234"/>
      <c r="D197" s="228" t="s">
        <v>155</v>
      </c>
      <c r="E197" s="235" t="s">
        <v>19</v>
      </c>
      <c r="F197" s="236" t="s">
        <v>1874</v>
      </c>
      <c r="G197" s="234"/>
      <c r="H197" s="235" t="s">
        <v>19</v>
      </c>
      <c r="I197" s="237"/>
      <c r="J197" s="234"/>
      <c r="K197" s="234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155</v>
      </c>
      <c r="AU197" s="242" t="s">
        <v>81</v>
      </c>
      <c r="AV197" s="13" t="s">
        <v>79</v>
      </c>
      <c r="AW197" s="13" t="s">
        <v>34</v>
      </c>
      <c r="AX197" s="13" t="s">
        <v>72</v>
      </c>
      <c r="AY197" s="242" t="s">
        <v>144</v>
      </c>
    </row>
    <row r="198" spans="1:51" s="14" customFormat="1" ht="12">
      <c r="A198" s="14"/>
      <c r="B198" s="243"/>
      <c r="C198" s="244"/>
      <c r="D198" s="228" t="s">
        <v>155</v>
      </c>
      <c r="E198" s="245" t="s">
        <v>19</v>
      </c>
      <c r="F198" s="246" t="s">
        <v>1945</v>
      </c>
      <c r="G198" s="244"/>
      <c r="H198" s="247">
        <v>4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155</v>
      </c>
      <c r="AU198" s="253" t="s">
        <v>81</v>
      </c>
      <c r="AV198" s="14" t="s">
        <v>81</v>
      </c>
      <c r="AW198" s="14" t="s">
        <v>34</v>
      </c>
      <c r="AX198" s="14" t="s">
        <v>72</v>
      </c>
      <c r="AY198" s="253" t="s">
        <v>144</v>
      </c>
    </row>
    <row r="199" spans="1:51" s="15" customFormat="1" ht="12">
      <c r="A199" s="15"/>
      <c r="B199" s="254"/>
      <c r="C199" s="255"/>
      <c r="D199" s="228" t="s">
        <v>155</v>
      </c>
      <c r="E199" s="256" t="s">
        <v>19</v>
      </c>
      <c r="F199" s="257" t="s">
        <v>158</v>
      </c>
      <c r="G199" s="255"/>
      <c r="H199" s="258">
        <v>4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4" t="s">
        <v>155</v>
      </c>
      <c r="AU199" s="264" t="s">
        <v>81</v>
      </c>
      <c r="AV199" s="15" t="s">
        <v>151</v>
      </c>
      <c r="AW199" s="15" t="s">
        <v>34</v>
      </c>
      <c r="AX199" s="15" t="s">
        <v>79</v>
      </c>
      <c r="AY199" s="264" t="s">
        <v>144</v>
      </c>
    </row>
    <row r="200" spans="1:65" s="2" customFormat="1" ht="14.4" customHeight="1">
      <c r="A200" s="40"/>
      <c r="B200" s="41"/>
      <c r="C200" s="215" t="s">
        <v>282</v>
      </c>
      <c r="D200" s="215" t="s">
        <v>146</v>
      </c>
      <c r="E200" s="216" t="s">
        <v>1946</v>
      </c>
      <c r="F200" s="217" t="s">
        <v>1947</v>
      </c>
      <c r="G200" s="218" t="s">
        <v>149</v>
      </c>
      <c r="H200" s="219">
        <v>15.675</v>
      </c>
      <c r="I200" s="220"/>
      <c r="J200" s="221">
        <f>ROUND(I200*H200,2)</f>
        <v>0</v>
      </c>
      <c r="K200" s="217" t="s">
        <v>150</v>
      </c>
      <c r="L200" s="46"/>
      <c r="M200" s="222" t="s">
        <v>19</v>
      </c>
      <c r="N200" s="223" t="s">
        <v>43</v>
      </c>
      <c r="O200" s="86"/>
      <c r="P200" s="224">
        <f>O200*H200</f>
        <v>0</v>
      </c>
      <c r="Q200" s="224">
        <v>0.43744</v>
      </c>
      <c r="R200" s="224">
        <f>Q200*H200</f>
        <v>6.856872</v>
      </c>
      <c r="S200" s="224">
        <v>0</v>
      </c>
      <c r="T200" s="225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6" t="s">
        <v>151</v>
      </c>
      <c r="AT200" s="226" t="s">
        <v>146</v>
      </c>
      <c r="AU200" s="226" t="s">
        <v>81</v>
      </c>
      <c r="AY200" s="19" t="s">
        <v>144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9" t="s">
        <v>79</v>
      </c>
      <c r="BK200" s="227">
        <f>ROUND(I200*H200,2)</f>
        <v>0</v>
      </c>
      <c r="BL200" s="19" t="s">
        <v>151</v>
      </c>
      <c r="BM200" s="226" t="s">
        <v>1948</v>
      </c>
    </row>
    <row r="201" spans="1:47" s="2" customFormat="1" ht="12">
      <c r="A201" s="40"/>
      <c r="B201" s="41"/>
      <c r="C201" s="42"/>
      <c r="D201" s="228" t="s">
        <v>153</v>
      </c>
      <c r="E201" s="42"/>
      <c r="F201" s="229" t="s">
        <v>1949</v>
      </c>
      <c r="G201" s="42"/>
      <c r="H201" s="42"/>
      <c r="I201" s="230"/>
      <c r="J201" s="42"/>
      <c r="K201" s="42"/>
      <c r="L201" s="46"/>
      <c r="M201" s="231"/>
      <c r="N201" s="232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153</v>
      </c>
      <c r="AU201" s="19" t="s">
        <v>81</v>
      </c>
    </row>
    <row r="202" spans="1:51" s="13" customFormat="1" ht="12">
      <c r="A202" s="13"/>
      <c r="B202" s="233"/>
      <c r="C202" s="234"/>
      <c r="D202" s="228" t="s">
        <v>155</v>
      </c>
      <c r="E202" s="235" t="s">
        <v>19</v>
      </c>
      <c r="F202" s="236" t="s">
        <v>1874</v>
      </c>
      <c r="G202" s="234"/>
      <c r="H202" s="235" t="s">
        <v>19</v>
      </c>
      <c r="I202" s="237"/>
      <c r="J202" s="234"/>
      <c r="K202" s="234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155</v>
      </c>
      <c r="AU202" s="242" t="s">
        <v>81</v>
      </c>
      <c r="AV202" s="13" t="s">
        <v>79</v>
      </c>
      <c r="AW202" s="13" t="s">
        <v>34</v>
      </c>
      <c r="AX202" s="13" t="s">
        <v>72</v>
      </c>
      <c r="AY202" s="242" t="s">
        <v>144</v>
      </c>
    </row>
    <row r="203" spans="1:51" s="13" customFormat="1" ht="12">
      <c r="A203" s="13"/>
      <c r="B203" s="233"/>
      <c r="C203" s="234"/>
      <c r="D203" s="228" t="s">
        <v>155</v>
      </c>
      <c r="E203" s="235" t="s">
        <v>19</v>
      </c>
      <c r="F203" s="236" t="s">
        <v>1950</v>
      </c>
      <c r="G203" s="234"/>
      <c r="H203" s="235" t="s">
        <v>19</v>
      </c>
      <c r="I203" s="237"/>
      <c r="J203" s="234"/>
      <c r="K203" s="234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155</v>
      </c>
      <c r="AU203" s="242" t="s">
        <v>81</v>
      </c>
      <c r="AV203" s="13" t="s">
        <v>79</v>
      </c>
      <c r="AW203" s="13" t="s">
        <v>34</v>
      </c>
      <c r="AX203" s="13" t="s">
        <v>72</v>
      </c>
      <c r="AY203" s="242" t="s">
        <v>144</v>
      </c>
    </row>
    <row r="204" spans="1:51" s="14" customFormat="1" ht="12">
      <c r="A204" s="14"/>
      <c r="B204" s="243"/>
      <c r="C204" s="244"/>
      <c r="D204" s="228" t="s">
        <v>155</v>
      </c>
      <c r="E204" s="245" t="s">
        <v>19</v>
      </c>
      <c r="F204" s="246" t="s">
        <v>1909</v>
      </c>
      <c r="G204" s="244"/>
      <c r="H204" s="247">
        <v>8.635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155</v>
      </c>
      <c r="AU204" s="253" t="s">
        <v>81</v>
      </c>
      <c r="AV204" s="14" t="s">
        <v>81</v>
      </c>
      <c r="AW204" s="14" t="s">
        <v>34</v>
      </c>
      <c r="AX204" s="14" t="s">
        <v>72</v>
      </c>
      <c r="AY204" s="253" t="s">
        <v>144</v>
      </c>
    </row>
    <row r="205" spans="1:51" s="14" customFormat="1" ht="12">
      <c r="A205" s="14"/>
      <c r="B205" s="243"/>
      <c r="C205" s="244"/>
      <c r="D205" s="228" t="s">
        <v>155</v>
      </c>
      <c r="E205" s="245" t="s">
        <v>19</v>
      </c>
      <c r="F205" s="246" t="s">
        <v>1910</v>
      </c>
      <c r="G205" s="244"/>
      <c r="H205" s="247">
        <v>7.04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155</v>
      </c>
      <c r="AU205" s="253" t="s">
        <v>81</v>
      </c>
      <c r="AV205" s="14" t="s">
        <v>81</v>
      </c>
      <c r="AW205" s="14" t="s">
        <v>34</v>
      </c>
      <c r="AX205" s="14" t="s">
        <v>72</v>
      </c>
      <c r="AY205" s="253" t="s">
        <v>144</v>
      </c>
    </row>
    <row r="206" spans="1:51" s="15" customFormat="1" ht="12">
      <c r="A206" s="15"/>
      <c r="B206" s="254"/>
      <c r="C206" s="255"/>
      <c r="D206" s="228" t="s">
        <v>155</v>
      </c>
      <c r="E206" s="256" t="s">
        <v>19</v>
      </c>
      <c r="F206" s="257" t="s">
        <v>158</v>
      </c>
      <c r="G206" s="255"/>
      <c r="H206" s="258">
        <v>15.675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4" t="s">
        <v>155</v>
      </c>
      <c r="AU206" s="264" t="s">
        <v>81</v>
      </c>
      <c r="AV206" s="15" t="s">
        <v>151</v>
      </c>
      <c r="AW206" s="15" t="s">
        <v>34</v>
      </c>
      <c r="AX206" s="15" t="s">
        <v>79</v>
      </c>
      <c r="AY206" s="264" t="s">
        <v>144</v>
      </c>
    </row>
    <row r="207" spans="1:63" s="12" customFormat="1" ht="22.8" customHeight="1">
      <c r="A207" s="12"/>
      <c r="B207" s="199"/>
      <c r="C207" s="200"/>
      <c r="D207" s="201" t="s">
        <v>71</v>
      </c>
      <c r="E207" s="213" t="s">
        <v>175</v>
      </c>
      <c r="F207" s="213" t="s">
        <v>963</v>
      </c>
      <c r="G207" s="200"/>
      <c r="H207" s="200"/>
      <c r="I207" s="203"/>
      <c r="J207" s="214">
        <f>BK207</f>
        <v>0</v>
      </c>
      <c r="K207" s="200"/>
      <c r="L207" s="205"/>
      <c r="M207" s="206"/>
      <c r="N207" s="207"/>
      <c r="O207" s="207"/>
      <c r="P207" s="208">
        <f>SUM(P208:P231)</f>
        <v>0</v>
      </c>
      <c r="Q207" s="207"/>
      <c r="R207" s="208">
        <f>SUM(R208:R231)</f>
        <v>0</v>
      </c>
      <c r="S207" s="207"/>
      <c r="T207" s="209">
        <f>SUM(T208:T231)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0" t="s">
        <v>79</v>
      </c>
      <c r="AT207" s="211" t="s">
        <v>71</v>
      </c>
      <c r="AU207" s="211" t="s">
        <v>79</v>
      </c>
      <c r="AY207" s="210" t="s">
        <v>144</v>
      </c>
      <c r="BK207" s="212">
        <f>SUM(BK208:BK231)</f>
        <v>0</v>
      </c>
    </row>
    <row r="208" spans="1:65" s="2" customFormat="1" ht="14.4" customHeight="1">
      <c r="A208" s="40"/>
      <c r="B208" s="41"/>
      <c r="C208" s="215" t="s">
        <v>289</v>
      </c>
      <c r="D208" s="215" t="s">
        <v>146</v>
      </c>
      <c r="E208" s="216" t="s">
        <v>965</v>
      </c>
      <c r="F208" s="217" t="s">
        <v>966</v>
      </c>
      <c r="G208" s="218" t="s">
        <v>149</v>
      </c>
      <c r="H208" s="219">
        <v>55</v>
      </c>
      <c r="I208" s="220"/>
      <c r="J208" s="221">
        <f>ROUND(I208*H208,2)</f>
        <v>0</v>
      </c>
      <c r="K208" s="217" t="s">
        <v>150</v>
      </c>
      <c r="L208" s="46"/>
      <c r="M208" s="222" t="s">
        <v>19</v>
      </c>
      <c r="N208" s="223" t="s">
        <v>43</v>
      </c>
      <c r="O208" s="86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6" t="s">
        <v>151</v>
      </c>
      <c r="AT208" s="226" t="s">
        <v>146</v>
      </c>
      <c r="AU208" s="226" t="s">
        <v>81</v>
      </c>
      <c r="AY208" s="19" t="s">
        <v>144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19" t="s">
        <v>79</v>
      </c>
      <c r="BK208" s="227">
        <f>ROUND(I208*H208,2)</f>
        <v>0</v>
      </c>
      <c r="BL208" s="19" t="s">
        <v>151</v>
      </c>
      <c r="BM208" s="226" t="s">
        <v>1951</v>
      </c>
    </row>
    <row r="209" spans="1:47" s="2" customFormat="1" ht="12">
      <c r="A209" s="40"/>
      <c r="B209" s="41"/>
      <c r="C209" s="42"/>
      <c r="D209" s="228" t="s">
        <v>153</v>
      </c>
      <c r="E209" s="42"/>
      <c r="F209" s="229" t="s">
        <v>968</v>
      </c>
      <c r="G209" s="42"/>
      <c r="H209" s="42"/>
      <c r="I209" s="230"/>
      <c r="J209" s="42"/>
      <c r="K209" s="42"/>
      <c r="L209" s="46"/>
      <c r="M209" s="231"/>
      <c r="N209" s="232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153</v>
      </c>
      <c r="AU209" s="19" t="s">
        <v>81</v>
      </c>
    </row>
    <row r="210" spans="1:51" s="13" customFormat="1" ht="12">
      <c r="A210" s="13"/>
      <c r="B210" s="233"/>
      <c r="C210" s="234"/>
      <c r="D210" s="228" t="s">
        <v>155</v>
      </c>
      <c r="E210" s="235" t="s">
        <v>19</v>
      </c>
      <c r="F210" s="236" t="s">
        <v>1874</v>
      </c>
      <c r="G210" s="234"/>
      <c r="H210" s="235" t="s">
        <v>19</v>
      </c>
      <c r="I210" s="237"/>
      <c r="J210" s="234"/>
      <c r="K210" s="234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155</v>
      </c>
      <c r="AU210" s="242" t="s">
        <v>81</v>
      </c>
      <c r="AV210" s="13" t="s">
        <v>79</v>
      </c>
      <c r="AW210" s="13" t="s">
        <v>34</v>
      </c>
      <c r="AX210" s="13" t="s">
        <v>72</v>
      </c>
      <c r="AY210" s="242" t="s">
        <v>144</v>
      </c>
    </row>
    <row r="211" spans="1:51" s="13" customFormat="1" ht="12">
      <c r="A211" s="13"/>
      <c r="B211" s="233"/>
      <c r="C211" s="234"/>
      <c r="D211" s="228" t="s">
        <v>155</v>
      </c>
      <c r="E211" s="235" t="s">
        <v>19</v>
      </c>
      <c r="F211" s="236" t="s">
        <v>1906</v>
      </c>
      <c r="G211" s="234"/>
      <c r="H211" s="235" t="s">
        <v>19</v>
      </c>
      <c r="I211" s="237"/>
      <c r="J211" s="234"/>
      <c r="K211" s="234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155</v>
      </c>
      <c r="AU211" s="242" t="s">
        <v>81</v>
      </c>
      <c r="AV211" s="13" t="s">
        <v>79</v>
      </c>
      <c r="AW211" s="13" t="s">
        <v>34</v>
      </c>
      <c r="AX211" s="13" t="s">
        <v>72</v>
      </c>
      <c r="AY211" s="242" t="s">
        <v>144</v>
      </c>
    </row>
    <row r="212" spans="1:51" s="14" customFormat="1" ht="12">
      <c r="A212" s="14"/>
      <c r="B212" s="243"/>
      <c r="C212" s="244"/>
      <c r="D212" s="228" t="s">
        <v>155</v>
      </c>
      <c r="E212" s="245" t="s">
        <v>19</v>
      </c>
      <c r="F212" s="246" t="s">
        <v>606</v>
      </c>
      <c r="G212" s="244"/>
      <c r="H212" s="247">
        <v>55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155</v>
      </c>
      <c r="AU212" s="253" t="s">
        <v>81</v>
      </c>
      <c r="AV212" s="14" t="s">
        <v>81</v>
      </c>
      <c r="AW212" s="14" t="s">
        <v>34</v>
      </c>
      <c r="AX212" s="14" t="s">
        <v>72</v>
      </c>
      <c r="AY212" s="253" t="s">
        <v>144</v>
      </c>
    </row>
    <row r="213" spans="1:51" s="15" customFormat="1" ht="12">
      <c r="A213" s="15"/>
      <c r="B213" s="254"/>
      <c r="C213" s="255"/>
      <c r="D213" s="228" t="s">
        <v>155</v>
      </c>
      <c r="E213" s="256" t="s">
        <v>19</v>
      </c>
      <c r="F213" s="257" t="s">
        <v>158</v>
      </c>
      <c r="G213" s="255"/>
      <c r="H213" s="258">
        <v>55</v>
      </c>
      <c r="I213" s="259"/>
      <c r="J213" s="255"/>
      <c r="K213" s="255"/>
      <c r="L213" s="260"/>
      <c r="M213" s="261"/>
      <c r="N213" s="262"/>
      <c r="O213" s="262"/>
      <c r="P213" s="262"/>
      <c r="Q213" s="262"/>
      <c r="R213" s="262"/>
      <c r="S213" s="262"/>
      <c r="T213" s="26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4" t="s">
        <v>155</v>
      </c>
      <c r="AU213" s="264" t="s">
        <v>81</v>
      </c>
      <c r="AV213" s="15" t="s">
        <v>151</v>
      </c>
      <c r="AW213" s="15" t="s">
        <v>34</v>
      </c>
      <c r="AX213" s="15" t="s">
        <v>79</v>
      </c>
      <c r="AY213" s="264" t="s">
        <v>144</v>
      </c>
    </row>
    <row r="214" spans="1:65" s="2" customFormat="1" ht="14.4" customHeight="1">
      <c r="A214" s="40"/>
      <c r="B214" s="41"/>
      <c r="C214" s="215" t="s">
        <v>296</v>
      </c>
      <c r="D214" s="215" t="s">
        <v>146</v>
      </c>
      <c r="E214" s="216" t="s">
        <v>1952</v>
      </c>
      <c r="F214" s="217" t="s">
        <v>1953</v>
      </c>
      <c r="G214" s="218" t="s">
        <v>149</v>
      </c>
      <c r="H214" s="219">
        <v>55</v>
      </c>
      <c r="I214" s="220"/>
      <c r="J214" s="221">
        <f>ROUND(I214*H214,2)</f>
        <v>0</v>
      </c>
      <c r="K214" s="217" t="s">
        <v>150</v>
      </c>
      <c r="L214" s="46"/>
      <c r="M214" s="222" t="s">
        <v>19</v>
      </c>
      <c r="N214" s="223" t="s">
        <v>43</v>
      </c>
      <c r="O214" s="86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6" t="s">
        <v>151</v>
      </c>
      <c r="AT214" s="226" t="s">
        <v>146</v>
      </c>
      <c r="AU214" s="226" t="s">
        <v>81</v>
      </c>
      <c r="AY214" s="19" t="s">
        <v>144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19" t="s">
        <v>79</v>
      </c>
      <c r="BK214" s="227">
        <f>ROUND(I214*H214,2)</f>
        <v>0</v>
      </c>
      <c r="BL214" s="19" t="s">
        <v>151</v>
      </c>
      <c r="BM214" s="226" t="s">
        <v>1954</v>
      </c>
    </row>
    <row r="215" spans="1:47" s="2" customFormat="1" ht="12">
      <c r="A215" s="40"/>
      <c r="B215" s="41"/>
      <c r="C215" s="42"/>
      <c r="D215" s="228" t="s">
        <v>153</v>
      </c>
      <c r="E215" s="42"/>
      <c r="F215" s="229" t="s">
        <v>1955</v>
      </c>
      <c r="G215" s="42"/>
      <c r="H215" s="42"/>
      <c r="I215" s="230"/>
      <c r="J215" s="42"/>
      <c r="K215" s="42"/>
      <c r="L215" s="46"/>
      <c r="M215" s="231"/>
      <c r="N215" s="232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153</v>
      </c>
      <c r="AU215" s="19" t="s">
        <v>81</v>
      </c>
    </row>
    <row r="216" spans="1:51" s="13" customFormat="1" ht="12">
      <c r="A216" s="13"/>
      <c r="B216" s="233"/>
      <c r="C216" s="234"/>
      <c r="D216" s="228" t="s">
        <v>155</v>
      </c>
      <c r="E216" s="235" t="s">
        <v>19</v>
      </c>
      <c r="F216" s="236" t="s">
        <v>1874</v>
      </c>
      <c r="G216" s="234"/>
      <c r="H216" s="235" t="s">
        <v>19</v>
      </c>
      <c r="I216" s="237"/>
      <c r="J216" s="234"/>
      <c r="K216" s="234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155</v>
      </c>
      <c r="AU216" s="242" t="s">
        <v>81</v>
      </c>
      <c r="AV216" s="13" t="s">
        <v>79</v>
      </c>
      <c r="AW216" s="13" t="s">
        <v>34</v>
      </c>
      <c r="AX216" s="13" t="s">
        <v>72</v>
      </c>
      <c r="AY216" s="242" t="s">
        <v>144</v>
      </c>
    </row>
    <row r="217" spans="1:51" s="13" customFormat="1" ht="12">
      <c r="A217" s="13"/>
      <c r="B217" s="233"/>
      <c r="C217" s="234"/>
      <c r="D217" s="228" t="s">
        <v>155</v>
      </c>
      <c r="E217" s="235" t="s">
        <v>19</v>
      </c>
      <c r="F217" s="236" t="s">
        <v>1906</v>
      </c>
      <c r="G217" s="234"/>
      <c r="H217" s="235" t="s">
        <v>19</v>
      </c>
      <c r="I217" s="237"/>
      <c r="J217" s="234"/>
      <c r="K217" s="234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155</v>
      </c>
      <c r="AU217" s="242" t="s">
        <v>81</v>
      </c>
      <c r="AV217" s="13" t="s">
        <v>79</v>
      </c>
      <c r="AW217" s="13" t="s">
        <v>34</v>
      </c>
      <c r="AX217" s="13" t="s">
        <v>72</v>
      </c>
      <c r="AY217" s="242" t="s">
        <v>144</v>
      </c>
    </row>
    <row r="218" spans="1:51" s="14" customFormat="1" ht="12">
      <c r="A218" s="14"/>
      <c r="B218" s="243"/>
      <c r="C218" s="244"/>
      <c r="D218" s="228" t="s">
        <v>155</v>
      </c>
      <c r="E218" s="245" t="s">
        <v>19</v>
      </c>
      <c r="F218" s="246" t="s">
        <v>606</v>
      </c>
      <c r="G218" s="244"/>
      <c r="H218" s="247">
        <v>55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155</v>
      </c>
      <c r="AU218" s="253" t="s">
        <v>81</v>
      </c>
      <c r="AV218" s="14" t="s">
        <v>81</v>
      </c>
      <c r="AW218" s="14" t="s">
        <v>34</v>
      </c>
      <c r="AX218" s="14" t="s">
        <v>72</v>
      </c>
      <c r="AY218" s="253" t="s">
        <v>144</v>
      </c>
    </row>
    <row r="219" spans="1:51" s="15" customFormat="1" ht="12">
      <c r="A219" s="15"/>
      <c r="B219" s="254"/>
      <c r="C219" s="255"/>
      <c r="D219" s="228" t="s">
        <v>155</v>
      </c>
      <c r="E219" s="256" t="s">
        <v>19</v>
      </c>
      <c r="F219" s="257" t="s">
        <v>158</v>
      </c>
      <c r="G219" s="255"/>
      <c r="H219" s="258">
        <v>55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4" t="s">
        <v>155</v>
      </c>
      <c r="AU219" s="264" t="s">
        <v>81</v>
      </c>
      <c r="AV219" s="15" t="s">
        <v>151</v>
      </c>
      <c r="AW219" s="15" t="s">
        <v>34</v>
      </c>
      <c r="AX219" s="15" t="s">
        <v>79</v>
      </c>
      <c r="AY219" s="264" t="s">
        <v>144</v>
      </c>
    </row>
    <row r="220" spans="1:65" s="2" customFormat="1" ht="14.4" customHeight="1">
      <c r="A220" s="40"/>
      <c r="B220" s="41"/>
      <c r="C220" s="215" t="s">
        <v>307</v>
      </c>
      <c r="D220" s="215" t="s">
        <v>146</v>
      </c>
      <c r="E220" s="216" t="s">
        <v>1956</v>
      </c>
      <c r="F220" s="217" t="s">
        <v>1957</v>
      </c>
      <c r="G220" s="218" t="s">
        <v>149</v>
      </c>
      <c r="H220" s="219">
        <v>55</v>
      </c>
      <c r="I220" s="220"/>
      <c r="J220" s="221">
        <f>ROUND(I220*H220,2)</f>
        <v>0</v>
      </c>
      <c r="K220" s="217" t="s">
        <v>150</v>
      </c>
      <c r="L220" s="46"/>
      <c r="M220" s="222" t="s">
        <v>19</v>
      </c>
      <c r="N220" s="223" t="s">
        <v>43</v>
      </c>
      <c r="O220" s="86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6" t="s">
        <v>151</v>
      </c>
      <c r="AT220" s="226" t="s">
        <v>146</v>
      </c>
      <c r="AU220" s="226" t="s">
        <v>81</v>
      </c>
      <c r="AY220" s="19" t="s">
        <v>144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19" t="s">
        <v>79</v>
      </c>
      <c r="BK220" s="227">
        <f>ROUND(I220*H220,2)</f>
        <v>0</v>
      </c>
      <c r="BL220" s="19" t="s">
        <v>151</v>
      </c>
      <c r="BM220" s="226" t="s">
        <v>1958</v>
      </c>
    </row>
    <row r="221" spans="1:47" s="2" customFormat="1" ht="12">
      <c r="A221" s="40"/>
      <c r="B221" s="41"/>
      <c r="C221" s="42"/>
      <c r="D221" s="228" t="s">
        <v>153</v>
      </c>
      <c r="E221" s="42"/>
      <c r="F221" s="229" t="s">
        <v>1959</v>
      </c>
      <c r="G221" s="42"/>
      <c r="H221" s="42"/>
      <c r="I221" s="230"/>
      <c r="J221" s="42"/>
      <c r="K221" s="42"/>
      <c r="L221" s="46"/>
      <c r="M221" s="231"/>
      <c r="N221" s="232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153</v>
      </c>
      <c r="AU221" s="19" t="s">
        <v>81</v>
      </c>
    </row>
    <row r="222" spans="1:51" s="13" customFormat="1" ht="12">
      <c r="A222" s="13"/>
      <c r="B222" s="233"/>
      <c r="C222" s="234"/>
      <c r="D222" s="228" t="s">
        <v>155</v>
      </c>
      <c r="E222" s="235" t="s">
        <v>19</v>
      </c>
      <c r="F222" s="236" t="s">
        <v>1874</v>
      </c>
      <c r="G222" s="234"/>
      <c r="H222" s="235" t="s">
        <v>19</v>
      </c>
      <c r="I222" s="237"/>
      <c r="J222" s="234"/>
      <c r="K222" s="234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155</v>
      </c>
      <c r="AU222" s="242" t="s">
        <v>81</v>
      </c>
      <c r="AV222" s="13" t="s">
        <v>79</v>
      </c>
      <c r="AW222" s="13" t="s">
        <v>34</v>
      </c>
      <c r="AX222" s="13" t="s">
        <v>72</v>
      </c>
      <c r="AY222" s="242" t="s">
        <v>144</v>
      </c>
    </row>
    <row r="223" spans="1:51" s="13" customFormat="1" ht="12">
      <c r="A223" s="13"/>
      <c r="B223" s="233"/>
      <c r="C223" s="234"/>
      <c r="D223" s="228" t="s">
        <v>155</v>
      </c>
      <c r="E223" s="235" t="s">
        <v>19</v>
      </c>
      <c r="F223" s="236" t="s">
        <v>1906</v>
      </c>
      <c r="G223" s="234"/>
      <c r="H223" s="235" t="s">
        <v>19</v>
      </c>
      <c r="I223" s="237"/>
      <c r="J223" s="234"/>
      <c r="K223" s="234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155</v>
      </c>
      <c r="AU223" s="242" t="s">
        <v>81</v>
      </c>
      <c r="AV223" s="13" t="s">
        <v>79</v>
      </c>
      <c r="AW223" s="13" t="s">
        <v>34</v>
      </c>
      <c r="AX223" s="13" t="s">
        <v>72</v>
      </c>
      <c r="AY223" s="242" t="s">
        <v>144</v>
      </c>
    </row>
    <row r="224" spans="1:51" s="14" customFormat="1" ht="12">
      <c r="A224" s="14"/>
      <c r="B224" s="243"/>
      <c r="C224" s="244"/>
      <c r="D224" s="228" t="s">
        <v>155</v>
      </c>
      <c r="E224" s="245" t="s">
        <v>19</v>
      </c>
      <c r="F224" s="246" t="s">
        <v>606</v>
      </c>
      <c r="G224" s="244"/>
      <c r="H224" s="247">
        <v>55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155</v>
      </c>
      <c r="AU224" s="253" t="s">
        <v>81</v>
      </c>
      <c r="AV224" s="14" t="s">
        <v>81</v>
      </c>
      <c r="AW224" s="14" t="s">
        <v>34</v>
      </c>
      <c r="AX224" s="14" t="s">
        <v>72</v>
      </c>
      <c r="AY224" s="253" t="s">
        <v>144</v>
      </c>
    </row>
    <row r="225" spans="1:51" s="15" customFormat="1" ht="12">
      <c r="A225" s="15"/>
      <c r="B225" s="254"/>
      <c r="C225" s="255"/>
      <c r="D225" s="228" t="s">
        <v>155</v>
      </c>
      <c r="E225" s="256" t="s">
        <v>19</v>
      </c>
      <c r="F225" s="257" t="s">
        <v>158</v>
      </c>
      <c r="G225" s="255"/>
      <c r="H225" s="258">
        <v>55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4" t="s">
        <v>155</v>
      </c>
      <c r="AU225" s="264" t="s">
        <v>81</v>
      </c>
      <c r="AV225" s="15" t="s">
        <v>151</v>
      </c>
      <c r="AW225" s="15" t="s">
        <v>34</v>
      </c>
      <c r="AX225" s="15" t="s">
        <v>79</v>
      </c>
      <c r="AY225" s="264" t="s">
        <v>144</v>
      </c>
    </row>
    <row r="226" spans="1:65" s="2" customFormat="1" ht="14.4" customHeight="1">
      <c r="A226" s="40"/>
      <c r="B226" s="41"/>
      <c r="C226" s="215" t="s">
        <v>313</v>
      </c>
      <c r="D226" s="215" t="s">
        <v>146</v>
      </c>
      <c r="E226" s="216" t="s">
        <v>1960</v>
      </c>
      <c r="F226" s="217" t="s">
        <v>1961</v>
      </c>
      <c r="G226" s="218" t="s">
        <v>149</v>
      </c>
      <c r="H226" s="219">
        <v>55</v>
      </c>
      <c r="I226" s="220"/>
      <c r="J226" s="221">
        <f>ROUND(I226*H226,2)</f>
        <v>0</v>
      </c>
      <c r="K226" s="217" t="s">
        <v>150</v>
      </c>
      <c r="L226" s="46"/>
      <c r="M226" s="222" t="s">
        <v>19</v>
      </c>
      <c r="N226" s="223" t="s">
        <v>43</v>
      </c>
      <c r="O226" s="86"/>
      <c r="P226" s="224">
        <f>O226*H226</f>
        <v>0</v>
      </c>
      <c r="Q226" s="224">
        <v>0</v>
      </c>
      <c r="R226" s="224">
        <f>Q226*H226</f>
        <v>0</v>
      </c>
      <c r="S226" s="224">
        <v>0</v>
      </c>
      <c r="T226" s="225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6" t="s">
        <v>151</v>
      </c>
      <c r="AT226" s="226" t="s">
        <v>146</v>
      </c>
      <c r="AU226" s="226" t="s">
        <v>81</v>
      </c>
      <c r="AY226" s="19" t="s">
        <v>144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19" t="s">
        <v>79</v>
      </c>
      <c r="BK226" s="227">
        <f>ROUND(I226*H226,2)</f>
        <v>0</v>
      </c>
      <c r="BL226" s="19" t="s">
        <v>151</v>
      </c>
      <c r="BM226" s="226" t="s">
        <v>1962</v>
      </c>
    </row>
    <row r="227" spans="1:47" s="2" customFormat="1" ht="12">
      <c r="A227" s="40"/>
      <c r="B227" s="41"/>
      <c r="C227" s="42"/>
      <c r="D227" s="228" t="s">
        <v>153</v>
      </c>
      <c r="E227" s="42"/>
      <c r="F227" s="229" t="s">
        <v>1963</v>
      </c>
      <c r="G227" s="42"/>
      <c r="H227" s="42"/>
      <c r="I227" s="230"/>
      <c r="J227" s="42"/>
      <c r="K227" s="42"/>
      <c r="L227" s="46"/>
      <c r="M227" s="231"/>
      <c r="N227" s="232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153</v>
      </c>
      <c r="AU227" s="19" t="s">
        <v>81</v>
      </c>
    </row>
    <row r="228" spans="1:51" s="13" customFormat="1" ht="12">
      <c r="A228" s="13"/>
      <c r="B228" s="233"/>
      <c r="C228" s="234"/>
      <c r="D228" s="228" t="s">
        <v>155</v>
      </c>
      <c r="E228" s="235" t="s">
        <v>19</v>
      </c>
      <c r="F228" s="236" t="s">
        <v>1874</v>
      </c>
      <c r="G228" s="234"/>
      <c r="H228" s="235" t="s">
        <v>19</v>
      </c>
      <c r="I228" s="237"/>
      <c r="J228" s="234"/>
      <c r="K228" s="234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155</v>
      </c>
      <c r="AU228" s="242" t="s">
        <v>81</v>
      </c>
      <c r="AV228" s="13" t="s">
        <v>79</v>
      </c>
      <c r="AW228" s="13" t="s">
        <v>34</v>
      </c>
      <c r="AX228" s="13" t="s">
        <v>72</v>
      </c>
      <c r="AY228" s="242" t="s">
        <v>144</v>
      </c>
    </row>
    <row r="229" spans="1:51" s="13" customFormat="1" ht="12">
      <c r="A229" s="13"/>
      <c r="B229" s="233"/>
      <c r="C229" s="234"/>
      <c r="D229" s="228" t="s">
        <v>155</v>
      </c>
      <c r="E229" s="235" t="s">
        <v>19</v>
      </c>
      <c r="F229" s="236" t="s">
        <v>1906</v>
      </c>
      <c r="G229" s="234"/>
      <c r="H229" s="235" t="s">
        <v>19</v>
      </c>
      <c r="I229" s="237"/>
      <c r="J229" s="234"/>
      <c r="K229" s="234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155</v>
      </c>
      <c r="AU229" s="242" t="s">
        <v>81</v>
      </c>
      <c r="AV229" s="13" t="s">
        <v>79</v>
      </c>
      <c r="AW229" s="13" t="s">
        <v>34</v>
      </c>
      <c r="AX229" s="13" t="s">
        <v>72</v>
      </c>
      <c r="AY229" s="242" t="s">
        <v>144</v>
      </c>
    </row>
    <row r="230" spans="1:51" s="14" customFormat="1" ht="12">
      <c r="A230" s="14"/>
      <c r="B230" s="243"/>
      <c r="C230" s="244"/>
      <c r="D230" s="228" t="s">
        <v>155</v>
      </c>
      <c r="E230" s="245" t="s">
        <v>19</v>
      </c>
      <c r="F230" s="246" t="s">
        <v>606</v>
      </c>
      <c r="G230" s="244"/>
      <c r="H230" s="247">
        <v>55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155</v>
      </c>
      <c r="AU230" s="253" t="s">
        <v>81</v>
      </c>
      <c r="AV230" s="14" t="s">
        <v>81</v>
      </c>
      <c r="AW230" s="14" t="s">
        <v>34</v>
      </c>
      <c r="AX230" s="14" t="s">
        <v>72</v>
      </c>
      <c r="AY230" s="253" t="s">
        <v>144</v>
      </c>
    </row>
    <row r="231" spans="1:51" s="15" customFormat="1" ht="12">
      <c r="A231" s="15"/>
      <c r="B231" s="254"/>
      <c r="C231" s="255"/>
      <c r="D231" s="228" t="s">
        <v>155</v>
      </c>
      <c r="E231" s="256" t="s">
        <v>19</v>
      </c>
      <c r="F231" s="257" t="s">
        <v>158</v>
      </c>
      <c r="G231" s="255"/>
      <c r="H231" s="258">
        <v>55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4" t="s">
        <v>155</v>
      </c>
      <c r="AU231" s="264" t="s">
        <v>81</v>
      </c>
      <c r="AV231" s="15" t="s">
        <v>151</v>
      </c>
      <c r="AW231" s="15" t="s">
        <v>34</v>
      </c>
      <c r="AX231" s="15" t="s">
        <v>79</v>
      </c>
      <c r="AY231" s="264" t="s">
        <v>144</v>
      </c>
    </row>
    <row r="232" spans="1:63" s="12" customFormat="1" ht="22.8" customHeight="1">
      <c r="A232" s="12"/>
      <c r="B232" s="199"/>
      <c r="C232" s="200"/>
      <c r="D232" s="201" t="s">
        <v>71</v>
      </c>
      <c r="E232" s="213" t="s">
        <v>197</v>
      </c>
      <c r="F232" s="213" t="s">
        <v>1003</v>
      </c>
      <c r="G232" s="200"/>
      <c r="H232" s="200"/>
      <c r="I232" s="203"/>
      <c r="J232" s="214">
        <f>BK232</f>
        <v>0</v>
      </c>
      <c r="K232" s="200"/>
      <c r="L232" s="205"/>
      <c r="M232" s="206"/>
      <c r="N232" s="207"/>
      <c r="O232" s="207"/>
      <c r="P232" s="208">
        <f>SUM(P233:P238)</f>
        <v>0</v>
      </c>
      <c r="Q232" s="207"/>
      <c r="R232" s="208">
        <f>SUM(R233:R238)</f>
        <v>0</v>
      </c>
      <c r="S232" s="207"/>
      <c r="T232" s="209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0" t="s">
        <v>79</v>
      </c>
      <c r="AT232" s="211" t="s">
        <v>71</v>
      </c>
      <c r="AU232" s="211" t="s">
        <v>79</v>
      </c>
      <c r="AY232" s="210" t="s">
        <v>144</v>
      </c>
      <c r="BK232" s="212">
        <f>SUM(BK233:BK238)</f>
        <v>0</v>
      </c>
    </row>
    <row r="233" spans="1:65" s="2" customFormat="1" ht="14.4" customHeight="1">
      <c r="A233" s="40"/>
      <c r="B233" s="41"/>
      <c r="C233" s="215" t="s">
        <v>7</v>
      </c>
      <c r="D233" s="215" t="s">
        <v>146</v>
      </c>
      <c r="E233" s="216" t="s">
        <v>1964</v>
      </c>
      <c r="F233" s="217" t="s">
        <v>1965</v>
      </c>
      <c r="G233" s="218" t="s">
        <v>161</v>
      </c>
      <c r="H233" s="219">
        <v>2</v>
      </c>
      <c r="I233" s="220"/>
      <c r="J233" s="221">
        <f>ROUND(I233*H233,2)</f>
        <v>0</v>
      </c>
      <c r="K233" s="217" t="s">
        <v>150</v>
      </c>
      <c r="L233" s="46"/>
      <c r="M233" s="222" t="s">
        <v>19</v>
      </c>
      <c r="N233" s="223" t="s">
        <v>43</v>
      </c>
      <c r="O233" s="86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6" t="s">
        <v>151</v>
      </c>
      <c r="AT233" s="226" t="s">
        <v>146</v>
      </c>
      <c r="AU233" s="226" t="s">
        <v>81</v>
      </c>
      <c r="AY233" s="19" t="s">
        <v>144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19" t="s">
        <v>79</v>
      </c>
      <c r="BK233" s="227">
        <f>ROUND(I233*H233,2)</f>
        <v>0</v>
      </c>
      <c r="BL233" s="19" t="s">
        <v>151</v>
      </c>
      <c r="BM233" s="226" t="s">
        <v>1966</v>
      </c>
    </row>
    <row r="234" spans="1:47" s="2" customFormat="1" ht="12">
      <c r="A234" s="40"/>
      <c r="B234" s="41"/>
      <c r="C234" s="42"/>
      <c r="D234" s="228" t="s">
        <v>153</v>
      </c>
      <c r="E234" s="42"/>
      <c r="F234" s="229" t="s">
        <v>1967</v>
      </c>
      <c r="G234" s="42"/>
      <c r="H234" s="42"/>
      <c r="I234" s="230"/>
      <c r="J234" s="42"/>
      <c r="K234" s="42"/>
      <c r="L234" s="46"/>
      <c r="M234" s="231"/>
      <c r="N234" s="232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153</v>
      </c>
      <c r="AU234" s="19" t="s">
        <v>81</v>
      </c>
    </row>
    <row r="235" spans="1:51" s="13" customFormat="1" ht="12">
      <c r="A235" s="13"/>
      <c r="B235" s="233"/>
      <c r="C235" s="234"/>
      <c r="D235" s="228" t="s">
        <v>155</v>
      </c>
      <c r="E235" s="235" t="s">
        <v>19</v>
      </c>
      <c r="F235" s="236" t="s">
        <v>1874</v>
      </c>
      <c r="G235" s="234"/>
      <c r="H235" s="235" t="s">
        <v>19</v>
      </c>
      <c r="I235" s="237"/>
      <c r="J235" s="234"/>
      <c r="K235" s="234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155</v>
      </c>
      <c r="AU235" s="242" t="s">
        <v>81</v>
      </c>
      <c r="AV235" s="13" t="s">
        <v>79</v>
      </c>
      <c r="AW235" s="13" t="s">
        <v>34</v>
      </c>
      <c r="AX235" s="13" t="s">
        <v>72</v>
      </c>
      <c r="AY235" s="242" t="s">
        <v>144</v>
      </c>
    </row>
    <row r="236" spans="1:51" s="13" customFormat="1" ht="12">
      <c r="A236" s="13"/>
      <c r="B236" s="233"/>
      <c r="C236" s="234"/>
      <c r="D236" s="228" t="s">
        <v>155</v>
      </c>
      <c r="E236" s="235" t="s">
        <v>19</v>
      </c>
      <c r="F236" s="236" t="s">
        <v>1968</v>
      </c>
      <c r="G236" s="234"/>
      <c r="H236" s="235" t="s">
        <v>19</v>
      </c>
      <c r="I236" s="237"/>
      <c r="J236" s="234"/>
      <c r="K236" s="234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155</v>
      </c>
      <c r="AU236" s="242" t="s">
        <v>81</v>
      </c>
      <c r="AV236" s="13" t="s">
        <v>79</v>
      </c>
      <c r="AW236" s="13" t="s">
        <v>34</v>
      </c>
      <c r="AX236" s="13" t="s">
        <v>72</v>
      </c>
      <c r="AY236" s="242" t="s">
        <v>144</v>
      </c>
    </row>
    <row r="237" spans="1:51" s="14" customFormat="1" ht="12">
      <c r="A237" s="14"/>
      <c r="B237" s="243"/>
      <c r="C237" s="244"/>
      <c r="D237" s="228" t="s">
        <v>155</v>
      </c>
      <c r="E237" s="245" t="s">
        <v>19</v>
      </c>
      <c r="F237" s="246" t="s">
        <v>81</v>
      </c>
      <c r="G237" s="244"/>
      <c r="H237" s="247">
        <v>2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155</v>
      </c>
      <c r="AU237" s="253" t="s">
        <v>81</v>
      </c>
      <c r="AV237" s="14" t="s">
        <v>81</v>
      </c>
      <c r="AW237" s="14" t="s">
        <v>34</v>
      </c>
      <c r="AX237" s="14" t="s">
        <v>72</v>
      </c>
      <c r="AY237" s="253" t="s">
        <v>144</v>
      </c>
    </row>
    <row r="238" spans="1:51" s="15" customFormat="1" ht="12">
      <c r="A238" s="15"/>
      <c r="B238" s="254"/>
      <c r="C238" s="255"/>
      <c r="D238" s="228" t="s">
        <v>155</v>
      </c>
      <c r="E238" s="256" t="s">
        <v>19</v>
      </c>
      <c r="F238" s="257" t="s">
        <v>158</v>
      </c>
      <c r="G238" s="255"/>
      <c r="H238" s="258">
        <v>2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4" t="s">
        <v>155</v>
      </c>
      <c r="AU238" s="264" t="s">
        <v>81</v>
      </c>
      <c r="AV238" s="15" t="s">
        <v>151</v>
      </c>
      <c r="AW238" s="15" t="s">
        <v>34</v>
      </c>
      <c r="AX238" s="15" t="s">
        <v>79</v>
      </c>
      <c r="AY238" s="264" t="s">
        <v>144</v>
      </c>
    </row>
    <row r="239" spans="1:63" s="12" customFormat="1" ht="22.8" customHeight="1">
      <c r="A239" s="12"/>
      <c r="B239" s="199"/>
      <c r="C239" s="200"/>
      <c r="D239" s="201" t="s">
        <v>71</v>
      </c>
      <c r="E239" s="213" t="s">
        <v>206</v>
      </c>
      <c r="F239" s="213" t="s">
        <v>1969</v>
      </c>
      <c r="G239" s="200"/>
      <c r="H239" s="200"/>
      <c r="I239" s="203"/>
      <c r="J239" s="214">
        <f>BK239</f>
        <v>0</v>
      </c>
      <c r="K239" s="200"/>
      <c r="L239" s="205"/>
      <c r="M239" s="206"/>
      <c r="N239" s="207"/>
      <c r="O239" s="207"/>
      <c r="P239" s="208">
        <f>SUM(P240:P255)</f>
        <v>0</v>
      </c>
      <c r="Q239" s="207"/>
      <c r="R239" s="208">
        <f>SUM(R240:R255)</f>
        <v>18.2317775</v>
      </c>
      <c r="S239" s="207"/>
      <c r="T239" s="209">
        <f>SUM(T240:T255)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0" t="s">
        <v>79</v>
      </c>
      <c r="AT239" s="211" t="s">
        <v>71</v>
      </c>
      <c r="AU239" s="211" t="s">
        <v>79</v>
      </c>
      <c r="AY239" s="210" t="s">
        <v>144</v>
      </c>
      <c r="BK239" s="212">
        <f>SUM(BK240:BK255)</f>
        <v>0</v>
      </c>
    </row>
    <row r="240" spans="1:65" s="2" customFormat="1" ht="14.4" customHeight="1">
      <c r="A240" s="40"/>
      <c r="B240" s="41"/>
      <c r="C240" s="215" t="s">
        <v>324</v>
      </c>
      <c r="D240" s="215" t="s">
        <v>146</v>
      </c>
      <c r="E240" s="216" t="s">
        <v>1970</v>
      </c>
      <c r="F240" s="217" t="s">
        <v>1971</v>
      </c>
      <c r="G240" s="218" t="s">
        <v>200</v>
      </c>
      <c r="H240" s="219">
        <v>8.5</v>
      </c>
      <c r="I240" s="220"/>
      <c r="J240" s="221">
        <f>ROUND(I240*H240,2)</f>
        <v>0</v>
      </c>
      <c r="K240" s="217" t="s">
        <v>150</v>
      </c>
      <c r="L240" s="46"/>
      <c r="M240" s="222" t="s">
        <v>19</v>
      </c>
      <c r="N240" s="223" t="s">
        <v>43</v>
      </c>
      <c r="O240" s="86"/>
      <c r="P240" s="224">
        <f>O240*H240</f>
        <v>0</v>
      </c>
      <c r="Q240" s="224">
        <v>0.61348</v>
      </c>
      <c r="R240" s="224">
        <f>Q240*H240</f>
        <v>5.21458</v>
      </c>
      <c r="S240" s="224">
        <v>0</v>
      </c>
      <c r="T240" s="225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6" t="s">
        <v>151</v>
      </c>
      <c r="AT240" s="226" t="s">
        <v>146</v>
      </c>
      <c r="AU240" s="226" t="s">
        <v>81</v>
      </c>
      <c r="AY240" s="19" t="s">
        <v>144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19" t="s">
        <v>79</v>
      </c>
      <c r="BK240" s="227">
        <f>ROUND(I240*H240,2)</f>
        <v>0</v>
      </c>
      <c r="BL240" s="19" t="s">
        <v>151</v>
      </c>
      <c r="BM240" s="226" t="s">
        <v>1972</v>
      </c>
    </row>
    <row r="241" spans="1:47" s="2" customFormat="1" ht="12">
      <c r="A241" s="40"/>
      <c r="B241" s="41"/>
      <c r="C241" s="42"/>
      <c r="D241" s="228" t="s">
        <v>153</v>
      </c>
      <c r="E241" s="42"/>
      <c r="F241" s="229" t="s">
        <v>1973</v>
      </c>
      <c r="G241" s="42"/>
      <c r="H241" s="42"/>
      <c r="I241" s="230"/>
      <c r="J241" s="42"/>
      <c r="K241" s="42"/>
      <c r="L241" s="46"/>
      <c r="M241" s="231"/>
      <c r="N241" s="232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153</v>
      </c>
      <c r="AU241" s="19" t="s">
        <v>81</v>
      </c>
    </row>
    <row r="242" spans="1:51" s="13" customFormat="1" ht="12">
      <c r="A242" s="13"/>
      <c r="B242" s="233"/>
      <c r="C242" s="234"/>
      <c r="D242" s="228" t="s">
        <v>155</v>
      </c>
      <c r="E242" s="235" t="s">
        <v>19</v>
      </c>
      <c r="F242" s="236" t="s">
        <v>1874</v>
      </c>
      <c r="G242" s="234"/>
      <c r="H242" s="235" t="s">
        <v>19</v>
      </c>
      <c r="I242" s="237"/>
      <c r="J242" s="234"/>
      <c r="K242" s="234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155</v>
      </c>
      <c r="AU242" s="242" t="s">
        <v>81</v>
      </c>
      <c r="AV242" s="13" t="s">
        <v>79</v>
      </c>
      <c r="AW242" s="13" t="s">
        <v>34</v>
      </c>
      <c r="AX242" s="13" t="s">
        <v>72</v>
      </c>
      <c r="AY242" s="242" t="s">
        <v>144</v>
      </c>
    </row>
    <row r="243" spans="1:51" s="14" customFormat="1" ht="12">
      <c r="A243" s="14"/>
      <c r="B243" s="243"/>
      <c r="C243" s="244"/>
      <c r="D243" s="228" t="s">
        <v>155</v>
      </c>
      <c r="E243" s="245" t="s">
        <v>19</v>
      </c>
      <c r="F243" s="246" t="s">
        <v>1974</v>
      </c>
      <c r="G243" s="244"/>
      <c r="H243" s="247">
        <v>8.5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155</v>
      </c>
      <c r="AU243" s="253" t="s">
        <v>81</v>
      </c>
      <c r="AV243" s="14" t="s">
        <v>81</v>
      </c>
      <c r="AW243" s="14" t="s">
        <v>34</v>
      </c>
      <c r="AX243" s="14" t="s">
        <v>72</v>
      </c>
      <c r="AY243" s="253" t="s">
        <v>144</v>
      </c>
    </row>
    <row r="244" spans="1:51" s="15" customFormat="1" ht="12">
      <c r="A244" s="15"/>
      <c r="B244" s="254"/>
      <c r="C244" s="255"/>
      <c r="D244" s="228" t="s">
        <v>155</v>
      </c>
      <c r="E244" s="256" t="s">
        <v>19</v>
      </c>
      <c r="F244" s="257" t="s">
        <v>158</v>
      </c>
      <c r="G244" s="255"/>
      <c r="H244" s="258">
        <v>8.5</v>
      </c>
      <c r="I244" s="259"/>
      <c r="J244" s="255"/>
      <c r="K244" s="255"/>
      <c r="L244" s="260"/>
      <c r="M244" s="261"/>
      <c r="N244" s="262"/>
      <c r="O244" s="262"/>
      <c r="P244" s="262"/>
      <c r="Q244" s="262"/>
      <c r="R244" s="262"/>
      <c r="S244" s="262"/>
      <c r="T244" s="26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4" t="s">
        <v>155</v>
      </c>
      <c r="AU244" s="264" t="s">
        <v>81</v>
      </c>
      <c r="AV244" s="15" t="s">
        <v>151</v>
      </c>
      <c r="AW244" s="15" t="s">
        <v>34</v>
      </c>
      <c r="AX244" s="15" t="s">
        <v>79</v>
      </c>
      <c r="AY244" s="264" t="s">
        <v>144</v>
      </c>
    </row>
    <row r="245" spans="1:65" s="2" customFormat="1" ht="14.4" customHeight="1">
      <c r="A245" s="40"/>
      <c r="B245" s="41"/>
      <c r="C245" s="277" t="s">
        <v>329</v>
      </c>
      <c r="D245" s="277" t="s">
        <v>492</v>
      </c>
      <c r="E245" s="278" t="s">
        <v>1975</v>
      </c>
      <c r="F245" s="279" t="s">
        <v>1976</v>
      </c>
      <c r="G245" s="280" t="s">
        <v>200</v>
      </c>
      <c r="H245" s="281">
        <v>8.5</v>
      </c>
      <c r="I245" s="282"/>
      <c r="J245" s="283">
        <f>ROUND(I245*H245,2)</f>
        <v>0</v>
      </c>
      <c r="K245" s="279" t="s">
        <v>150</v>
      </c>
      <c r="L245" s="284"/>
      <c r="M245" s="285" t="s">
        <v>19</v>
      </c>
      <c r="N245" s="286" t="s">
        <v>43</v>
      </c>
      <c r="O245" s="86"/>
      <c r="P245" s="224">
        <f>O245*H245</f>
        <v>0</v>
      </c>
      <c r="Q245" s="224">
        <v>0.2996</v>
      </c>
      <c r="R245" s="224">
        <f>Q245*H245</f>
        <v>2.5465999999999998</v>
      </c>
      <c r="S245" s="224">
        <v>0</v>
      </c>
      <c r="T245" s="225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6" t="s">
        <v>197</v>
      </c>
      <c r="AT245" s="226" t="s">
        <v>492</v>
      </c>
      <c r="AU245" s="226" t="s">
        <v>81</v>
      </c>
      <c r="AY245" s="19" t="s">
        <v>144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19" t="s">
        <v>79</v>
      </c>
      <c r="BK245" s="227">
        <f>ROUND(I245*H245,2)</f>
        <v>0</v>
      </c>
      <c r="BL245" s="19" t="s">
        <v>151</v>
      </c>
      <c r="BM245" s="226" t="s">
        <v>1977</v>
      </c>
    </row>
    <row r="246" spans="1:47" s="2" customFormat="1" ht="12">
      <c r="A246" s="40"/>
      <c r="B246" s="41"/>
      <c r="C246" s="42"/>
      <c r="D246" s="228" t="s">
        <v>153</v>
      </c>
      <c r="E246" s="42"/>
      <c r="F246" s="229" t="s">
        <v>1976</v>
      </c>
      <c r="G246" s="42"/>
      <c r="H246" s="42"/>
      <c r="I246" s="230"/>
      <c r="J246" s="42"/>
      <c r="K246" s="42"/>
      <c r="L246" s="46"/>
      <c r="M246" s="231"/>
      <c r="N246" s="232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153</v>
      </c>
      <c r="AU246" s="19" t="s">
        <v>81</v>
      </c>
    </row>
    <row r="247" spans="1:51" s="13" customFormat="1" ht="12">
      <c r="A247" s="13"/>
      <c r="B247" s="233"/>
      <c r="C247" s="234"/>
      <c r="D247" s="228" t="s">
        <v>155</v>
      </c>
      <c r="E247" s="235" t="s">
        <v>19</v>
      </c>
      <c r="F247" s="236" t="s">
        <v>1978</v>
      </c>
      <c r="G247" s="234"/>
      <c r="H247" s="235" t="s">
        <v>19</v>
      </c>
      <c r="I247" s="237"/>
      <c r="J247" s="234"/>
      <c r="K247" s="234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155</v>
      </c>
      <c r="AU247" s="242" t="s">
        <v>81</v>
      </c>
      <c r="AV247" s="13" t="s">
        <v>79</v>
      </c>
      <c r="AW247" s="13" t="s">
        <v>34</v>
      </c>
      <c r="AX247" s="13" t="s">
        <v>72</v>
      </c>
      <c r="AY247" s="242" t="s">
        <v>144</v>
      </c>
    </row>
    <row r="248" spans="1:51" s="14" customFormat="1" ht="12">
      <c r="A248" s="14"/>
      <c r="B248" s="243"/>
      <c r="C248" s="244"/>
      <c r="D248" s="228" t="s">
        <v>155</v>
      </c>
      <c r="E248" s="245" t="s">
        <v>19</v>
      </c>
      <c r="F248" s="246" t="s">
        <v>1974</v>
      </c>
      <c r="G248" s="244"/>
      <c r="H248" s="247">
        <v>8.5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155</v>
      </c>
      <c r="AU248" s="253" t="s">
        <v>81</v>
      </c>
      <c r="AV248" s="14" t="s">
        <v>81</v>
      </c>
      <c r="AW248" s="14" t="s">
        <v>34</v>
      </c>
      <c r="AX248" s="14" t="s">
        <v>72</v>
      </c>
      <c r="AY248" s="253" t="s">
        <v>144</v>
      </c>
    </row>
    <row r="249" spans="1:51" s="15" customFormat="1" ht="12">
      <c r="A249" s="15"/>
      <c r="B249" s="254"/>
      <c r="C249" s="255"/>
      <c r="D249" s="228" t="s">
        <v>155</v>
      </c>
      <c r="E249" s="256" t="s">
        <v>19</v>
      </c>
      <c r="F249" s="257" t="s">
        <v>158</v>
      </c>
      <c r="G249" s="255"/>
      <c r="H249" s="258">
        <v>8.5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155</v>
      </c>
      <c r="AU249" s="264" t="s">
        <v>81</v>
      </c>
      <c r="AV249" s="15" t="s">
        <v>151</v>
      </c>
      <c r="AW249" s="15" t="s">
        <v>34</v>
      </c>
      <c r="AX249" s="15" t="s">
        <v>79</v>
      </c>
      <c r="AY249" s="264" t="s">
        <v>144</v>
      </c>
    </row>
    <row r="250" spans="1:65" s="2" customFormat="1" ht="14.4" customHeight="1">
      <c r="A250" s="40"/>
      <c r="B250" s="41"/>
      <c r="C250" s="215" t="s">
        <v>335</v>
      </c>
      <c r="D250" s="215" t="s">
        <v>146</v>
      </c>
      <c r="E250" s="216" t="s">
        <v>1979</v>
      </c>
      <c r="F250" s="217" t="s">
        <v>1980</v>
      </c>
      <c r="G250" s="218" t="s">
        <v>236</v>
      </c>
      <c r="H250" s="219">
        <v>4.25</v>
      </c>
      <c r="I250" s="220"/>
      <c r="J250" s="221">
        <f>ROUND(I250*H250,2)</f>
        <v>0</v>
      </c>
      <c r="K250" s="217" t="s">
        <v>150</v>
      </c>
      <c r="L250" s="46"/>
      <c r="M250" s="222" t="s">
        <v>19</v>
      </c>
      <c r="N250" s="223" t="s">
        <v>43</v>
      </c>
      <c r="O250" s="86"/>
      <c r="P250" s="224">
        <f>O250*H250</f>
        <v>0</v>
      </c>
      <c r="Q250" s="224">
        <v>2.46367</v>
      </c>
      <c r="R250" s="224">
        <f>Q250*H250</f>
        <v>10.4705975</v>
      </c>
      <c r="S250" s="224">
        <v>0</v>
      </c>
      <c r="T250" s="225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6" t="s">
        <v>151</v>
      </c>
      <c r="AT250" s="226" t="s">
        <v>146</v>
      </c>
      <c r="AU250" s="226" t="s">
        <v>81</v>
      </c>
      <c r="AY250" s="19" t="s">
        <v>144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19" t="s">
        <v>79</v>
      </c>
      <c r="BK250" s="227">
        <f>ROUND(I250*H250,2)</f>
        <v>0</v>
      </c>
      <c r="BL250" s="19" t="s">
        <v>151</v>
      </c>
      <c r="BM250" s="226" t="s">
        <v>1981</v>
      </c>
    </row>
    <row r="251" spans="1:47" s="2" customFormat="1" ht="12">
      <c r="A251" s="40"/>
      <c r="B251" s="41"/>
      <c r="C251" s="42"/>
      <c r="D251" s="228" t="s">
        <v>153</v>
      </c>
      <c r="E251" s="42"/>
      <c r="F251" s="229" t="s">
        <v>1982</v>
      </c>
      <c r="G251" s="42"/>
      <c r="H251" s="42"/>
      <c r="I251" s="230"/>
      <c r="J251" s="42"/>
      <c r="K251" s="42"/>
      <c r="L251" s="46"/>
      <c r="M251" s="231"/>
      <c r="N251" s="23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153</v>
      </c>
      <c r="AU251" s="19" t="s">
        <v>81</v>
      </c>
    </row>
    <row r="252" spans="1:51" s="13" customFormat="1" ht="12">
      <c r="A252" s="13"/>
      <c r="B252" s="233"/>
      <c r="C252" s="234"/>
      <c r="D252" s="228" t="s">
        <v>155</v>
      </c>
      <c r="E252" s="235" t="s">
        <v>19</v>
      </c>
      <c r="F252" s="236" t="s">
        <v>1874</v>
      </c>
      <c r="G252" s="234"/>
      <c r="H252" s="235" t="s">
        <v>19</v>
      </c>
      <c r="I252" s="237"/>
      <c r="J252" s="234"/>
      <c r="K252" s="234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155</v>
      </c>
      <c r="AU252" s="242" t="s">
        <v>81</v>
      </c>
      <c r="AV252" s="13" t="s">
        <v>79</v>
      </c>
      <c r="AW252" s="13" t="s">
        <v>34</v>
      </c>
      <c r="AX252" s="13" t="s">
        <v>72</v>
      </c>
      <c r="AY252" s="242" t="s">
        <v>144</v>
      </c>
    </row>
    <row r="253" spans="1:51" s="13" customFormat="1" ht="12">
      <c r="A253" s="13"/>
      <c r="B253" s="233"/>
      <c r="C253" s="234"/>
      <c r="D253" s="228" t="s">
        <v>155</v>
      </c>
      <c r="E253" s="235" t="s">
        <v>19</v>
      </c>
      <c r="F253" s="236" t="s">
        <v>1983</v>
      </c>
      <c r="G253" s="234"/>
      <c r="H253" s="235" t="s">
        <v>19</v>
      </c>
      <c r="I253" s="237"/>
      <c r="J253" s="234"/>
      <c r="K253" s="234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155</v>
      </c>
      <c r="AU253" s="242" t="s">
        <v>81</v>
      </c>
      <c r="AV253" s="13" t="s">
        <v>79</v>
      </c>
      <c r="AW253" s="13" t="s">
        <v>34</v>
      </c>
      <c r="AX253" s="13" t="s">
        <v>72</v>
      </c>
      <c r="AY253" s="242" t="s">
        <v>144</v>
      </c>
    </row>
    <row r="254" spans="1:51" s="14" customFormat="1" ht="12">
      <c r="A254" s="14"/>
      <c r="B254" s="243"/>
      <c r="C254" s="244"/>
      <c r="D254" s="228" t="s">
        <v>155</v>
      </c>
      <c r="E254" s="245" t="s">
        <v>19</v>
      </c>
      <c r="F254" s="246" t="s">
        <v>1984</v>
      </c>
      <c r="G254" s="244"/>
      <c r="H254" s="247">
        <v>4.25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155</v>
      </c>
      <c r="AU254" s="253" t="s">
        <v>81</v>
      </c>
      <c r="AV254" s="14" t="s">
        <v>81</v>
      </c>
      <c r="AW254" s="14" t="s">
        <v>34</v>
      </c>
      <c r="AX254" s="14" t="s">
        <v>72</v>
      </c>
      <c r="AY254" s="253" t="s">
        <v>144</v>
      </c>
    </row>
    <row r="255" spans="1:51" s="15" customFormat="1" ht="12">
      <c r="A255" s="15"/>
      <c r="B255" s="254"/>
      <c r="C255" s="255"/>
      <c r="D255" s="228" t="s">
        <v>155</v>
      </c>
      <c r="E255" s="256" t="s">
        <v>19</v>
      </c>
      <c r="F255" s="257" t="s">
        <v>158</v>
      </c>
      <c r="G255" s="255"/>
      <c r="H255" s="258">
        <v>4.25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155</v>
      </c>
      <c r="AU255" s="264" t="s">
        <v>81</v>
      </c>
      <c r="AV255" s="15" t="s">
        <v>151</v>
      </c>
      <c r="AW255" s="15" t="s">
        <v>34</v>
      </c>
      <c r="AX255" s="15" t="s">
        <v>79</v>
      </c>
      <c r="AY255" s="264" t="s">
        <v>144</v>
      </c>
    </row>
    <row r="256" spans="1:63" s="12" customFormat="1" ht="22.8" customHeight="1">
      <c r="A256" s="12"/>
      <c r="B256" s="199"/>
      <c r="C256" s="200"/>
      <c r="D256" s="201" t="s">
        <v>71</v>
      </c>
      <c r="E256" s="213" t="s">
        <v>1862</v>
      </c>
      <c r="F256" s="213" t="s">
        <v>1863</v>
      </c>
      <c r="G256" s="200"/>
      <c r="H256" s="200"/>
      <c r="I256" s="203"/>
      <c r="J256" s="214">
        <f>BK256</f>
        <v>0</v>
      </c>
      <c r="K256" s="200"/>
      <c r="L256" s="205"/>
      <c r="M256" s="206"/>
      <c r="N256" s="207"/>
      <c r="O256" s="207"/>
      <c r="P256" s="208">
        <f>SUM(P257:P258)</f>
        <v>0</v>
      </c>
      <c r="Q256" s="207"/>
      <c r="R256" s="208">
        <f>SUM(R257:R258)</f>
        <v>0</v>
      </c>
      <c r="S256" s="207"/>
      <c r="T256" s="209">
        <f>SUM(T257:T258)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0" t="s">
        <v>79</v>
      </c>
      <c r="AT256" s="211" t="s">
        <v>71</v>
      </c>
      <c r="AU256" s="211" t="s">
        <v>79</v>
      </c>
      <c r="AY256" s="210" t="s">
        <v>144</v>
      </c>
      <c r="BK256" s="212">
        <f>SUM(BK257:BK258)</f>
        <v>0</v>
      </c>
    </row>
    <row r="257" spans="1:65" s="2" customFormat="1" ht="14.4" customHeight="1">
      <c r="A257" s="40"/>
      <c r="B257" s="41"/>
      <c r="C257" s="215" t="s">
        <v>340</v>
      </c>
      <c r="D257" s="215" t="s">
        <v>146</v>
      </c>
      <c r="E257" s="216" t="s">
        <v>1985</v>
      </c>
      <c r="F257" s="217" t="s">
        <v>1986</v>
      </c>
      <c r="G257" s="218" t="s">
        <v>457</v>
      </c>
      <c r="H257" s="219">
        <v>25.435</v>
      </c>
      <c r="I257" s="220"/>
      <c r="J257" s="221">
        <f>ROUND(I257*H257,2)</f>
        <v>0</v>
      </c>
      <c r="K257" s="217" t="s">
        <v>150</v>
      </c>
      <c r="L257" s="46"/>
      <c r="M257" s="222" t="s">
        <v>19</v>
      </c>
      <c r="N257" s="223" t="s">
        <v>43</v>
      </c>
      <c r="O257" s="86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6" t="s">
        <v>151</v>
      </c>
      <c r="AT257" s="226" t="s">
        <v>146</v>
      </c>
      <c r="AU257" s="226" t="s">
        <v>81</v>
      </c>
      <c r="AY257" s="19" t="s">
        <v>144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19" t="s">
        <v>79</v>
      </c>
      <c r="BK257" s="227">
        <f>ROUND(I257*H257,2)</f>
        <v>0</v>
      </c>
      <c r="BL257" s="19" t="s">
        <v>151</v>
      </c>
      <c r="BM257" s="226" t="s">
        <v>1987</v>
      </c>
    </row>
    <row r="258" spans="1:47" s="2" customFormat="1" ht="12">
      <c r="A258" s="40"/>
      <c r="B258" s="41"/>
      <c r="C258" s="42"/>
      <c r="D258" s="228" t="s">
        <v>153</v>
      </c>
      <c r="E258" s="42"/>
      <c r="F258" s="229" t="s">
        <v>1988</v>
      </c>
      <c r="G258" s="42"/>
      <c r="H258" s="42"/>
      <c r="I258" s="230"/>
      <c r="J258" s="42"/>
      <c r="K258" s="42"/>
      <c r="L258" s="46"/>
      <c r="M258" s="290"/>
      <c r="N258" s="291"/>
      <c r="O258" s="292"/>
      <c r="P258" s="292"/>
      <c r="Q258" s="292"/>
      <c r="R258" s="292"/>
      <c r="S258" s="292"/>
      <c r="T258" s="293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153</v>
      </c>
      <c r="AU258" s="19" t="s">
        <v>81</v>
      </c>
    </row>
    <row r="259" spans="1:31" s="2" customFormat="1" ht="6.95" customHeight="1">
      <c r="A259" s="40"/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46"/>
      <c r="M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</sheetData>
  <sheetProtection password="CC35" sheet="1" objects="1" scenarios="1" formatColumns="0" formatRows="0" autoFilter="0"/>
  <autoFilter ref="C91:K25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107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souboru staveb společných zařízení v k. ú. Vetřkovice u Vítkova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108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8" t="s">
        <v>1989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27. 1. 2021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tr">
        <f>IF('Rekapitulace stavby'!AN10="","",'Rekapitulace stavby'!AN10)</f>
        <v/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tr">
        <f>IF('Rekapitulace stavby'!E11="","",'Rekapitulace stavby'!E11)</f>
        <v xml:space="preserve"> </v>
      </c>
      <c r="F15" s="40"/>
      <c r="G15" s="40"/>
      <c r="H15" s="40"/>
      <c r="I15" s="145" t="s">
        <v>28</v>
      </c>
      <c r="J15" s="135" t="str">
        <f>IF('Rekapitulace stavby'!AN11="","",'Rekapitulace stavby'!AN11)</f>
        <v/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29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28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31</v>
      </c>
      <c r="E20" s="40"/>
      <c r="F20" s="40"/>
      <c r="G20" s="40"/>
      <c r="H20" s="40"/>
      <c r="I20" s="145" t="s">
        <v>26</v>
      </c>
      <c r="J20" s="135" t="s">
        <v>32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28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35</v>
      </c>
      <c r="E23" s="40"/>
      <c r="F23" s="40"/>
      <c r="G23" s="40"/>
      <c r="H23" s="40"/>
      <c r="I23" s="145" t="s">
        <v>26</v>
      </c>
      <c r="J23" s="135" t="s">
        <v>32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33</v>
      </c>
      <c r="F24" s="40"/>
      <c r="G24" s="40"/>
      <c r="H24" s="40"/>
      <c r="I24" s="145" t="s">
        <v>28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36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50"/>
      <c r="B27" s="151"/>
      <c r="C27" s="150"/>
      <c r="D27" s="150"/>
      <c r="E27" s="152" t="s">
        <v>19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4"/>
      <c r="E29" s="154"/>
      <c r="F29" s="154"/>
      <c r="G29" s="154"/>
      <c r="H29" s="154"/>
      <c r="I29" s="154"/>
      <c r="J29" s="154"/>
      <c r="K29" s="154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5" t="s">
        <v>38</v>
      </c>
      <c r="E30" s="40"/>
      <c r="F30" s="40"/>
      <c r="G30" s="40"/>
      <c r="H30" s="40"/>
      <c r="I30" s="40"/>
      <c r="J30" s="156">
        <f>ROUND(J84,2)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4"/>
      <c r="E31" s="154"/>
      <c r="F31" s="154"/>
      <c r="G31" s="154"/>
      <c r="H31" s="154"/>
      <c r="I31" s="154"/>
      <c r="J31" s="154"/>
      <c r="K31" s="154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7" t="s">
        <v>40</v>
      </c>
      <c r="G32" s="40"/>
      <c r="H32" s="40"/>
      <c r="I32" s="157" t="s">
        <v>39</v>
      </c>
      <c r="J32" s="157" t="s">
        <v>41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8" t="s">
        <v>42</v>
      </c>
      <c r="E33" s="145" t="s">
        <v>43</v>
      </c>
      <c r="F33" s="159">
        <f>ROUND((SUM(BE84:BE175)),2)</f>
        <v>0</v>
      </c>
      <c r="G33" s="40"/>
      <c r="H33" s="40"/>
      <c r="I33" s="160">
        <v>0.21</v>
      </c>
      <c r="J33" s="159">
        <f>ROUND(((SUM(BE84:BE175))*I33),2)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44</v>
      </c>
      <c r="F34" s="159">
        <f>ROUND((SUM(BF84:BF175)),2)</f>
        <v>0</v>
      </c>
      <c r="G34" s="40"/>
      <c r="H34" s="40"/>
      <c r="I34" s="160">
        <v>0.15</v>
      </c>
      <c r="J34" s="159">
        <f>ROUND(((SUM(BF84:BF175))*I34),2)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45</v>
      </c>
      <c r="F35" s="159">
        <f>ROUND((SUM(BG84:BG175)),2)</f>
        <v>0</v>
      </c>
      <c r="G35" s="40"/>
      <c r="H35" s="40"/>
      <c r="I35" s="160">
        <v>0.21</v>
      </c>
      <c r="J35" s="159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46</v>
      </c>
      <c r="F36" s="159">
        <f>ROUND((SUM(BH84:BH175)),2)</f>
        <v>0</v>
      </c>
      <c r="G36" s="40"/>
      <c r="H36" s="40"/>
      <c r="I36" s="160">
        <v>0.15</v>
      </c>
      <c r="J36" s="159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47</v>
      </c>
      <c r="F37" s="159">
        <f>ROUND((SUM(BI84:BI175)),2)</f>
        <v>0</v>
      </c>
      <c r="G37" s="40"/>
      <c r="H37" s="40"/>
      <c r="I37" s="160">
        <v>0</v>
      </c>
      <c r="J37" s="159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1"/>
      <c r="D39" s="162" t="s">
        <v>48</v>
      </c>
      <c r="E39" s="163"/>
      <c r="F39" s="163"/>
      <c r="G39" s="164" t="s">
        <v>49</v>
      </c>
      <c r="H39" s="165" t="s">
        <v>50</v>
      </c>
      <c r="I39" s="163"/>
      <c r="J39" s="166">
        <f>SUM(J30:J37)</f>
        <v>0</v>
      </c>
      <c r="K39" s="167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2" t="str">
        <f>E7</f>
        <v>Realizace souboru staveb společných zařízení v k. ú. Vetřkovice u Vítkova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108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k.ú. Vetřkovice u Vítkova</v>
      </c>
      <c r="G52" s="42"/>
      <c r="H52" s="42"/>
      <c r="I52" s="34" t="s">
        <v>23</v>
      </c>
      <c r="J52" s="74" t="str">
        <f>IF(J12="","",J12)</f>
        <v>27. 1. 2021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55.2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31</v>
      </c>
      <c r="J54" s="38" t="str">
        <f>E21</f>
        <v>AGPOL s.r.o., Jungmannova 153/12, 77900 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55.2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AGPOL s.r.o., Jungmannova 153/12, 77900 Olomouc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4"/>
      <c r="J57" s="175" t="s">
        <v>112</v>
      </c>
      <c r="K57" s="174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77"/>
      <c r="C60" s="178"/>
      <c r="D60" s="179" t="s">
        <v>1990</v>
      </c>
      <c r="E60" s="180"/>
      <c r="F60" s="180"/>
      <c r="G60" s="180"/>
      <c r="H60" s="180"/>
      <c r="I60" s="180"/>
      <c r="J60" s="181">
        <f>J85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7"/>
      <c r="D61" s="184" t="s">
        <v>1991</v>
      </c>
      <c r="E61" s="185"/>
      <c r="F61" s="185"/>
      <c r="G61" s="185"/>
      <c r="H61" s="185"/>
      <c r="I61" s="185"/>
      <c r="J61" s="186">
        <f>J86</f>
        <v>0</v>
      </c>
      <c r="K61" s="127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7"/>
      <c r="D62" s="184" t="s">
        <v>1992</v>
      </c>
      <c r="E62" s="185"/>
      <c r="F62" s="185"/>
      <c r="G62" s="185"/>
      <c r="H62" s="185"/>
      <c r="I62" s="185"/>
      <c r="J62" s="186">
        <f>J120</f>
        <v>0</v>
      </c>
      <c r="K62" s="127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7"/>
      <c r="D63" s="184" t="s">
        <v>1993</v>
      </c>
      <c r="E63" s="185"/>
      <c r="F63" s="185"/>
      <c r="G63" s="185"/>
      <c r="H63" s="185"/>
      <c r="I63" s="185"/>
      <c r="J63" s="186">
        <f>J139</f>
        <v>0</v>
      </c>
      <c r="K63" s="127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7"/>
      <c r="D64" s="184" t="s">
        <v>1994</v>
      </c>
      <c r="E64" s="185"/>
      <c r="F64" s="185"/>
      <c r="G64" s="185"/>
      <c r="H64" s="185"/>
      <c r="I64" s="185"/>
      <c r="J64" s="186">
        <f>J144</f>
        <v>0</v>
      </c>
      <c r="K64" s="127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129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4.4" customHeight="1">
      <c r="A74" s="40"/>
      <c r="B74" s="41"/>
      <c r="C74" s="42"/>
      <c r="D74" s="42"/>
      <c r="E74" s="172" t="str">
        <f>E7</f>
        <v>Realizace souboru staveb společných zařízení v k. ú. Vetřkovice u Vítkova</v>
      </c>
      <c r="F74" s="34"/>
      <c r="G74" s="34"/>
      <c r="H74" s="34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108</v>
      </c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6" customHeight="1">
      <c r="A76" s="40"/>
      <c r="B76" s="41"/>
      <c r="C76" s="42"/>
      <c r="D76" s="42"/>
      <c r="E76" s="71" t="str">
        <f>E9</f>
        <v>VRN - Vedlejší rozpočtové náklady</v>
      </c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k.ú. Vetřkovice u Vítkova</v>
      </c>
      <c r="G78" s="42"/>
      <c r="H78" s="42"/>
      <c r="I78" s="34" t="s">
        <v>23</v>
      </c>
      <c r="J78" s="74" t="str">
        <f>IF(J12="","",J12)</f>
        <v>27. 1. 2021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55.2" customHeight="1">
      <c r="A80" s="40"/>
      <c r="B80" s="41"/>
      <c r="C80" s="34" t="s">
        <v>25</v>
      </c>
      <c r="D80" s="42"/>
      <c r="E80" s="42"/>
      <c r="F80" s="29" t="str">
        <f>E15</f>
        <v xml:space="preserve"> </v>
      </c>
      <c r="G80" s="42"/>
      <c r="H80" s="42"/>
      <c r="I80" s="34" t="s">
        <v>31</v>
      </c>
      <c r="J80" s="38" t="str">
        <f>E21</f>
        <v>AGPOL s.r.o., Jungmannova 153/12, 77900 Olomouc</v>
      </c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55.2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35</v>
      </c>
      <c r="J81" s="38" t="str">
        <f>E24</f>
        <v>AGPOL s.r.o., Jungmannova 153/12, 77900 Olomouc</v>
      </c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8"/>
      <c r="B83" s="189"/>
      <c r="C83" s="190" t="s">
        <v>130</v>
      </c>
      <c r="D83" s="191" t="s">
        <v>57</v>
      </c>
      <c r="E83" s="191" t="s">
        <v>53</v>
      </c>
      <c r="F83" s="191" t="s">
        <v>54</v>
      </c>
      <c r="G83" s="191" t="s">
        <v>131</v>
      </c>
      <c r="H83" s="191" t="s">
        <v>132</v>
      </c>
      <c r="I83" s="191" t="s">
        <v>133</v>
      </c>
      <c r="J83" s="191" t="s">
        <v>112</v>
      </c>
      <c r="K83" s="192" t="s">
        <v>134</v>
      </c>
      <c r="L83" s="193"/>
      <c r="M83" s="94" t="s">
        <v>19</v>
      </c>
      <c r="N83" s="95" t="s">
        <v>42</v>
      </c>
      <c r="O83" s="95" t="s">
        <v>135</v>
      </c>
      <c r="P83" s="95" t="s">
        <v>136</v>
      </c>
      <c r="Q83" s="95" t="s">
        <v>137</v>
      </c>
      <c r="R83" s="95" t="s">
        <v>138</v>
      </c>
      <c r="S83" s="95" t="s">
        <v>139</v>
      </c>
      <c r="T83" s="96" t="s">
        <v>140</v>
      </c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</row>
    <row r="84" spans="1:63" s="2" customFormat="1" ht="22.8" customHeight="1">
      <c r="A84" s="40"/>
      <c r="B84" s="41"/>
      <c r="C84" s="101" t="s">
        <v>141</v>
      </c>
      <c r="D84" s="42"/>
      <c r="E84" s="42"/>
      <c r="F84" s="42"/>
      <c r="G84" s="42"/>
      <c r="H84" s="42"/>
      <c r="I84" s="42"/>
      <c r="J84" s="194">
        <f>BK84</f>
        <v>0</v>
      </c>
      <c r="K84" s="42"/>
      <c r="L84" s="46"/>
      <c r="M84" s="97"/>
      <c r="N84" s="195"/>
      <c r="O84" s="98"/>
      <c r="P84" s="196">
        <f>P85</f>
        <v>0</v>
      </c>
      <c r="Q84" s="98"/>
      <c r="R84" s="196">
        <f>R85</f>
        <v>0</v>
      </c>
      <c r="S84" s="98"/>
      <c r="T84" s="197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113</v>
      </c>
      <c r="BK84" s="198">
        <f>BK85</f>
        <v>0</v>
      </c>
    </row>
    <row r="85" spans="1:63" s="12" customFormat="1" ht="25.9" customHeight="1">
      <c r="A85" s="12"/>
      <c r="B85" s="199"/>
      <c r="C85" s="200"/>
      <c r="D85" s="201" t="s">
        <v>71</v>
      </c>
      <c r="E85" s="202" t="s">
        <v>104</v>
      </c>
      <c r="F85" s="202" t="s">
        <v>1995</v>
      </c>
      <c r="G85" s="200"/>
      <c r="H85" s="200"/>
      <c r="I85" s="203"/>
      <c r="J85" s="204">
        <f>BK85</f>
        <v>0</v>
      </c>
      <c r="K85" s="200"/>
      <c r="L85" s="205"/>
      <c r="M85" s="206"/>
      <c r="N85" s="207"/>
      <c r="O85" s="207"/>
      <c r="P85" s="208">
        <f>P86+P120+P139+P144</f>
        <v>0</v>
      </c>
      <c r="Q85" s="207"/>
      <c r="R85" s="208">
        <f>R86+R120+R139+R144</f>
        <v>0</v>
      </c>
      <c r="S85" s="207"/>
      <c r="T85" s="209">
        <f>T86+T120+T139+T144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175</v>
      </c>
      <c r="AT85" s="211" t="s">
        <v>71</v>
      </c>
      <c r="AU85" s="211" t="s">
        <v>72</v>
      </c>
      <c r="AY85" s="210" t="s">
        <v>144</v>
      </c>
      <c r="BK85" s="212">
        <f>BK86+BK120+BK139+BK144</f>
        <v>0</v>
      </c>
    </row>
    <row r="86" spans="1:63" s="12" customFormat="1" ht="22.8" customHeight="1">
      <c r="A86" s="12"/>
      <c r="B86" s="199"/>
      <c r="C86" s="200"/>
      <c r="D86" s="201" t="s">
        <v>71</v>
      </c>
      <c r="E86" s="213" t="s">
        <v>1996</v>
      </c>
      <c r="F86" s="213" t="s">
        <v>1997</v>
      </c>
      <c r="G86" s="200"/>
      <c r="H86" s="200"/>
      <c r="I86" s="203"/>
      <c r="J86" s="214">
        <f>BK86</f>
        <v>0</v>
      </c>
      <c r="K86" s="200"/>
      <c r="L86" s="205"/>
      <c r="M86" s="206"/>
      <c r="N86" s="207"/>
      <c r="O86" s="207"/>
      <c r="P86" s="208">
        <f>SUM(P87:P119)</f>
        <v>0</v>
      </c>
      <c r="Q86" s="207"/>
      <c r="R86" s="208">
        <f>SUM(R87:R119)</f>
        <v>0</v>
      </c>
      <c r="S86" s="207"/>
      <c r="T86" s="209">
        <f>SUM(T87:T119)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175</v>
      </c>
      <c r="AT86" s="211" t="s">
        <v>71</v>
      </c>
      <c r="AU86" s="211" t="s">
        <v>79</v>
      </c>
      <c r="AY86" s="210" t="s">
        <v>144</v>
      </c>
      <c r="BK86" s="212">
        <f>SUM(BK87:BK119)</f>
        <v>0</v>
      </c>
    </row>
    <row r="87" spans="1:65" s="2" customFormat="1" ht="14.4" customHeight="1">
      <c r="A87" s="40"/>
      <c r="B87" s="41"/>
      <c r="C87" s="215" t="s">
        <v>79</v>
      </c>
      <c r="D87" s="215" t="s">
        <v>146</v>
      </c>
      <c r="E87" s="216" t="s">
        <v>1998</v>
      </c>
      <c r="F87" s="217" t="s">
        <v>1999</v>
      </c>
      <c r="G87" s="218" t="s">
        <v>2000</v>
      </c>
      <c r="H87" s="219">
        <v>1</v>
      </c>
      <c r="I87" s="220"/>
      <c r="J87" s="221">
        <f>ROUND(I87*H87,2)</f>
        <v>0</v>
      </c>
      <c r="K87" s="217" t="s">
        <v>19</v>
      </c>
      <c r="L87" s="46"/>
      <c r="M87" s="222" t="s">
        <v>19</v>
      </c>
      <c r="N87" s="223" t="s">
        <v>43</v>
      </c>
      <c r="O87" s="86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6" t="s">
        <v>514</v>
      </c>
      <c r="AT87" s="226" t="s">
        <v>146</v>
      </c>
      <c r="AU87" s="226" t="s">
        <v>81</v>
      </c>
      <c r="AY87" s="19" t="s">
        <v>144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19" t="s">
        <v>79</v>
      </c>
      <c r="BK87" s="227">
        <f>ROUND(I87*H87,2)</f>
        <v>0</v>
      </c>
      <c r="BL87" s="19" t="s">
        <v>514</v>
      </c>
      <c r="BM87" s="226" t="s">
        <v>2001</v>
      </c>
    </row>
    <row r="88" spans="1:47" s="2" customFormat="1" ht="12">
      <c r="A88" s="40"/>
      <c r="B88" s="41"/>
      <c r="C88" s="42"/>
      <c r="D88" s="228" t="s">
        <v>153</v>
      </c>
      <c r="E88" s="42"/>
      <c r="F88" s="229" t="s">
        <v>1999</v>
      </c>
      <c r="G88" s="42"/>
      <c r="H88" s="42"/>
      <c r="I88" s="230"/>
      <c r="J88" s="42"/>
      <c r="K88" s="42"/>
      <c r="L88" s="46"/>
      <c r="M88" s="231"/>
      <c r="N88" s="232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153</v>
      </c>
      <c r="AU88" s="19" t="s">
        <v>81</v>
      </c>
    </row>
    <row r="89" spans="1:51" s="14" customFormat="1" ht="12">
      <c r="A89" s="14"/>
      <c r="B89" s="243"/>
      <c r="C89" s="244"/>
      <c r="D89" s="228" t="s">
        <v>155</v>
      </c>
      <c r="E89" s="245" t="s">
        <v>19</v>
      </c>
      <c r="F89" s="246" t="s">
        <v>79</v>
      </c>
      <c r="G89" s="244"/>
      <c r="H89" s="247">
        <v>1</v>
      </c>
      <c r="I89" s="248"/>
      <c r="J89" s="244"/>
      <c r="K89" s="244"/>
      <c r="L89" s="249"/>
      <c r="M89" s="250"/>
      <c r="N89" s="251"/>
      <c r="O89" s="251"/>
      <c r="P89" s="251"/>
      <c r="Q89" s="251"/>
      <c r="R89" s="251"/>
      <c r="S89" s="251"/>
      <c r="T89" s="25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3" t="s">
        <v>155</v>
      </c>
      <c r="AU89" s="253" t="s">
        <v>81</v>
      </c>
      <c r="AV89" s="14" t="s">
        <v>81</v>
      </c>
      <c r="AW89" s="14" t="s">
        <v>34</v>
      </c>
      <c r="AX89" s="14" t="s">
        <v>72</v>
      </c>
      <c r="AY89" s="253" t="s">
        <v>144</v>
      </c>
    </row>
    <row r="90" spans="1:51" s="15" customFormat="1" ht="12">
      <c r="A90" s="15"/>
      <c r="B90" s="254"/>
      <c r="C90" s="255"/>
      <c r="D90" s="228" t="s">
        <v>155</v>
      </c>
      <c r="E90" s="256" t="s">
        <v>19</v>
      </c>
      <c r="F90" s="257" t="s">
        <v>158</v>
      </c>
      <c r="G90" s="255"/>
      <c r="H90" s="258">
        <v>1</v>
      </c>
      <c r="I90" s="259"/>
      <c r="J90" s="255"/>
      <c r="K90" s="255"/>
      <c r="L90" s="260"/>
      <c r="M90" s="261"/>
      <c r="N90" s="262"/>
      <c r="O90" s="262"/>
      <c r="P90" s="262"/>
      <c r="Q90" s="262"/>
      <c r="R90" s="262"/>
      <c r="S90" s="262"/>
      <c r="T90" s="263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64" t="s">
        <v>155</v>
      </c>
      <c r="AU90" s="264" t="s">
        <v>81</v>
      </c>
      <c r="AV90" s="15" t="s">
        <v>151</v>
      </c>
      <c r="AW90" s="15" t="s">
        <v>34</v>
      </c>
      <c r="AX90" s="15" t="s">
        <v>79</v>
      </c>
      <c r="AY90" s="264" t="s">
        <v>144</v>
      </c>
    </row>
    <row r="91" spans="1:65" s="2" customFormat="1" ht="14.4" customHeight="1">
      <c r="A91" s="40"/>
      <c r="B91" s="41"/>
      <c r="C91" s="215" t="s">
        <v>81</v>
      </c>
      <c r="D91" s="215" t="s">
        <v>146</v>
      </c>
      <c r="E91" s="216" t="s">
        <v>2002</v>
      </c>
      <c r="F91" s="217" t="s">
        <v>2003</v>
      </c>
      <c r="G91" s="218" t="s">
        <v>2000</v>
      </c>
      <c r="H91" s="219">
        <v>1</v>
      </c>
      <c r="I91" s="220"/>
      <c r="J91" s="221">
        <f>ROUND(I91*H91,2)</f>
        <v>0</v>
      </c>
      <c r="K91" s="217" t="s">
        <v>19</v>
      </c>
      <c r="L91" s="46"/>
      <c r="M91" s="222" t="s">
        <v>19</v>
      </c>
      <c r="N91" s="223" t="s">
        <v>43</v>
      </c>
      <c r="O91" s="86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6" t="s">
        <v>514</v>
      </c>
      <c r="AT91" s="226" t="s">
        <v>146</v>
      </c>
      <c r="AU91" s="226" t="s">
        <v>81</v>
      </c>
      <c r="AY91" s="19" t="s">
        <v>144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9" t="s">
        <v>79</v>
      </c>
      <c r="BK91" s="227">
        <f>ROUND(I91*H91,2)</f>
        <v>0</v>
      </c>
      <c r="BL91" s="19" t="s">
        <v>514</v>
      </c>
      <c r="BM91" s="226" t="s">
        <v>2004</v>
      </c>
    </row>
    <row r="92" spans="1:47" s="2" customFormat="1" ht="12">
      <c r="A92" s="40"/>
      <c r="B92" s="41"/>
      <c r="C92" s="42"/>
      <c r="D92" s="228" t="s">
        <v>153</v>
      </c>
      <c r="E92" s="42"/>
      <c r="F92" s="229" t="s">
        <v>2003</v>
      </c>
      <c r="G92" s="42"/>
      <c r="H92" s="42"/>
      <c r="I92" s="230"/>
      <c r="J92" s="42"/>
      <c r="K92" s="42"/>
      <c r="L92" s="46"/>
      <c r="M92" s="231"/>
      <c r="N92" s="232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153</v>
      </c>
      <c r="AU92" s="19" t="s">
        <v>81</v>
      </c>
    </row>
    <row r="93" spans="1:47" s="2" customFormat="1" ht="12">
      <c r="A93" s="40"/>
      <c r="B93" s="41"/>
      <c r="C93" s="42"/>
      <c r="D93" s="228" t="s">
        <v>466</v>
      </c>
      <c r="E93" s="42"/>
      <c r="F93" s="276" t="s">
        <v>2005</v>
      </c>
      <c r="G93" s="42"/>
      <c r="H93" s="42"/>
      <c r="I93" s="230"/>
      <c r="J93" s="42"/>
      <c r="K93" s="42"/>
      <c r="L93" s="46"/>
      <c r="M93" s="231"/>
      <c r="N93" s="232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466</v>
      </c>
      <c r="AU93" s="19" t="s">
        <v>81</v>
      </c>
    </row>
    <row r="94" spans="1:51" s="14" customFormat="1" ht="12">
      <c r="A94" s="14"/>
      <c r="B94" s="243"/>
      <c r="C94" s="244"/>
      <c r="D94" s="228" t="s">
        <v>155</v>
      </c>
      <c r="E94" s="245" t="s">
        <v>19</v>
      </c>
      <c r="F94" s="246" t="s">
        <v>79</v>
      </c>
      <c r="G94" s="244"/>
      <c r="H94" s="247">
        <v>1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3" t="s">
        <v>155</v>
      </c>
      <c r="AU94" s="253" t="s">
        <v>81</v>
      </c>
      <c r="AV94" s="14" t="s">
        <v>81</v>
      </c>
      <c r="AW94" s="14" t="s">
        <v>34</v>
      </c>
      <c r="AX94" s="14" t="s">
        <v>79</v>
      </c>
      <c r="AY94" s="253" t="s">
        <v>144</v>
      </c>
    </row>
    <row r="95" spans="1:65" s="2" customFormat="1" ht="14.4" customHeight="1">
      <c r="A95" s="40"/>
      <c r="B95" s="41"/>
      <c r="C95" s="215" t="s">
        <v>88</v>
      </c>
      <c r="D95" s="215" t="s">
        <v>146</v>
      </c>
      <c r="E95" s="216" t="s">
        <v>2006</v>
      </c>
      <c r="F95" s="217" t="s">
        <v>2007</v>
      </c>
      <c r="G95" s="218" t="s">
        <v>2000</v>
      </c>
      <c r="H95" s="219">
        <v>1</v>
      </c>
      <c r="I95" s="220"/>
      <c r="J95" s="221">
        <f>ROUND(I95*H95,2)</f>
        <v>0</v>
      </c>
      <c r="K95" s="217" t="s">
        <v>19</v>
      </c>
      <c r="L95" s="46"/>
      <c r="M95" s="222" t="s">
        <v>19</v>
      </c>
      <c r="N95" s="223" t="s">
        <v>43</v>
      </c>
      <c r="O95" s="86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6" t="s">
        <v>514</v>
      </c>
      <c r="AT95" s="226" t="s">
        <v>146</v>
      </c>
      <c r="AU95" s="226" t="s">
        <v>81</v>
      </c>
      <c r="AY95" s="19" t="s">
        <v>144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9" t="s">
        <v>79</v>
      </c>
      <c r="BK95" s="227">
        <f>ROUND(I95*H95,2)</f>
        <v>0</v>
      </c>
      <c r="BL95" s="19" t="s">
        <v>514</v>
      </c>
      <c r="BM95" s="226" t="s">
        <v>2008</v>
      </c>
    </row>
    <row r="96" spans="1:47" s="2" customFormat="1" ht="12">
      <c r="A96" s="40"/>
      <c r="B96" s="41"/>
      <c r="C96" s="42"/>
      <c r="D96" s="228" t="s">
        <v>153</v>
      </c>
      <c r="E96" s="42"/>
      <c r="F96" s="229" t="s">
        <v>2007</v>
      </c>
      <c r="G96" s="42"/>
      <c r="H96" s="42"/>
      <c r="I96" s="230"/>
      <c r="J96" s="42"/>
      <c r="K96" s="42"/>
      <c r="L96" s="46"/>
      <c r="M96" s="231"/>
      <c r="N96" s="232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153</v>
      </c>
      <c r="AU96" s="19" t="s">
        <v>81</v>
      </c>
    </row>
    <row r="97" spans="1:47" s="2" customFormat="1" ht="12">
      <c r="A97" s="40"/>
      <c r="B97" s="41"/>
      <c r="C97" s="42"/>
      <c r="D97" s="228" t="s">
        <v>466</v>
      </c>
      <c r="E97" s="42"/>
      <c r="F97" s="276" t="s">
        <v>2009</v>
      </c>
      <c r="G97" s="42"/>
      <c r="H97" s="42"/>
      <c r="I97" s="230"/>
      <c r="J97" s="42"/>
      <c r="K97" s="42"/>
      <c r="L97" s="46"/>
      <c r="M97" s="231"/>
      <c r="N97" s="232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466</v>
      </c>
      <c r="AU97" s="19" t="s">
        <v>81</v>
      </c>
    </row>
    <row r="98" spans="1:51" s="14" customFormat="1" ht="12">
      <c r="A98" s="14"/>
      <c r="B98" s="243"/>
      <c r="C98" s="244"/>
      <c r="D98" s="228" t="s">
        <v>155</v>
      </c>
      <c r="E98" s="245" t="s">
        <v>19</v>
      </c>
      <c r="F98" s="246" t="s">
        <v>79</v>
      </c>
      <c r="G98" s="244"/>
      <c r="H98" s="247">
        <v>1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3" t="s">
        <v>155</v>
      </c>
      <c r="AU98" s="253" t="s">
        <v>81</v>
      </c>
      <c r="AV98" s="14" t="s">
        <v>81</v>
      </c>
      <c r="AW98" s="14" t="s">
        <v>34</v>
      </c>
      <c r="AX98" s="14" t="s">
        <v>79</v>
      </c>
      <c r="AY98" s="253" t="s">
        <v>144</v>
      </c>
    </row>
    <row r="99" spans="1:65" s="2" customFormat="1" ht="14.4" customHeight="1">
      <c r="A99" s="40"/>
      <c r="B99" s="41"/>
      <c r="C99" s="215" t="s">
        <v>151</v>
      </c>
      <c r="D99" s="215" t="s">
        <v>146</v>
      </c>
      <c r="E99" s="216" t="s">
        <v>2010</v>
      </c>
      <c r="F99" s="217" t="s">
        <v>2011</v>
      </c>
      <c r="G99" s="218" t="s">
        <v>2000</v>
      </c>
      <c r="H99" s="219">
        <v>1</v>
      </c>
      <c r="I99" s="220"/>
      <c r="J99" s="221">
        <f>ROUND(I99*H99,2)</f>
        <v>0</v>
      </c>
      <c r="K99" s="217" t="s">
        <v>19</v>
      </c>
      <c r="L99" s="46"/>
      <c r="M99" s="222" t="s">
        <v>19</v>
      </c>
      <c r="N99" s="223" t="s">
        <v>43</v>
      </c>
      <c r="O99" s="86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6" t="s">
        <v>514</v>
      </c>
      <c r="AT99" s="226" t="s">
        <v>146</v>
      </c>
      <c r="AU99" s="226" t="s">
        <v>81</v>
      </c>
      <c r="AY99" s="19" t="s">
        <v>144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9" t="s">
        <v>79</v>
      </c>
      <c r="BK99" s="227">
        <f>ROUND(I99*H99,2)</f>
        <v>0</v>
      </c>
      <c r="BL99" s="19" t="s">
        <v>514</v>
      </c>
      <c r="BM99" s="226" t="s">
        <v>2012</v>
      </c>
    </row>
    <row r="100" spans="1:47" s="2" customFormat="1" ht="12">
      <c r="A100" s="40"/>
      <c r="B100" s="41"/>
      <c r="C100" s="42"/>
      <c r="D100" s="228" t="s">
        <v>153</v>
      </c>
      <c r="E100" s="42"/>
      <c r="F100" s="229" t="s">
        <v>2013</v>
      </c>
      <c r="G100" s="42"/>
      <c r="H100" s="42"/>
      <c r="I100" s="230"/>
      <c r="J100" s="42"/>
      <c r="K100" s="42"/>
      <c r="L100" s="46"/>
      <c r="M100" s="231"/>
      <c r="N100" s="232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153</v>
      </c>
      <c r="AU100" s="19" t="s">
        <v>81</v>
      </c>
    </row>
    <row r="101" spans="1:51" s="14" customFormat="1" ht="12">
      <c r="A101" s="14"/>
      <c r="B101" s="243"/>
      <c r="C101" s="244"/>
      <c r="D101" s="228" t="s">
        <v>155</v>
      </c>
      <c r="E101" s="245" t="s">
        <v>19</v>
      </c>
      <c r="F101" s="246" t="s">
        <v>79</v>
      </c>
      <c r="G101" s="244"/>
      <c r="H101" s="247">
        <v>1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155</v>
      </c>
      <c r="AU101" s="253" t="s">
        <v>81</v>
      </c>
      <c r="AV101" s="14" t="s">
        <v>81</v>
      </c>
      <c r="AW101" s="14" t="s">
        <v>34</v>
      </c>
      <c r="AX101" s="14" t="s">
        <v>79</v>
      </c>
      <c r="AY101" s="253" t="s">
        <v>144</v>
      </c>
    </row>
    <row r="102" spans="1:65" s="2" customFormat="1" ht="14.4" customHeight="1">
      <c r="A102" s="40"/>
      <c r="B102" s="41"/>
      <c r="C102" s="215" t="s">
        <v>175</v>
      </c>
      <c r="D102" s="215" t="s">
        <v>146</v>
      </c>
      <c r="E102" s="216" t="s">
        <v>2014</v>
      </c>
      <c r="F102" s="217" t="s">
        <v>2015</v>
      </c>
      <c r="G102" s="218" t="s">
        <v>2000</v>
      </c>
      <c r="H102" s="219">
        <v>1</v>
      </c>
      <c r="I102" s="220"/>
      <c r="J102" s="221">
        <f>ROUND(I102*H102,2)</f>
        <v>0</v>
      </c>
      <c r="K102" s="217" t="s">
        <v>19</v>
      </c>
      <c r="L102" s="46"/>
      <c r="M102" s="222" t="s">
        <v>19</v>
      </c>
      <c r="N102" s="223" t="s">
        <v>43</v>
      </c>
      <c r="O102" s="86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6" t="s">
        <v>514</v>
      </c>
      <c r="AT102" s="226" t="s">
        <v>146</v>
      </c>
      <c r="AU102" s="226" t="s">
        <v>81</v>
      </c>
      <c r="AY102" s="19" t="s">
        <v>144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9" t="s">
        <v>79</v>
      </c>
      <c r="BK102" s="227">
        <f>ROUND(I102*H102,2)</f>
        <v>0</v>
      </c>
      <c r="BL102" s="19" t="s">
        <v>514</v>
      </c>
      <c r="BM102" s="226" t="s">
        <v>2016</v>
      </c>
    </row>
    <row r="103" spans="1:47" s="2" customFormat="1" ht="12">
      <c r="A103" s="40"/>
      <c r="B103" s="41"/>
      <c r="C103" s="42"/>
      <c r="D103" s="228" t="s">
        <v>153</v>
      </c>
      <c r="E103" s="42"/>
      <c r="F103" s="229" t="s">
        <v>2015</v>
      </c>
      <c r="G103" s="42"/>
      <c r="H103" s="42"/>
      <c r="I103" s="230"/>
      <c r="J103" s="42"/>
      <c r="K103" s="42"/>
      <c r="L103" s="46"/>
      <c r="M103" s="231"/>
      <c r="N103" s="232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153</v>
      </c>
      <c r="AU103" s="19" t="s">
        <v>81</v>
      </c>
    </row>
    <row r="104" spans="1:47" s="2" customFormat="1" ht="12">
      <c r="A104" s="40"/>
      <c r="B104" s="41"/>
      <c r="C104" s="42"/>
      <c r="D104" s="228" t="s">
        <v>466</v>
      </c>
      <c r="E104" s="42"/>
      <c r="F104" s="276" t="s">
        <v>2017</v>
      </c>
      <c r="G104" s="42"/>
      <c r="H104" s="42"/>
      <c r="I104" s="230"/>
      <c r="J104" s="42"/>
      <c r="K104" s="42"/>
      <c r="L104" s="46"/>
      <c r="M104" s="231"/>
      <c r="N104" s="23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466</v>
      </c>
      <c r="AU104" s="19" t="s">
        <v>81</v>
      </c>
    </row>
    <row r="105" spans="1:51" s="14" customFormat="1" ht="12">
      <c r="A105" s="14"/>
      <c r="B105" s="243"/>
      <c r="C105" s="244"/>
      <c r="D105" s="228" t="s">
        <v>155</v>
      </c>
      <c r="E105" s="245" t="s">
        <v>19</v>
      </c>
      <c r="F105" s="246" t="s">
        <v>79</v>
      </c>
      <c r="G105" s="244"/>
      <c r="H105" s="247">
        <v>1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155</v>
      </c>
      <c r="AU105" s="253" t="s">
        <v>81</v>
      </c>
      <c r="AV105" s="14" t="s">
        <v>81</v>
      </c>
      <c r="AW105" s="14" t="s">
        <v>34</v>
      </c>
      <c r="AX105" s="14" t="s">
        <v>79</v>
      </c>
      <c r="AY105" s="253" t="s">
        <v>144</v>
      </c>
    </row>
    <row r="106" spans="1:65" s="2" customFormat="1" ht="14.4" customHeight="1">
      <c r="A106" s="40"/>
      <c r="B106" s="41"/>
      <c r="C106" s="215" t="s">
        <v>180</v>
      </c>
      <c r="D106" s="215" t="s">
        <v>146</v>
      </c>
      <c r="E106" s="216" t="s">
        <v>2018</v>
      </c>
      <c r="F106" s="217" t="s">
        <v>2019</v>
      </c>
      <c r="G106" s="218" t="s">
        <v>2000</v>
      </c>
      <c r="H106" s="219">
        <v>1</v>
      </c>
      <c r="I106" s="220"/>
      <c r="J106" s="221">
        <f>ROUND(I106*H106,2)</f>
        <v>0</v>
      </c>
      <c r="K106" s="217" t="s">
        <v>19</v>
      </c>
      <c r="L106" s="46"/>
      <c r="M106" s="222" t="s">
        <v>19</v>
      </c>
      <c r="N106" s="223" t="s">
        <v>43</v>
      </c>
      <c r="O106" s="86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6" t="s">
        <v>514</v>
      </c>
      <c r="AT106" s="226" t="s">
        <v>146</v>
      </c>
      <c r="AU106" s="226" t="s">
        <v>81</v>
      </c>
      <c r="AY106" s="19" t="s">
        <v>144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9" t="s">
        <v>79</v>
      </c>
      <c r="BK106" s="227">
        <f>ROUND(I106*H106,2)</f>
        <v>0</v>
      </c>
      <c r="BL106" s="19" t="s">
        <v>514</v>
      </c>
      <c r="BM106" s="226" t="s">
        <v>2020</v>
      </c>
    </row>
    <row r="107" spans="1:47" s="2" customFormat="1" ht="12">
      <c r="A107" s="40"/>
      <c r="B107" s="41"/>
      <c r="C107" s="42"/>
      <c r="D107" s="228" t="s">
        <v>153</v>
      </c>
      <c r="E107" s="42"/>
      <c r="F107" s="229" t="s">
        <v>2021</v>
      </c>
      <c r="G107" s="42"/>
      <c r="H107" s="42"/>
      <c r="I107" s="230"/>
      <c r="J107" s="42"/>
      <c r="K107" s="42"/>
      <c r="L107" s="46"/>
      <c r="M107" s="231"/>
      <c r="N107" s="232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81</v>
      </c>
    </row>
    <row r="108" spans="1:47" s="2" customFormat="1" ht="12">
      <c r="A108" s="40"/>
      <c r="B108" s="41"/>
      <c r="C108" s="42"/>
      <c r="D108" s="228" t="s">
        <v>466</v>
      </c>
      <c r="E108" s="42"/>
      <c r="F108" s="276" t="s">
        <v>2022</v>
      </c>
      <c r="G108" s="42"/>
      <c r="H108" s="42"/>
      <c r="I108" s="230"/>
      <c r="J108" s="42"/>
      <c r="K108" s="42"/>
      <c r="L108" s="46"/>
      <c r="M108" s="231"/>
      <c r="N108" s="23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466</v>
      </c>
      <c r="AU108" s="19" t="s">
        <v>81</v>
      </c>
    </row>
    <row r="109" spans="1:51" s="14" customFormat="1" ht="12">
      <c r="A109" s="14"/>
      <c r="B109" s="243"/>
      <c r="C109" s="244"/>
      <c r="D109" s="228" t="s">
        <v>155</v>
      </c>
      <c r="E109" s="245" t="s">
        <v>19</v>
      </c>
      <c r="F109" s="246" t="s">
        <v>79</v>
      </c>
      <c r="G109" s="244"/>
      <c r="H109" s="247">
        <v>1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155</v>
      </c>
      <c r="AU109" s="253" t="s">
        <v>81</v>
      </c>
      <c r="AV109" s="14" t="s">
        <v>81</v>
      </c>
      <c r="AW109" s="14" t="s">
        <v>34</v>
      </c>
      <c r="AX109" s="14" t="s">
        <v>79</v>
      </c>
      <c r="AY109" s="253" t="s">
        <v>144</v>
      </c>
    </row>
    <row r="110" spans="1:65" s="2" customFormat="1" ht="14.4" customHeight="1">
      <c r="A110" s="40"/>
      <c r="B110" s="41"/>
      <c r="C110" s="215" t="s">
        <v>189</v>
      </c>
      <c r="D110" s="215" t="s">
        <v>146</v>
      </c>
      <c r="E110" s="216" t="s">
        <v>2023</v>
      </c>
      <c r="F110" s="217" t="s">
        <v>2024</v>
      </c>
      <c r="G110" s="218" t="s">
        <v>2000</v>
      </c>
      <c r="H110" s="219">
        <v>1</v>
      </c>
      <c r="I110" s="220"/>
      <c r="J110" s="221">
        <f>ROUND(I110*H110,2)</f>
        <v>0</v>
      </c>
      <c r="K110" s="217" t="s">
        <v>19</v>
      </c>
      <c r="L110" s="46"/>
      <c r="M110" s="222" t="s">
        <v>19</v>
      </c>
      <c r="N110" s="223" t="s">
        <v>43</v>
      </c>
      <c r="O110" s="86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6" t="s">
        <v>514</v>
      </c>
      <c r="AT110" s="226" t="s">
        <v>146</v>
      </c>
      <c r="AU110" s="226" t="s">
        <v>81</v>
      </c>
      <c r="AY110" s="19" t="s">
        <v>144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9" t="s">
        <v>79</v>
      </c>
      <c r="BK110" s="227">
        <f>ROUND(I110*H110,2)</f>
        <v>0</v>
      </c>
      <c r="BL110" s="19" t="s">
        <v>514</v>
      </c>
      <c r="BM110" s="226" t="s">
        <v>2025</v>
      </c>
    </row>
    <row r="111" spans="1:47" s="2" customFormat="1" ht="12">
      <c r="A111" s="40"/>
      <c r="B111" s="41"/>
      <c r="C111" s="42"/>
      <c r="D111" s="228" t="s">
        <v>153</v>
      </c>
      <c r="E111" s="42"/>
      <c r="F111" s="229" t="s">
        <v>2026</v>
      </c>
      <c r="G111" s="42"/>
      <c r="H111" s="42"/>
      <c r="I111" s="230"/>
      <c r="J111" s="42"/>
      <c r="K111" s="42"/>
      <c r="L111" s="46"/>
      <c r="M111" s="231"/>
      <c r="N111" s="232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153</v>
      </c>
      <c r="AU111" s="19" t="s">
        <v>81</v>
      </c>
    </row>
    <row r="112" spans="1:51" s="14" customFormat="1" ht="12">
      <c r="A112" s="14"/>
      <c r="B112" s="243"/>
      <c r="C112" s="244"/>
      <c r="D112" s="228" t="s">
        <v>155</v>
      </c>
      <c r="E112" s="245" t="s">
        <v>19</v>
      </c>
      <c r="F112" s="246" t="s">
        <v>79</v>
      </c>
      <c r="G112" s="244"/>
      <c r="H112" s="247">
        <v>1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155</v>
      </c>
      <c r="AU112" s="253" t="s">
        <v>81</v>
      </c>
      <c r="AV112" s="14" t="s">
        <v>81</v>
      </c>
      <c r="AW112" s="14" t="s">
        <v>34</v>
      </c>
      <c r="AX112" s="14" t="s">
        <v>79</v>
      </c>
      <c r="AY112" s="253" t="s">
        <v>144</v>
      </c>
    </row>
    <row r="113" spans="1:65" s="2" customFormat="1" ht="14.4" customHeight="1">
      <c r="A113" s="40"/>
      <c r="B113" s="41"/>
      <c r="C113" s="215" t="s">
        <v>197</v>
      </c>
      <c r="D113" s="215" t="s">
        <v>146</v>
      </c>
      <c r="E113" s="216" t="s">
        <v>2027</v>
      </c>
      <c r="F113" s="217" t="s">
        <v>2028</v>
      </c>
      <c r="G113" s="218" t="s">
        <v>2000</v>
      </c>
      <c r="H113" s="219">
        <v>1</v>
      </c>
      <c r="I113" s="220"/>
      <c r="J113" s="221">
        <f>ROUND(I113*H113,2)</f>
        <v>0</v>
      </c>
      <c r="K113" s="217" t="s">
        <v>19</v>
      </c>
      <c r="L113" s="46"/>
      <c r="M113" s="222" t="s">
        <v>19</v>
      </c>
      <c r="N113" s="223" t="s">
        <v>43</v>
      </c>
      <c r="O113" s="86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6" t="s">
        <v>514</v>
      </c>
      <c r="AT113" s="226" t="s">
        <v>146</v>
      </c>
      <c r="AU113" s="226" t="s">
        <v>81</v>
      </c>
      <c r="AY113" s="19" t="s">
        <v>144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9" t="s">
        <v>79</v>
      </c>
      <c r="BK113" s="227">
        <f>ROUND(I113*H113,2)</f>
        <v>0</v>
      </c>
      <c r="BL113" s="19" t="s">
        <v>514</v>
      </c>
      <c r="BM113" s="226" t="s">
        <v>2029</v>
      </c>
    </row>
    <row r="114" spans="1:47" s="2" customFormat="1" ht="12">
      <c r="A114" s="40"/>
      <c r="B114" s="41"/>
      <c r="C114" s="42"/>
      <c r="D114" s="228" t="s">
        <v>153</v>
      </c>
      <c r="E114" s="42"/>
      <c r="F114" s="229" t="s">
        <v>2028</v>
      </c>
      <c r="G114" s="42"/>
      <c r="H114" s="42"/>
      <c r="I114" s="230"/>
      <c r="J114" s="42"/>
      <c r="K114" s="42"/>
      <c r="L114" s="46"/>
      <c r="M114" s="231"/>
      <c r="N114" s="23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153</v>
      </c>
      <c r="AU114" s="19" t="s">
        <v>81</v>
      </c>
    </row>
    <row r="115" spans="1:47" s="2" customFormat="1" ht="12">
      <c r="A115" s="40"/>
      <c r="B115" s="41"/>
      <c r="C115" s="42"/>
      <c r="D115" s="228" t="s">
        <v>466</v>
      </c>
      <c r="E115" s="42"/>
      <c r="F115" s="276" t="s">
        <v>2030</v>
      </c>
      <c r="G115" s="42"/>
      <c r="H115" s="42"/>
      <c r="I115" s="230"/>
      <c r="J115" s="42"/>
      <c r="K115" s="42"/>
      <c r="L115" s="46"/>
      <c r="M115" s="231"/>
      <c r="N115" s="23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466</v>
      </c>
      <c r="AU115" s="19" t="s">
        <v>81</v>
      </c>
    </row>
    <row r="116" spans="1:51" s="14" customFormat="1" ht="12">
      <c r="A116" s="14"/>
      <c r="B116" s="243"/>
      <c r="C116" s="244"/>
      <c r="D116" s="228" t="s">
        <v>155</v>
      </c>
      <c r="E116" s="245" t="s">
        <v>19</v>
      </c>
      <c r="F116" s="246" t="s">
        <v>79</v>
      </c>
      <c r="G116" s="244"/>
      <c r="H116" s="247">
        <v>1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155</v>
      </c>
      <c r="AU116" s="253" t="s">
        <v>81</v>
      </c>
      <c r="AV116" s="14" t="s">
        <v>81</v>
      </c>
      <c r="AW116" s="14" t="s">
        <v>34</v>
      </c>
      <c r="AX116" s="14" t="s">
        <v>79</v>
      </c>
      <c r="AY116" s="253" t="s">
        <v>144</v>
      </c>
    </row>
    <row r="117" spans="1:65" s="2" customFormat="1" ht="14.4" customHeight="1">
      <c r="A117" s="40"/>
      <c r="B117" s="41"/>
      <c r="C117" s="215" t="s">
        <v>206</v>
      </c>
      <c r="D117" s="215" t="s">
        <v>146</v>
      </c>
      <c r="E117" s="216" t="s">
        <v>2031</v>
      </c>
      <c r="F117" s="217" t="s">
        <v>2032</v>
      </c>
      <c r="G117" s="218" t="s">
        <v>2000</v>
      </c>
      <c r="H117" s="219">
        <v>1</v>
      </c>
      <c r="I117" s="220"/>
      <c r="J117" s="221">
        <f>ROUND(I117*H117,2)</f>
        <v>0</v>
      </c>
      <c r="K117" s="217" t="s">
        <v>19</v>
      </c>
      <c r="L117" s="46"/>
      <c r="M117" s="222" t="s">
        <v>19</v>
      </c>
      <c r="N117" s="223" t="s">
        <v>43</v>
      </c>
      <c r="O117" s="86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6" t="s">
        <v>514</v>
      </c>
      <c r="AT117" s="226" t="s">
        <v>146</v>
      </c>
      <c r="AU117" s="226" t="s">
        <v>81</v>
      </c>
      <c r="AY117" s="19" t="s">
        <v>144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9" t="s">
        <v>79</v>
      </c>
      <c r="BK117" s="227">
        <f>ROUND(I117*H117,2)</f>
        <v>0</v>
      </c>
      <c r="BL117" s="19" t="s">
        <v>514</v>
      </c>
      <c r="BM117" s="226" t="s">
        <v>2033</v>
      </c>
    </row>
    <row r="118" spans="1:47" s="2" customFormat="1" ht="12">
      <c r="A118" s="40"/>
      <c r="B118" s="41"/>
      <c r="C118" s="42"/>
      <c r="D118" s="228" t="s">
        <v>153</v>
      </c>
      <c r="E118" s="42"/>
      <c r="F118" s="229" t="s">
        <v>2032</v>
      </c>
      <c r="G118" s="42"/>
      <c r="H118" s="42"/>
      <c r="I118" s="230"/>
      <c r="J118" s="42"/>
      <c r="K118" s="42"/>
      <c r="L118" s="46"/>
      <c r="M118" s="231"/>
      <c r="N118" s="23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153</v>
      </c>
      <c r="AU118" s="19" t="s">
        <v>81</v>
      </c>
    </row>
    <row r="119" spans="1:51" s="14" customFormat="1" ht="12">
      <c r="A119" s="14"/>
      <c r="B119" s="243"/>
      <c r="C119" s="244"/>
      <c r="D119" s="228" t="s">
        <v>155</v>
      </c>
      <c r="E119" s="245" t="s">
        <v>19</v>
      </c>
      <c r="F119" s="246" t="s">
        <v>79</v>
      </c>
      <c r="G119" s="244"/>
      <c r="H119" s="247">
        <v>1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155</v>
      </c>
      <c r="AU119" s="253" t="s">
        <v>81</v>
      </c>
      <c r="AV119" s="14" t="s">
        <v>81</v>
      </c>
      <c r="AW119" s="14" t="s">
        <v>34</v>
      </c>
      <c r="AX119" s="14" t="s">
        <v>79</v>
      </c>
      <c r="AY119" s="253" t="s">
        <v>144</v>
      </c>
    </row>
    <row r="120" spans="1:63" s="12" customFormat="1" ht="22.8" customHeight="1">
      <c r="A120" s="12"/>
      <c r="B120" s="199"/>
      <c r="C120" s="200"/>
      <c r="D120" s="201" t="s">
        <v>71</v>
      </c>
      <c r="E120" s="213" t="s">
        <v>2034</v>
      </c>
      <c r="F120" s="213" t="s">
        <v>2035</v>
      </c>
      <c r="G120" s="200"/>
      <c r="H120" s="200"/>
      <c r="I120" s="203"/>
      <c r="J120" s="214">
        <f>BK120</f>
        <v>0</v>
      </c>
      <c r="K120" s="200"/>
      <c r="L120" s="205"/>
      <c r="M120" s="206"/>
      <c r="N120" s="207"/>
      <c r="O120" s="207"/>
      <c r="P120" s="208">
        <f>SUM(P121:P138)</f>
        <v>0</v>
      </c>
      <c r="Q120" s="207"/>
      <c r="R120" s="208">
        <f>SUM(R121:R138)</f>
        <v>0</v>
      </c>
      <c r="S120" s="207"/>
      <c r="T120" s="209">
        <f>SUM(T121:T138)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0" t="s">
        <v>175</v>
      </c>
      <c r="AT120" s="211" t="s">
        <v>71</v>
      </c>
      <c r="AU120" s="211" t="s">
        <v>79</v>
      </c>
      <c r="AY120" s="210" t="s">
        <v>144</v>
      </c>
      <c r="BK120" s="212">
        <f>SUM(BK121:BK138)</f>
        <v>0</v>
      </c>
    </row>
    <row r="121" spans="1:65" s="2" customFormat="1" ht="14.4" customHeight="1">
      <c r="A121" s="40"/>
      <c r="B121" s="41"/>
      <c r="C121" s="215" t="s">
        <v>215</v>
      </c>
      <c r="D121" s="215" t="s">
        <v>146</v>
      </c>
      <c r="E121" s="216" t="s">
        <v>2036</v>
      </c>
      <c r="F121" s="217" t="s">
        <v>2037</v>
      </c>
      <c r="G121" s="218" t="s">
        <v>2000</v>
      </c>
      <c r="H121" s="219">
        <v>1</v>
      </c>
      <c r="I121" s="220"/>
      <c r="J121" s="221">
        <f>ROUND(I121*H121,2)</f>
        <v>0</v>
      </c>
      <c r="K121" s="217" t="s">
        <v>19</v>
      </c>
      <c r="L121" s="46"/>
      <c r="M121" s="222" t="s">
        <v>19</v>
      </c>
      <c r="N121" s="223" t="s">
        <v>43</v>
      </c>
      <c r="O121" s="86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6" t="s">
        <v>514</v>
      </c>
      <c r="AT121" s="226" t="s">
        <v>146</v>
      </c>
      <c r="AU121" s="226" t="s">
        <v>81</v>
      </c>
      <c r="AY121" s="19" t="s">
        <v>144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19" t="s">
        <v>79</v>
      </c>
      <c r="BK121" s="227">
        <f>ROUND(I121*H121,2)</f>
        <v>0</v>
      </c>
      <c r="BL121" s="19" t="s">
        <v>514</v>
      </c>
      <c r="BM121" s="226" t="s">
        <v>2038</v>
      </c>
    </row>
    <row r="122" spans="1:47" s="2" customFormat="1" ht="12">
      <c r="A122" s="40"/>
      <c r="B122" s="41"/>
      <c r="C122" s="42"/>
      <c r="D122" s="228" t="s">
        <v>153</v>
      </c>
      <c r="E122" s="42"/>
      <c r="F122" s="229" t="s">
        <v>2039</v>
      </c>
      <c r="G122" s="42"/>
      <c r="H122" s="42"/>
      <c r="I122" s="230"/>
      <c r="J122" s="42"/>
      <c r="K122" s="42"/>
      <c r="L122" s="46"/>
      <c r="M122" s="231"/>
      <c r="N122" s="232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153</v>
      </c>
      <c r="AU122" s="19" t="s">
        <v>81</v>
      </c>
    </row>
    <row r="123" spans="1:47" s="2" customFormat="1" ht="12">
      <c r="A123" s="40"/>
      <c r="B123" s="41"/>
      <c r="C123" s="42"/>
      <c r="D123" s="228" t="s">
        <v>466</v>
      </c>
      <c r="E123" s="42"/>
      <c r="F123" s="276" t="s">
        <v>2040</v>
      </c>
      <c r="G123" s="42"/>
      <c r="H123" s="42"/>
      <c r="I123" s="230"/>
      <c r="J123" s="42"/>
      <c r="K123" s="42"/>
      <c r="L123" s="46"/>
      <c r="M123" s="231"/>
      <c r="N123" s="23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466</v>
      </c>
      <c r="AU123" s="19" t="s">
        <v>81</v>
      </c>
    </row>
    <row r="124" spans="1:51" s="14" customFormat="1" ht="12">
      <c r="A124" s="14"/>
      <c r="B124" s="243"/>
      <c r="C124" s="244"/>
      <c r="D124" s="228" t="s">
        <v>155</v>
      </c>
      <c r="E124" s="245" t="s">
        <v>19</v>
      </c>
      <c r="F124" s="246" t="s">
        <v>79</v>
      </c>
      <c r="G124" s="244"/>
      <c r="H124" s="247">
        <v>1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155</v>
      </c>
      <c r="AU124" s="253" t="s">
        <v>81</v>
      </c>
      <c r="AV124" s="14" t="s">
        <v>81</v>
      </c>
      <c r="AW124" s="14" t="s">
        <v>34</v>
      </c>
      <c r="AX124" s="14" t="s">
        <v>79</v>
      </c>
      <c r="AY124" s="253" t="s">
        <v>144</v>
      </c>
    </row>
    <row r="125" spans="1:65" s="2" customFormat="1" ht="14.4" customHeight="1">
      <c r="A125" s="40"/>
      <c r="B125" s="41"/>
      <c r="C125" s="215" t="s">
        <v>223</v>
      </c>
      <c r="D125" s="215" t="s">
        <v>146</v>
      </c>
      <c r="E125" s="216" t="s">
        <v>2041</v>
      </c>
      <c r="F125" s="217" t="s">
        <v>2042</v>
      </c>
      <c r="G125" s="218" t="s">
        <v>2000</v>
      </c>
      <c r="H125" s="219">
        <v>1</v>
      </c>
      <c r="I125" s="220"/>
      <c r="J125" s="221">
        <f>ROUND(I125*H125,2)</f>
        <v>0</v>
      </c>
      <c r="K125" s="217" t="s">
        <v>19</v>
      </c>
      <c r="L125" s="46"/>
      <c r="M125" s="222" t="s">
        <v>19</v>
      </c>
      <c r="N125" s="223" t="s">
        <v>43</v>
      </c>
      <c r="O125" s="86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6" t="s">
        <v>514</v>
      </c>
      <c r="AT125" s="226" t="s">
        <v>146</v>
      </c>
      <c r="AU125" s="226" t="s">
        <v>81</v>
      </c>
      <c r="AY125" s="19" t="s">
        <v>144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19" t="s">
        <v>79</v>
      </c>
      <c r="BK125" s="227">
        <f>ROUND(I125*H125,2)</f>
        <v>0</v>
      </c>
      <c r="BL125" s="19" t="s">
        <v>514</v>
      </c>
      <c r="BM125" s="226" t="s">
        <v>2043</v>
      </c>
    </row>
    <row r="126" spans="1:47" s="2" customFormat="1" ht="12">
      <c r="A126" s="40"/>
      <c r="B126" s="41"/>
      <c r="C126" s="42"/>
      <c r="D126" s="228" t="s">
        <v>153</v>
      </c>
      <c r="E126" s="42"/>
      <c r="F126" s="229" t="s">
        <v>2039</v>
      </c>
      <c r="G126" s="42"/>
      <c r="H126" s="42"/>
      <c r="I126" s="230"/>
      <c r="J126" s="42"/>
      <c r="K126" s="42"/>
      <c r="L126" s="46"/>
      <c r="M126" s="231"/>
      <c r="N126" s="23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153</v>
      </c>
      <c r="AU126" s="19" t="s">
        <v>81</v>
      </c>
    </row>
    <row r="127" spans="1:47" s="2" customFormat="1" ht="12">
      <c r="A127" s="40"/>
      <c r="B127" s="41"/>
      <c r="C127" s="42"/>
      <c r="D127" s="228" t="s">
        <v>466</v>
      </c>
      <c r="E127" s="42"/>
      <c r="F127" s="276" t="s">
        <v>2044</v>
      </c>
      <c r="G127" s="42"/>
      <c r="H127" s="42"/>
      <c r="I127" s="230"/>
      <c r="J127" s="42"/>
      <c r="K127" s="42"/>
      <c r="L127" s="46"/>
      <c r="M127" s="231"/>
      <c r="N127" s="232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466</v>
      </c>
      <c r="AU127" s="19" t="s">
        <v>81</v>
      </c>
    </row>
    <row r="128" spans="1:51" s="14" customFormat="1" ht="12">
      <c r="A128" s="14"/>
      <c r="B128" s="243"/>
      <c r="C128" s="244"/>
      <c r="D128" s="228" t="s">
        <v>155</v>
      </c>
      <c r="E128" s="245" t="s">
        <v>19</v>
      </c>
      <c r="F128" s="246" t="s">
        <v>79</v>
      </c>
      <c r="G128" s="244"/>
      <c r="H128" s="247">
        <v>1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155</v>
      </c>
      <c r="AU128" s="253" t="s">
        <v>81</v>
      </c>
      <c r="AV128" s="14" t="s">
        <v>81</v>
      </c>
      <c r="AW128" s="14" t="s">
        <v>34</v>
      </c>
      <c r="AX128" s="14" t="s">
        <v>79</v>
      </c>
      <c r="AY128" s="253" t="s">
        <v>144</v>
      </c>
    </row>
    <row r="129" spans="1:65" s="2" customFormat="1" ht="14.4" customHeight="1">
      <c r="A129" s="40"/>
      <c r="B129" s="41"/>
      <c r="C129" s="215" t="s">
        <v>233</v>
      </c>
      <c r="D129" s="215" t="s">
        <v>146</v>
      </c>
      <c r="E129" s="216" t="s">
        <v>2045</v>
      </c>
      <c r="F129" s="217" t="s">
        <v>2046</v>
      </c>
      <c r="G129" s="218" t="s">
        <v>2000</v>
      </c>
      <c r="H129" s="219">
        <v>1</v>
      </c>
      <c r="I129" s="220"/>
      <c r="J129" s="221">
        <f>ROUND(I129*H129,2)</f>
        <v>0</v>
      </c>
      <c r="K129" s="217" t="s">
        <v>19</v>
      </c>
      <c r="L129" s="46"/>
      <c r="M129" s="222" t="s">
        <v>19</v>
      </c>
      <c r="N129" s="223" t="s">
        <v>43</v>
      </c>
      <c r="O129" s="86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6" t="s">
        <v>514</v>
      </c>
      <c r="AT129" s="226" t="s">
        <v>146</v>
      </c>
      <c r="AU129" s="226" t="s">
        <v>81</v>
      </c>
      <c r="AY129" s="19" t="s">
        <v>144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9" t="s">
        <v>79</v>
      </c>
      <c r="BK129" s="227">
        <f>ROUND(I129*H129,2)</f>
        <v>0</v>
      </c>
      <c r="BL129" s="19" t="s">
        <v>514</v>
      </c>
      <c r="BM129" s="226" t="s">
        <v>2047</v>
      </c>
    </row>
    <row r="130" spans="1:47" s="2" customFormat="1" ht="12">
      <c r="A130" s="40"/>
      <c r="B130" s="41"/>
      <c r="C130" s="42"/>
      <c r="D130" s="228" t="s">
        <v>153</v>
      </c>
      <c r="E130" s="42"/>
      <c r="F130" s="229" t="s">
        <v>2046</v>
      </c>
      <c r="G130" s="42"/>
      <c r="H130" s="42"/>
      <c r="I130" s="230"/>
      <c r="J130" s="42"/>
      <c r="K130" s="42"/>
      <c r="L130" s="46"/>
      <c r="M130" s="231"/>
      <c r="N130" s="232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153</v>
      </c>
      <c r="AU130" s="19" t="s">
        <v>81</v>
      </c>
    </row>
    <row r="131" spans="1:47" s="2" customFormat="1" ht="12">
      <c r="A131" s="40"/>
      <c r="B131" s="41"/>
      <c r="C131" s="42"/>
      <c r="D131" s="228" t="s">
        <v>466</v>
      </c>
      <c r="E131" s="42"/>
      <c r="F131" s="276" t="s">
        <v>2048</v>
      </c>
      <c r="G131" s="42"/>
      <c r="H131" s="42"/>
      <c r="I131" s="230"/>
      <c r="J131" s="42"/>
      <c r="K131" s="42"/>
      <c r="L131" s="46"/>
      <c r="M131" s="231"/>
      <c r="N131" s="23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466</v>
      </c>
      <c r="AU131" s="19" t="s">
        <v>81</v>
      </c>
    </row>
    <row r="132" spans="1:51" s="13" customFormat="1" ht="12">
      <c r="A132" s="13"/>
      <c r="B132" s="233"/>
      <c r="C132" s="234"/>
      <c r="D132" s="228" t="s">
        <v>155</v>
      </c>
      <c r="E132" s="235" t="s">
        <v>19</v>
      </c>
      <c r="F132" s="236" t="s">
        <v>2049</v>
      </c>
      <c r="G132" s="234"/>
      <c r="H132" s="235" t="s">
        <v>19</v>
      </c>
      <c r="I132" s="237"/>
      <c r="J132" s="234"/>
      <c r="K132" s="234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155</v>
      </c>
      <c r="AU132" s="242" t="s">
        <v>81</v>
      </c>
      <c r="AV132" s="13" t="s">
        <v>79</v>
      </c>
      <c r="AW132" s="13" t="s">
        <v>34</v>
      </c>
      <c r="AX132" s="13" t="s">
        <v>72</v>
      </c>
      <c r="AY132" s="242" t="s">
        <v>144</v>
      </c>
    </row>
    <row r="133" spans="1:51" s="14" customFormat="1" ht="12">
      <c r="A133" s="14"/>
      <c r="B133" s="243"/>
      <c r="C133" s="244"/>
      <c r="D133" s="228" t="s">
        <v>155</v>
      </c>
      <c r="E133" s="245" t="s">
        <v>19</v>
      </c>
      <c r="F133" s="246" t="s">
        <v>79</v>
      </c>
      <c r="G133" s="244"/>
      <c r="H133" s="247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155</v>
      </c>
      <c r="AU133" s="253" t="s">
        <v>81</v>
      </c>
      <c r="AV133" s="14" t="s">
        <v>81</v>
      </c>
      <c r="AW133" s="14" t="s">
        <v>34</v>
      </c>
      <c r="AX133" s="14" t="s">
        <v>72</v>
      </c>
      <c r="AY133" s="253" t="s">
        <v>144</v>
      </c>
    </row>
    <row r="134" spans="1:51" s="15" customFormat="1" ht="12">
      <c r="A134" s="15"/>
      <c r="B134" s="254"/>
      <c r="C134" s="255"/>
      <c r="D134" s="228" t="s">
        <v>155</v>
      </c>
      <c r="E134" s="256" t="s">
        <v>19</v>
      </c>
      <c r="F134" s="257" t="s">
        <v>158</v>
      </c>
      <c r="G134" s="255"/>
      <c r="H134" s="258">
        <v>1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155</v>
      </c>
      <c r="AU134" s="264" t="s">
        <v>81</v>
      </c>
      <c r="AV134" s="15" t="s">
        <v>151</v>
      </c>
      <c r="AW134" s="15" t="s">
        <v>34</v>
      </c>
      <c r="AX134" s="15" t="s">
        <v>79</v>
      </c>
      <c r="AY134" s="264" t="s">
        <v>144</v>
      </c>
    </row>
    <row r="135" spans="1:65" s="2" customFormat="1" ht="14.4" customHeight="1">
      <c r="A135" s="40"/>
      <c r="B135" s="41"/>
      <c r="C135" s="215" t="s">
        <v>242</v>
      </c>
      <c r="D135" s="215" t="s">
        <v>146</v>
      </c>
      <c r="E135" s="216" t="s">
        <v>2050</v>
      </c>
      <c r="F135" s="217" t="s">
        <v>2051</v>
      </c>
      <c r="G135" s="218" t="s">
        <v>2000</v>
      </c>
      <c r="H135" s="219">
        <v>1</v>
      </c>
      <c r="I135" s="220"/>
      <c r="J135" s="221">
        <f>ROUND(I135*H135,2)</f>
        <v>0</v>
      </c>
      <c r="K135" s="217" t="s">
        <v>19</v>
      </c>
      <c r="L135" s="46"/>
      <c r="M135" s="222" t="s">
        <v>19</v>
      </c>
      <c r="N135" s="223" t="s">
        <v>43</v>
      </c>
      <c r="O135" s="86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6" t="s">
        <v>514</v>
      </c>
      <c r="AT135" s="226" t="s">
        <v>146</v>
      </c>
      <c r="AU135" s="226" t="s">
        <v>81</v>
      </c>
      <c r="AY135" s="19" t="s">
        <v>144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9" t="s">
        <v>79</v>
      </c>
      <c r="BK135" s="227">
        <f>ROUND(I135*H135,2)</f>
        <v>0</v>
      </c>
      <c r="BL135" s="19" t="s">
        <v>514</v>
      </c>
      <c r="BM135" s="226" t="s">
        <v>2052</v>
      </c>
    </row>
    <row r="136" spans="1:47" s="2" customFormat="1" ht="12">
      <c r="A136" s="40"/>
      <c r="B136" s="41"/>
      <c r="C136" s="42"/>
      <c r="D136" s="228" t="s">
        <v>153</v>
      </c>
      <c r="E136" s="42"/>
      <c r="F136" s="229" t="s">
        <v>2053</v>
      </c>
      <c r="G136" s="42"/>
      <c r="H136" s="42"/>
      <c r="I136" s="230"/>
      <c r="J136" s="42"/>
      <c r="K136" s="42"/>
      <c r="L136" s="46"/>
      <c r="M136" s="231"/>
      <c r="N136" s="232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153</v>
      </c>
      <c r="AU136" s="19" t="s">
        <v>81</v>
      </c>
    </row>
    <row r="137" spans="1:47" s="2" customFormat="1" ht="12">
      <c r="A137" s="40"/>
      <c r="B137" s="41"/>
      <c r="C137" s="42"/>
      <c r="D137" s="228" t="s">
        <v>466</v>
      </c>
      <c r="E137" s="42"/>
      <c r="F137" s="276" t="s">
        <v>2054</v>
      </c>
      <c r="G137" s="42"/>
      <c r="H137" s="42"/>
      <c r="I137" s="230"/>
      <c r="J137" s="42"/>
      <c r="K137" s="42"/>
      <c r="L137" s="46"/>
      <c r="M137" s="231"/>
      <c r="N137" s="23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466</v>
      </c>
      <c r="AU137" s="19" t="s">
        <v>81</v>
      </c>
    </row>
    <row r="138" spans="1:51" s="14" customFormat="1" ht="12">
      <c r="A138" s="14"/>
      <c r="B138" s="243"/>
      <c r="C138" s="244"/>
      <c r="D138" s="228" t="s">
        <v>155</v>
      </c>
      <c r="E138" s="245" t="s">
        <v>19</v>
      </c>
      <c r="F138" s="246" t="s">
        <v>79</v>
      </c>
      <c r="G138" s="244"/>
      <c r="H138" s="247">
        <v>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155</v>
      </c>
      <c r="AU138" s="253" t="s">
        <v>81</v>
      </c>
      <c r="AV138" s="14" t="s">
        <v>81</v>
      </c>
      <c r="AW138" s="14" t="s">
        <v>34</v>
      </c>
      <c r="AX138" s="14" t="s">
        <v>79</v>
      </c>
      <c r="AY138" s="253" t="s">
        <v>144</v>
      </c>
    </row>
    <row r="139" spans="1:63" s="12" customFormat="1" ht="22.8" customHeight="1">
      <c r="A139" s="12"/>
      <c r="B139" s="199"/>
      <c r="C139" s="200"/>
      <c r="D139" s="201" t="s">
        <v>71</v>
      </c>
      <c r="E139" s="213" t="s">
        <v>2055</v>
      </c>
      <c r="F139" s="213" t="s">
        <v>2056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SUM(P140:P143)</f>
        <v>0</v>
      </c>
      <c r="Q139" s="207"/>
      <c r="R139" s="208">
        <f>SUM(R140:R143)</f>
        <v>0</v>
      </c>
      <c r="S139" s="207"/>
      <c r="T139" s="209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175</v>
      </c>
      <c r="AT139" s="211" t="s">
        <v>71</v>
      </c>
      <c r="AU139" s="211" t="s">
        <v>79</v>
      </c>
      <c r="AY139" s="210" t="s">
        <v>144</v>
      </c>
      <c r="BK139" s="212">
        <f>SUM(BK140:BK143)</f>
        <v>0</v>
      </c>
    </row>
    <row r="140" spans="1:65" s="2" customFormat="1" ht="14.4" customHeight="1">
      <c r="A140" s="40"/>
      <c r="B140" s="41"/>
      <c r="C140" s="215" t="s">
        <v>269</v>
      </c>
      <c r="D140" s="215" t="s">
        <v>146</v>
      </c>
      <c r="E140" s="216" t="s">
        <v>2057</v>
      </c>
      <c r="F140" s="217" t="s">
        <v>2058</v>
      </c>
      <c r="G140" s="218" t="s">
        <v>2000</v>
      </c>
      <c r="H140" s="219">
        <v>1</v>
      </c>
      <c r="I140" s="220"/>
      <c r="J140" s="221">
        <f>ROUND(I140*H140,2)</f>
        <v>0</v>
      </c>
      <c r="K140" s="217" t="s">
        <v>19</v>
      </c>
      <c r="L140" s="46"/>
      <c r="M140" s="222" t="s">
        <v>19</v>
      </c>
      <c r="N140" s="223" t="s">
        <v>43</v>
      </c>
      <c r="O140" s="86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6" t="s">
        <v>514</v>
      </c>
      <c r="AT140" s="226" t="s">
        <v>146</v>
      </c>
      <c r="AU140" s="226" t="s">
        <v>81</v>
      </c>
      <c r="AY140" s="19" t="s">
        <v>144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9" t="s">
        <v>79</v>
      </c>
      <c r="BK140" s="227">
        <f>ROUND(I140*H140,2)</f>
        <v>0</v>
      </c>
      <c r="BL140" s="19" t="s">
        <v>514</v>
      </c>
      <c r="BM140" s="226" t="s">
        <v>2059</v>
      </c>
    </row>
    <row r="141" spans="1:47" s="2" customFormat="1" ht="12">
      <c r="A141" s="40"/>
      <c r="B141" s="41"/>
      <c r="C141" s="42"/>
      <c r="D141" s="228" t="s">
        <v>153</v>
      </c>
      <c r="E141" s="42"/>
      <c r="F141" s="229" t="s">
        <v>2060</v>
      </c>
      <c r="G141" s="42"/>
      <c r="H141" s="42"/>
      <c r="I141" s="230"/>
      <c r="J141" s="42"/>
      <c r="K141" s="42"/>
      <c r="L141" s="46"/>
      <c r="M141" s="231"/>
      <c r="N141" s="232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153</v>
      </c>
      <c r="AU141" s="19" t="s">
        <v>81</v>
      </c>
    </row>
    <row r="142" spans="1:47" s="2" customFormat="1" ht="12">
      <c r="A142" s="40"/>
      <c r="B142" s="41"/>
      <c r="C142" s="42"/>
      <c r="D142" s="228" t="s">
        <v>466</v>
      </c>
      <c r="E142" s="42"/>
      <c r="F142" s="276" t="s">
        <v>2061</v>
      </c>
      <c r="G142" s="42"/>
      <c r="H142" s="42"/>
      <c r="I142" s="230"/>
      <c r="J142" s="42"/>
      <c r="K142" s="42"/>
      <c r="L142" s="46"/>
      <c r="M142" s="231"/>
      <c r="N142" s="232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466</v>
      </c>
      <c r="AU142" s="19" t="s">
        <v>81</v>
      </c>
    </row>
    <row r="143" spans="1:51" s="14" customFormat="1" ht="12">
      <c r="A143" s="14"/>
      <c r="B143" s="243"/>
      <c r="C143" s="244"/>
      <c r="D143" s="228" t="s">
        <v>155</v>
      </c>
      <c r="E143" s="245" t="s">
        <v>19</v>
      </c>
      <c r="F143" s="246" t="s">
        <v>79</v>
      </c>
      <c r="G143" s="244"/>
      <c r="H143" s="247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155</v>
      </c>
      <c r="AU143" s="253" t="s">
        <v>81</v>
      </c>
      <c r="AV143" s="14" t="s">
        <v>81</v>
      </c>
      <c r="AW143" s="14" t="s">
        <v>34</v>
      </c>
      <c r="AX143" s="14" t="s">
        <v>79</v>
      </c>
      <c r="AY143" s="253" t="s">
        <v>144</v>
      </c>
    </row>
    <row r="144" spans="1:63" s="12" customFormat="1" ht="22.8" customHeight="1">
      <c r="A144" s="12"/>
      <c r="B144" s="199"/>
      <c r="C144" s="200"/>
      <c r="D144" s="201" t="s">
        <v>71</v>
      </c>
      <c r="E144" s="213" t="s">
        <v>2062</v>
      </c>
      <c r="F144" s="213" t="s">
        <v>2063</v>
      </c>
      <c r="G144" s="200"/>
      <c r="H144" s="200"/>
      <c r="I144" s="203"/>
      <c r="J144" s="214">
        <f>BK144</f>
        <v>0</v>
      </c>
      <c r="K144" s="200"/>
      <c r="L144" s="205"/>
      <c r="M144" s="206"/>
      <c r="N144" s="207"/>
      <c r="O144" s="207"/>
      <c r="P144" s="208">
        <f>SUM(P145:P175)</f>
        <v>0</v>
      </c>
      <c r="Q144" s="207"/>
      <c r="R144" s="208">
        <f>SUM(R145:R175)</f>
        <v>0</v>
      </c>
      <c r="S144" s="207"/>
      <c r="T144" s="209">
        <f>SUM(T145:T175)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0" t="s">
        <v>175</v>
      </c>
      <c r="AT144" s="211" t="s">
        <v>71</v>
      </c>
      <c r="AU144" s="211" t="s">
        <v>79</v>
      </c>
      <c r="AY144" s="210" t="s">
        <v>144</v>
      </c>
      <c r="BK144" s="212">
        <f>SUM(BK145:BK175)</f>
        <v>0</v>
      </c>
    </row>
    <row r="145" spans="1:65" s="2" customFormat="1" ht="14.4" customHeight="1">
      <c r="A145" s="40"/>
      <c r="B145" s="41"/>
      <c r="C145" s="215" t="s">
        <v>8</v>
      </c>
      <c r="D145" s="215" t="s">
        <v>146</v>
      </c>
      <c r="E145" s="216" t="s">
        <v>2064</v>
      </c>
      <c r="F145" s="217" t="s">
        <v>2065</v>
      </c>
      <c r="G145" s="218" t="s">
        <v>1055</v>
      </c>
      <c r="H145" s="219">
        <v>1</v>
      </c>
      <c r="I145" s="220"/>
      <c r="J145" s="221">
        <f>ROUND(I145*H145,2)</f>
        <v>0</v>
      </c>
      <c r="K145" s="217" t="s">
        <v>19</v>
      </c>
      <c r="L145" s="46"/>
      <c r="M145" s="222" t="s">
        <v>19</v>
      </c>
      <c r="N145" s="223" t="s">
        <v>43</v>
      </c>
      <c r="O145" s="86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6" t="s">
        <v>514</v>
      </c>
      <c r="AT145" s="226" t="s">
        <v>146</v>
      </c>
      <c r="AU145" s="226" t="s">
        <v>81</v>
      </c>
      <c r="AY145" s="19" t="s">
        <v>144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9" t="s">
        <v>79</v>
      </c>
      <c r="BK145" s="227">
        <f>ROUND(I145*H145,2)</f>
        <v>0</v>
      </c>
      <c r="BL145" s="19" t="s">
        <v>514</v>
      </c>
      <c r="BM145" s="226" t="s">
        <v>2066</v>
      </c>
    </row>
    <row r="146" spans="1:47" s="2" customFormat="1" ht="12">
      <c r="A146" s="40"/>
      <c r="B146" s="41"/>
      <c r="C146" s="42"/>
      <c r="D146" s="228" t="s">
        <v>153</v>
      </c>
      <c r="E146" s="42"/>
      <c r="F146" s="229" t="s">
        <v>2065</v>
      </c>
      <c r="G146" s="42"/>
      <c r="H146" s="42"/>
      <c r="I146" s="230"/>
      <c r="J146" s="42"/>
      <c r="K146" s="42"/>
      <c r="L146" s="46"/>
      <c r="M146" s="231"/>
      <c r="N146" s="23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153</v>
      </c>
      <c r="AU146" s="19" t="s">
        <v>81</v>
      </c>
    </row>
    <row r="147" spans="1:51" s="14" customFormat="1" ht="12">
      <c r="A147" s="14"/>
      <c r="B147" s="243"/>
      <c r="C147" s="244"/>
      <c r="D147" s="228" t="s">
        <v>155</v>
      </c>
      <c r="E147" s="245" t="s">
        <v>19</v>
      </c>
      <c r="F147" s="246" t="s">
        <v>79</v>
      </c>
      <c r="G147" s="244"/>
      <c r="H147" s="247">
        <v>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155</v>
      </c>
      <c r="AU147" s="253" t="s">
        <v>81</v>
      </c>
      <c r="AV147" s="14" t="s">
        <v>81</v>
      </c>
      <c r="AW147" s="14" t="s">
        <v>34</v>
      </c>
      <c r="AX147" s="14" t="s">
        <v>79</v>
      </c>
      <c r="AY147" s="253" t="s">
        <v>144</v>
      </c>
    </row>
    <row r="148" spans="1:65" s="2" customFormat="1" ht="14.4" customHeight="1">
      <c r="A148" s="40"/>
      <c r="B148" s="41"/>
      <c r="C148" s="215" t="s">
        <v>282</v>
      </c>
      <c r="D148" s="215" t="s">
        <v>146</v>
      </c>
      <c r="E148" s="216" t="s">
        <v>2067</v>
      </c>
      <c r="F148" s="217" t="s">
        <v>2068</v>
      </c>
      <c r="G148" s="218" t="s">
        <v>1055</v>
      </c>
      <c r="H148" s="219">
        <v>1</v>
      </c>
      <c r="I148" s="220"/>
      <c r="J148" s="221">
        <f>ROUND(I148*H148,2)</f>
        <v>0</v>
      </c>
      <c r="K148" s="217" t="s">
        <v>19</v>
      </c>
      <c r="L148" s="46"/>
      <c r="M148" s="222" t="s">
        <v>19</v>
      </c>
      <c r="N148" s="223" t="s">
        <v>43</v>
      </c>
      <c r="O148" s="86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6" t="s">
        <v>514</v>
      </c>
      <c r="AT148" s="226" t="s">
        <v>146</v>
      </c>
      <c r="AU148" s="226" t="s">
        <v>81</v>
      </c>
      <c r="AY148" s="19" t="s">
        <v>144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9" t="s">
        <v>79</v>
      </c>
      <c r="BK148" s="227">
        <f>ROUND(I148*H148,2)</f>
        <v>0</v>
      </c>
      <c r="BL148" s="19" t="s">
        <v>514</v>
      </c>
      <c r="BM148" s="226" t="s">
        <v>2069</v>
      </c>
    </row>
    <row r="149" spans="1:47" s="2" customFormat="1" ht="12">
      <c r="A149" s="40"/>
      <c r="B149" s="41"/>
      <c r="C149" s="42"/>
      <c r="D149" s="228" t="s">
        <v>153</v>
      </c>
      <c r="E149" s="42"/>
      <c r="F149" s="229" t="s">
        <v>2068</v>
      </c>
      <c r="G149" s="42"/>
      <c r="H149" s="42"/>
      <c r="I149" s="230"/>
      <c r="J149" s="42"/>
      <c r="K149" s="42"/>
      <c r="L149" s="46"/>
      <c r="M149" s="231"/>
      <c r="N149" s="23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153</v>
      </c>
      <c r="AU149" s="19" t="s">
        <v>81</v>
      </c>
    </row>
    <row r="150" spans="1:51" s="14" customFormat="1" ht="12">
      <c r="A150" s="14"/>
      <c r="B150" s="243"/>
      <c r="C150" s="244"/>
      <c r="D150" s="228" t="s">
        <v>155</v>
      </c>
      <c r="E150" s="245" t="s">
        <v>19</v>
      </c>
      <c r="F150" s="246" t="s">
        <v>79</v>
      </c>
      <c r="G150" s="244"/>
      <c r="H150" s="247">
        <v>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155</v>
      </c>
      <c r="AU150" s="253" t="s">
        <v>81</v>
      </c>
      <c r="AV150" s="14" t="s">
        <v>81</v>
      </c>
      <c r="AW150" s="14" t="s">
        <v>34</v>
      </c>
      <c r="AX150" s="14" t="s">
        <v>79</v>
      </c>
      <c r="AY150" s="253" t="s">
        <v>144</v>
      </c>
    </row>
    <row r="151" spans="1:65" s="2" customFormat="1" ht="14.4" customHeight="1">
      <c r="A151" s="40"/>
      <c r="B151" s="41"/>
      <c r="C151" s="215" t="s">
        <v>289</v>
      </c>
      <c r="D151" s="215" t="s">
        <v>146</v>
      </c>
      <c r="E151" s="216" t="s">
        <v>2070</v>
      </c>
      <c r="F151" s="217" t="s">
        <v>2071</v>
      </c>
      <c r="G151" s="218" t="s">
        <v>1055</v>
      </c>
      <c r="H151" s="219">
        <v>1</v>
      </c>
      <c r="I151" s="220"/>
      <c r="J151" s="221">
        <f>ROUND(I151*H151,2)</f>
        <v>0</v>
      </c>
      <c r="K151" s="217" t="s">
        <v>19</v>
      </c>
      <c r="L151" s="46"/>
      <c r="M151" s="222" t="s">
        <v>19</v>
      </c>
      <c r="N151" s="223" t="s">
        <v>43</v>
      </c>
      <c r="O151" s="86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6" t="s">
        <v>514</v>
      </c>
      <c r="AT151" s="226" t="s">
        <v>146</v>
      </c>
      <c r="AU151" s="226" t="s">
        <v>81</v>
      </c>
      <c r="AY151" s="19" t="s">
        <v>144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9" t="s">
        <v>79</v>
      </c>
      <c r="BK151" s="227">
        <f>ROUND(I151*H151,2)</f>
        <v>0</v>
      </c>
      <c r="BL151" s="19" t="s">
        <v>514</v>
      </c>
      <c r="BM151" s="226" t="s">
        <v>2072</v>
      </c>
    </row>
    <row r="152" spans="1:47" s="2" customFormat="1" ht="12">
      <c r="A152" s="40"/>
      <c r="B152" s="41"/>
      <c r="C152" s="42"/>
      <c r="D152" s="228" t="s">
        <v>153</v>
      </c>
      <c r="E152" s="42"/>
      <c r="F152" s="229" t="s">
        <v>2071</v>
      </c>
      <c r="G152" s="42"/>
      <c r="H152" s="42"/>
      <c r="I152" s="230"/>
      <c r="J152" s="42"/>
      <c r="K152" s="42"/>
      <c r="L152" s="46"/>
      <c r="M152" s="231"/>
      <c r="N152" s="23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153</v>
      </c>
      <c r="AU152" s="19" t="s">
        <v>81</v>
      </c>
    </row>
    <row r="153" spans="1:51" s="14" customFormat="1" ht="12">
      <c r="A153" s="14"/>
      <c r="B153" s="243"/>
      <c r="C153" s="244"/>
      <c r="D153" s="228" t="s">
        <v>155</v>
      </c>
      <c r="E153" s="245" t="s">
        <v>19</v>
      </c>
      <c r="F153" s="246" t="s">
        <v>79</v>
      </c>
      <c r="G153" s="244"/>
      <c r="H153" s="247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155</v>
      </c>
      <c r="AU153" s="253" t="s">
        <v>81</v>
      </c>
      <c r="AV153" s="14" t="s">
        <v>81</v>
      </c>
      <c r="AW153" s="14" t="s">
        <v>34</v>
      </c>
      <c r="AX153" s="14" t="s">
        <v>79</v>
      </c>
      <c r="AY153" s="253" t="s">
        <v>144</v>
      </c>
    </row>
    <row r="154" spans="1:65" s="2" customFormat="1" ht="14.4" customHeight="1">
      <c r="A154" s="40"/>
      <c r="B154" s="41"/>
      <c r="C154" s="215" t="s">
        <v>296</v>
      </c>
      <c r="D154" s="215" t="s">
        <v>146</v>
      </c>
      <c r="E154" s="216" t="s">
        <v>2073</v>
      </c>
      <c r="F154" s="217" t="s">
        <v>2074</v>
      </c>
      <c r="G154" s="218" t="s">
        <v>1055</v>
      </c>
      <c r="H154" s="219">
        <v>1</v>
      </c>
      <c r="I154" s="220"/>
      <c r="J154" s="221">
        <f>ROUND(I154*H154,2)</f>
        <v>0</v>
      </c>
      <c r="K154" s="217" t="s">
        <v>19</v>
      </c>
      <c r="L154" s="46"/>
      <c r="M154" s="222" t="s">
        <v>19</v>
      </c>
      <c r="N154" s="223" t="s">
        <v>43</v>
      </c>
      <c r="O154" s="86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6" t="s">
        <v>514</v>
      </c>
      <c r="AT154" s="226" t="s">
        <v>146</v>
      </c>
      <c r="AU154" s="226" t="s">
        <v>81</v>
      </c>
      <c r="AY154" s="19" t="s">
        <v>144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9" t="s">
        <v>79</v>
      </c>
      <c r="BK154" s="227">
        <f>ROUND(I154*H154,2)</f>
        <v>0</v>
      </c>
      <c r="BL154" s="19" t="s">
        <v>514</v>
      </c>
      <c r="BM154" s="226" t="s">
        <v>2075</v>
      </c>
    </row>
    <row r="155" spans="1:47" s="2" customFormat="1" ht="12">
      <c r="A155" s="40"/>
      <c r="B155" s="41"/>
      <c r="C155" s="42"/>
      <c r="D155" s="228" t="s">
        <v>153</v>
      </c>
      <c r="E155" s="42"/>
      <c r="F155" s="229" t="s">
        <v>2074</v>
      </c>
      <c r="G155" s="42"/>
      <c r="H155" s="42"/>
      <c r="I155" s="230"/>
      <c r="J155" s="42"/>
      <c r="K155" s="42"/>
      <c r="L155" s="46"/>
      <c r="M155" s="231"/>
      <c r="N155" s="23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153</v>
      </c>
      <c r="AU155" s="19" t="s">
        <v>81</v>
      </c>
    </row>
    <row r="156" spans="1:51" s="14" customFormat="1" ht="12">
      <c r="A156" s="14"/>
      <c r="B156" s="243"/>
      <c r="C156" s="244"/>
      <c r="D156" s="228" t="s">
        <v>155</v>
      </c>
      <c r="E156" s="245" t="s">
        <v>19</v>
      </c>
      <c r="F156" s="246" t="s">
        <v>79</v>
      </c>
      <c r="G156" s="244"/>
      <c r="H156" s="247">
        <v>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155</v>
      </c>
      <c r="AU156" s="253" t="s">
        <v>81</v>
      </c>
      <c r="AV156" s="14" t="s">
        <v>81</v>
      </c>
      <c r="AW156" s="14" t="s">
        <v>34</v>
      </c>
      <c r="AX156" s="14" t="s">
        <v>79</v>
      </c>
      <c r="AY156" s="253" t="s">
        <v>144</v>
      </c>
    </row>
    <row r="157" spans="1:65" s="2" customFormat="1" ht="14.4" customHeight="1">
      <c r="A157" s="40"/>
      <c r="B157" s="41"/>
      <c r="C157" s="215" t="s">
        <v>307</v>
      </c>
      <c r="D157" s="215" t="s">
        <v>146</v>
      </c>
      <c r="E157" s="216" t="s">
        <v>2076</v>
      </c>
      <c r="F157" s="217" t="s">
        <v>2077</v>
      </c>
      <c r="G157" s="218" t="s">
        <v>1055</v>
      </c>
      <c r="H157" s="219">
        <v>1</v>
      </c>
      <c r="I157" s="220"/>
      <c r="J157" s="221">
        <f>ROUND(I157*H157,2)</f>
        <v>0</v>
      </c>
      <c r="K157" s="217" t="s">
        <v>19</v>
      </c>
      <c r="L157" s="46"/>
      <c r="M157" s="222" t="s">
        <v>19</v>
      </c>
      <c r="N157" s="223" t="s">
        <v>43</v>
      </c>
      <c r="O157" s="86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6" t="s">
        <v>514</v>
      </c>
      <c r="AT157" s="226" t="s">
        <v>146</v>
      </c>
      <c r="AU157" s="226" t="s">
        <v>81</v>
      </c>
      <c r="AY157" s="19" t="s">
        <v>144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9" t="s">
        <v>79</v>
      </c>
      <c r="BK157" s="227">
        <f>ROUND(I157*H157,2)</f>
        <v>0</v>
      </c>
      <c r="BL157" s="19" t="s">
        <v>514</v>
      </c>
      <c r="BM157" s="226" t="s">
        <v>2078</v>
      </c>
    </row>
    <row r="158" spans="1:47" s="2" customFormat="1" ht="12">
      <c r="A158" s="40"/>
      <c r="B158" s="41"/>
      <c r="C158" s="42"/>
      <c r="D158" s="228" t="s">
        <v>153</v>
      </c>
      <c r="E158" s="42"/>
      <c r="F158" s="229" t="s">
        <v>2079</v>
      </c>
      <c r="G158" s="42"/>
      <c r="H158" s="42"/>
      <c r="I158" s="230"/>
      <c r="J158" s="42"/>
      <c r="K158" s="42"/>
      <c r="L158" s="46"/>
      <c r="M158" s="231"/>
      <c r="N158" s="232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153</v>
      </c>
      <c r="AU158" s="19" t="s">
        <v>81</v>
      </c>
    </row>
    <row r="159" spans="1:51" s="14" customFormat="1" ht="12">
      <c r="A159" s="14"/>
      <c r="B159" s="243"/>
      <c r="C159" s="244"/>
      <c r="D159" s="228" t="s">
        <v>155</v>
      </c>
      <c r="E159" s="245" t="s">
        <v>19</v>
      </c>
      <c r="F159" s="246" t="s">
        <v>79</v>
      </c>
      <c r="G159" s="244"/>
      <c r="H159" s="247">
        <v>1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155</v>
      </c>
      <c r="AU159" s="253" t="s">
        <v>81</v>
      </c>
      <c r="AV159" s="14" t="s">
        <v>81</v>
      </c>
      <c r="AW159" s="14" t="s">
        <v>34</v>
      </c>
      <c r="AX159" s="14" t="s">
        <v>79</v>
      </c>
      <c r="AY159" s="253" t="s">
        <v>144</v>
      </c>
    </row>
    <row r="160" spans="1:65" s="2" customFormat="1" ht="14.4" customHeight="1">
      <c r="A160" s="40"/>
      <c r="B160" s="41"/>
      <c r="C160" s="215" t="s">
        <v>313</v>
      </c>
      <c r="D160" s="215" t="s">
        <v>146</v>
      </c>
      <c r="E160" s="216" t="s">
        <v>2080</v>
      </c>
      <c r="F160" s="217" t="s">
        <v>2081</v>
      </c>
      <c r="G160" s="218" t="s">
        <v>2000</v>
      </c>
      <c r="H160" s="219">
        <v>1</v>
      </c>
      <c r="I160" s="220"/>
      <c r="J160" s="221">
        <f>ROUND(I160*H160,2)</f>
        <v>0</v>
      </c>
      <c r="K160" s="217" t="s">
        <v>19</v>
      </c>
      <c r="L160" s="46"/>
      <c r="M160" s="222" t="s">
        <v>19</v>
      </c>
      <c r="N160" s="223" t="s">
        <v>43</v>
      </c>
      <c r="O160" s="86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6" t="s">
        <v>514</v>
      </c>
      <c r="AT160" s="226" t="s">
        <v>146</v>
      </c>
      <c r="AU160" s="226" t="s">
        <v>81</v>
      </c>
      <c r="AY160" s="19" t="s">
        <v>144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9" t="s">
        <v>79</v>
      </c>
      <c r="BK160" s="227">
        <f>ROUND(I160*H160,2)</f>
        <v>0</v>
      </c>
      <c r="BL160" s="19" t="s">
        <v>514</v>
      </c>
      <c r="BM160" s="226" t="s">
        <v>2082</v>
      </c>
    </row>
    <row r="161" spans="1:47" s="2" customFormat="1" ht="12">
      <c r="A161" s="40"/>
      <c r="B161" s="41"/>
      <c r="C161" s="42"/>
      <c r="D161" s="228" t="s">
        <v>153</v>
      </c>
      <c r="E161" s="42"/>
      <c r="F161" s="229" t="s">
        <v>2083</v>
      </c>
      <c r="G161" s="42"/>
      <c r="H161" s="42"/>
      <c r="I161" s="230"/>
      <c r="J161" s="42"/>
      <c r="K161" s="42"/>
      <c r="L161" s="46"/>
      <c r="M161" s="231"/>
      <c r="N161" s="23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153</v>
      </c>
      <c r="AU161" s="19" t="s">
        <v>81</v>
      </c>
    </row>
    <row r="162" spans="1:51" s="14" customFormat="1" ht="12">
      <c r="A162" s="14"/>
      <c r="B162" s="243"/>
      <c r="C162" s="244"/>
      <c r="D162" s="228" t="s">
        <v>155</v>
      </c>
      <c r="E162" s="245" t="s">
        <v>19</v>
      </c>
      <c r="F162" s="246" t="s">
        <v>79</v>
      </c>
      <c r="G162" s="244"/>
      <c r="H162" s="247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155</v>
      </c>
      <c r="AU162" s="253" t="s">
        <v>81</v>
      </c>
      <c r="AV162" s="14" t="s">
        <v>81</v>
      </c>
      <c r="AW162" s="14" t="s">
        <v>34</v>
      </c>
      <c r="AX162" s="14" t="s">
        <v>79</v>
      </c>
      <c r="AY162" s="253" t="s">
        <v>144</v>
      </c>
    </row>
    <row r="163" spans="1:65" s="2" customFormat="1" ht="14.4" customHeight="1">
      <c r="A163" s="40"/>
      <c r="B163" s="41"/>
      <c r="C163" s="215" t="s">
        <v>7</v>
      </c>
      <c r="D163" s="215" t="s">
        <v>146</v>
      </c>
      <c r="E163" s="216" t="s">
        <v>2084</v>
      </c>
      <c r="F163" s="217" t="s">
        <v>2085</v>
      </c>
      <c r="G163" s="218" t="s">
        <v>1055</v>
      </c>
      <c r="H163" s="219">
        <v>1</v>
      </c>
      <c r="I163" s="220"/>
      <c r="J163" s="221">
        <f>ROUND(I163*H163,2)</f>
        <v>0</v>
      </c>
      <c r="K163" s="217" t="s">
        <v>19</v>
      </c>
      <c r="L163" s="46"/>
      <c r="M163" s="222" t="s">
        <v>19</v>
      </c>
      <c r="N163" s="223" t="s">
        <v>43</v>
      </c>
      <c r="O163" s="86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6" t="s">
        <v>514</v>
      </c>
      <c r="AT163" s="226" t="s">
        <v>146</v>
      </c>
      <c r="AU163" s="226" t="s">
        <v>81</v>
      </c>
      <c r="AY163" s="19" t="s">
        <v>144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9" t="s">
        <v>79</v>
      </c>
      <c r="BK163" s="227">
        <f>ROUND(I163*H163,2)</f>
        <v>0</v>
      </c>
      <c r="BL163" s="19" t="s">
        <v>514</v>
      </c>
      <c r="BM163" s="226" t="s">
        <v>2086</v>
      </c>
    </row>
    <row r="164" spans="1:47" s="2" customFormat="1" ht="12">
      <c r="A164" s="40"/>
      <c r="B164" s="41"/>
      <c r="C164" s="42"/>
      <c r="D164" s="228" t="s">
        <v>153</v>
      </c>
      <c r="E164" s="42"/>
      <c r="F164" s="229" t="s">
        <v>2085</v>
      </c>
      <c r="G164" s="42"/>
      <c r="H164" s="42"/>
      <c r="I164" s="230"/>
      <c r="J164" s="42"/>
      <c r="K164" s="42"/>
      <c r="L164" s="46"/>
      <c r="M164" s="231"/>
      <c r="N164" s="232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153</v>
      </c>
      <c r="AU164" s="19" t="s">
        <v>81</v>
      </c>
    </row>
    <row r="165" spans="1:51" s="14" customFormat="1" ht="12">
      <c r="A165" s="14"/>
      <c r="B165" s="243"/>
      <c r="C165" s="244"/>
      <c r="D165" s="228" t="s">
        <v>155</v>
      </c>
      <c r="E165" s="245" t="s">
        <v>19</v>
      </c>
      <c r="F165" s="246" t="s">
        <v>79</v>
      </c>
      <c r="G165" s="244"/>
      <c r="H165" s="247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155</v>
      </c>
      <c r="AU165" s="253" t="s">
        <v>81</v>
      </c>
      <c r="AV165" s="14" t="s">
        <v>81</v>
      </c>
      <c r="AW165" s="14" t="s">
        <v>34</v>
      </c>
      <c r="AX165" s="14" t="s">
        <v>79</v>
      </c>
      <c r="AY165" s="253" t="s">
        <v>144</v>
      </c>
    </row>
    <row r="166" spans="1:65" s="2" customFormat="1" ht="14.4" customHeight="1">
      <c r="A166" s="40"/>
      <c r="B166" s="41"/>
      <c r="C166" s="215" t="s">
        <v>324</v>
      </c>
      <c r="D166" s="215" t="s">
        <v>146</v>
      </c>
      <c r="E166" s="216" t="s">
        <v>2087</v>
      </c>
      <c r="F166" s="217" t="s">
        <v>2088</v>
      </c>
      <c r="G166" s="218" t="s">
        <v>2000</v>
      </c>
      <c r="H166" s="219">
        <v>1</v>
      </c>
      <c r="I166" s="220"/>
      <c r="J166" s="221">
        <f>ROUND(I166*H166,2)</f>
        <v>0</v>
      </c>
      <c r="K166" s="217" t="s">
        <v>19</v>
      </c>
      <c r="L166" s="46"/>
      <c r="M166" s="222" t="s">
        <v>19</v>
      </c>
      <c r="N166" s="223" t="s">
        <v>43</v>
      </c>
      <c r="O166" s="86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6" t="s">
        <v>514</v>
      </c>
      <c r="AT166" s="226" t="s">
        <v>146</v>
      </c>
      <c r="AU166" s="226" t="s">
        <v>81</v>
      </c>
      <c r="AY166" s="19" t="s">
        <v>144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9" t="s">
        <v>79</v>
      </c>
      <c r="BK166" s="227">
        <f>ROUND(I166*H166,2)</f>
        <v>0</v>
      </c>
      <c r="BL166" s="19" t="s">
        <v>514</v>
      </c>
      <c r="BM166" s="226" t="s">
        <v>2089</v>
      </c>
    </row>
    <row r="167" spans="1:47" s="2" customFormat="1" ht="12">
      <c r="A167" s="40"/>
      <c r="B167" s="41"/>
      <c r="C167" s="42"/>
      <c r="D167" s="228" t="s">
        <v>153</v>
      </c>
      <c r="E167" s="42"/>
      <c r="F167" s="229" t="s">
        <v>2088</v>
      </c>
      <c r="G167" s="42"/>
      <c r="H167" s="42"/>
      <c r="I167" s="230"/>
      <c r="J167" s="42"/>
      <c r="K167" s="42"/>
      <c r="L167" s="46"/>
      <c r="M167" s="231"/>
      <c r="N167" s="232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153</v>
      </c>
      <c r="AU167" s="19" t="s">
        <v>81</v>
      </c>
    </row>
    <row r="168" spans="1:47" s="2" customFormat="1" ht="12">
      <c r="A168" s="40"/>
      <c r="B168" s="41"/>
      <c r="C168" s="42"/>
      <c r="D168" s="228" t="s">
        <v>466</v>
      </c>
      <c r="E168" s="42"/>
      <c r="F168" s="276" t="s">
        <v>2090</v>
      </c>
      <c r="G168" s="42"/>
      <c r="H168" s="42"/>
      <c r="I168" s="230"/>
      <c r="J168" s="42"/>
      <c r="K168" s="42"/>
      <c r="L168" s="46"/>
      <c r="M168" s="231"/>
      <c r="N168" s="232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466</v>
      </c>
      <c r="AU168" s="19" t="s">
        <v>81</v>
      </c>
    </row>
    <row r="169" spans="1:51" s="14" customFormat="1" ht="12">
      <c r="A169" s="14"/>
      <c r="B169" s="243"/>
      <c r="C169" s="244"/>
      <c r="D169" s="228" t="s">
        <v>155</v>
      </c>
      <c r="E169" s="245" t="s">
        <v>19</v>
      </c>
      <c r="F169" s="246" t="s">
        <v>79</v>
      </c>
      <c r="G169" s="244"/>
      <c r="H169" s="247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155</v>
      </c>
      <c r="AU169" s="253" t="s">
        <v>81</v>
      </c>
      <c r="AV169" s="14" t="s">
        <v>81</v>
      </c>
      <c r="AW169" s="14" t="s">
        <v>34</v>
      </c>
      <c r="AX169" s="14" t="s">
        <v>79</v>
      </c>
      <c r="AY169" s="253" t="s">
        <v>144</v>
      </c>
    </row>
    <row r="170" spans="1:65" s="2" customFormat="1" ht="14.4" customHeight="1">
      <c r="A170" s="40"/>
      <c r="B170" s="41"/>
      <c r="C170" s="215" t="s">
        <v>329</v>
      </c>
      <c r="D170" s="215" t="s">
        <v>146</v>
      </c>
      <c r="E170" s="216" t="s">
        <v>2091</v>
      </c>
      <c r="F170" s="217" t="s">
        <v>2092</v>
      </c>
      <c r="G170" s="218" t="s">
        <v>1055</v>
      </c>
      <c r="H170" s="219">
        <v>1</v>
      </c>
      <c r="I170" s="220"/>
      <c r="J170" s="221">
        <f>ROUND(I170*H170,2)</f>
        <v>0</v>
      </c>
      <c r="K170" s="217" t="s">
        <v>19</v>
      </c>
      <c r="L170" s="46"/>
      <c r="M170" s="222" t="s">
        <v>19</v>
      </c>
      <c r="N170" s="223" t="s">
        <v>43</v>
      </c>
      <c r="O170" s="86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6" t="s">
        <v>514</v>
      </c>
      <c r="AT170" s="226" t="s">
        <v>146</v>
      </c>
      <c r="AU170" s="226" t="s">
        <v>81</v>
      </c>
      <c r="AY170" s="19" t="s">
        <v>144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9" t="s">
        <v>79</v>
      </c>
      <c r="BK170" s="227">
        <f>ROUND(I170*H170,2)</f>
        <v>0</v>
      </c>
      <c r="BL170" s="19" t="s">
        <v>514</v>
      </c>
      <c r="BM170" s="226" t="s">
        <v>2093</v>
      </c>
    </row>
    <row r="171" spans="1:47" s="2" customFormat="1" ht="12">
      <c r="A171" s="40"/>
      <c r="B171" s="41"/>
      <c r="C171" s="42"/>
      <c r="D171" s="228" t="s">
        <v>153</v>
      </c>
      <c r="E171" s="42"/>
      <c r="F171" s="229" t="s">
        <v>2092</v>
      </c>
      <c r="G171" s="42"/>
      <c r="H171" s="42"/>
      <c r="I171" s="230"/>
      <c r="J171" s="42"/>
      <c r="K171" s="42"/>
      <c r="L171" s="46"/>
      <c r="M171" s="231"/>
      <c r="N171" s="23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153</v>
      </c>
      <c r="AU171" s="19" t="s">
        <v>81</v>
      </c>
    </row>
    <row r="172" spans="1:51" s="14" customFormat="1" ht="12">
      <c r="A172" s="14"/>
      <c r="B172" s="243"/>
      <c r="C172" s="244"/>
      <c r="D172" s="228" t="s">
        <v>155</v>
      </c>
      <c r="E172" s="245" t="s">
        <v>19</v>
      </c>
      <c r="F172" s="246" t="s">
        <v>79</v>
      </c>
      <c r="G172" s="244"/>
      <c r="H172" s="247">
        <v>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155</v>
      </c>
      <c r="AU172" s="253" t="s">
        <v>81</v>
      </c>
      <c r="AV172" s="14" t="s">
        <v>81</v>
      </c>
      <c r="AW172" s="14" t="s">
        <v>34</v>
      </c>
      <c r="AX172" s="14" t="s">
        <v>79</v>
      </c>
      <c r="AY172" s="253" t="s">
        <v>144</v>
      </c>
    </row>
    <row r="173" spans="1:65" s="2" customFormat="1" ht="14.4" customHeight="1">
      <c r="A173" s="40"/>
      <c r="B173" s="41"/>
      <c r="C173" s="215" t="s">
        <v>335</v>
      </c>
      <c r="D173" s="215" t="s">
        <v>146</v>
      </c>
      <c r="E173" s="216" t="s">
        <v>2094</v>
      </c>
      <c r="F173" s="217" t="s">
        <v>2095</v>
      </c>
      <c r="G173" s="218" t="s">
        <v>1055</v>
      </c>
      <c r="H173" s="219">
        <v>1</v>
      </c>
      <c r="I173" s="220"/>
      <c r="J173" s="221">
        <f>ROUND(I173*H173,2)</f>
        <v>0</v>
      </c>
      <c r="K173" s="217" t="s">
        <v>19</v>
      </c>
      <c r="L173" s="46"/>
      <c r="M173" s="222" t="s">
        <v>19</v>
      </c>
      <c r="N173" s="223" t="s">
        <v>43</v>
      </c>
      <c r="O173" s="86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6" t="s">
        <v>514</v>
      </c>
      <c r="AT173" s="226" t="s">
        <v>146</v>
      </c>
      <c r="AU173" s="226" t="s">
        <v>81</v>
      </c>
      <c r="AY173" s="19" t="s">
        <v>144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9" t="s">
        <v>79</v>
      </c>
      <c r="BK173" s="227">
        <f>ROUND(I173*H173,2)</f>
        <v>0</v>
      </c>
      <c r="BL173" s="19" t="s">
        <v>514</v>
      </c>
      <c r="BM173" s="226" t="s">
        <v>2096</v>
      </c>
    </row>
    <row r="174" spans="1:47" s="2" customFormat="1" ht="12">
      <c r="A174" s="40"/>
      <c r="B174" s="41"/>
      <c r="C174" s="42"/>
      <c r="D174" s="228" t="s">
        <v>153</v>
      </c>
      <c r="E174" s="42"/>
      <c r="F174" s="229" t="s">
        <v>2095</v>
      </c>
      <c r="G174" s="42"/>
      <c r="H174" s="42"/>
      <c r="I174" s="230"/>
      <c r="J174" s="42"/>
      <c r="K174" s="42"/>
      <c r="L174" s="46"/>
      <c r="M174" s="231"/>
      <c r="N174" s="232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153</v>
      </c>
      <c r="AU174" s="19" t="s">
        <v>81</v>
      </c>
    </row>
    <row r="175" spans="1:51" s="14" customFormat="1" ht="12">
      <c r="A175" s="14"/>
      <c r="B175" s="243"/>
      <c r="C175" s="244"/>
      <c r="D175" s="228" t="s">
        <v>155</v>
      </c>
      <c r="E175" s="245" t="s">
        <v>19</v>
      </c>
      <c r="F175" s="246" t="s">
        <v>79</v>
      </c>
      <c r="G175" s="244"/>
      <c r="H175" s="247">
        <v>1</v>
      </c>
      <c r="I175" s="248"/>
      <c r="J175" s="244"/>
      <c r="K175" s="244"/>
      <c r="L175" s="249"/>
      <c r="M175" s="295"/>
      <c r="N175" s="296"/>
      <c r="O175" s="296"/>
      <c r="P175" s="296"/>
      <c r="Q175" s="296"/>
      <c r="R175" s="296"/>
      <c r="S175" s="296"/>
      <c r="T175" s="29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155</v>
      </c>
      <c r="AU175" s="253" t="s">
        <v>81</v>
      </c>
      <c r="AV175" s="14" t="s">
        <v>81</v>
      </c>
      <c r="AW175" s="14" t="s">
        <v>34</v>
      </c>
      <c r="AX175" s="14" t="s">
        <v>79</v>
      </c>
      <c r="AY175" s="253" t="s">
        <v>144</v>
      </c>
    </row>
    <row r="176" spans="1:31" s="2" customFormat="1" ht="6.95" customHeight="1">
      <c r="A176" s="40"/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46"/>
      <c r="M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</row>
  </sheetData>
  <sheetProtection password="CC35" sheet="1" objects="1" scenarios="1" formatColumns="0" formatRows="0" autoFilter="0"/>
  <autoFilter ref="C83:K17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Heger</dc:creator>
  <cp:keywords/>
  <dc:description/>
  <cp:lastModifiedBy>Michal Heger</cp:lastModifiedBy>
  <dcterms:created xsi:type="dcterms:W3CDTF">2021-02-11T08:22:07Z</dcterms:created>
  <dcterms:modified xsi:type="dcterms:W3CDTF">2021-02-11T08:22:50Z</dcterms:modified>
  <cp:category/>
  <cp:version/>
  <cp:contentType/>
  <cp:contentStatus/>
</cp:coreProperties>
</file>