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588" windowWidth="17916" windowHeight="9468"/>
  </bookViews>
  <sheets>
    <sheet name="Rekapitulace stavby" sheetId="1" r:id="rId1"/>
    <sheet name="SO-101 - HC2 v k.ú. Dřevě..." sheetId="2" r:id="rId2"/>
    <sheet name="Pokyny pro vyplnění" sheetId="3" r:id="rId3"/>
  </sheets>
  <definedNames>
    <definedName name="_xlnm._FilterDatabase" localSheetId="1" hidden="1">'SO-101 - HC2 v k.ú. Dřevě...'!$C$84:$K$169</definedName>
    <definedName name="_xlnm.Print_Titles" localSheetId="0">'Rekapitulace stavby'!$52:$52</definedName>
    <definedName name="_xlnm.Print_Titles" localSheetId="1">'SO-101 - HC2 v k.ú. Dřevě...'!$84:$84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1">'SO-101 - HC2 v k.ú. Dřevě...'!$C$4:$J$39,'SO-101 - HC2 v k.ú. Dřevě...'!$C$45:$J$66,'SO-101 - HC2 v k.ú. Dřevě...'!$C$72:$K$169</definedName>
  </definedNames>
  <calcPr calcId="125725"/>
</workbook>
</file>

<file path=xl/calcChain.xml><?xml version="1.0" encoding="utf-8"?>
<calcChain xmlns="http://schemas.openxmlformats.org/spreadsheetml/2006/main">
  <c r="J37" i="2"/>
  <c r="J36"/>
  <c r="AY55" i="1"/>
  <c r="J35" i="2"/>
  <c r="AX55" i="1"/>
  <c r="BI168" i="2"/>
  <c r="BH168"/>
  <c r="BG168"/>
  <c r="BF168"/>
  <c r="T168"/>
  <c r="T167"/>
  <c r="R168"/>
  <c r="R167"/>
  <c r="P168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1"/>
  <c r="F81"/>
  <c r="F79"/>
  <c r="E77"/>
  <c r="J54"/>
  <c r="F54"/>
  <c r="F52"/>
  <c r="E50"/>
  <c r="J24"/>
  <c r="E24"/>
  <c r="J55" s="1"/>
  <c r="J23"/>
  <c r="J18"/>
  <c r="E18"/>
  <c r="F82" s="1"/>
  <c r="J17"/>
  <c r="J12"/>
  <c r="J79"/>
  <c r="E7"/>
  <c r="E75" s="1"/>
  <c r="L50" i="1"/>
  <c r="AM50"/>
  <c r="AM49"/>
  <c r="L49"/>
  <c r="AM47"/>
  <c r="L47"/>
  <c r="L45"/>
  <c r="L44"/>
  <c r="BK168" i="2"/>
  <c r="J145"/>
  <c r="J122"/>
  <c r="BK88"/>
  <c r="BK94"/>
  <c r="J164"/>
  <c r="BK149"/>
  <c r="BK126"/>
  <c r="BK91"/>
  <c r="J161"/>
  <c r="J142"/>
  <c r="BK122"/>
  <c r="BK147"/>
  <c r="BK131"/>
  <c r="BK103"/>
  <c r="J119"/>
  <c r="J91"/>
  <c r="BK161"/>
  <c r="BK145"/>
  <c r="BK119"/>
  <c r="AS54" i="1"/>
  <c r="J157" i="2"/>
  <c r="J131"/>
  <c r="BK106"/>
  <c r="J149"/>
  <c r="BK139"/>
  <c r="J115"/>
  <c r="J99"/>
  <c r="BK99"/>
  <c r="J168"/>
  <c r="J147"/>
  <c r="J139"/>
  <c r="BK110"/>
  <c r="BK164"/>
  <c r="BK135"/>
  <c r="J103"/>
  <c r="BK153"/>
  <c r="J135"/>
  <c r="J110"/>
  <c r="J106"/>
  <c r="J88"/>
  <c r="BK157"/>
  <c r="BK142"/>
  <c r="BK115"/>
  <c r="J153"/>
  <c r="J126"/>
  <c r="J94"/>
  <c r="T152" l="1"/>
  <c r="BK87"/>
  <c r="R87"/>
  <c r="P98"/>
  <c r="BK138"/>
  <c r="J138" s="1"/>
  <c r="J63" s="1"/>
  <c r="T138"/>
  <c r="BK98"/>
  <c r="J98" s="1"/>
  <c r="J62" s="1"/>
  <c r="R98"/>
  <c r="R138"/>
  <c r="P87"/>
  <c r="T87"/>
  <c r="T98"/>
  <c r="P138"/>
  <c r="BK152"/>
  <c r="J152"/>
  <c r="J64"/>
  <c r="P152"/>
  <c r="R152"/>
  <c r="J52"/>
  <c r="F55"/>
  <c r="J82"/>
  <c r="BE88"/>
  <c r="BE119"/>
  <c r="BE139"/>
  <c r="E48"/>
  <c r="BE91"/>
  <c r="BE94"/>
  <c r="BE99"/>
  <c r="BE103"/>
  <c r="BE106"/>
  <c r="BE126"/>
  <c r="BE131"/>
  <c r="BE135"/>
  <c r="BE145"/>
  <c r="BE147"/>
  <c r="BE153"/>
  <c r="BE161"/>
  <c r="BE168"/>
  <c r="BE115"/>
  <c r="BE110"/>
  <c r="BE122"/>
  <c r="BE142"/>
  <c r="BE149"/>
  <c r="BE157"/>
  <c r="BE164"/>
  <c r="BK167"/>
  <c r="J167"/>
  <c r="J65"/>
  <c r="F35"/>
  <c r="BB55" i="1" s="1"/>
  <c r="BB54" s="1"/>
  <c r="AX54" s="1"/>
  <c r="F37" i="2"/>
  <c r="BD55" i="1" s="1"/>
  <c r="BD54" s="1"/>
  <c r="W33" s="1"/>
  <c r="F34" i="2"/>
  <c r="BA55" i="1" s="1"/>
  <c r="BA54" s="1"/>
  <c r="AW54" s="1"/>
  <c r="AK30" s="1"/>
  <c r="J34" i="2"/>
  <c r="AW55" i="1" s="1"/>
  <c r="F36" i="2"/>
  <c r="BC55" i="1" s="1"/>
  <c r="BC54" s="1"/>
  <c r="W32" s="1"/>
  <c r="T86" i="2" l="1"/>
  <c r="T85" s="1"/>
  <c r="P86"/>
  <c r="P85"/>
  <c r="AU55" i="1" s="1"/>
  <c r="AU54" s="1"/>
  <c r="R86" i="2"/>
  <c r="R85" s="1"/>
  <c r="BK86"/>
  <c r="J86" s="1"/>
  <c r="J60" s="1"/>
  <c r="J87"/>
  <c r="J61"/>
  <c r="W30" i="1"/>
  <c r="F33" i="2"/>
  <c r="AZ55" i="1"/>
  <c r="AZ54" s="1"/>
  <c r="W29" s="1"/>
  <c r="AY54"/>
  <c r="W31"/>
  <c r="J33" i="2"/>
  <c r="AV55" i="1" s="1"/>
  <c r="AT55" s="1"/>
  <c r="BK85" i="2" l="1"/>
  <c r="J85" s="1"/>
  <c r="J30" s="1"/>
  <c r="AG55" i="1" s="1"/>
  <c r="AG54" s="1"/>
  <c r="AK26" s="1"/>
  <c r="AV54"/>
  <c r="AK29"/>
  <c r="J59" i="2" l="1"/>
  <c r="AN55" i="1"/>
  <c r="J39" i="2"/>
  <c r="AK35" i="1"/>
  <c r="AT54"/>
  <c r="AN54" l="1"/>
</calcChain>
</file>

<file path=xl/sharedStrings.xml><?xml version="1.0" encoding="utf-8"?>
<sst xmlns="http://schemas.openxmlformats.org/spreadsheetml/2006/main" count="1465" uniqueCount="444">
  <si>
    <t>Export Komplet</t>
  </si>
  <si>
    <t>VZ</t>
  </si>
  <si>
    <t>2.0</t>
  </si>
  <si>
    <t>ZAMOK</t>
  </si>
  <si>
    <t>False</t>
  </si>
  <si>
    <t>{3e20c357-3af9-4167-996a-97d9093135bb}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</si>
  <si>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</si>
  <si>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</si>
  <si>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</si>
  <si>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</si>
  <si>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</si>
  <si>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</si>
  <si>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</si>
  <si>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</si>
  <si>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</si>
  <si>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</si>
  <si>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</si>
  <si>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rybníku Hlíza na ochrannou nádrž a rekonstr. č. cesty HC2 v k.ú. Dřevěnice - rekonstrukce části cesty HC2</t>
  </si>
  <si>
    <t>KSO:</t>
  </si>
  <si>
    <t/>
  </si>
  <si>
    <t>CC-CZ:</t>
  </si>
  <si>
    <t>Místo:</t>
  </si>
  <si>
    <t xml:space="preserve"> </t>
  </si>
  <si>
    <t>Datum:</t>
  </si>
  <si>
    <t>4. 11. 2020</t>
  </si>
  <si>
    <t>Zadavatel:</t>
  </si>
  <si>
    <t>IČ:</t>
  </si>
  <si>
    <t>ČR-SPÚ, Pobočka Jičín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</si>
  <si>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</si>
  <si>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</si>
  <si>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</si>
  <si>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</si>
  <si>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</si>
  <si>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</si>
  <si>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</si>
  <si>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</si>
  <si>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</si>
  <si>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</si>
  <si>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</si>
  <si>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</si>
  <si>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</si>
  <si>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</si>
  <si>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</si>
  <si>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</si>
  <si>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</si>
  <si>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</si>
  <si>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</si>
  <si>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</si>
  <si>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</si>
  <si>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</si>
  <si>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</si>
  <si>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</si>
  <si>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</si>
  <si>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</si>
  <si>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</si>
  <si>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</si>
  <si>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</si>
  <si>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</si>
  <si>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</si>
  <si>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</si>
  <si>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</si>
  <si>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</si>
  <si>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</si>
  <si>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</si>
  <si>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</si>
  <si>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</si>
  <si>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</si>
  <si>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</si>
  <si>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</si>
  <si>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</si>
  <si>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</si>
  <si>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</si>
  <si>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</si>
  <si>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</si>
  <si>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</si>
  <si>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</si>
  <si>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</si>
  <si>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HC2 v k.ú. Dřevěnice</t>
  </si>
  <si>
    <t>STA</t>
  </si>
  <si>
    <t>1</t>
  </si>
  <si>
    <t>{c4db7b37-ac30-4991-a91d-83e56db93861}</t>
  </si>
  <si>
    <t>822 2</t>
  </si>
  <si>
    <t>2</t>
  </si>
  <si>
    <t>KRYCÍ LIST SOUPISU PRACÍ</t>
  </si>
  <si>
    <t>Objekt:</t>
  </si>
  <si>
    <t>SO-101 - HC2 v k.ú. Dřevěnice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</si>
  <si>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</si>
  <si>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</si>
  <si>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</si>
  <si>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</si>
  <si>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</si>
  <si>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</si>
  <si>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</si>
  <si>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</si>
  <si>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</si>
  <si>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</si>
  <si>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</si>
  <si>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</si>
  <si>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</si>
  <si>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</si>
  <si>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</si>
  <si>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</si>
  <si>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</si>
  <si>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</si>
  <si>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</si>
  <si>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</si>
  <si>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</si>
  <si>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</si>
  <si>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</si>
  <si>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</si>
  <si>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</si>
  <si>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</si>
  <si>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</si>
  <si>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</si>
  <si>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</si>
  <si>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podkladu z kameniva drceného tl 400 mm strojně pl do 50 m2</t>
  </si>
  <si>
    <t>m2</t>
  </si>
  <si>
    <t>CS ÚRS 2020 02</t>
  </si>
  <si>
    <t>4</t>
  </si>
  <si>
    <t>-1954501859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</si>
  <si>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</si>
  <si>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</si>
  <si>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VV</t>
  </si>
  <si>
    <t>"KÚ - viz. C.1.2.1." 48,0</t>
  </si>
  <si>
    <t>113107342</t>
  </si>
  <si>
    <t>Odstranění podkladu živičného tl 100 mm strojně pl do 50 m2</t>
  </si>
  <si>
    <t>855531880</t>
  </si>
  <si>
    <t>Odstranění podkladů nebo krytů strojně plochy jednotlivě do 50 m2 s přemístěním hmot na skládku na vzdálenost do 3 m nebo s naložením na dopravní prostředek živičných, o tl. vrstvy přes 50 do 100 mm</t>
  </si>
  <si>
    <t>3</t>
  </si>
  <si>
    <t>181951112</t>
  </si>
  <si>
    <t>Úprava pláně v hornině třídy těžitelnosti I, skupiny 1 až 3 se zhutněním strojně</t>
  </si>
  <si>
    <t>929020994</t>
  </si>
  <si>
    <t>Úprava pláně vyrovnáním výškových rozdílů strojně v hornině třídy těžitelnosti I, skupiny 1 až 3 se zhutněním</t>
  </si>
  <si>
    <t>"viz. vzorový řez C.1.2.1." 164,3*4,2</t>
  </si>
  <si>
    <t>"přípočty - viz. C.1.2.1." 81+26+21,5</t>
  </si>
  <si>
    <t>5</t>
  </si>
  <si>
    <t>Komunikace pozemní</t>
  </si>
  <si>
    <t>561041111</t>
  </si>
  <si>
    <t>Zřízení podkladu ze zeminy upravené vápnem, cementem, směsnými pojivy tl 300 mm plochy do 1000 m2</t>
  </si>
  <si>
    <t>-835267415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</si>
  <si>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</si>
  <si>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"viz. vzorový řez C.1.2.1." 164,3*4,6</t>
  </si>
  <si>
    <t>M</t>
  </si>
  <si>
    <t>58591002</t>
  </si>
  <si>
    <t>pojivo hydraulické pro stabilizaci zeminy 50% vápna</t>
  </si>
  <si>
    <t>t</t>
  </si>
  <si>
    <t>8</t>
  </si>
  <si>
    <t>1631942261</t>
  </si>
  <si>
    <t>884,28*15,9*0,001</t>
  </si>
  <si>
    <t>6</t>
  </si>
  <si>
    <t>564752111</t>
  </si>
  <si>
    <t>Podklad z vibrovaného štěrku VŠ tl 150 mm</t>
  </si>
  <si>
    <t>1600932414</t>
  </si>
  <si>
    <t>Podklad nebo kryt z vibrovaného štěrku VŠ s rozprostřením, vlhčením a zhutněním, po zhutnění tl. 150 mm</t>
  </si>
  <si>
    <t>"viz. Výkaz výměr C.1.2.4." 164,3*3,75</t>
  </si>
  <si>
    <t>7</t>
  </si>
  <si>
    <t>564861111</t>
  </si>
  <si>
    <t>Podklad ze štěrkodrtě ŠD tl 200 mm</t>
  </si>
  <si>
    <t>911735624</t>
  </si>
  <si>
    <t>Podklad ze štěrkodrti ŠD s rozprostřením a zhutněním, po zhutnění tl. 200 mm</t>
  </si>
  <si>
    <t>P</t>
  </si>
  <si>
    <t>Poznámka k položce:_x000D_
ŠDb fr. 0-63 mm</t>
  </si>
  <si>
    <t>"viz. Výkaz výměr C.1.2.4." 164,3*4,09</t>
  </si>
  <si>
    <t>565135121</t>
  </si>
  <si>
    <t>Asfaltový beton vrstva podkladní ACP 16+ (obalované kamenivo OKS) tl 50 mm š přes 3 m</t>
  </si>
  <si>
    <t>2014919728</t>
  </si>
  <si>
    <t>Asfaltový beton vrstva podkladní ACP 16+ (obalované kamenivo střednězrnné - OKS) s rozprostřením a zhutněním v pruhu šířky přes 3 m, po zhutnění tl. 50 mm</t>
  </si>
  <si>
    <t>"viz. Výkaz výměr C.1.2.4." 164,3*3,2</t>
  </si>
  <si>
    <t>9</t>
  </si>
  <si>
    <t>569931131</t>
  </si>
  <si>
    <t>Zpevnění krajnic asfaltovým recyklátem tl 90 mm</t>
  </si>
  <si>
    <t>-1744957849</t>
  </si>
  <si>
    <t>Zpevnění krajnic nebo komunikací pro pěší s rozprostřením a zhutněním, po zhutnění asfaltovým recyklátem tl. 90 mm</t>
  </si>
  <si>
    <t>"viz. Výkaz výměr C.1.2.4." 98,0</t>
  </si>
  <si>
    <t>10</t>
  </si>
  <si>
    <t>573111114</t>
  </si>
  <si>
    <t>Postřik živičný infiltrační s posypem z asfaltu množství 2 kg/m2</t>
  </si>
  <si>
    <t>-303834924</t>
  </si>
  <si>
    <t>Postřik infiltrační PI z asfaltu silničního s posypem kamenivem, v množství 2,00 kg/m2</t>
  </si>
  <si>
    <t>"viz. Výkaz výměr C.1.2.4." 164,3*3,64</t>
  </si>
  <si>
    <t>11</t>
  </si>
  <si>
    <t>573231107</t>
  </si>
  <si>
    <t>Postřik živičný spojovací ze silniční emulze v množství 0,40 kg/m2</t>
  </si>
  <si>
    <t>-1165637679</t>
  </si>
  <si>
    <t>Postřik spojovací PS bez posypu kamenivem ze silniční emulze, v množství 0,40 kg/m2</t>
  </si>
  <si>
    <t>Poznámka k položce:_x000D_
Množství je zvýšeno o podíl vody v emulzi - viz. ČSN 73 6129, kapitola G.4.1.1., množství zbytkového asfaltu 0,2 kg/m2._x000D_
- kationaktivní asfaltová emulze</t>
  </si>
  <si>
    <t>"viz. Výkaz výměr C.1.2.4." 164,3*3,12</t>
  </si>
  <si>
    <t>12</t>
  </si>
  <si>
    <t>577134221</t>
  </si>
  <si>
    <t>Asfaltový beton vrstva obrusná ACO 11 (ABS) tř. II tl 40 mm š přes 3 m z nemodifikovaného asfaltu</t>
  </si>
  <si>
    <t>1822745596</t>
  </si>
  <si>
    <t>Asfaltový beton vrstva obrusná ACO 11 (ABS) s rozprostřením a se zhutněním z nemodifikovaného asfaltu v pruhu šířky přes 3 m tř. II, po zhutnění tl. 40 mm</t>
  </si>
  <si>
    <t>"viz. Výkaz výměr C.1.2.4." 164,3*3,06</t>
  </si>
  <si>
    <t>13</t>
  </si>
  <si>
    <t>599142111</t>
  </si>
  <si>
    <t>Úprava zálivky dilatačních nebo pracovních spár v cementobetonovém krytu hl do 40 mm š do 40 mm</t>
  </si>
  <si>
    <t>m</t>
  </si>
  <si>
    <t>2031039422</t>
  </si>
  <si>
    <t>Úprava zálivky dilatačních nebo pracovních spár v cementobetonovém krytu, hloubky do 40 mm, šířky přes 20 do 40 mm</t>
  </si>
  <si>
    <t>"KÚ" 3,0</t>
  </si>
  <si>
    <t>Ostatní konstrukce a práce, bourání</t>
  </si>
  <si>
    <t>14</t>
  </si>
  <si>
    <t>914111111</t>
  </si>
  <si>
    <t>Montáž svislé dopravní značky do velikosti 1 m2 objímkami na sloupek nebo konzolu</t>
  </si>
  <si>
    <t>kus</t>
  </si>
  <si>
    <t>-1917771224</t>
  </si>
  <si>
    <t>Montáž svislé dopravní značky základní velikosti do 1 m2 objímkami na sloupky nebo konzoly</t>
  </si>
  <si>
    <t>"ZÚ + KÚ - viz. C.1.2.1." 2,0</t>
  </si>
  <si>
    <t>40445620</t>
  </si>
  <si>
    <t>zákazové, příkazové dopravní značky B1-B34, C1-15 700mm</t>
  </si>
  <si>
    <t>-135373059</t>
  </si>
  <si>
    <t>Poznámka k položce:_x000D_
B20a</t>
  </si>
  <si>
    <t>16</t>
  </si>
  <si>
    <t>914511111</t>
  </si>
  <si>
    <t>Montáž sloupku dopravních značek délky do 3,5 m s betonovým základem</t>
  </si>
  <si>
    <t>1540776527</t>
  </si>
  <si>
    <t>Montáž sloupku dopravních značek délky do 3,5 m do betonového základu</t>
  </si>
  <si>
    <t>17</t>
  </si>
  <si>
    <t>40445225</t>
  </si>
  <si>
    <t>sloupek pro dopravní značku Zn D 60mm v 3,5m</t>
  </si>
  <si>
    <t>132820418</t>
  </si>
  <si>
    <t>18</t>
  </si>
  <si>
    <t>919735111</t>
  </si>
  <si>
    <t>Řezání stávajícího živičného krytu hl do 50 mm</t>
  </si>
  <si>
    <t>667309634</t>
  </si>
  <si>
    <t>Řezání stávajícího živičného krytu nebo podkladu hloubky do 50 mm</t>
  </si>
  <si>
    <t>997</t>
  </si>
  <si>
    <t>Přesun sutě</t>
  </si>
  <si>
    <t>19</t>
  </si>
  <si>
    <t>997221551</t>
  </si>
  <si>
    <t>Vodorovná doprava suti ze sypkých materiálů do 1 km</t>
  </si>
  <si>
    <t>348215412</t>
  </si>
  <si>
    <t>Vodorovná doprava suti bez naložení, ale se složením a s hrubým urovnáním ze sypkých materiálů, na vzdálenost do 1 km</t>
  </si>
  <si>
    <t>"stávající asfaltový kryt" 10,560</t>
  </si>
  <si>
    <t>"podkladní kamenivo z KÚ" 27,840</t>
  </si>
  <si>
    <t>20</t>
  </si>
  <si>
    <t>997221559</t>
  </si>
  <si>
    <t>Příplatek ZKD 1 km u vodorovné dopravy suti ze sypkých materiálů</t>
  </si>
  <si>
    <t>294469445</t>
  </si>
  <si>
    <t>Vodorovná doprava suti bez naložení, ale se složením a s hrubým urovnáním Příplatek k ceně za každý další i započatý 1 km přes 1 km</t>
  </si>
  <si>
    <t>"stávající asfaltový kryt" 24*10,560</t>
  </si>
  <si>
    <t>"podkladní kamenivo z KÚ" 24*27,840</t>
  </si>
  <si>
    <t>997221645</t>
  </si>
  <si>
    <t>Poplatek za uložení na skládce (skládkovné) odpadu asfaltového bez dehtu kód odpadu 17 03 02</t>
  </si>
  <si>
    <t>1730294124</t>
  </si>
  <si>
    <t>Poplatek za uložení stavebního odpadu na skládce (skládkovné) asfaltového bez obsahu dehtu zatříděného do Katalogu odpadů pod kódem 17 03 02</t>
  </si>
  <si>
    <t>22</t>
  </si>
  <si>
    <t>997221655</t>
  </si>
  <si>
    <t>Poplatek za uložení na skládce (skládkovné) zeminy a kamení kód odpadu 17 05 04</t>
  </si>
  <si>
    <t>1234391018</t>
  </si>
  <si>
    <t>Poplatek za uložení stavebního odpadu na skládce (skládkovné) zeminy a kamení zatříděného do Katalogu odpadů pod kódem 17 05 04</t>
  </si>
  <si>
    <t>998</t>
  </si>
  <si>
    <t>Přesun hmot</t>
  </si>
  <si>
    <t>23</t>
  </si>
  <si>
    <t>998225111</t>
  </si>
  <si>
    <t>Přesun hmot pro pozemní komunikace s krytem z kamene, monolitickým betonovým nebo živičným</t>
  </si>
  <si>
    <t>137954961</t>
  </si>
  <si>
    <t>Přesun hmot pro komunikace s krytem z kameniva, monolitickým betonovým nebo živičným dopravní vzdálenost do 200 m jakékoliv délky objektu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</si>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</sst>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1"/>
      <c r="AQ5" s="21"/>
      <c r="AR5" s="19"/>
      <c r="BE5" s="293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8" t="s">
        <v>17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1"/>
      <c r="AQ6" s="21"/>
      <c r="AR6" s="19"/>
      <c r="BE6" s="29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94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94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4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294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294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4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94"/>
      <c r="BS13" s="16" t="s">
        <v>6</v>
      </c>
    </row>
    <row r="14" spans="1:74" ht="13.2">
      <c r="B14" s="20"/>
      <c r="C14" s="21"/>
      <c r="D14" s="21"/>
      <c r="E14" s="299" t="s">
        <v>30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94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4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294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294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4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94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294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4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4"/>
    </row>
    <row r="23" spans="1:71" s="1" customFormat="1" ht="48" customHeight="1">
      <c r="B23" s="20"/>
      <c r="C23" s="21"/>
      <c r="D23" s="21"/>
      <c r="E23" s="301" t="s">
        <v>36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21"/>
      <c r="AP23" s="21"/>
      <c r="AQ23" s="21"/>
      <c r="AR23" s="19"/>
      <c r="BE23" s="294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4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4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2">
        <f>ROUND(AG54,2)</f>
        <v>0</v>
      </c>
      <c r="AL26" s="303"/>
      <c r="AM26" s="303"/>
      <c r="AN26" s="303"/>
      <c r="AO26" s="303"/>
      <c r="AP26" s="35"/>
      <c r="AQ26" s="35"/>
      <c r="AR26" s="38"/>
      <c r="BE26" s="294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4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4" t="s">
        <v>38</v>
      </c>
      <c r="M28" s="304"/>
      <c r="N28" s="304"/>
      <c r="O28" s="304"/>
      <c r="P28" s="304"/>
      <c r="Q28" s="35"/>
      <c r="R28" s="35"/>
      <c r="S28" s="35"/>
      <c r="T28" s="35"/>
      <c r="U28" s="35"/>
      <c r="V28" s="35"/>
      <c r="W28" s="304" t="s">
        <v>39</v>
      </c>
      <c r="X28" s="304"/>
      <c r="Y28" s="304"/>
      <c r="Z28" s="304"/>
      <c r="AA28" s="304"/>
      <c r="AB28" s="304"/>
      <c r="AC28" s="304"/>
      <c r="AD28" s="304"/>
      <c r="AE28" s="304"/>
      <c r="AF28" s="35"/>
      <c r="AG28" s="35"/>
      <c r="AH28" s="35"/>
      <c r="AI28" s="35"/>
      <c r="AJ28" s="35"/>
      <c r="AK28" s="304" t="s">
        <v>40</v>
      </c>
      <c r="AL28" s="304"/>
      <c r="AM28" s="304"/>
      <c r="AN28" s="304"/>
      <c r="AO28" s="304"/>
      <c r="AP28" s="35"/>
      <c r="AQ28" s="35"/>
      <c r="AR28" s="38"/>
      <c r="BE28" s="294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07">
        <v>0.21</v>
      </c>
      <c r="M29" s="306"/>
      <c r="N29" s="306"/>
      <c r="O29" s="306"/>
      <c r="P29" s="306"/>
      <c r="Q29" s="40"/>
      <c r="R29" s="40"/>
      <c r="S29" s="40"/>
      <c r="T29" s="40"/>
      <c r="U29" s="40"/>
      <c r="V29" s="40"/>
      <c r="W29" s="305">
        <f>ROUND(AZ54, 2)</f>
        <v>0</v>
      </c>
      <c r="X29" s="306"/>
      <c r="Y29" s="306"/>
      <c r="Z29" s="306"/>
      <c r="AA29" s="306"/>
      <c r="AB29" s="306"/>
      <c r="AC29" s="306"/>
      <c r="AD29" s="306"/>
      <c r="AE29" s="306"/>
      <c r="AF29" s="40"/>
      <c r="AG29" s="40"/>
      <c r="AH29" s="40"/>
      <c r="AI29" s="40"/>
      <c r="AJ29" s="40"/>
      <c r="AK29" s="305">
        <f>ROUND(AV54, 2)</f>
        <v>0</v>
      </c>
      <c r="AL29" s="306"/>
      <c r="AM29" s="306"/>
      <c r="AN29" s="306"/>
      <c r="AO29" s="306"/>
      <c r="AP29" s="40"/>
      <c r="AQ29" s="40"/>
      <c r="AR29" s="41"/>
      <c r="BE29" s="295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07">
        <v>0.15</v>
      </c>
      <c r="M30" s="306"/>
      <c r="N30" s="306"/>
      <c r="O30" s="306"/>
      <c r="P30" s="306"/>
      <c r="Q30" s="40"/>
      <c r="R30" s="40"/>
      <c r="S30" s="40"/>
      <c r="T30" s="40"/>
      <c r="U30" s="40"/>
      <c r="V30" s="40"/>
      <c r="W30" s="305">
        <f>ROUND(BA54, 2)</f>
        <v>0</v>
      </c>
      <c r="X30" s="306"/>
      <c r="Y30" s="306"/>
      <c r="Z30" s="306"/>
      <c r="AA30" s="306"/>
      <c r="AB30" s="306"/>
      <c r="AC30" s="306"/>
      <c r="AD30" s="306"/>
      <c r="AE30" s="306"/>
      <c r="AF30" s="40"/>
      <c r="AG30" s="40"/>
      <c r="AH30" s="40"/>
      <c r="AI30" s="40"/>
      <c r="AJ30" s="40"/>
      <c r="AK30" s="305">
        <f>ROUND(AW54, 2)</f>
        <v>0</v>
      </c>
      <c r="AL30" s="306"/>
      <c r="AM30" s="306"/>
      <c r="AN30" s="306"/>
      <c r="AO30" s="306"/>
      <c r="AP30" s="40"/>
      <c r="AQ30" s="40"/>
      <c r="AR30" s="41"/>
      <c r="BE30" s="295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07">
        <v>0.21</v>
      </c>
      <c r="M31" s="306"/>
      <c r="N31" s="306"/>
      <c r="O31" s="306"/>
      <c r="P31" s="306"/>
      <c r="Q31" s="40"/>
      <c r="R31" s="40"/>
      <c r="S31" s="40"/>
      <c r="T31" s="40"/>
      <c r="U31" s="40"/>
      <c r="V31" s="40"/>
      <c r="W31" s="305">
        <f>ROUND(BB54, 2)</f>
        <v>0</v>
      </c>
      <c r="X31" s="306"/>
      <c r="Y31" s="306"/>
      <c r="Z31" s="306"/>
      <c r="AA31" s="306"/>
      <c r="AB31" s="306"/>
      <c r="AC31" s="306"/>
      <c r="AD31" s="306"/>
      <c r="AE31" s="306"/>
      <c r="AF31" s="40"/>
      <c r="AG31" s="40"/>
      <c r="AH31" s="40"/>
      <c r="AI31" s="40"/>
      <c r="AJ31" s="40"/>
      <c r="AK31" s="305">
        <v>0</v>
      </c>
      <c r="AL31" s="306"/>
      <c r="AM31" s="306"/>
      <c r="AN31" s="306"/>
      <c r="AO31" s="306"/>
      <c r="AP31" s="40"/>
      <c r="AQ31" s="40"/>
      <c r="AR31" s="41"/>
      <c r="BE31" s="295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07">
        <v>0.15</v>
      </c>
      <c r="M32" s="306"/>
      <c r="N32" s="306"/>
      <c r="O32" s="306"/>
      <c r="P32" s="306"/>
      <c r="Q32" s="40"/>
      <c r="R32" s="40"/>
      <c r="S32" s="40"/>
      <c r="T32" s="40"/>
      <c r="U32" s="40"/>
      <c r="V32" s="40"/>
      <c r="W32" s="305">
        <f>ROUND(BC54, 2)</f>
        <v>0</v>
      </c>
      <c r="X32" s="306"/>
      <c r="Y32" s="306"/>
      <c r="Z32" s="306"/>
      <c r="AA32" s="306"/>
      <c r="AB32" s="306"/>
      <c r="AC32" s="306"/>
      <c r="AD32" s="306"/>
      <c r="AE32" s="306"/>
      <c r="AF32" s="40"/>
      <c r="AG32" s="40"/>
      <c r="AH32" s="40"/>
      <c r="AI32" s="40"/>
      <c r="AJ32" s="40"/>
      <c r="AK32" s="305">
        <v>0</v>
      </c>
      <c r="AL32" s="306"/>
      <c r="AM32" s="306"/>
      <c r="AN32" s="306"/>
      <c r="AO32" s="306"/>
      <c r="AP32" s="40"/>
      <c r="AQ32" s="40"/>
      <c r="AR32" s="41"/>
      <c r="BE32" s="295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07">
        <v>0</v>
      </c>
      <c r="M33" s="306"/>
      <c r="N33" s="306"/>
      <c r="O33" s="306"/>
      <c r="P33" s="306"/>
      <c r="Q33" s="40"/>
      <c r="R33" s="40"/>
      <c r="S33" s="40"/>
      <c r="T33" s="40"/>
      <c r="U33" s="40"/>
      <c r="V33" s="40"/>
      <c r="W33" s="305">
        <f>ROUND(BD54, 2)</f>
        <v>0</v>
      </c>
      <c r="X33" s="306"/>
      <c r="Y33" s="306"/>
      <c r="Z33" s="306"/>
      <c r="AA33" s="306"/>
      <c r="AB33" s="306"/>
      <c r="AC33" s="306"/>
      <c r="AD33" s="306"/>
      <c r="AE33" s="306"/>
      <c r="AF33" s="40"/>
      <c r="AG33" s="40"/>
      <c r="AH33" s="40"/>
      <c r="AI33" s="40"/>
      <c r="AJ33" s="40"/>
      <c r="AK33" s="305">
        <v>0</v>
      </c>
      <c r="AL33" s="306"/>
      <c r="AM33" s="306"/>
      <c r="AN33" s="306"/>
      <c r="AO33" s="306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08" t="s">
        <v>49</v>
      </c>
      <c r="Y35" s="309"/>
      <c r="Z35" s="309"/>
      <c r="AA35" s="309"/>
      <c r="AB35" s="309"/>
      <c r="AC35" s="44"/>
      <c r="AD35" s="44"/>
      <c r="AE35" s="44"/>
      <c r="AF35" s="44"/>
      <c r="AG35" s="44"/>
      <c r="AH35" s="44"/>
      <c r="AI35" s="44"/>
      <c r="AJ35" s="44"/>
      <c r="AK35" s="310">
        <f>SUM(AK26:AK33)</f>
        <v>0</v>
      </c>
      <c r="AL35" s="309"/>
      <c r="AM35" s="309"/>
      <c r="AN35" s="309"/>
      <c r="AO35" s="311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PAT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2" t="str">
        <f>K6</f>
        <v>Rekonstrukce rybníku Hlíza na ochrannou nádrž a rekonstr. č. cesty HC2 v k.ú. Dřevěnice - rekonstrukce části cesty HC2</v>
      </c>
      <c r="M45" s="313"/>
      <c r="N45" s="313"/>
      <c r="O45" s="313"/>
      <c r="P45" s="313"/>
      <c r="Q45" s="313"/>
      <c r="R45" s="313"/>
      <c r="S45" s="313"/>
      <c r="T45" s="313"/>
      <c r="U45" s="313"/>
      <c r="V45" s="313"/>
      <c r="W45" s="313"/>
      <c r="X45" s="313"/>
      <c r="Y45" s="313"/>
      <c r="Z45" s="313"/>
      <c r="AA45" s="313"/>
      <c r="AB45" s="313"/>
      <c r="AC45" s="313"/>
      <c r="AD45" s="313"/>
      <c r="AE45" s="313"/>
      <c r="AF45" s="313"/>
      <c r="AG45" s="313"/>
      <c r="AH45" s="313"/>
      <c r="AI45" s="313"/>
      <c r="AJ45" s="313"/>
      <c r="AK45" s="313"/>
      <c r="AL45" s="313"/>
      <c r="AM45" s="313"/>
      <c r="AN45" s="313"/>
      <c r="AO45" s="313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14" t="str">
        <f>IF(AN8= "","",AN8)</f>
        <v>4. 11. 2020</v>
      </c>
      <c r="AN47" s="314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Jičín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5" t="str">
        <f>IF(E17="","",E17)</f>
        <v>Agroprojekce Litomyšl, s.r.o.</v>
      </c>
      <c r="AN49" s="316"/>
      <c r="AO49" s="316"/>
      <c r="AP49" s="316"/>
      <c r="AQ49" s="35"/>
      <c r="AR49" s="38"/>
      <c r="AS49" s="317" t="s">
        <v>51</v>
      </c>
      <c r="AT49" s="318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5" t="str">
        <f>IF(E20="","",E20)</f>
        <v xml:space="preserve"> </v>
      </c>
      <c r="AN50" s="316"/>
      <c r="AO50" s="316"/>
      <c r="AP50" s="316"/>
      <c r="AQ50" s="35"/>
      <c r="AR50" s="38"/>
      <c r="AS50" s="319"/>
      <c r="AT50" s="320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1"/>
      <c r="AT51" s="322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3" t="s">
        <v>52</v>
      </c>
      <c r="D52" s="324"/>
      <c r="E52" s="324"/>
      <c r="F52" s="324"/>
      <c r="G52" s="324"/>
      <c r="H52" s="65"/>
      <c r="I52" s="325" t="s">
        <v>53</v>
      </c>
      <c r="J52" s="324"/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26" t="s">
        <v>54</v>
      </c>
      <c r="AH52" s="324"/>
      <c r="AI52" s="324"/>
      <c r="AJ52" s="324"/>
      <c r="AK52" s="324"/>
      <c r="AL52" s="324"/>
      <c r="AM52" s="324"/>
      <c r="AN52" s="325" t="s">
        <v>55</v>
      </c>
      <c r="AO52" s="324"/>
      <c r="AP52" s="324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0">
        <f>ROUND(AG55,2)</f>
        <v>0</v>
      </c>
      <c r="AH54" s="330"/>
      <c r="AI54" s="330"/>
      <c r="AJ54" s="330"/>
      <c r="AK54" s="330"/>
      <c r="AL54" s="330"/>
      <c r="AM54" s="330"/>
      <c r="AN54" s="331">
        <f>SUM(AG54,AT54)</f>
        <v>0</v>
      </c>
      <c r="AO54" s="331"/>
      <c r="AP54" s="331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A55" s="85" t="s">
        <v>75</v>
      </c>
      <c r="B55" s="86"/>
      <c r="C55" s="87"/>
      <c r="D55" s="329" t="s">
        <v>76</v>
      </c>
      <c r="E55" s="329"/>
      <c r="F55" s="329"/>
      <c r="G55" s="329"/>
      <c r="H55" s="329"/>
      <c r="I55" s="88"/>
      <c r="J55" s="329" t="s">
        <v>77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27">
        <f>'SO-101 - HC2 v k.ú. Dřevě...'!J30</f>
        <v>0</v>
      </c>
      <c r="AH55" s="328"/>
      <c r="AI55" s="328"/>
      <c r="AJ55" s="328"/>
      <c r="AK55" s="328"/>
      <c r="AL55" s="328"/>
      <c r="AM55" s="328"/>
      <c r="AN55" s="327">
        <f>SUM(AG55,AT55)</f>
        <v>0</v>
      </c>
      <c r="AO55" s="328"/>
      <c r="AP55" s="328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HC2 v k.ú. Dřevě...'!P85</f>
        <v>0</v>
      </c>
      <c r="AV55" s="92">
        <f>'SO-101 - HC2 v k.ú. Dřevě...'!J33</f>
        <v>0</v>
      </c>
      <c r="AW55" s="92">
        <f>'SO-101 - HC2 v k.ú. Dřevě...'!J34</f>
        <v>0</v>
      </c>
      <c r="AX55" s="92">
        <f>'SO-101 - HC2 v k.ú. Dřevě...'!J35</f>
        <v>0</v>
      </c>
      <c r="AY55" s="92">
        <f>'SO-101 - HC2 v k.ú. Dřevě...'!J36</f>
        <v>0</v>
      </c>
      <c r="AZ55" s="92">
        <f>'SO-101 - HC2 v k.ú. Dřevě...'!F33</f>
        <v>0</v>
      </c>
      <c r="BA55" s="92">
        <f>'SO-101 - HC2 v k.ú. Dřevě...'!F34</f>
        <v>0</v>
      </c>
      <c r="BB55" s="92">
        <f>'SO-101 - HC2 v k.ú. Dřevě...'!F35</f>
        <v>0</v>
      </c>
      <c r="BC55" s="92">
        <f>'SO-101 - HC2 v k.ú. Dřevě...'!F36</f>
        <v>0</v>
      </c>
      <c r="BD55" s="94">
        <f>'SO-101 - HC2 v k.ú. Dřevě...'!F37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+Ua6oeR/8Y4kcRxxhvVaRGJwDJvDWiPgu82mnDhXrLBRxsuoIbHD2hp7FFh6TidQQwY3dq+SOA7ARtA5jd9fRA==" saltValue="VdOgT1j9mHCDq1ocWwu306Ii3xkMrYypqbFgGyyoNnQ84Rzz86g9MRX9SfJHI7viTT7Z1V/KNAZ/8bR2k9uklA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HC2 v k.ú. Dřevě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0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16" t="s">
        <v>80</v>
      </c>
    </row>
    <row r="3" spans="1:46" s="1" customFormat="1" ht="6.9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19"/>
      <c r="AT3" s="16" t="s">
        <v>82</v>
      </c>
    </row>
    <row r="4" spans="1:46" s="1" customFormat="1" ht="24.9" customHeight="1">
      <c r="B4" s="19"/>
      <c r="D4" s="98" t="s">
        <v>83</v>
      </c>
      <c r="L4" s="19"/>
      <c r="M4" s="99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0" t="s">
        <v>16</v>
      </c>
      <c r="L6" s="19"/>
    </row>
    <row r="7" spans="1:46" s="1" customFormat="1" ht="24" customHeight="1">
      <c r="B7" s="19"/>
      <c r="E7" s="333" t="str">
        <f>'Rekapitulace stavby'!K6</f>
        <v>Rekonstrukce rybníku Hlíza na ochrannou nádrž a rekonstr. č. cesty HC2 v k.ú. Dřevěnice - rekonstrukce části cesty HC2</v>
      </c>
      <c r="F7" s="334"/>
      <c r="G7" s="334"/>
      <c r="H7" s="334"/>
      <c r="L7" s="19"/>
    </row>
    <row r="8" spans="1:46" s="2" customFormat="1" ht="12" customHeight="1">
      <c r="A8" s="33"/>
      <c r="B8" s="38"/>
      <c r="C8" s="33"/>
      <c r="D8" s="100" t="s">
        <v>84</v>
      </c>
      <c r="E8" s="33"/>
      <c r="F8" s="33"/>
      <c r="G8" s="33"/>
      <c r="H8" s="33"/>
      <c r="I8" s="33"/>
      <c r="J8" s="33"/>
      <c r="K8" s="33"/>
      <c r="L8" s="10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35" t="s">
        <v>85</v>
      </c>
      <c r="F9" s="336"/>
      <c r="G9" s="336"/>
      <c r="H9" s="336"/>
      <c r="I9" s="33"/>
      <c r="J9" s="33"/>
      <c r="K9" s="33"/>
      <c r="L9" s="10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0" t="s">
        <v>18</v>
      </c>
      <c r="E11" s="33"/>
      <c r="F11" s="102" t="s">
        <v>81</v>
      </c>
      <c r="G11" s="33"/>
      <c r="H11" s="33"/>
      <c r="I11" s="100" t="s">
        <v>20</v>
      </c>
      <c r="J11" s="102" t="s">
        <v>19</v>
      </c>
      <c r="K11" s="33"/>
      <c r="L11" s="10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0" t="s">
        <v>21</v>
      </c>
      <c r="E12" s="33"/>
      <c r="F12" s="102" t="s">
        <v>22</v>
      </c>
      <c r="G12" s="33"/>
      <c r="H12" s="33"/>
      <c r="I12" s="100" t="s">
        <v>23</v>
      </c>
      <c r="J12" s="103" t="str">
        <f>'Rekapitulace stavby'!AN8</f>
        <v>4. 11. 2020</v>
      </c>
      <c r="K12" s="33"/>
      <c r="L12" s="10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0" t="s">
        <v>25</v>
      </c>
      <c r="E14" s="33"/>
      <c r="F14" s="33"/>
      <c r="G14" s="33"/>
      <c r="H14" s="33"/>
      <c r="I14" s="100" t="s">
        <v>26</v>
      </c>
      <c r="J14" s="102" t="s">
        <v>19</v>
      </c>
      <c r="K14" s="33"/>
      <c r="L14" s="10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00" t="s">
        <v>28</v>
      </c>
      <c r="J15" s="102" t="s">
        <v>19</v>
      </c>
      <c r="K15" s="33"/>
      <c r="L15" s="10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0" t="s">
        <v>29</v>
      </c>
      <c r="E17" s="33"/>
      <c r="F17" s="33"/>
      <c r="G17" s="33"/>
      <c r="H17" s="33"/>
      <c r="I17" s="100" t="s">
        <v>26</v>
      </c>
      <c r="J17" s="29" t="str">
        <f>'Rekapitulace stavby'!AN13</f>
        <v>Vyplň údaj</v>
      </c>
      <c r="K17" s="33"/>
      <c r="L17" s="10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37" t="str">
        <f>'Rekapitulace stavby'!E14</f>
        <v>Vyplň údaj</v>
      </c>
      <c r="F18" s="338"/>
      <c r="G18" s="338"/>
      <c r="H18" s="338"/>
      <c r="I18" s="100" t="s">
        <v>28</v>
      </c>
      <c r="J18" s="29" t="str">
        <f>'Rekapitulace stavby'!AN14</f>
        <v>Vyplň údaj</v>
      </c>
      <c r="K18" s="33"/>
      <c r="L18" s="10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0" t="s">
        <v>31</v>
      </c>
      <c r="E20" s="33"/>
      <c r="F20" s="33"/>
      <c r="G20" s="33"/>
      <c r="H20" s="33"/>
      <c r="I20" s="100" t="s">
        <v>26</v>
      </c>
      <c r="J20" s="102" t="s">
        <v>19</v>
      </c>
      <c r="K20" s="33"/>
      <c r="L20" s="10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00" t="s">
        <v>28</v>
      </c>
      <c r="J21" s="102" t="s">
        <v>19</v>
      </c>
      <c r="K21" s="33"/>
      <c r="L21" s="10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0" t="s">
        <v>34</v>
      </c>
      <c r="E23" s="33"/>
      <c r="F23" s="33"/>
      <c r="G23" s="33"/>
      <c r="H23" s="33"/>
      <c r="I23" s="100" t="s">
        <v>26</v>
      </c>
      <c r="J23" s="102" t="str">
        <f>IF('Rekapitulace stavby'!AN19="","",'Rekapitulace stavby'!AN19)</f>
        <v/>
      </c>
      <c r="K23" s="33"/>
      <c r="L23" s="10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00" t="s">
        <v>28</v>
      </c>
      <c r="J24" s="102" t="str">
        <f>IF('Rekapitulace stavby'!AN20="","",'Rekapitulace stavby'!AN20)</f>
        <v/>
      </c>
      <c r="K24" s="33"/>
      <c r="L24" s="10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0" t="s">
        <v>35</v>
      </c>
      <c r="E26" s="33"/>
      <c r="F26" s="33"/>
      <c r="G26" s="33"/>
      <c r="H26" s="33"/>
      <c r="I26" s="33"/>
      <c r="J26" s="33"/>
      <c r="K26" s="33"/>
      <c r="L26" s="10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4"/>
      <c r="B27" s="105"/>
      <c r="C27" s="104"/>
      <c r="D27" s="104"/>
      <c r="E27" s="339" t="s">
        <v>19</v>
      </c>
      <c r="F27" s="339"/>
      <c r="G27" s="339"/>
      <c r="H27" s="339"/>
      <c r="I27" s="104"/>
      <c r="J27" s="104"/>
      <c r="K27" s="104"/>
      <c r="L27" s="106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07"/>
      <c r="E29" s="107"/>
      <c r="F29" s="107"/>
      <c r="G29" s="107"/>
      <c r="H29" s="107"/>
      <c r="I29" s="107"/>
      <c r="J29" s="107"/>
      <c r="K29" s="107"/>
      <c r="L29" s="10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08" t="s">
        <v>37</v>
      </c>
      <c r="E30" s="33"/>
      <c r="F30" s="33"/>
      <c r="G30" s="33"/>
      <c r="H30" s="33"/>
      <c r="I30" s="33"/>
      <c r="J30" s="109">
        <f>ROUND(J85, 2)</f>
        <v>0</v>
      </c>
      <c r="K30" s="33"/>
      <c r="L30" s="10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07"/>
      <c r="E31" s="107"/>
      <c r="F31" s="107"/>
      <c r="G31" s="107"/>
      <c r="H31" s="107"/>
      <c r="I31" s="107"/>
      <c r="J31" s="107"/>
      <c r="K31" s="107"/>
      <c r="L31" s="10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0" t="s">
        <v>39</v>
      </c>
      <c r="G32" s="33"/>
      <c r="H32" s="33"/>
      <c r="I32" s="110" t="s">
        <v>38</v>
      </c>
      <c r="J32" s="110" t="s">
        <v>40</v>
      </c>
      <c r="K32" s="33"/>
      <c r="L32" s="10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1" t="s">
        <v>41</v>
      </c>
      <c r="E33" s="100" t="s">
        <v>42</v>
      </c>
      <c r="F33" s="112">
        <f>ROUND((SUM(BE85:BE169)),  2)</f>
        <v>0</v>
      </c>
      <c r="G33" s="33"/>
      <c r="H33" s="33"/>
      <c r="I33" s="113">
        <v>0.21</v>
      </c>
      <c r="J33" s="112">
        <f>ROUND(((SUM(BE85:BE169))*I33),  2)</f>
        <v>0</v>
      </c>
      <c r="K33" s="33"/>
      <c r="L33" s="10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0" t="s">
        <v>43</v>
      </c>
      <c r="F34" s="112">
        <f>ROUND((SUM(BF85:BF169)),  2)</f>
        <v>0</v>
      </c>
      <c r="G34" s="33"/>
      <c r="H34" s="33"/>
      <c r="I34" s="113">
        <v>0.15</v>
      </c>
      <c r="J34" s="112">
        <f>ROUND(((SUM(BF85:BF169))*I34),  2)</f>
        <v>0</v>
      </c>
      <c r="K34" s="33"/>
      <c r="L34" s="10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0" t="s">
        <v>44</v>
      </c>
      <c r="F35" s="112">
        <f>ROUND((SUM(BG85:BG169)),  2)</f>
        <v>0</v>
      </c>
      <c r="G35" s="33"/>
      <c r="H35" s="33"/>
      <c r="I35" s="113">
        <v>0.21</v>
      </c>
      <c r="J35" s="112">
        <f>0</f>
        <v>0</v>
      </c>
      <c r="K35" s="33"/>
      <c r="L35" s="10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0" t="s">
        <v>45</v>
      </c>
      <c r="F36" s="112">
        <f>ROUND((SUM(BH85:BH169)),  2)</f>
        <v>0</v>
      </c>
      <c r="G36" s="33"/>
      <c r="H36" s="33"/>
      <c r="I36" s="113">
        <v>0.15</v>
      </c>
      <c r="J36" s="112">
        <f>0</f>
        <v>0</v>
      </c>
      <c r="K36" s="33"/>
      <c r="L36" s="10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0" t="s">
        <v>46</v>
      </c>
      <c r="F37" s="112">
        <f>ROUND((SUM(BI85:BI169)),  2)</f>
        <v>0</v>
      </c>
      <c r="G37" s="33"/>
      <c r="H37" s="33"/>
      <c r="I37" s="113">
        <v>0</v>
      </c>
      <c r="J37" s="112">
        <f>0</f>
        <v>0</v>
      </c>
      <c r="K37" s="33"/>
      <c r="L37" s="10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4"/>
      <c r="D39" s="115" t="s">
        <v>47</v>
      </c>
      <c r="E39" s="116"/>
      <c r="F39" s="116"/>
      <c r="G39" s="117" t="s">
        <v>48</v>
      </c>
      <c r="H39" s="118" t="s">
        <v>49</v>
      </c>
      <c r="I39" s="116"/>
      <c r="J39" s="119">
        <f>SUM(J30:J37)</f>
        <v>0</v>
      </c>
      <c r="K39" s="120"/>
      <c r="L39" s="10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1"/>
      <c r="C40" s="122"/>
      <c r="D40" s="122"/>
      <c r="E40" s="122"/>
      <c r="F40" s="122"/>
      <c r="G40" s="122"/>
      <c r="H40" s="122"/>
      <c r="I40" s="122"/>
      <c r="J40" s="122"/>
      <c r="K40" s="122"/>
      <c r="L40" s="10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3"/>
      <c r="C44" s="124"/>
      <c r="D44" s="124"/>
      <c r="E44" s="124"/>
      <c r="F44" s="124"/>
      <c r="G44" s="124"/>
      <c r="H44" s="124"/>
      <c r="I44" s="124"/>
      <c r="J44" s="124"/>
      <c r="K44" s="124"/>
      <c r="L44" s="10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86</v>
      </c>
      <c r="D45" s="35"/>
      <c r="E45" s="35"/>
      <c r="F45" s="35"/>
      <c r="G45" s="35"/>
      <c r="H45" s="35"/>
      <c r="I45" s="35"/>
      <c r="J45" s="35"/>
      <c r="K45" s="35"/>
      <c r="L45" s="101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1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1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4" customHeight="1">
      <c r="A48" s="33"/>
      <c r="B48" s="34"/>
      <c r="C48" s="35"/>
      <c r="D48" s="35"/>
      <c r="E48" s="340" t="str">
        <f>E7</f>
        <v>Rekonstrukce rybníku Hlíza na ochrannou nádrž a rekonstr. č. cesty HC2 v k.ú. Dřevěnice - rekonstrukce části cesty HC2</v>
      </c>
      <c r="F48" s="341"/>
      <c r="G48" s="341"/>
      <c r="H48" s="341"/>
      <c r="I48" s="35"/>
      <c r="J48" s="35"/>
      <c r="K48" s="35"/>
      <c r="L48" s="10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84</v>
      </c>
      <c r="D49" s="35"/>
      <c r="E49" s="35"/>
      <c r="F49" s="35"/>
      <c r="G49" s="35"/>
      <c r="H49" s="35"/>
      <c r="I49" s="35"/>
      <c r="J49" s="35"/>
      <c r="K49" s="35"/>
      <c r="L49" s="10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2" t="str">
        <f>E9</f>
        <v>SO-101 - HC2 v k.ú. Dřevěnice</v>
      </c>
      <c r="F50" s="342"/>
      <c r="G50" s="342"/>
      <c r="H50" s="342"/>
      <c r="I50" s="35"/>
      <c r="J50" s="35"/>
      <c r="K50" s="35"/>
      <c r="L50" s="10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4. 11. 2020</v>
      </c>
      <c r="K52" s="35"/>
      <c r="L52" s="10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1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Jičín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5" t="s">
        <v>87</v>
      </c>
      <c r="D57" s="126"/>
      <c r="E57" s="126"/>
      <c r="F57" s="126"/>
      <c r="G57" s="126"/>
      <c r="H57" s="126"/>
      <c r="I57" s="126"/>
      <c r="J57" s="127" t="s">
        <v>88</v>
      </c>
      <c r="K57" s="126"/>
      <c r="L57" s="10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28" t="s">
        <v>69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89</v>
      </c>
    </row>
    <row r="60" spans="1:47" s="9" customFormat="1" ht="24.9" customHeight="1">
      <c r="B60" s="129"/>
      <c r="C60" s="130"/>
      <c r="D60" s="131" t="s">
        <v>90</v>
      </c>
      <c r="E60" s="132"/>
      <c r="F60" s="132"/>
      <c r="G60" s="132"/>
      <c r="H60" s="132"/>
      <c r="I60" s="132"/>
      <c r="J60" s="133">
        <f>J86</f>
        <v>0</v>
      </c>
      <c r="K60" s="130"/>
      <c r="L60" s="134"/>
    </row>
    <row r="61" spans="1:47" s="10" customFormat="1" ht="19.95" customHeight="1">
      <c r="B61" s="135"/>
      <c r="C61" s="136"/>
      <c r="D61" s="137" t="s">
        <v>91</v>
      </c>
      <c r="E61" s="138"/>
      <c r="F61" s="138"/>
      <c r="G61" s="138"/>
      <c r="H61" s="138"/>
      <c r="I61" s="138"/>
      <c r="J61" s="139">
        <f>J87</f>
        <v>0</v>
      </c>
      <c r="K61" s="136"/>
      <c r="L61" s="140"/>
    </row>
    <row r="62" spans="1:47" s="10" customFormat="1" ht="19.95" customHeight="1">
      <c r="B62" s="135"/>
      <c r="C62" s="136"/>
      <c r="D62" s="137" t="s">
        <v>92</v>
      </c>
      <c r="E62" s="138"/>
      <c r="F62" s="138"/>
      <c r="G62" s="138"/>
      <c r="H62" s="138"/>
      <c r="I62" s="138"/>
      <c r="J62" s="139">
        <f>J98</f>
        <v>0</v>
      </c>
      <c r="K62" s="136"/>
      <c r="L62" s="140"/>
    </row>
    <row r="63" spans="1:47" s="10" customFormat="1" ht="19.95" customHeight="1">
      <c r="B63" s="135"/>
      <c r="C63" s="136"/>
      <c r="D63" s="137" t="s">
        <v>93</v>
      </c>
      <c r="E63" s="138"/>
      <c r="F63" s="138"/>
      <c r="G63" s="138"/>
      <c r="H63" s="138"/>
      <c r="I63" s="138"/>
      <c r="J63" s="139">
        <f>J138</f>
        <v>0</v>
      </c>
      <c r="K63" s="136"/>
      <c r="L63" s="140"/>
    </row>
    <row r="64" spans="1:47" s="10" customFormat="1" ht="19.95" customHeight="1">
      <c r="B64" s="135"/>
      <c r="C64" s="136"/>
      <c r="D64" s="137" t="s">
        <v>94</v>
      </c>
      <c r="E64" s="138"/>
      <c r="F64" s="138"/>
      <c r="G64" s="138"/>
      <c r="H64" s="138"/>
      <c r="I64" s="138"/>
      <c r="J64" s="139">
        <f>J152</f>
        <v>0</v>
      </c>
      <c r="K64" s="136"/>
      <c r="L64" s="140"/>
    </row>
    <row r="65" spans="1:31" s="10" customFormat="1" ht="19.95" customHeight="1">
      <c r="B65" s="135"/>
      <c r="C65" s="136"/>
      <c r="D65" s="137" t="s">
        <v>95</v>
      </c>
      <c r="E65" s="138"/>
      <c r="F65" s="138"/>
      <c r="G65" s="138"/>
      <c r="H65" s="138"/>
      <c r="I65" s="138"/>
      <c r="J65" s="139">
        <f>J167</f>
        <v>0</v>
      </c>
      <c r="K65" s="136"/>
      <c r="L65" s="140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1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1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1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96</v>
      </c>
      <c r="D72" s="35"/>
      <c r="E72" s="35"/>
      <c r="F72" s="35"/>
      <c r="G72" s="35"/>
      <c r="H72" s="35"/>
      <c r="I72" s="35"/>
      <c r="J72" s="35"/>
      <c r="K72" s="35"/>
      <c r="L72" s="101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1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1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" customHeight="1">
      <c r="A75" s="33"/>
      <c r="B75" s="34"/>
      <c r="C75" s="35"/>
      <c r="D75" s="35"/>
      <c r="E75" s="340" t="str">
        <f>E7</f>
        <v>Rekonstrukce rybníku Hlíza na ochrannou nádrž a rekonstr. č. cesty HC2 v k.ú. Dřevěnice - rekonstrukce části cesty HC2</v>
      </c>
      <c r="F75" s="341"/>
      <c r="G75" s="341"/>
      <c r="H75" s="341"/>
      <c r="I75" s="35"/>
      <c r="J75" s="35"/>
      <c r="K75" s="35"/>
      <c r="L75" s="10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84</v>
      </c>
      <c r="D76" s="35"/>
      <c r="E76" s="35"/>
      <c r="F76" s="35"/>
      <c r="G76" s="35"/>
      <c r="H76" s="35"/>
      <c r="I76" s="35"/>
      <c r="J76" s="35"/>
      <c r="K76" s="35"/>
      <c r="L76" s="10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34"/>
      <c r="C77" s="35"/>
      <c r="D77" s="35"/>
      <c r="E77" s="312" t="str">
        <f>E9</f>
        <v>SO-101 - HC2 v k.ú. Dřevěnice</v>
      </c>
      <c r="F77" s="342"/>
      <c r="G77" s="342"/>
      <c r="H77" s="342"/>
      <c r="I77" s="35"/>
      <c r="J77" s="35"/>
      <c r="K77" s="35"/>
      <c r="L77" s="10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1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 xml:space="preserve"> </v>
      </c>
      <c r="G79" s="35"/>
      <c r="H79" s="35"/>
      <c r="I79" s="28" t="s">
        <v>23</v>
      </c>
      <c r="J79" s="58" t="str">
        <f>IF(J12="","",J12)</f>
        <v>4. 11. 2020</v>
      </c>
      <c r="K79" s="35"/>
      <c r="L79" s="101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1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26.4" customHeight="1">
      <c r="A81" s="33"/>
      <c r="B81" s="34"/>
      <c r="C81" s="28" t="s">
        <v>25</v>
      </c>
      <c r="D81" s="35"/>
      <c r="E81" s="35"/>
      <c r="F81" s="26" t="str">
        <f>E15</f>
        <v>ČR-SPÚ, Pobočka Jičín</v>
      </c>
      <c r="G81" s="35"/>
      <c r="H81" s="35"/>
      <c r="I81" s="28" t="s">
        <v>31</v>
      </c>
      <c r="J81" s="31" t="str">
        <f>E21</f>
        <v>Agroprojekce Litomyšl, s.r.o.</v>
      </c>
      <c r="K81" s="35"/>
      <c r="L81" s="10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6" customHeight="1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28" t="s">
        <v>34</v>
      </c>
      <c r="J82" s="31" t="str">
        <f>E24</f>
        <v xml:space="preserve"> </v>
      </c>
      <c r="K82" s="35"/>
      <c r="L82" s="10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1"/>
      <c r="B84" s="142"/>
      <c r="C84" s="143" t="s">
        <v>97</v>
      </c>
      <c r="D84" s="144" t="s">
        <v>56</v>
      </c>
      <c r="E84" s="144" t="s">
        <v>52</v>
      </c>
      <c r="F84" s="144" t="s">
        <v>53</v>
      </c>
      <c r="G84" s="144" t="s">
        <v>98</v>
      </c>
      <c r="H84" s="144" t="s">
        <v>99</v>
      </c>
      <c r="I84" s="144" t="s">
        <v>100</v>
      </c>
      <c r="J84" s="144" t="s">
        <v>88</v>
      </c>
      <c r="K84" s="145" t="s">
        <v>101</v>
      </c>
      <c r="L84" s="146"/>
      <c r="M84" s="67" t="s">
        <v>19</v>
      </c>
      <c r="N84" s="68" t="s">
        <v>41</v>
      </c>
      <c r="O84" s="68" t="s">
        <v>102</v>
      </c>
      <c r="P84" s="68" t="s">
        <v>103</v>
      </c>
      <c r="Q84" s="68" t="s">
        <v>104</v>
      </c>
      <c r="R84" s="68" t="s">
        <v>105</v>
      </c>
      <c r="S84" s="68" t="s">
        <v>106</v>
      </c>
      <c r="T84" s="69" t="s">
        <v>107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3"/>
      <c r="B85" s="34"/>
      <c r="C85" s="74" t="s">
        <v>108</v>
      </c>
      <c r="D85" s="35"/>
      <c r="E85" s="35"/>
      <c r="F85" s="35"/>
      <c r="G85" s="35"/>
      <c r="H85" s="35"/>
      <c r="I85" s="35"/>
      <c r="J85" s="147">
        <f>BK85</f>
        <v>0</v>
      </c>
      <c r="K85" s="35"/>
      <c r="L85" s="38"/>
      <c r="M85" s="70"/>
      <c r="N85" s="148"/>
      <c r="O85" s="71"/>
      <c r="P85" s="149">
        <f>P86</f>
        <v>0</v>
      </c>
      <c r="Q85" s="71"/>
      <c r="R85" s="149">
        <f>R86</f>
        <v>675.91333250000002</v>
      </c>
      <c r="S85" s="71"/>
      <c r="T85" s="150">
        <f>T86</f>
        <v>38.4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70</v>
      </c>
      <c r="AU85" s="16" t="s">
        <v>89</v>
      </c>
      <c r="BK85" s="151">
        <f>BK86</f>
        <v>0</v>
      </c>
    </row>
    <row r="86" spans="1:65" s="12" customFormat="1" ht="25.95" customHeight="1">
      <c r="B86" s="152"/>
      <c r="C86" s="153"/>
      <c r="D86" s="154" t="s">
        <v>70</v>
      </c>
      <c r="E86" s="155" t="s">
        <v>109</v>
      </c>
      <c r="F86" s="155" t="s">
        <v>110</v>
      </c>
      <c r="G86" s="153"/>
      <c r="H86" s="153"/>
      <c r="I86" s="156"/>
      <c r="J86" s="157">
        <f>BK86</f>
        <v>0</v>
      </c>
      <c r="K86" s="153"/>
      <c r="L86" s="158"/>
      <c r="M86" s="159"/>
      <c r="N86" s="160"/>
      <c r="O86" s="160"/>
      <c r="P86" s="161">
        <f>P87+P98+P138+P152+P167</f>
        <v>0</v>
      </c>
      <c r="Q86" s="160"/>
      <c r="R86" s="161">
        <f>R87+R98+R138+R152+R167</f>
        <v>675.91333250000002</v>
      </c>
      <c r="S86" s="160"/>
      <c r="T86" s="162">
        <f>T87+T98+T138+T152+T167</f>
        <v>38.4</v>
      </c>
      <c r="AR86" s="163" t="s">
        <v>79</v>
      </c>
      <c r="AT86" s="164" t="s">
        <v>70</v>
      </c>
      <c r="AU86" s="164" t="s">
        <v>71</v>
      </c>
      <c r="AY86" s="163" t="s">
        <v>111</v>
      </c>
      <c r="BK86" s="165">
        <f>BK87+BK98+BK138+BK152+BK167</f>
        <v>0</v>
      </c>
    </row>
    <row r="87" spans="1:65" s="12" customFormat="1" ht="22.8" customHeight="1">
      <c r="B87" s="152"/>
      <c r="C87" s="153"/>
      <c r="D87" s="154" t="s">
        <v>70</v>
      </c>
      <c r="E87" s="166" t="s">
        <v>79</v>
      </c>
      <c r="F87" s="166" t="s">
        <v>112</v>
      </c>
      <c r="G87" s="153"/>
      <c r="H87" s="153"/>
      <c r="I87" s="156"/>
      <c r="J87" s="167">
        <f>BK87</f>
        <v>0</v>
      </c>
      <c r="K87" s="153"/>
      <c r="L87" s="158"/>
      <c r="M87" s="159"/>
      <c r="N87" s="160"/>
      <c r="O87" s="160"/>
      <c r="P87" s="161">
        <f>SUM(P88:P97)</f>
        <v>0</v>
      </c>
      <c r="Q87" s="160"/>
      <c r="R87" s="161">
        <f>SUM(R88:R97)</f>
        <v>0</v>
      </c>
      <c r="S87" s="160"/>
      <c r="T87" s="162">
        <f>SUM(T88:T97)</f>
        <v>38.4</v>
      </c>
      <c r="AR87" s="163" t="s">
        <v>79</v>
      </c>
      <c r="AT87" s="164" t="s">
        <v>70</v>
      </c>
      <c r="AU87" s="164" t="s">
        <v>79</v>
      </c>
      <c r="AY87" s="163" t="s">
        <v>111</v>
      </c>
      <c r="BK87" s="165">
        <f>SUM(BK88:BK97)</f>
        <v>0</v>
      </c>
    </row>
    <row r="88" spans="1:65" s="2" customFormat="1" ht="22.2" customHeight="1">
      <c r="A88" s="33"/>
      <c r="B88" s="34"/>
      <c r="C88" s="168" t="s">
        <v>79</v>
      </c>
      <c r="D88" s="168" t="s">
        <v>113</v>
      </c>
      <c r="E88" s="169" t="s">
        <v>114</v>
      </c>
      <c r="F88" s="170" t="s">
        <v>115</v>
      </c>
      <c r="G88" s="171" t="s">
        <v>116</v>
      </c>
      <c r="H88" s="172">
        <v>48</v>
      </c>
      <c r="I88" s="173"/>
      <c r="J88" s="174">
        <f>ROUND(I88*H88,2)</f>
        <v>0</v>
      </c>
      <c r="K88" s="170" t="s">
        <v>117</v>
      </c>
      <c r="L88" s="38"/>
      <c r="M88" s="175" t="s">
        <v>19</v>
      </c>
      <c r="N88" s="176" t="s">
        <v>42</v>
      </c>
      <c r="O88" s="63"/>
      <c r="P88" s="177">
        <f>O88*H88</f>
        <v>0</v>
      </c>
      <c r="Q88" s="177">
        <v>0</v>
      </c>
      <c r="R88" s="177">
        <f>Q88*H88</f>
        <v>0</v>
      </c>
      <c r="S88" s="177">
        <v>0.57999999999999996</v>
      </c>
      <c r="T88" s="178">
        <f>S88*H88</f>
        <v>27.839999999999996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9" t="s">
        <v>118</v>
      </c>
      <c r="AT88" s="179" t="s">
        <v>113</v>
      </c>
      <c r="AU88" s="179" t="s">
        <v>82</v>
      </c>
      <c r="AY88" s="16" t="s">
        <v>111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16" t="s">
        <v>79</v>
      </c>
      <c r="BK88" s="180">
        <f>ROUND(I88*H88,2)</f>
        <v>0</v>
      </c>
      <c r="BL88" s="16" t="s">
        <v>118</v>
      </c>
      <c r="BM88" s="179" t="s">
        <v>119</v>
      </c>
    </row>
    <row r="89" spans="1:65" s="2" customFormat="1" ht="38.4">
      <c r="A89" s="33"/>
      <c r="B89" s="34"/>
      <c r="C89" s="35"/>
      <c r="D89" s="181" t="s">
        <v>120</v>
      </c>
      <c r="E89" s="35"/>
      <c r="F89" s="182" t="s">
        <v>121</v>
      </c>
      <c r="G89" s="35"/>
      <c r="H89" s="35"/>
      <c r="I89" s="183"/>
      <c r="J89" s="35"/>
      <c r="K89" s="35"/>
      <c r="L89" s="38"/>
      <c r="M89" s="184"/>
      <c r="N89" s="185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120</v>
      </c>
      <c r="AU89" s="16" t="s">
        <v>82</v>
      </c>
    </row>
    <row r="90" spans="1:65" s="13" customFormat="1" ht="10.199999999999999">
      <c r="B90" s="186"/>
      <c r="C90" s="187"/>
      <c r="D90" s="181" t="s">
        <v>122</v>
      </c>
      <c r="E90" s="188" t="s">
        <v>19</v>
      </c>
      <c r="F90" s="189" t="s">
        <v>123</v>
      </c>
      <c r="G90" s="187"/>
      <c r="H90" s="190">
        <v>48</v>
      </c>
      <c r="I90" s="191"/>
      <c r="J90" s="187"/>
      <c r="K90" s="187"/>
      <c r="L90" s="192"/>
      <c r="M90" s="193"/>
      <c r="N90" s="194"/>
      <c r="O90" s="194"/>
      <c r="P90" s="194"/>
      <c r="Q90" s="194"/>
      <c r="R90" s="194"/>
      <c r="S90" s="194"/>
      <c r="T90" s="195"/>
      <c r="AT90" s="196" t="s">
        <v>122</v>
      </c>
      <c r="AU90" s="196" t="s">
        <v>82</v>
      </c>
      <c r="AV90" s="13" t="s">
        <v>82</v>
      </c>
      <c r="AW90" s="13" t="s">
        <v>33</v>
      </c>
      <c r="AX90" s="13" t="s">
        <v>79</v>
      </c>
      <c r="AY90" s="196" t="s">
        <v>111</v>
      </c>
    </row>
    <row r="91" spans="1:65" s="2" customFormat="1" ht="22.2" customHeight="1">
      <c r="A91" s="33"/>
      <c r="B91" s="34"/>
      <c r="C91" s="168" t="s">
        <v>82</v>
      </c>
      <c r="D91" s="168" t="s">
        <v>113</v>
      </c>
      <c r="E91" s="169" t="s">
        <v>124</v>
      </c>
      <c r="F91" s="170" t="s">
        <v>125</v>
      </c>
      <c r="G91" s="171" t="s">
        <v>116</v>
      </c>
      <c r="H91" s="172">
        <v>48</v>
      </c>
      <c r="I91" s="173"/>
      <c r="J91" s="174">
        <f>ROUND(I91*H91,2)</f>
        <v>0</v>
      </c>
      <c r="K91" s="170" t="s">
        <v>117</v>
      </c>
      <c r="L91" s="38"/>
      <c r="M91" s="175" t="s">
        <v>19</v>
      </c>
      <c r="N91" s="176" t="s">
        <v>42</v>
      </c>
      <c r="O91" s="63"/>
      <c r="P91" s="177">
        <f>O91*H91</f>
        <v>0</v>
      </c>
      <c r="Q91" s="177">
        <v>0</v>
      </c>
      <c r="R91" s="177">
        <f>Q91*H91</f>
        <v>0</v>
      </c>
      <c r="S91" s="177">
        <v>0.22</v>
      </c>
      <c r="T91" s="178">
        <f>S91*H91</f>
        <v>10.56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9" t="s">
        <v>118</v>
      </c>
      <c r="AT91" s="179" t="s">
        <v>113</v>
      </c>
      <c r="AU91" s="179" t="s">
        <v>82</v>
      </c>
      <c r="AY91" s="16" t="s">
        <v>111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16" t="s">
        <v>79</v>
      </c>
      <c r="BK91" s="180">
        <f>ROUND(I91*H91,2)</f>
        <v>0</v>
      </c>
      <c r="BL91" s="16" t="s">
        <v>118</v>
      </c>
      <c r="BM91" s="179" t="s">
        <v>126</v>
      </c>
    </row>
    <row r="92" spans="1:65" s="2" customFormat="1" ht="38.4">
      <c r="A92" s="33"/>
      <c r="B92" s="34"/>
      <c r="C92" s="35"/>
      <c r="D92" s="181" t="s">
        <v>120</v>
      </c>
      <c r="E92" s="35"/>
      <c r="F92" s="182" t="s">
        <v>127</v>
      </c>
      <c r="G92" s="35"/>
      <c r="H92" s="35"/>
      <c r="I92" s="183"/>
      <c r="J92" s="35"/>
      <c r="K92" s="35"/>
      <c r="L92" s="38"/>
      <c r="M92" s="184"/>
      <c r="N92" s="185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120</v>
      </c>
      <c r="AU92" s="16" t="s">
        <v>82</v>
      </c>
    </row>
    <row r="93" spans="1:65" s="13" customFormat="1" ht="10.199999999999999">
      <c r="B93" s="186"/>
      <c r="C93" s="187"/>
      <c r="D93" s="181" t="s">
        <v>122</v>
      </c>
      <c r="E93" s="188" t="s">
        <v>19</v>
      </c>
      <c r="F93" s="189" t="s">
        <v>123</v>
      </c>
      <c r="G93" s="187"/>
      <c r="H93" s="190">
        <v>48</v>
      </c>
      <c r="I93" s="191"/>
      <c r="J93" s="187"/>
      <c r="K93" s="187"/>
      <c r="L93" s="192"/>
      <c r="M93" s="193"/>
      <c r="N93" s="194"/>
      <c r="O93" s="194"/>
      <c r="P93" s="194"/>
      <c r="Q93" s="194"/>
      <c r="R93" s="194"/>
      <c r="S93" s="194"/>
      <c r="T93" s="195"/>
      <c r="AT93" s="196" t="s">
        <v>122</v>
      </c>
      <c r="AU93" s="196" t="s">
        <v>82</v>
      </c>
      <c r="AV93" s="13" t="s">
        <v>82</v>
      </c>
      <c r="AW93" s="13" t="s">
        <v>33</v>
      </c>
      <c r="AX93" s="13" t="s">
        <v>79</v>
      </c>
      <c r="AY93" s="196" t="s">
        <v>111</v>
      </c>
    </row>
    <row r="94" spans="1:65" s="2" customFormat="1" ht="22.2" customHeight="1">
      <c r="A94" s="33"/>
      <c r="B94" s="34"/>
      <c r="C94" s="168" t="s">
        <v>128</v>
      </c>
      <c r="D94" s="168" t="s">
        <v>113</v>
      </c>
      <c r="E94" s="169" t="s">
        <v>129</v>
      </c>
      <c r="F94" s="170" t="s">
        <v>130</v>
      </c>
      <c r="G94" s="171" t="s">
        <v>116</v>
      </c>
      <c r="H94" s="172">
        <v>818.56</v>
      </c>
      <c r="I94" s="173"/>
      <c r="J94" s="174">
        <f>ROUND(I94*H94,2)</f>
        <v>0</v>
      </c>
      <c r="K94" s="170" t="s">
        <v>117</v>
      </c>
      <c r="L94" s="38"/>
      <c r="M94" s="175" t="s">
        <v>19</v>
      </c>
      <c r="N94" s="176" t="s">
        <v>42</v>
      </c>
      <c r="O94" s="63"/>
      <c r="P94" s="177">
        <f>O94*H94</f>
        <v>0</v>
      </c>
      <c r="Q94" s="177">
        <v>0</v>
      </c>
      <c r="R94" s="177">
        <f>Q94*H94</f>
        <v>0</v>
      </c>
      <c r="S94" s="177">
        <v>0</v>
      </c>
      <c r="T94" s="178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79" t="s">
        <v>118</v>
      </c>
      <c r="AT94" s="179" t="s">
        <v>113</v>
      </c>
      <c r="AU94" s="179" t="s">
        <v>82</v>
      </c>
      <c r="AY94" s="16" t="s">
        <v>111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16" t="s">
        <v>79</v>
      </c>
      <c r="BK94" s="180">
        <f>ROUND(I94*H94,2)</f>
        <v>0</v>
      </c>
      <c r="BL94" s="16" t="s">
        <v>118</v>
      </c>
      <c r="BM94" s="179" t="s">
        <v>131</v>
      </c>
    </row>
    <row r="95" spans="1:65" s="2" customFormat="1" ht="19.2">
      <c r="A95" s="33"/>
      <c r="B95" s="34"/>
      <c r="C95" s="35"/>
      <c r="D95" s="181" t="s">
        <v>120</v>
      </c>
      <c r="E95" s="35"/>
      <c r="F95" s="182" t="s">
        <v>132</v>
      </c>
      <c r="G95" s="35"/>
      <c r="H95" s="35"/>
      <c r="I95" s="183"/>
      <c r="J95" s="35"/>
      <c r="K95" s="35"/>
      <c r="L95" s="38"/>
      <c r="M95" s="184"/>
      <c r="N95" s="185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120</v>
      </c>
      <c r="AU95" s="16" t="s">
        <v>82</v>
      </c>
    </row>
    <row r="96" spans="1:65" s="13" customFormat="1" ht="10.199999999999999">
      <c r="B96" s="186"/>
      <c r="C96" s="187"/>
      <c r="D96" s="181" t="s">
        <v>122</v>
      </c>
      <c r="E96" s="188" t="s">
        <v>19</v>
      </c>
      <c r="F96" s="189" t="s">
        <v>133</v>
      </c>
      <c r="G96" s="187"/>
      <c r="H96" s="190">
        <v>690.06</v>
      </c>
      <c r="I96" s="191"/>
      <c r="J96" s="187"/>
      <c r="K96" s="187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122</v>
      </c>
      <c r="AU96" s="196" t="s">
        <v>82</v>
      </c>
      <c r="AV96" s="13" t="s">
        <v>82</v>
      </c>
      <c r="AW96" s="13" t="s">
        <v>33</v>
      </c>
      <c r="AX96" s="13" t="s">
        <v>71</v>
      </c>
      <c r="AY96" s="196" t="s">
        <v>111</v>
      </c>
    </row>
    <row r="97" spans="1:65" s="13" customFormat="1" ht="10.199999999999999">
      <c r="B97" s="186"/>
      <c r="C97" s="187"/>
      <c r="D97" s="181" t="s">
        <v>122</v>
      </c>
      <c r="E97" s="188" t="s">
        <v>19</v>
      </c>
      <c r="F97" s="189" t="s">
        <v>134</v>
      </c>
      <c r="G97" s="187"/>
      <c r="H97" s="190">
        <v>128.5</v>
      </c>
      <c r="I97" s="191"/>
      <c r="J97" s="187"/>
      <c r="K97" s="187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122</v>
      </c>
      <c r="AU97" s="196" t="s">
        <v>82</v>
      </c>
      <c r="AV97" s="13" t="s">
        <v>82</v>
      </c>
      <c r="AW97" s="13" t="s">
        <v>33</v>
      </c>
      <c r="AX97" s="13" t="s">
        <v>71</v>
      </c>
      <c r="AY97" s="196" t="s">
        <v>111</v>
      </c>
    </row>
    <row r="98" spans="1:65" s="12" customFormat="1" ht="22.8" customHeight="1">
      <c r="B98" s="152"/>
      <c r="C98" s="153"/>
      <c r="D98" s="154" t="s">
        <v>70</v>
      </c>
      <c r="E98" s="166" t="s">
        <v>135</v>
      </c>
      <c r="F98" s="166" t="s">
        <v>136</v>
      </c>
      <c r="G98" s="153"/>
      <c r="H98" s="153"/>
      <c r="I98" s="156"/>
      <c r="J98" s="167">
        <f>BK98</f>
        <v>0</v>
      </c>
      <c r="K98" s="153"/>
      <c r="L98" s="158"/>
      <c r="M98" s="159"/>
      <c r="N98" s="160"/>
      <c r="O98" s="160"/>
      <c r="P98" s="161">
        <f>SUM(P99:P137)</f>
        <v>0</v>
      </c>
      <c r="Q98" s="160"/>
      <c r="R98" s="161">
        <f>SUM(R99:R137)</f>
        <v>675.67591249999998</v>
      </c>
      <c r="S98" s="160"/>
      <c r="T98" s="162">
        <f>SUM(T99:T137)</f>
        <v>0</v>
      </c>
      <c r="AR98" s="163" t="s">
        <v>79</v>
      </c>
      <c r="AT98" s="164" t="s">
        <v>70</v>
      </c>
      <c r="AU98" s="164" t="s">
        <v>79</v>
      </c>
      <c r="AY98" s="163" t="s">
        <v>111</v>
      </c>
      <c r="BK98" s="165">
        <f>SUM(BK99:BK137)</f>
        <v>0</v>
      </c>
    </row>
    <row r="99" spans="1:65" s="2" customFormat="1" ht="34.799999999999997" customHeight="1">
      <c r="A99" s="33"/>
      <c r="B99" s="34"/>
      <c r="C99" s="168" t="s">
        <v>118</v>
      </c>
      <c r="D99" s="168" t="s">
        <v>113</v>
      </c>
      <c r="E99" s="169" t="s">
        <v>137</v>
      </c>
      <c r="F99" s="170" t="s">
        <v>138</v>
      </c>
      <c r="G99" s="171" t="s">
        <v>116</v>
      </c>
      <c r="H99" s="172">
        <v>884.28</v>
      </c>
      <c r="I99" s="173"/>
      <c r="J99" s="174">
        <f>ROUND(I99*H99,2)</f>
        <v>0</v>
      </c>
      <c r="K99" s="170" t="s">
        <v>117</v>
      </c>
      <c r="L99" s="38"/>
      <c r="M99" s="175" t="s">
        <v>19</v>
      </c>
      <c r="N99" s="176" t="s">
        <v>42</v>
      </c>
      <c r="O99" s="63"/>
      <c r="P99" s="177">
        <f>O99*H99</f>
        <v>0</v>
      </c>
      <c r="Q99" s="177">
        <v>0</v>
      </c>
      <c r="R99" s="177">
        <f>Q99*H99</f>
        <v>0</v>
      </c>
      <c r="S99" s="177">
        <v>0</v>
      </c>
      <c r="T99" s="178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9" t="s">
        <v>118</v>
      </c>
      <c r="AT99" s="179" t="s">
        <v>113</v>
      </c>
      <c r="AU99" s="179" t="s">
        <v>82</v>
      </c>
      <c r="AY99" s="16" t="s">
        <v>111</v>
      </c>
      <c r="BE99" s="180">
        <f>IF(N99="základní",J99,0)</f>
        <v>0</v>
      </c>
      <c r="BF99" s="180">
        <f>IF(N99="snížená",J99,0)</f>
        <v>0</v>
      </c>
      <c r="BG99" s="180">
        <f>IF(N99="zákl. přenesená",J99,0)</f>
        <v>0</v>
      </c>
      <c r="BH99" s="180">
        <f>IF(N99="sníž. přenesená",J99,0)</f>
        <v>0</v>
      </c>
      <c r="BI99" s="180">
        <f>IF(N99="nulová",J99,0)</f>
        <v>0</v>
      </c>
      <c r="BJ99" s="16" t="s">
        <v>79</v>
      </c>
      <c r="BK99" s="180">
        <f>ROUND(I99*H99,2)</f>
        <v>0</v>
      </c>
      <c r="BL99" s="16" t="s">
        <v>118</v>
      </c>
      <c r="BM99" s="179" t="s">
        <v>139</v>
      </c>
    </row>
    <row r="100" spans="1:65" s="2" customFormat="1" ht="48">
      <c r="A100" s="33"/>
      <c r="B100" s="34"/>
      <c r="C100" s="35"/>
      <c r="D100" s="181" t="s">
        <v>120</v>
      </c>
      <c r="E100" s="35"/>
      <c r="F100" s="182" t="s">
        <v>140</v>
      </c>
      <c r="G100" s="35"/>
      <c r="H100" s="35"/>
      <c r="I100" s="183"/>
      <c r="J100" s="35"/>
      <c r="K100" s="35"/>
      <c r="L100" s="38"/>
      <c r="M100" s="184"/>
      <c r="N100" s="185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120</v>
      </c>
      <c r="AU100" s="16" t="s">
        <v>82</v>
      </c>
    </row>
    <row r="101" spans="1:65" s="13" customFormat="1" ht="10.199999999999999">
      <c r="B101" s="186"/>
      <c r="C101" s="187"/>
      <c r="D101" s="181" t="s">
        <v>122</v>
      </c>
      <c r="E101" s="188" t="s">
        <v>19</v>
      </c>
      <c r="F101" s="189" t="s">
        <v>141</v>
      </c>
      <c r="G101" s="187"/>
      <c r="H101" s="190">
        <v>755.78</v>
      </c>
      <c r="I101" s="191"/>
      <c r="J101" s="187"/>
      <c r="K101" s="187"/>
      <c r="L101" s="192"/>
      <c r="M101" s="193"/>
      <c r="N101" s="194"/>
      <c r="O101" s="194"/>
      <c r="P101" s="194"/>
      <c r="Q101" s="194"/>
      <c r="R101" s="194"/>
      <c r="S101" s="194"/>
      <c r="T101" s="195"/>
      <c r="AT101" s="196" t="s">
        <v>122</v>
      </c>
      <c r="AU101" s="196" t="s">
        <v>82</v>
      </c>
      <c r="AV101" s="13" t="s">
        <v>82</v>
      </c>
      <c r="AW101" s="13" t="s">
        <v>33</v>
      </c>
      <c r="AX101" s="13" t="s">
        <v>71</v>
      </c>
      <c r="AY101" s="196" t="s">
        <v>111</v>
      </c>
    </row>
    <row r="102" spans="1:65" s="13" customFormat="1" ht="10.199999999999999">
      <c r="B102" s="186"/>
      <c r="C102" s="187"/>
      <c r="D102" s="181" t="s">
        <v>122</v>
      </c>
      <c r="E102" s="188" t="s">
        <v>19</v>
      </c>
      <c r="F102" s="189" t="s">
        <v>134</v>
      </c>
      <c r="G102" s="187"/>
      <c r="H102" s="190">
        <v>128.5</v>
      </c>
      <c r="I102" s="191"/>
      <c r="J102" s="187"/>
      <c r="K102" s="187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122</v>
      </c>
      <c r="AU102" s="196" t="s">
        <v>82</v>
      </c>
      <c r="AV102" s="13" t="s">
        <v>82</v>
      </c>
      <c r="AW102" s="13" t="s">
        <v>33</v>
      </c>
      <c r="AX102" s="13" t="s">
        <v>71</v>
      </c>
      <c r="AY102" s="196" t="s">
        <v>111</v>
      </c>
    </row>
    <row r="103" spans="1:65" s="2" customFormat="1" ht="13.8" customHeight="1">
      <c r="A103" s="33"/>
      <c r="B103" s="34"/>
      <c r="C103" s="197" t="s">
        <v>135</v>
      </c>
      <c r="D103" s="197" t="s">
        <v>142</v>
      </c>
      <c r="E103" s="198" t="s">
        <v>143</v>
      </c>
      <c r="F103" s="199" t="s">
        <v>144</v>
      </c>
      <c r="G103" s="200" t="s">
        <v>145</v>
      </c>
      <c r="H103" s="201">
        <v>14.06</v>
      </c>
      <c r="I103" s="202"/>
      <c r="J103" s="203">
        <f>ROUND(I103*H103,2)</f>
        <v>0</v>
      </c>
      <c r="K103" s="199" t="s">
        <v>117</v>
      </c>
      <c r="L103" s="204"/>
      <c r="M103" s="205" t="s">
        <v>19</v>
      </c>
      <c r="N103" s="206" t="s">
        <v>42</v>
      </c>
      <c r="O103" s="63"/>
      <c r="P103" s="177">
        <f>O103*H103</f>
        <v>0</v>
      </c>
      <c r="Q103" s="177">
        <v>1</v>
      </c>
      <c r="R103" s="177">
        <f>Q103*H103</f>
        <v>14.06</v>
      </c>
      <c r="S103" s="177">
        <v>0</v>
      </c>
      <c r="T103" s="178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9" t="s">
        <v>146</v>
      </c>
      <c r="AT103" s="179" t="s">
        <v>142</v>
      </c>
      <c r="AU103" s="179" t="s">
        <v>82</v>
      </c>
      <c r="AY103" s="16" t="s">
        <v>111</v>
      </c>
      <c r="BE103" s="180">
        <f>IF(N103="základní",J103,0)</f>
        <v>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16" t="s">
        <v>79</v>
      </c>
      <c r="BK103" s="180">
        <f>ROUND(I103*H103,2)</f>
        <v>0</v>
      </c>
      <c r="BL103" s="16" t="s">
        <v>118</v>
      </c>
      <c r="BM103" s="179" t="s">
        <v>147</v>
      </c>
    </row>
    <row r="104" spans="1:65" s="2" customFormat="1" ht="10.199999999999999">
      <c r="A104" s="33"/>
      <c r="B104" s="34"/>
      <c r="C104" s="35"/>
      <c r="D104" s="181" t="s">
        <v>120</v>
      </c>
      <c r="E104" s="35"/>
      <c r="F104" s="182" t="s">
        <v>144</v>
      </c>
      <c r="G104" s="35"/>
      <c r="H104" s="35"/>
      <c r="I104" s="183"/>
      <c r="J104" s="35"/>
      <c r="K104" s="35"/>
      <c r="L104" s="38"/>
      <c r="M104" s="184"/>
      <c r="N104" s="185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120</v>
      </c>
      <c r="AU104" s="16" t="s">
        <v>82</v>
      </c>
    </row>
    <row r="105" spans="1:65" s="13" customFormat="1" ht="10.199999999999999">
      <c r="B105" s="186"/>
      <c r="C105" s="187"/>
      <c r="D105" s="181" t="s">
        <v>122</v>
      </c>
      <c r="E105" s="188" t="s">
        <v>19</v>
      </c>
      <c r="F105" s="189" t="s">
        <v>148</v>
      </c>
      <c r="G105" s="187"/>
      <c r="H105" s="190">
        <v>14.06</v>
      </c>
      <c r="I105" s="191"/>
      <c r="J105" s="187"/>
      <c r="K105" s="187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122</v>
      </c>
      <c r="AU105" s="196" t="s">
        <v>82</v>
      </c>
      <c r="AV105" s="13" t="s">
        <v>82</v>
      </c>
      <c r="AW105" s="13" t="s">
        <v>33</v>
      </c>
      <c r="AX105" s="13" t="s">
        <v>79</v>
      </c>
      <c r="AY105" s="196" t="s">
        <v>111</v>
      </c>
    </row>
    <row r="106" spans="1:65" s="2" customFormat="1" ht="13.8" customHeight="1">
      <c r="A106" s="33"/>
      <c r="B106" s="34"/>
      <c r="C106" s="168" t="s">
        <v>149</v>
      </c>
      <c r="D106" s="168" t="s">
        <v>113</v>
      </c>
      <c r="E106" s="169" t="s">
        <v>150</v>
      </c>
      <c r="F106" s="170" t="s">
        <v>151</v>
      </c>
      <c r="G106" s="171" t="s">
        <v>116</v>
      </c>
      <c r="H106" s="172">
        <v>744.625</v>
      </c>
      <c r="I106" s="173"/>
      <c r="J106" s="174">
        <f>ROUND(I106*H106,2)</f>
        <v>0</v>
      </c>
      <c r="K106" s="170" t="s">
        <v>117</v>
      </c>
      <c r="L106" s="38"/>
      <c r="M106" s="175" t="s">
        <v>19</v>
      </c>
      <c r="N106" s="176" t="s">
        <v>42</v>
      </c>
      <c r="O106" s="63"/>
      <c r="P106" s="177">
        <f>O106*H106</f>
        <v>0</v>
      </c>
      <c r="Q106" s="177">
        <v>0.36834</v>
      </c>
      <c r="R106" s="177">
        <f>Q106*H106</f>
        <v>274.2751725</v>
      </c>
      <c r="S106" s="177">
        <v>0</v>
      </c>
      <c r="T106" s="178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9" t="s">
        <v>118</v>
      </c>
      <c r="AT106" s="179" t="s">
        <v>113</v>
      </c>
      <c r="AU106" s="179" t="s">
        <v>82</v>
      </c>
      <c r="AY106" s="16" t="s">
        <v>111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16" t="s">
        <v>79</v>
      </c>
      <c r="BK106" s="180">
        <f>ROUND(I106*H106,2)</f>
        <v>0</v>
      </c>
      <c r="BL106" s="16" t="s">
        <v>118</v>
      </c>
      <c r="BM106" s="179" t="s">
        <v>152</v>
      </c>
    </row>
    <row r="107" spans="1:65" s="2" customFormat="1" ht="19.2">
      <c r="A107" s="33"/>
      <c r="B107" s="34"/>
      <c r="C107" s="35"/>
      <c r="D107" s="181" t="s">
        <v>120</v>
      </c>
      <c r="E107" s="35"/>
      <c r="F107" s="182" t="s">
        <v>153</v>
      </c>
      <c r="G107" s="35"/>
      <c r="H107" s="35"/>
      <c r="I107" s="183"/>
      <c r="J107" s="35"/>
      <c r="K107" s="35"/>
      <c r="L107" s="38"/>
      <c r="M107" s="184"/>
      <c r="N107" s="185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120</v>
      </c>
      <c r="AU107" s="16" t="s">
        <v>82</v>
      </c>
    </row>
    <row r="108" spans="1:65" s="13" customFormat="1" ht="10.199999999999999">
      <c r="B108" s="186"/>
      <c r="C108" s="187"/>
      <c r="D108" s="181" t="s">
        <v>122</v>
      </c>
      <c r="E108" s="188" t="s">
        <v>19</v>
      </c>
      <c r="F108" s="189" t="s">
        <v>154</v>
      </c>
      <c r="G108" s="187"/>
      <c r="H108" s="190">
        <v>616.125</v>
      </c>
      <c r="I108" s="191"/>
      <c r="J108" s="187"/>
      <c r="K108" s="187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122</v>
      </c>
      <c r="AU108" s="196" t="s">
        <v>82</v>
      </c>
      <c r="AV108" s="13" t="s">
        <v>82</v>
      </c>
      <c r="AW108" s="13" t="s">
        <v>33</v>
      </c>
      <c r="AX108" s="13" t="s">
        <v>71</v>
      </c>
      <c r="AY108" s="196" t="s">
        <v>111</v>
      </c>
    </row>
    <row r="109" spans="1:65" s="13" customFormat="1" ht="10.199999999999999">
      <c r="B109" s="186"/>
      <c r="C109" s="187"/>
      <c r="D109" s="181" t="s">
        <v>122</v>
      </c>
      <c r="E109" s="188" t="s">
        <v>19</v>
      </c>
      <c r="F109" s="189" t="s">
        <v>134</v>
      </c>
      <c r="G109" s="187"/>
      <c r="H109" s="190">
        <v>128.5</v>
      </c>
      <c r="I109" s="191"/>
      <c r="J109" s="187"/>
      <c r="K109" s="187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122</v>
      </c>
      <c r="AU109" s="196" t="s">
        <v>82</v>
      </c>
      <c r="AV109" s="13" t="s">
        <v>82</v>
      </c>
      <c r="AW109" s="13" t="s">
        <v>33</v>
      </c>
      <c r="AX109" s="13" t="s">
        <v>71</v>
      </c>
      <c r="AY109" s="196" t="s">
        <v>111</v>
      </c>
    </row>
    <row r="110" spans="1:65" s="2" customFormat="1" ht="13.8" customHeight="1">
      <c r="A110" s="33"/>
      <c r="B110" s="34"/>
      <c r="C110" s="168" t="s">
        <v>155</v>
      </c>
      <c r="D110" s="168" t="s">
        <v>113</v>
      </c>
      <c r="E110" s="169" t="s">
        <v>156</v>
      </c>
      <c r="F110" s="170" t="s">
        <v>157</v>
      </c>
      <c r="G110" s="171" t="s">
        <v>116</v>
      </c>
      <c r="H110" s="172">
        <v>800.48699999999997</v>
      </c>
      <c r="I110" s="173"/>
      <c r="J110" s="174">
        <f>ROUND(I110*H110,2)</f>
        <v>0</v>
      </c>
      <c r="K110" s="170" t="s">
        <v>117</v>
      </c>
      <c r="L110" s="38"/>
      <c r="M110" s="175" t="s">
        <v>19</v>
      </c>
      <c r="N110" s="176" t="s">
        <v>42</v>
      </c>
      <c r="O110" s="63"/>
      <c r="P110" s="177">
        <f>O110*H110</f>
        <v>0</v>
      </c>
      <c r="Q110" s="177">
        <v>0.46</v>
      </c>
      <c r="R110" s="177">
        <f>Q110*H110</f>
        <v>368.22402</v>
      </c>
      <c r="S110" s="177">
        <v>0</v>
      </c>
      <c r="T110" s="178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79" t="s">
        <v>118</v>
      </c>
      <c r="AT110" s="179" t="s">
        <v>113</v>
      </c>
      <c r="AU110" s="179" t="s">
        <v>82</v>
      </c>
      <c r="AY110" s="16" t="s">
        <v>111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16" t="s">
        <v>79</v>
      </c>
      <c r="BK110" s="180">
        <f>ROUND(I110*H110,2)</f>
        <v>0</v>
      </c>
      <c r="BL110" s="16" t="s">
        <v>118</v>
      </c>
      <c r="BM110" s="179" t="s">
        <v>158</v>
      </c>
    </row>
    <row r="111" spans="1:65" s="2" customFormat="1" ht="19.2">
      <c r="A111" s="33"/>
      <c r="B111" s="34"/>
      <c r="C111" s="35"/>
      <c r="D111" s="181" t="s">
        <v>120</v>
      </c>
      <c r="E111" s="35"/>
      <c r="F111" s="182" t="s">
        <v>159</v>
      </c>
      <c r="G111" s="35"/>
      <c r="H111" s="35"/>
      <c r="I111" s="183"/>
      <c r="J111" s="35"/>
      <c r="K111" s="35"/>
      <c r="L111" s="38"/>
      <c r="M111" s="184"/>
      <c r="N111" s="185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120</v>
      </c>
      <c r="AU111" s="16" t="s">
        <v>82</v>
      </c>
    </row>
    <row r="112" spans="1:65" s="2" customFormat="1" ht="19.2">
      <c r="A112" s="33"/>
      <c r="B112" s="34"/>
      <c r="C112" s="35"/>
      <c r="D112" s="181" t="s">
        <v>160</v>
      </c>
      <c r="E112" s="35"/>
      <c r="F112" s="207" t="s">
        <v>161</v>
      </c>
      <c r="G112" s="35"/>
      <c r="H112" s="35"/>
      <c r="I112" s="183"/>
      <c r="J112" s="35"/>
      <c r="K112" s="35"/>
      <c r="L112" s="38"/>
      <c r="M112" s="184"/>
      <c r="N112" s="185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160</v>
      </c>
      <c r="AU112" s="16" t="s">
        <v>82</v>
      </c>
    </row>
    <row r="113" spans="1:65" s="13" customFormat="1" ht="10.199999999999999">
      <c r="B113" s="186"/>
      <c r="C113" s="187"/>
      <c r="D113" s="181" t="s">
        <v>122</v>
      </c>
      <c r="E113" s="188" t="s">
        <v>19</v>
      </c>
      <c r="F113" s="189" t="s">
        <v>162</v>
      </c>
      <c r="G113" s="187"/>
      <c r="H113" s="190">
        <v>671.98699999999997</v>
      </c>
      <c r="I113" s="191"/>
      <c r="J113" s="187"/>
      <c r="K113" s="187"/>
      <c r="L113" s="192"/>
      <c r="M113" s="193"/>
      <c r="N113" s="194"/>
      <c r="O113" s="194"/>
      <c r="P113" s="194"/>
      <c r="Q113" s="194"/>
      <c r="R113" s="194"/>
      <c r="S113" s="194"/>
      <c r="T113" s="195"/>
      <c r="AT113" s="196" t="s">
        <v>122</v>
      </c>
      <c r="AU113" s="196" t="s">
        <v>82</v>
      </c>
      <c r="AV113" s="13" t="s">
        <v>82</v>
      </c>
      <c r="AW113" s="13" t="s">
        <v>33</v>
      </c>
      <c r="AX113" s="13" t="s">
        <v>71</v>
      </c>
      <c r="AY113" s="196" t="s">
        <v>111</v>
      </c>
    </row>
    <row r="114" spans="1:65" s="13" customFormat="1" ht="10.199999999999999">
      <c r="B114" s="186"/>
      <c r="C114" s="187"/>
      <c r="D114" s="181" t="s">
        <v>122</v>
      </c>
      <c r="E114" s="188" t="s">
        <v>19</v>
      </c>
      <c r="F114" s="189" t="s">
        <v>134</v>
      </c>
      <c r="G114" s="187"/>
      <c r="H114" s="190">
        <v>128.5</v>
      </c>
      <c r="I114" s="191"/>
      <c r="J114" s="187"/>
      <c r="K114" s="187"/>
      <c r="L114" s="192"/>
      <c r="M114" s="193"/>
      <c r="N114" s="194"/>
      <c r="O114" s="194"/>
      <c r="P114" s="194"/>
      <c r="Q114" s="194"/>
      <c r="R114" s="194"/>
      <c r="S114" s="194"/>
      <c r="T114" s="195"/>
      <c r="AT114" s="196" t="s">
        <v>122</v>
      </c>
      <c r="AU114" s="196" t="s">
        <v>82</v>
      </c>
      <c r="AV114" s="13" t="s">
        <v>82</v>
      </c>
      <c r="AW114" s="13" t="s">
        <v>33</v>
      </c>
      <c r="AX114" s="13" t="s">
        <v>71</v>
      </c>
      <c r="AY114" s="196" t="s">
        <v>111</v>
      </c>
    </row>
    <row r="115" spans="1:65" s="2" customFormat="1" ht="22.2" customHeight="1">
      <c r="A115" s="33"/>
      <c r="B115" s="34"/>
      <c r="C115" s="168" t="s">
        <v>146</v>
      </c>
      <c r="D115" s="168" t="s">
        <v>113</v>
      </c>
      <c r="E115" s="169" t="s">
        <v>163</v>
      </c>
      <c r="F115" s="170" t="s">
        <v>164</v>
      </c>
      <c r="G115" s="171" t="s">
        <v>116</v>
      </c>
      <c r="H115" s="172">
        <v>654.26</v>
      </c>
      <c r="I115" s="173"/>
      <c r="J115" s="174">
        <f>ROUND(I115*H115,2)</f>
        <v>0</v>
      </c>
      <c r="K115" s="170" t="s">
        <v>117</v>
      </c>
      <c r="L115" s="38"/>
      <c r="M115" s="175" t="s">
        <v>19</v>
      </c>
      <c r="N115" s="176" t="s">
        <v>42</v>
      </c>
      <c r="O115" s="63"/>
      <c r="P115" s="177">
        <f>O115*H115</f>
        <v>0</v>
      </c>
      <c r="Q115" s="177">
        <v>0</v>
      </c>
      <c r="R115" s="177">
        <f>Q115*H115</f>
        <v>0</v>
      </c>
      <c r="S115" s="177">
        <v>0</v>
      </c>
      <c r="T115" s="178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79" t="s">
        <v>118</v>
      </c>
      <c r="AT115" s="179" t="s">
        <v>113</v>
      </c>
      <c r="AU115" s="179" t="s">
        <v>82</v>
      </c>
      <c r="AY115" s="16" t="s">
        <v>111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16" t="s">
        <v>79</v>
      </c>
      <c r="BK115" s="180">
        <f>ROUND(I115*H115,2)</f>
        <v>0</v>
      </c>
      <c r="BL115" s="16" t="s">
        <v>118</v>
      </c>
      <c r="BM115" s="179" t="s">
        <v>165</v>
      </c>
    </row>
    <row r="116" spans="1:65" s="2" customFormat="1" ht="28.8">
      <c r="A116" s="33"/>
      <c r="B116" s="34"/>
      <c r="C116" s="35"/>
      <c r="D116" s="181" t="s">
        <v>120</v>
      </c>
      <c r="E116" s="35"/>
      <c r="F116" s="182" t="s">
        <v>166</v>
      </c>
      <c r="G116" s="35"/>
      <c r="H116" s="35"/>
      <c r="I116" s="183"/>
      <c r="J116" s="35"/>
      <c r="K116" s="35"/>
      <c r="L116" s="38"/>
      <c r="M116" s="184"/>
      <c r="N116" s="185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120</v>
      </c>
      <c r="AU116" s="16" t="s">
        <v>82</v>
      </c>
    </row>
    <row r="117" spans="1:65" s="13" customFormat="1" ht="10.199999999999999">
      <c r="B117" s="186"/>
      <c r="C117" s="187"/>
      <c r="D117" s="181" t="s">
        <v>122</v>
      </c>
      <c r="E117" s="188" t="s">
        <v>19</v>
      </c>
      <c r="F117" s="189" t="s">
        <v>167</v>
      </c>
      <c r="G117" s="187"/>
      <c r="H117" s="190">
        <v>525.76</v>
      </c>
      <c r="I117" s="191"/>
      <c r="J117" s="187"/>
      <c r="K117" s="187"/>
      <c r="L117" s="192"/>
      <c r="M117" s="193"/>
      <c r="N117" s="194"/>
      <c r="O117" s="194"/>
      <c r="P117" s="194"/>
      <c r="Q117" s="194"/>
      <c r="R117" s="194"/>
      <c r="S117" s="194"/>
      <c r="T117" s="195"/>
      <c r="AT117" s="196" t="s">
        <v>122</v>
      </c>
      <c r="AU117" s="196" t="s">
        <v>82</v>
      </c>
      <c r="AV117" s="13" t="s">
        <v>82</v>
      </c>
      <c r="AW117" s="13" t="s">
        <v>33</v>
      </c>
      <c r="AX117" s="13" t="s">
        <v>71</v>
      </c>
      <c r="AY117" s="196" t="s">
        <v>111</v>
      </c>
    </row>
    <row r="118" spans="1:65" s="13" customFormat="1" ht="10.199999999999999">
      <c r="B118" s="186"/>
      <c r="C118" s="187"/>
      <c r="D118" s="181" t="s">
        <v>122</v>
      </c>
      <c r="E118" s="188" t="s">
        <v>19</v>
      </c>
      <c r="F118" s="189" t="s">
        <v>134</v>
      </c>
      <c r="G118" s="187"/>
      <c r="H118" s="190">
        <v>128.5</v>
      </c>
      <c r="I118" s="191"/>
      <c r="J118" s="187"/>
      <c r="K118" s="187"/>
      <c r="L118" s="192"/>
      <c r="M118" s="193"/>
      <c r="N118" s="194"/>
      <c r="O118" s="194"/>
      <c r="P118" s="194"/>
      <c r="Q118" s="194"/>
      <c r="R118" s="194"/>
      <c r="S118" s="194"/>
      <c r="T118" s="195"/>
      <c r="AT118" s="196" t="s">
        <v>122</v>
      </c>
      <c r="AU118" s="196" t="s">
        <v>82</v>
      </c>
      <c r="AV118" s="13" t="s">
        <v>82</v>
      </c>
      <c r="AW118" s="13" t="s">
        <v>33</v>
      </c>
      <c r="AX118" s="13" t="s">
        <v>71</v>
      </c>
      <c r="AY118" s="196" t="s">
        <v>111</v>
      </c>
    </row>
    <row r="119" spans="1:65" s="2" customFormat="1" ht="13.8" customHeight="1">
      <c r="A119" s="33"/>
      <c r="B119" s="34"/>
      <c r="C119" s="168" t="s">
        <v>168</v>
      </c>
      <c r="D119" s="168" t="s">
        <v>113</v>
      </c>
      <c r="E119" s="169" t="s">
        <v>169</v>
      </c>
      <c r="F119" s="170" t="s">
        <v>170</v>
      </c>
      <c r="G119" s="171" t="s">
        <v>116</v>
      </c>
      <c r="H119" s="172">
        <v>98</v>
      </c>
      <c r="I119" s="173"/>
      <c r="J119" s="174">
        <f>ROUND(I119*H119,2)</f>
        <v>0</v>
      </c>
      <c r="K119" s="170" t="s">
        <v>117</v>
      </c>
      <c r="L119" s="38"/>
      <c r="M119" s="175" t="s">
        <v>19</v>
      </c>
      <c r="N119" s="176" t="s">
        <v>42</v>
      </c>
      <c r="O119" s="63"/>
      <c r="P119" s="177">
        <f>O119*H119</f>
        <v>0</v>
      </c>
      <c r="Q119" s="177">
        <v>0.19500000000000001</v>
      </c>
      <c r="R119" s="177">
        <f>Q119*H119</f>
        <v>19.11</v>
      </c>
      <c r="S119" s="177">
        <v>0</v>
      </c>
      <c r="T119" s="178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79" t="s">
        <v>118</v>
      </c>
      <c r="AT119" s="179" t="s">
        <v>113</v>
      </c>
      <c r="AU119" s="179" t="s">
        <v>82</v>
      </c>
      <c r="AY119" s="16" t="s">
        <v>111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6" t="s">
        <v>79</v>
      </c>
      <c r="BK119" s="180">
        <f>ROUND(I119*H119,2)</f>
        <v>0</v>
      </c>
      <c r="BL119" s="16" t="s">
        <v>118</v>
      </c>
      <c r="BM119" s="179" t="s">
        <v>171</v>
      </c>
    </row>
    <row r="120" spans="1:65" s="2" customFormat="1" ht="19.2">
      <c r="A120" s="33"/>
      <c r="B120" s="34"/>
      <c r="C120" s="35"/>
      <c r="D120" s="181" t="s">
        <v>120</v>
      </c>
      <c r="E120" s="35"/>
      <c r="F120" s="182" t="s">
        <v>172</v>
      </c>
      <c r="G120" s="35"/>
      <c r="H120" s="35"/>
      <c r="I120" s="183"/>
      <c r="J120" s="35"/>
      <c r="K120" s="35"/>
      <c r="L120" s="38"/>
      <c r="M120" s="184"/>
      <c r="N120" s="185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120</v>
      </c>
      <c r="AU120" s="16" t="s">
        <v>82</v>
      </c>
    </row>
    <row r="121" spans="1:65" s="13" customFormat="1" ht="10.199999999999999">
      <c r="B121" s="186"/>
      <c r="C121" s="187"/>
      <c r="D121" s="181" t="s">
        <v>122</v>
      </c>
      <c r="E121" s="188" t="s">
        <v>19</v>
      </c>
      <c r="F121" s="189" t="s">
        <v>173</v>
      </c>
      <c r="G121" s="187"/>
      <c r="H121" s="190">
        <v>98</v>
      </c>
      <c r="I121" s="191"/>
      <c r="J121" s="187"/>
      <c r="K121" s="187"/>
      <c r="L121" s="192"/>
      <c r="M121" s="193"/>
      <c r="N121" s="194"/>
      <c r="O121" s="194"/>
      <c r="P121" s="194"/>
      <c r="Q121" s="194"/>
      <c r="R121" s="194"/>
      <c r="S121" s="194"/>
      <c r="T121" s="195"/>
      <c r="AT121" s="196" t="s">
        <v>122</v>
      </c>
      <c r="AU121" s="196" t="s">
        <v>82</v>
      </c>
      <c r="AV121" s="13" t="s">
        <v>82</v>
      </c>
      <c r="AW121" s="13" t="s">
        <v>33</v>
      </c>
      <c r="AX121" s="13" t="s">
        <v>79</v>
      </c>
      <c r="AY121" s="196" t="s">
        <v>111</v>
      </c>
    </row>
    <row r="122" spans="1:65" s="2" customFormat="1" ht="22.2" customHeight="1">
      <c r="A122" s="33"/>
      <c r="B122" s="34"/>
      <c r="C122" s="168" t="s">
        <v>174</v>
      </c>
      <c r="D122" s="168" t="s">
        <v>113</v>
      </c>
      <c r="E122" s="169" t="s">
        <v>175</v>
      </c>
      <c r="F122" s="170" t="s">
        <v>176</v>
      </c>
      <c r="G122" s="171" t="s">
        <v>116</v>
      </c>
      <c r="H122" s="172">
        <v>726.55200000000002</v>
      </c>
      <c r="I122" s="173"/>
      <c r="J122" s="174">
        <f>ROUND(I122*H122,2)</f>
        <v>0</v>
      </c>
      <c r="K122" s="170" t="s">
        <v>117</v>
      </c>
      <c r="L122" s="38"/>
      <c r="M122" s="175" t="s">
        <v>19</v>
      </c>
      <c r="N122" s="176" t="s">
        <v>42</v>
      </c>
      <c r="O122" s="6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9" t="s">
        <v>118</v>
      </c>
      <c r="AT122" s="179" t="s">
        <v>113</v>
      </c>
      <c r="AU122" s="179" t="s">
        <v>82</v>
      </c>
      <c r="AY122" s="16" t="s">
        <v>111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6" t="s">
        <v>79</v>
      </c>
      <c r="BK122" s="180">
        <f>ROUND(I122*H122,2)</f>
        <v>0</v>
      </c>
      <c r="BL122" s="16" t="s">
        <v>118</v>
      </c>
      <c r="BM122" s="179" t="s">
        <v>177</v>
      </c>
    </row>
    <row r="123" spans="1:65" s="2" customFormat="1" ht="19.2">
      <c r="A123" s="33"/>
      <c r="B123" s="34"/>
      <c r="C123" s="35"/>
      <c r="D123" s="181" t="s">
        <v>120</v>
      </c>
      <c r="E123" s="35"/>
      <c r="F123" s="182" t="s">
        <v>178</v>
      </c>
      <c r="G123" s="35"/>
      <c r="H123" s="35"/>
      <c r="I123" s="183"/>
      <c r="J123" s="35"/>
      <c r="K123" s="35"/>
      <c r="L123" s="38"/>
      <c r="M123" s="184"/>
      <c r="N123" s="185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120</v>
      </c>
      <c r="AU123" s="16" t="s">
        <v>82</v>
      </c>
    </row>
    <row r="124" spans="1:65" s="13" customFormat="1" ht="10.199999999999999">
      <c r="B124" s="186"/>
      <c r="C124" s="187"/>
      <c r="D124" s="181" t="s">
        <v>122</v>
      </c>
      <c r="E124" s="188" t="s">
        <v>19</v>
      </c>
      <c r="F124" s="189" t="s">
        <v>179</v>
      </c>
      <c r="G124" s="187"/>
      <c r="H124" s="190">
        <v>598.05200000000002</v>
      </c>
      <c r="I124" s="191"/>
      <c r="J124" s="187"/>
      <c r="K124" s="187"/>
      <c r="L124" s="192"/>
      <c r="M124" s="193"/>
      <c r="N124" s="194"/>
      <c r="O124" s="194"/>
      <c r="P124" s="194"/>
      <c r="Q124" s="194"/>
      <c r="R124" s="194"/>
      <c r="S124" s="194"/>
      <c r="T124" s="195"/>
      <c r="AT124" s="196" t="s">
        <v>122</v>
      </c>
      <c r="AU124" s="196" t="s">
        <v>82</v>
      </c>
      <c r="AV124" s="13" t="s">
        <v>82</v>
      </c>
      <c r="AW124" s="13" t="s">
        <v>33</v>
      </c>
      <c r="AX124" s="13" t="s">
        <v>71</v>
      </c>
      <c r="AY124" s="196" t="s">
        <v>111</v>
      </c>
    </row>
    <row r="125" spans="1:65" s="13" customFormat="1" ht="10.199999999999999">
      <c r="B125" s="186"/>
      <c r="C125" s="187"/>
      <c r="D125" s="181" t="s">
        <v>122</v>
      </c>
      <c r="E125" s="188" t="s">
        <v>19</v>
      </c>
      <c r="F125" s="189" t="s">
        <v>134</v>
      </c>
      <c r="G125" s="187"/>
      <c r="H125" s="190">
        <v>128.5</v>
      </c>
      <c r="I125" s="191"/>
      <c r="J125" s="187"/>
      <c r="K125" s="187"/>
      <c r="L125" s="192"/>
      <c r="M125" s="193"/>
      <c r="N125" s="194"/>
      <c r="O125" s="194"/>
      <c r="P125" s="194"/>
      <c r="Q125" s="194"/>
      <c r="R125" s="194"/>
      <c r="S125" s="194"/>
      <c r="T125" s="195"/>
      <c r="AT125" s="196" t="s">
        <v>122</v>
      </c>
      <c r="AU125" s="196" t="s">
        <v>82</v>
      </c>
      <c r="AV125" s="13" t="s">
        <v>82</v>
      </c>
      <c r="AW125" s="13" t="s">
        <v>33</v>
      </c>
      <c r="AX125" s="13" t="s">
        <v>71</v>
      </c>
      <c r="AY125" s="196" t="s">
        <v>111</v>
      </c>
    </row>
    <row r="126" spans="1:65" s="2" customFormat="1" ht="22.2" customHeight="1">
      <c r="A126" s="33"/>
      <c r="B126" s="34"/>
      <c r="C126" s="168" t="s">
        <v>180</v>
      </c>
      <c r="D126" s="168" t="s">
        <v>113</v>
      </c>
      <c r="E126" s="169" t="s">
        <v>181</v>
      </c>
      <c r="F126" s="170" t="s">
        <v>182</v>
      </c>
      <c r="G126" s="171" t="s">
        <v>116</v>
      </c>
      <c r="H126" s="172">
        <v>641.11599999999999</v>
      </c>
      <c r="I126" s="173"/>
      <c r="J126" s="174">
        <f>ROUND(I126*H126,2)</f>
        <v>0</v>
      </c>
      <c r="K126" s="170" t="s">
        <v>117</v>
      </c>
      <c r="L126" s="38"/>
      <c r="M126" s="175" t="s">
        <v>19</v>
      </c>
      <c r="N126" s="176" t="s">
        <v>42</v>
      </c>
      <c r="O126" s="6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9" t="s">
        <v>118</v>
      </c>
      <c r="AT126" s="179" t="s">
        <v>113</v>
      </c>
      <c r="AU126" s="179" t="s">
        <v>82</v>
      </c>
      <c r="AY126" s="16" t="s">
        <v>111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6" t="s">
        <v>79</v>
      </c>
      <c r="BK126" s="180">
        <f>ROUND(I126*H126,2)</f>
        <v>0</v>
      </c>
      <c r="BL126" s="16" t="s">
        <v>118</v>
      </c>
      <c r="BM126" s="179" t="s">
        <v>183</v>
      </c>
    </row>
    <row r="127" spans="1:65" s="2" customFormat="1" ht="19.2">
      <c r="A127" s="33"/>
      <c r="B127" s="34"/>
      <c r="C127" s="35"/>
      <c r="D127" s="181" t="s">
        <v>120</v>
      </c>
      <c r="E127" s="35"/>
      <c r="F127" s="182" t="s">
        <v>184</v>
      </c>
      <c r="G127" s="35"/>
      <c r="H127" s="35"/>
      <c r="I127" s="183"/>
      <c r="J127" s="35"/>
      <c r="K127" s="35"/>
      <c r="L127" s="38"/>
      <c r="M127" s="184"/>
      <c r="N127" s="185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120</v>
      </c>
      <c r="AU127" s="16" t="s">
        <v>82</v>
      </c>
    </row>
    <row r="128" spans="1:65" s="2" customFormat="1" ht="38.4">
      <c r="A128" s="33"/>
      <c r="B128" s="34"/>
      <c r="C128" s="35"/>
      <c r="D128" s="181" t="s">
        <v>160</v>
      </c>
      <c r="E128" s="35"/>
      <c r="F128" s="207" t="s">
        <v>185</v>
      </c>
      <c r="G128" s="35"/>
      <c r="H128" s="35"/>
      <c r="I128" s="183"/>
      <c r="J128" s="35"/>
      <c r="K128" s="35"/>
      <c r="L128" s="38"/>
      <c r="M128" s="184"/>
      <c r="N128" s="185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160</v>
      </c>
      <c r="AU128" s="16" t="s">
        <v>82</v>
      </c>
    </row>
    <row r="129" spans="1:65" s="13" customFormat="1" ht="10.199999999999999">
      <c r="B129" s="186"/>
      <c r="C129" s="187"/>
      <c r="D129" s="181" t="s">
        <v>122</v>
      </c>
      <c r="E129" s="188" t="s">
        <v>19</v>
      </c>
      <c r="F129" s="189" t="s">
        <v>186</v>
      </c>
      <c r="G129" s="187"/>
      <c r="H129" s="190">
        <v>512.61599999999999</v>
      </c>
      <c r="I129" s="191"/>
      <c r="J129" s="187"/>
      <c r="K129" s="187"/>
      <c r="L129" s="192"/>
      <c r="M129" s="193"/>
      <c r="N129" s="194"/>
      <c r="O129" s="194"/>
      <c r="P129" s="194"/>
      <c r="Q129" s="194"/>
      <c r="R129" s="194"/>
      <c r="S129" s="194"/>
      <c r="T129" s="195"/>
      <c r="AT129" s="196" t="s">
        <v>122</v>
      </c>
      <c r="AU129" s="196" t="s">
        <v>82</v>
      </c>
      <c r="AV129" s="13" t="s">
        <v>82</v>
      </c>
      <c r="AW129" s="13" t="s">
        <v>33</v>
      </c>
      <c r="AX129" s="13" t="s">
        <v>71</v>
      </c>
      <c r="AY129" s="196" t="s">
        <v>111</v>
      </c>
    </row>
    <row r="130" spans="1:65" s="13" customFormat="1" ht="10.199999999999999">
      <c r="B130" s="186"/>
      <c r="C130" s="187"/>
      <c r="D130" s="181" t="s">
        <v>122</v>
      </c>
      <c r="E130" s="188" t="s">
        <v>19</v>
      </c>
      <c r="F130" s="189" t="s">
        <v>134</v>
      </c>
      <c r="G130" s="187"/>
      <c r="H130" s="190">
        <v>128.5</v>
      </c>
      <c r="I130" s="191"/>
      <c r="J130" s="187"/>
      <c r="K130" s="187"/>
      <c r="L130" s="192"/>
      <c r="M130" s="193"/>
      <c r="N130" s="194"/>
      <c r="O130" s="194"/>
      <c r="P130" s="194"/>
      <c r="Q130" s="194"/>
      <c r="R130" s="194"/>
      <c r="S130" s="194"/>
      <c r="T130" s="195"/>
      <c r="AT130" s="196" t="s">
        <v>122</v>
      </c>
      <c r="AU130" s="196" t="s">
        <v>82</v>
      </c>
      <c r="AV130" s="13" t="s">
        <v>82</v>
      </c>
      <c r="AW130" s="13" t="s">
        <v>33</v>
      </c>
      <c r="AX130" s="13" t="s">
        <v>71</v>
      </c>
      <c r="AY130" s="196" t="s">
        <v>111</v>
      </c>
    </row>
    <row r="131" spans="1:65" s="2" customFormat="1" ht="22.2" customHeight="1">
      <c r="A131" s="33"/>
      <c r="B131" s="34"/>
      <c r="C131" s="168" t="s">
        <v>187</v>
      </c>
      <c r="D131" s="168" t="s">
        <v>113</v>
      </c>
      <c r="E131" s="169" t="s">
        <v>188</v>
      </c>
      <c r="F131" s="170" t="s">
        <v>189</v>
      </c>
      <c r="G131" s="171" t="s">
        <v>116</v>
      </c>
      <c r="H131" s="172">
        <v>631.25800000000004</v>
      </c>
      <c r="I131" s="173"/>
      <c r="J131" s="174">
        <f>ROUND(I131*H131,2)</f>
        <v>0</v>
      </c>
      <c r="K131" s="170" t="s">
        <v>117</v>
      </c>
      <c r="L131" s="38"/>
      <c r="M131" s="175" t="s">
        <v>19</v>
      </c>
      <c r="N131" s="176" t="s">
        <v>42</v>
      </c>
      <c r="O131" s="6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9" t="s">
        <v>118</v>
      </c>
      <c r="AT131" s="179" t="s">
        <v>113</v>
      </c>
      <c r="AU131" s="179" t="s">
        <v>82</v>
      </c>
      <c r="AY131" s="16" t="s">
        <v>111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6" t="s">
        <v>79</v>
      </c>
      <c r="BK131" s="180">
        <f>ROUND(I131*H131,2)</f>
        <v>0</v>
      </c>
      <c r="BL131" s="16" t="s">
        <v>118</v>
      </c>
      <c r="BM131" s="179" t="s">
        <v>190</v>
      </c>
    </row>
    <row r="132" spans="1:65" s="2" customFormat="1" ht="28.8">
      <c r="A132" s="33"/>
      <c r="B132" s="34"/>
      <c r="C132" s="35"/>
      <c r="D132" s="181" t="s">
        <v>120</v>
      </c>
      <c r="E132" s="35"/>
      <c r="F132" s="182" t="s">
        <v>191</v>
      </c>
      <c r="G132" s="35"/>
      <c r="H132" s="35"/>
      <c r="I132" s="183"/>
      <c r="J132" s="35"/>
      <c r="K132" s="35"/>
      <c r="L132" s="38"/>
      <c r="M132" s="184"/>
      <c r="N132" s="185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120</v>
      </c>
      <c r="AU132" s="16" t="s">
        <v>82</v>
      </c>
    </row>
    <row r="133" spans="1:65" s="13" customFormat="1" ht="10.199999999999999">
      <c r="B133" s="186"/>
      <c r="C133" s="187"/>
      <c r="D133" s="181" t="s">
        <v>122</v>
      </c>
      <c r="E133" s="188" t="s">
        <v>19</v>
      </c>
      <c r="F133" s="189" t="s">
        <v>192</v>
      </c>
      <c r="G133" s="187"/>
      <c r="H133" s="190">
        <v>502.75799999999998</v>
      </c>
      <c r="I133" s="191"/>
      <c r="J133" s="187"/>
      <c r="K133" s="187"/>
      <c r="L133" s="192"/>
      <c r="M133" s="193"/>
      <c r="N133" s="194"/>
      <c r="O133" s="194"/>
      <c r="P133" s="194"/>
      <c r="Q133" s="194"/>
      <c r="R133" s="194"/>
      <c r="S133" s="194"/>
      <c r="T133" s="195"/>
      <c r="AT133" s="196" t="s">
        <v>122</v>
      </c>
      <c r="AU133" s="196" t="s">
        <v>82</v>
      </c>
      <c r="AV133" s="13" t="s">
        <v>82</v>
      </c>
      <c r="AW133" s="13" t="s">
        <v>33</v>
      </c>
      <c r="AX133" s="13" t="s">
        <v>71</v>
      </c>
      <c r="AY133" s="196" t="s">
        <v>111</v>
      </c>
    </row>
    <row r="134" spans="1:65" s="13" customFormat="1" ht="10.199999999999999">
      <c r="B134" s="186"/>
      <c r="C134" s="187"/>
      <c r="D134" s="181" t="s">
        <v>122</v>
      </c>
      <c r="E134" s="188" t="s">
        <v>19</v>
      </c>
      <c r="F134" s="189" t="s">
        <v>134</v>
      </c>
      <c r="G134" s="187"/>
      <c r="H134" s="190">
        <v>128.5</v>
      </c>
      <c r="I134" s="191"/>
      <c r="J134" s="187"/>
      <c r="K134" s="187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122</v>
      </c>
      <c r="AU134" s="196" t="s">
        <v>82</v>
      </c>
      <c r="AV134" s="13" t="s">
        <v>82</v>
      </c>
      <c r="AW134" s="13" t="s">
        <v>33</v>
      </c>
      <c r="AX134" s="13" t="s">
        <v>71</v>
      </c>
      <c r="AY134" s="196" t="s">
        <v>111</v>
      </c>
    </row>
    <row r="135" spans="1:65" s="2" customFormat="1" ht="22.2" customHeight="1">
      <c r="A135" s="33"/>
      <c r="B135" s="34"/>
      <c r="C135" s="168" t="s">
        <v>193</v>
      </c>
      <c r="D135" s="168" t="s">
        <v>113</v>
      </c>
      <c r="E135" s="169" t="s">
        <v>194</v>
      </c>
      <c r="F135" s="170" t="s">
        <v>195</v>
      </c>
      <c r="G135" s="171" t="s">
        <v>196</v>
      </c>
      <c r="H135" s="172">
        <v>3</v>
      </c>
      <c r="I135" s="173"/>
      <c r="J135" s="174">
        <f>ROUND(I135*H135,2)</f>
        <v>0</v>
      </c>
      <c r="K135" s="170" t="s">
        <v>117</v>
      </c>
      <c r="L135" s="38"/>
      <c r="M135" s="175" t="s">
        <v>19</v>
      </c>
      <c r="N135" s="176" t="s">
        <v>42</v>
      </c>
      <c r="O135" s="63"/>
      <c r="P135" s="177">
        <f>O135*H135</f>
        <v>0</v>
      </c>
      <c r="Q135" s="177">
        <v>2.2399999999999998E-3</v>
      </c>
      <c r="R135" s="177">
        <f>Q135*H135</f>
        <v>6.7199999999999994E-3</v>
      </c>
      <c r="S135" s="177">
        <v>0</v>
      </c>
      <c r="T135" s="178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9" t="s">
        <v>118</v>
      </c>
      <c r="AT135" s="179" t="s">
        <v>113</v>
      </c>
      <c r="AU135" s="179" t="s">
        <v>82</v>
      </c>
      <c r="AY135" s="16" t="s">
        <v>111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6" t="s">
        <v>79</v>
      </c>
      <c r="BK135" s="180">
        <f>ROUND(I135*H135,2)</f>
        <v>0</v>
      </c>
      <c r="BL135" s="16" t="s">
        <v>118</v>
      </c>
      <c r="BM135" s="179" t="s">
        <v>197</v>
      </c>
    </row>
    <row r="136" spans="1:65" s="2" customFormat="1" ht="28.8">
      <c r="A136" s="33"/>
      <c r="B136" s="34"/>
      <c r="C136" s="35"/>
      <c r="D136" s="181" t="s">
        <v>120</v>
      </c>
      <c r="E136" s="35"/>
      <c r="F136" s="182" t="s">
        <v>198</v>
      </c>
      <c r="G136" s="35"/>
      <c r="H136" s="35"/>
      <c r="I136" s="183"/>
      <c r="J136" s="35"/>
      <c r="K136" s="35"/>
      <c r="L136" s="38"/>
      <c r="M136" s="184"/>
      <c r="N136" s="185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120</v>
      </c>
      <c r="AU136" s="16" t="s">
        <v>82</v>
      </c>
    </row>
    <row r="137" spans="1:65" s="13" customFormat="1" ht="10.199999999999999">
      <c r="B137" s="186"/>
      <c r="C137" s="187"/>
      <c r="D137" s="181" t="s">
        <v>122</v>
      </c>
      <c r="E137" s="188" t="s">
        <v>19</v>
      </c>
      <c r="F137" s="189" t="s">
        <v>199</v>
      </c>
      <c r="G137" s="187"/>
      <c r="H137" s="190">
        <v>3</v>
      </c>
      <c r="I137" s="191"/>
      <c r="J137" s="187"/>
      <c r="K137" s="187"/>
      <c r="L137" s="192"/>
      <c r="M137" s="193"/>
      <c r="N137" s="194"/>
      <c r="O137" s="194"/>
      <c r="P137" s="194"/>
      <c r="Q137" s="194"/>
      <c r="R137" s="194"/>
      <c r="S137" s="194"/>
      <c r="T137" s="195"/>
      <c r="AT137" s="196" t="s">
        <v>122</v>
      </c>
      <c r="AU137" s="196" t="s">
        <v>82</v>
      </c>
      <c r="AV137" s="13" t="s">
        <v>82</v>
      </c>
      <c r="AW137" s="13" t="s">
        <v>33</v>
      </c>
      <c r="AX137" s="13" t="s">
        <v>79</v>
      </c>
      <c r="AY137" s="196" t="s">
        <v>111</v>
      </c>
    </row>
    <row r="138" spans="1:65" s="12" customFormat="1" ht="22.8" customHeight="1">
      <c r="B138" s="152"/>
      <c r="C138" s="153"/>
      <c r="D138" s="154" t="s">
        <v>70</v>
      </c>
      <c r="E138" s="166" t="s">
        <v>168</v>
      </c>
      <c r="F138" s="166" t="s">
        <v>200</v>
      </c>
      <c r="G138" s="153"/>
      <c r="H138" s="153"/>
      <c r="I138" s="156"/>
      <c r="J138" s="167">
        <f>BK138</f>
        <v>0</v>
      </c>
      <c r="K138" s="153"/>
      <c r="L138" s="158"/>
      <c r="M138" s="159"/>
      <c r="N138" s="160"/>
      <c r="O138" s="160"/>
      <c r="P138" s="161">
        <f>SUM(P139:P151)</f>
        <v>0</v>
      </c>
      <c r="Q138" s="160"/>
      <c r="R138" s="161">
        <f>SUM(R139:R151)</f>
        <v>0.23741999999999996</v>
      </c>
      <c r="S138" s="160"/>
      <c r="T138" s="162">
        <f>SUM(T139:T151)</f>
        <v>0</v>
      </c>
      <c r="AR138" s="163" t="s">
        <v>79</v>
      </c>
      <c r="AT138" s="164" t="s">
        <v>70</v>
      </c>
      <c r="AU138" s="164" t="s">
        <v>79</v>
      </c>
      <c r="AY138" s="163" t="s">
        <v>111</v>
      </c>
      <c r="BK138" s="165">
        <f>SUM(BK139:BK151)</f>
        <v>0</v>
      </c>
    </row>
    <row r="139" spans="1:65" s="2" customFormat="1" ht="22.2" customHeight="1">
      <c r="A139" s="33"/>
      <c r="B139" s="34"/>
      <c r="C139" s="168" t="s">
        <v>201</v>
      </c>
      <c r="D139" s="168" t="s">
        <v>113</v>
      </c>
      <c r="E139" s="169" t="s">
        <v>202</v>
      </c>
      <c r="F139" s="170" t="s">
        <v>203</v>
      </c>
      <c r="G139" s="171" t="s">
        <v>204</v>
      </c>
      <c r="H139" s="172">
        <v>2</v>
      </c>
      <c r="I139" s="173"/>
      <c r="J139" s="174">
        <f>ROUND(I139*H139,2)</f>
        <v>0</v>
      </c>
      <c r="K139" s="170" t="s">
        <v>117</v>
      </c>
      <c r="L139" s="38"/>
      <c r="M139" s="175" t="s">
        <v>19</v>
      </c>
      <c r="N139" s="176" t="s">
        <v>42</v>
      </c>
      <c r="O139" s="63"/>
      <c r="P139" s="177">
        <f>O139*H139</f>
        <v>0</v>
      </c>
      <c r="Q139" s="177">
        <v>6.9999999999999999E-4</v>
      </c>
      <c r="R139" s="177">
        <f>Q139*H139</f>
        <v>1.4E-3</v>
      </c>
      <c r="S139" s="177">
        <v>0</v>
      </c>
      <c r="T139" s="178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9" t="s">
        <v>118</v>
      </c>
      <c r="AT139" s="179" t="s">
        <v>113</v>
      </c>
      <c r="AU139" s="179" t="s">
        <v>82</v>
      </c>
      <c r="AY139" s="16" t="s">
        <v>111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6" t="s">
        <v>79</v>
      </c>
      <c r="BK139" s="180">
        <f>ROUND(I139*H139,2)</f>
        <v>0</v>
      </c>
      <c r="BL139" s="16" t="s">
        <v>118</v>
      </c>
      <c r="BM139" s="179" t="s">
        <v>205</v>
      </c>
    </row>
    <row r="140" spans="1:65" s="2" customFormat="1" ht="19.2">
      <c r="A140" s="33"/>
      <c r="B140" s="34"/>
      <c r="C140" s="35"/>
      <c r="D140" s="181" t="s">
        <v>120</v>
      </c>
      <c r="E140" s="35"/>
      <c r="F140" s="182" t="s">
        <v>206</v>
      </c>
      <c r="G140" s="35"/>
      <c r="H140" s="35"/>
      <c r="I140" s="183"/>
      <c r="J140" s="35"/>
      <c r="K140" s="35"/>
      <c r="L140" s="38"/>
      <c r="M140" s="184"/>
      <c r="N140" s="185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120</v>
      </c>
      <c r="AU140" s="16" t="s">
        <v>82</v>
      </c>
    </row>
    <row r="141" spans="1:65" s="13" customFormat="1" ht="10.199999999999999">
      <c r="B141" s="186"/>
      <c r="C141" s="187"/>
      <c r="D141" s="181" t="s">
        <v>122</v>
      </c>
      <c r="E141" s="188" t="s">
        <v>19</v>
      </c>
      <c r="F141" s="189" t="s">
        <v>207</v>
      </c>
      <c r="G141" s="187"/>
      <c r="H141" s="190">
        <v>2</v>
      </c>
      <c r="I141" s="191"/>
      <c r="J141" s="187"/>
      <c r="K141" s="187"/>
      <c r="L141" s="192"/>
      <c r="M141" s="193"/>
      <c r="N141" s="194"/>
      <c r="O141" s="194"/>
      <c r="P141" s="194"/>
      <c r="Q141" s="194"/>
      <c r="R141" s="194"/>
      <c r="S141" s="194"/>
      <c r="T141" s="195"/>
      <c r="AT141" s="196" t="s">
        <v>122</v>
      </c>
      <c r="AU141" s="196" t="s">
        <v>82</v>
      </c>
      <c r="AV141" s="13" t="s">
        <v>82</v>
      </c>
      <c r="AW141" s="13" t="s">
        <v>33</v>
      </c>
      <c r="AX141" s="13" t="s">
        <v>79</v>
      </c>
      <c r="AY141" s="196" t="s">
        <v>111</v>
      </c>
    </row>
    <row r="142" spans="1:65" s="2" customFormat="1" ht="22.2" customHeight="1">
      <c r="A142" s="33"/>
      <c r="B142" s="34"/>
      <c r="C142" s="197" t="s">
        <v>8</v>
      </c>
      <c r="D142" s="197" t="s">
        <v>142</v>
      </c>
      <c r="E142" s="198" t="s">
        <v>208</v>
      </c>
      <c r="F142" s="199" t="s">
        <v>209</v>
      </c>
      <c r="G142" s="200" t="s">
        <v>204</v>
      </c>
      <c r="H142" s="201">
        <v>2</v>
      </c>
      <c r="I142" s="202"/>
      <c r="J142" s="203">
        <f>ROUND(I142*H142,2)</f>
        <v>0</v>
      </c>
      <c r="K142" s="199" t="s">
        <v>117</v>
      </c>
      <c r="L142" s="204"/>
      <c r="M142" s="205" t="s">
        <v>19</v>
      </c>
      <c r="N142" s="206" t="s">
        <v>42</v>
      </c>
      <c r="O142" s="63"/>
      <c r="P142" s="177">
        <f>O142*H142</f>
        <v>0</v>
      </c>
      <c r="Q142" s="177">
        <v>2.5000000000000001E-3</v>
      </c>
      <c r="R142" s="177">
        <f>Q142*H142</f>
        <v>5.0000000000000001E-3</v>
      </c>
      <c r="S142" s="177">
        <v>0</v>
      </c>
      <c r="T142" s="178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9" t="s">
        <v>146</v>
      </c>
      <c r="AT142" s="179" t="s">
        <v>142</v>
      </c>
      <c r="AU142" s="179" t="s">
        <v>82</v>
      </c>
      <c r="AY142" s="16" t="s">
        <v>111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6" t="s">
        <v>79</v>
      </c>
      <c r="BK142" s="180">
        <f>ROUND(I142*H142,2)</f>
        <v>0</v>
      </c>
      <c r="BL142" s="16" t="s">
        <v>118</v>
      </c>
      <c r="BM142" s="179" t="s">
        <v>210</v>
      </c>
    </row>
    <row r="143" spans="1:65" s="2" customFormat="1" ht="10.199999999999999">
      <c r="A143" s="33"/>
      <c r="B143" s="34"/>
      <c r="C143" s="35"/>
      <c r="D143" s="181" t="s">
        <v>120</v>
      </c>
      <c r="E143" s="35"/>
      <c r="F143" s="182" t="s">
        <v>209</v>
      </c>
      <c r="G143" s="35"/>
      <c r="H143" s="35"/>
      <c r="I143" s="183"/>
      <c r="J143" s="35"/>
      <c r="K143" s="35"/>
      <c r="L143" s="38"/>
      <c r="M143" s="184"/>
      <c r="N143" s="185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120</v>
      </c>
      <c r="AU143" s="16" t="s">
        <v>82</v>
      </c>
    </row>
    <row r="144" spans="1:65" s="2" customFormat="1" ht="19.2">
      <c r="A144" s="33"/>
      <c r="B144" s="34"/>
      <c r="C144" s="35"/>
      <c r="D144" s="181" t="s">
        <v>160</v>
      </c>
      <c r="E144" s="35"/>
      <c r="F144" s="207" t="s">
        <v>211</v>
      </c>
      <c r="G144" s="35"/>
      <c r="H144" s="35"/>
      <c r="I144" s="183"/>
      <c r="J144" s="35"/>
      <c r="K144" s="35"/>
      <c r="L144" s="38"/>
      <c r="M144" s="184"/>
      <c r="N144" s="185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160</v>
      </c>
      <c r="AU144" s="16" t="s">
        <v>82</v>
      </c>
    </row>
    <row r="145" spans="1:65" s="2" customFormat="1" ht="22.2" customHeight="1">
      <c r="A145" s="33"/>
      <c r="B145" s="34"/>
      <c r="C145" s="168" t="s">
        <v>212</v>
      </c>
      <c r="D145" s="168" t="s">
        <v>113</v>
      </c>
      <c r="E145" s="169" t="s">
        <v>213</v>
      </c>
      <c r="F145" s="170" t="s">
        <v>214</v>
      </c>
      <c r="G145" s="171" t="s">
        <v>204</v>
      </c>
      <c r="H145" s="172">
        <v>2</v>
      </c>
      <c r="I145" s="173"/>
      <c r="J145" s="174">
        <f>ROUND(I145*H145,2)</f>
        <v>0</v>
      </c>
      <c r="K145" s="170" t="s">
        <v>117</v>
      </c>
      <c r="L145" s="38"/>
      <c r="M145" s="175" t="s">
        <v>19</v>
      </c>
      <c r="N145" s="176" t="s">
        <v>42</v>
      </c>
      <c r="O145" s="63"/>
      <c r="P145" s="177">
        <f>O145*H145</f>
        <v>0</v>
      </c>
      <c r="Q145" s="177">
        <v>0.10940999999999999</v>
      </c>
      <c r="R145" s="177">
        <f>Q145*H145</f>
        <v>0.21881999999999999</v>
      </c>
      <c r="S145" s="177">
        <v>0</v>
      </c>
      <c r="T145" s="17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9" t="s">
        <v>118</v>
      </c>
      <c r="AT145" s="179" t="s">
        <v>113</v>
      </c>
      <c r="AU145" s="179" t="s">
        <v>82</v>
      </c>
      <c r="AY145" s="16" t="s">
        <v>111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6" t="s">
        <v>79</v>
      </c>
      <c r="BK145" s="180">
        <f>ROUND(I145*H145,2)</f>
        <v>0</v>
      </c>
      <c r="BL145" s="16" t="s">
        <v>118</v>
      </c>
      <c r="BM145" s="179" t="s">
        <v>215</v>
      </c>
    </row>
    <row r="146" spans="1:65" s="2" customFormat="1" ht="19.2">
      <c r="A146" s="33"/>
      <c r="B146" s="34"/>
      <c r="C146" s="35"/>
      <c r="D146" s="181" t="s">
        <v>120</v>
      </c>
      <c r="E146" s="35"/>
      <c r="F146" s="182" t="s">
        <v>216</v>
      </c>
      <c r="G146" s="35"/>
      <c r="H146" s="35"/>
      <c r="I146" s="183"/>
      <c r="J146" s="35"/>
      <c r="K146" s="35"/>
      <c r="L146" s="38"/>
      <c r="M146" s="184"/>
      <c r="N146" s="185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120</v>
      </c>
      <c r="AU146" s="16" t="s">
        <v>82</v>
      </c>
    </row>
    <row r="147" spans="1:65" s="2" customFormat="1" ht="13.8" customHeight="1">
      <c r="A147" s="33"/>
      <c r="B147" s="34"/>
      <c r="C147" s="197" t="s">
        <v>217</v>
      </c>
      <c r="D147" s="197" t="s">
        <v>142</v>
      </c>
      <c r="E147" s="198" t="s">
        <v>218</v>
      </c>
      <c r="F147" s="199" t="s">
        <v>219</v>
      </c>
      <c r="G147" s="200" t="s">
        <v>204</v>
      </c>
      <c r="H147" s="201">
        <v>2</v>
      </c>
      <c r="I147" s="202"/>
      <c r="J147" s="203">
        <f>ROUND(I147*H147,2)</f>
        <v>0</v>
      </c>
      <c r="K147" s="199" t="s">
        <v>117</v>
      </c>
      <c r="L147" s="204"/>
      <c r="M147" s="205" t="s">
        <v>19</v>
      </c>
      <c r="N147" s="206" t="s">
        <v>42</v>
      </c>
      <c r="O147" s="63"/>
      <c r="P147" s="177">
        <f>O147*H147</f>
        <v>0</v>
      </c>
      <c r="Q147" s="177">
        <v>6.1000000000000004E-3</v>
      </c>
      <c r="R147" s="177">
        <f>Q147*H147</f>
        <v>1.2200000000000001E-2</v>
      </c>
      <c r="S147" s="177">
        <v>0</v>
      </c>
      <c r="T147" s="178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9" t="s">
        <v>146</v>
      </c>
      <c r="AT147" s="179" t="s">
        <v>142</v>
      </c>
      <c r="AU147" s="179" t="s">
        <v>82</v>
      </c>
      <c r="AY147" s="16" t="s">
        <v>111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6" t="s">
        <v>79</v>
      </c>
      <c r="BK147" s="180">
        <f>ROUND(I147*H147,2)</f>
        <v>0</v>
      </c>
      <c r="BL147" s="16" t="s">
        <v>118</v>
      </c>
      <c r="BM147" s="179" t="s">
        <v>220</v>
      </c>
    </row>
    <row r="148" spans="1:65" s="2" customFormat="1" ht="10.199999999999999">
      <c r="A148" s="33"/>
      <c r="B148" s="34"/>
      <c r="C148" s="35"/>
      <c r="D148" s="181" t="s">
        <v>120</v>
      </c>
      <c r="E148" s="35"/>
      <c r="F148" s="182" t="s">
        <v>219</v>
      </c>
      <c r="G148" s="35"/>
      <c r="H148" s="35"/>
      <c r="I148" s="183"/>
      <c r="J148" s="35"/>
      <c r="K148" s="35"/>
      <c r="L148" s="38"/>
      <c r="M148" s="184"/>
      <c r="N148" s="185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120</v>
      </c>
      <c r="AU148" s="16" t="s">
        <v>82</v>
      </c>
    </row>
    <row r="149" spans="1:65" s="2" customFormat="1" ht="13.8" customHeight="1">
      <c r="A149" s="33"/>
      <c r="B149" s="34"/>
      <c r="C149" s="168" t="s">
        <v>221</v>
      </c>
      <c r="D149" s="168" t="s">
        <v>113</v>
      </c>
      <c r="E149" s="169" t="s">
        <v>222</v>
      </c>
      <c r="F149" s="170" t="s">
        <v>223</v>
      </c>
      <c r="G149" s="171" t="s">
        <v>196</v>
      </c>
      <c r="H149" s="172">
        <v>3</v>
      </c>
      <c r="I149" s="173"/>
      <c r="J149" s="174">
        <f>ROUND(I149*H149,2)</f>
        <v>0</v>
      </c>
      <c r="K149" s="170" t="s">
        <v>117</v>
      </c>
      <c r="L149" s="38"/>
      <c r="M149" s="175" t="s">
        <v>19</v>
      </c>
      <c r="N149" s="176" t="s">
        <v>42</v>
      </c>
      <c r="O149" s="6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9" t="s">
        <v>118</v>
      </c>
      <c r="AT149" s="179" t="s">
        <v>113</v>
      </c>
      <c r="AU149" s="179" t="s">
        <v>82</v>
      </c>
      <c r="AY149" s="16" t="s">
        <v>111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6" t="s">
        <v>79</v>
      </c>
      <c r="BK149" s="180">
        <f>ROUND(I149*H149,2)</f>
        <v>0</v>
      </c>
      <c r="BL149" s="16" t="s">
        <v>118</v>
      </c>
      <c r="BM149" s="179" t="s">
        <v>224</v>
      </c>
    </row>
    <row r="150" spans="1:65" s="2" customFormat="1" ht="19.2">
      <c r="A150" s="33"/>
      <c r="B150" s="34"/>
      <c r="C150" s="35"/>
      <c r="D150" s="181" t="s">
        <v>120</v>
      </c>
      <c r="E150" s="35"/>
      <c r="F150" s="182" t="s">
        <v>225</v>
      </c>
      <c r="G150" s="35"/>
      <c r="H150" s="35"/>
      <c r="I150" s="183"/>
      <c r="J150" s="35"/>
      <c r="K150" s="35"/>
      <c r="L150" s="38"/>
      <c r="M150" s="184"/>
      <c r="N150" s="185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120</v>
      </c>
      <c r="AU150" s="16" t="s">
        <v>82</v>
      </c>
    </row>
    <row r="151" spans="1:65" s="13" customFormat="1" ht="10.199999999999999">
      <c r="B151" s="186"/>
      <c r="C151" s="187"/>
      <c r="D151" s="181" t="s">
        <v>122</v>
      </c>
      <c r="E151" s="188" t="s">
        <v>19</v>
      </c>
      <c r="F151" s="189" t="s">
        <v>199</v>
      </c>
      <c r="G151" s="187"/>
      <c r="H151" s="190">
        <v>3</v>
      </c>
      <c r="I151" s="191"/>
      <c r="J151" s="187"/>
      <c r="K151" s="187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122</v>
      </c>
      <c r="AU151" s="196" t="s">
        <v>82</v>
      </c>
      <c r="AV151" s="13" t="s">
        <v>82</v>
      </c>
      <c r="AW151" s="13" t="s">
        <v>33</v>
      </c>
      <c r="AX151" s="13" t="s">
        <v>79</v>
      </c>
      <c r="AY151" s="196" t="s">
        <v>111</v>
      </c>
    </row>
    <row r="152" spans="1:65" s="12" customFormat="1" ht="22.8" customHeight="1">
      <c r="B152" s="152"/>
      <c r="C152" s="153"/>
      <c r="D152" s="154" t="s">
        <v>70</v>
      </c>
      <c r="E152" s="166" t="s">
        <v>226</v>
      </c>
      <c r="F152" s="166" t="s">
        <v>227</v>
      </c>
      <c r="G152" s="153"/>
      <c r="H152" s="153"/>
      <c r="I152" s="156"/>
      <c r="J152" s="167">
        <f>BK152</f>
        <v>0</v>
      </c>
      <c r="K152" s="153"/>
      <c r="L152" s="158"/>
      <c r="M152" s="159"/>
      <c r="N152" s="160"/>
      <c r="O152" s="160"/>
      <c r="P152" s="161">
        <f>SUM(P153:P166)</f>
        <v>0</v>
      </c>
      <c r="Q152" s="160"/>
      <c r="R152" s="161">
        <f>SUM(R153:R166)</f>
        <v>0</v>
      </c>
      <c r="S152" s="160"/>
      <c r="T152" s="162">
        <f>SUM(T153:T166)</f>
        <v>0</v>
      </c>
      <c r="AR152" s="163" t="s">
        <v>79</v>
      </c>
      <c r="AT152" s="164" t="s">
        <v>70</v>
      </c>
      <c r="AU152" s="164" t="s">
        <v>79</v>
      </c>
      <c r="AY152" s="163" t="s">
        <v>111</v>
      </c>
      <c r="BK152" s="165">
        <f>SUM(BK153:BK166)</f>
        <v>0</v>
      </c>
    </row>
    <row r="153" spans="1:65" s="2" customFormat="1" ht="13.8" customHeight="1">
      <c r="A153" s="33"/>
      <c r="B153" s="34"/>
      <c r="C153" s="168" t="s">
        <v>228</v>
      </c>
      <c r="D153" s="168" t="s">
        <v>113</v>
      </c>
      <c r="E153" s="169" t="s">
        <v>229</v>
      </c>
      <c r="F153" s="170" t="s">
        <v>230</v>
      </c>
      <c r="G153" s="171" t="s">
        <v>145</v>
      </c>
      <c r="H153" s="172">
        <v>38.4</v>
      </c>
      <c r="I153" s="173"/>
      <c r="J153" s="174">
        <f>ROUND(I153*H153,2)</f>
        <v>0</v>
      </c>
      <c r="K153" s="170" t="s">
        <v>117</v>
      </c>
      <c r="L153" s="38"/>
      <c r="M153" s="175" t="s">
        <v>19</v>
      </c>
      <c r="N153" s="176" t="s">
        <v>42</v>
      </c>
      <c r="O153" s="6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9" t="s">
        <v>118</v>
      </c>
      <c r="AT153" s="179" t="s">
        <v>113</v>
      </c>
      <c r="AU153" s="179" t="s">
        <v>82</v>
      </c>
      <c r="AY153" s="16" t="s">
        <v>111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6" t="s">
        <v>79</v>
      </c>
      <c r="BK153" s="180">
        <f>ROUND(I153*H153,2)</f>
        <v>0</v>
      </c>
      <c r="BL153" s="16" t="s">
        <v>118</v>
      </c>
      <c r="BM153" s="179" t="s">
        <v>231</v>
      </c>
    </row>
    <row r="154" spans="1:65" s="2" customFormat="1" ht="19.2">
      <c r="A154" s="33"/>
      <c r="B154" s="34"/>
      <c r="C154" s="35"/>
      <c r="D154" s="181" t="s">
        <v>120</v>
      </c>
      <c r="E154" s="35"/>
      <c r="F154" s="182" t="s">
        <v>232</v>
      </c>
      <c r="G154" s="35"/>
      <c r="H154" s="35"/>
      <c r="I154" s="183"/>
      <c r="J154" s="35"/>
      <c r="K154" s="35"/>
      <c r="L154" s="38"/>
      <c r="M154" s="184"/>
      <c r="N154" s="185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120</v>
      </c>
      <c r="AU154" s="16" t="s">
        <v>82</v>
      </c>
    </row>
    <row r="155" spans="1:65" s="13" customFormat="1" ht="10.199999999999999">
      <c r="B155" s="186"/>
      <c r="C155" s="187"/>
      <c r="D155" s="181" t="s">
        <v>122</v>
      </c>
      <c r="E155" s="188" t="s">
        <v>19</v>
      </c>
      <c r="F155" s="189" t="s">
        <v>233</v>
      </c>
      <c r="G155" s="187"/>
      <c r="H155" s="190">
        <v>10.56</v>
      </c>
      <c r="I155" s="191"/>
      <c r="J155" s="187"/>
      <c r="K155" s="187"/>
      <c r="L155" s="192"/>
      <c r="M155" s="193"/>
      <c r="N155" s="194"/>
      <c r="O155" s="194"/>
      <c r="P155" s="194"/>
      <c r="Q155" s="194"/>
      <c r="R155" s="194"/>
      <c r="S155" s="194"/>
      <c r="T155" s="195"/>
      <c r="AT155" s="196" t="s">
        <v>122</v>
      </c>
      <c r="AU155" s="196" t="s">
        <v>82</v>
      </c>
      <c r="AV155" s="13" t="s">
        <v>82</v>
      </c>
      <c r="AW155" s="13" t="s">
        <v>33</v>
      </c>
      <c r="AX155" s="13" t="s">
        <v>71</v>
      </c>
      <c r="AY155" s="196" t="s">
        <v>111</v>
      </c>
    </row>
    <row r="156" spans="1:65" s="13" customFormat="1" ht="10.199999999999999">
      <c r="B156" s="186"/>
      <c r="C156" s="187"/>
      <c r="D156" s="181" t="s">
        <v>122</v>
      </c>
      <c r="E156" s="188" t="s">
        <v>19</v>
      </c>
      <c r="F156" s="189" t="s">
        <v>234</v>
      </c>
      <c r="G156" s="187"/>
      <c r="H156" s="190">
        <v>27.84</v>
      </c>
      <c r="I156" s="191"/>
      <c r="J156" s="187"/>
      <c r="K156" s="187"/>
      <c r="L156" s="192"/>
      <c r="M156" s="193"/>
      <c r="N156" s="194"/>
      <c r="O156" s="194"/>
      <c r="P156" s="194"/>
      <c r="Q156" s="194"/>
      <c r="R156" s="194"/>
      <c r="S156" s="194"/>
      <c r="T156" s="195"/>
      <c r="AT156" s="196" t="s">
        <v>122</v>
      </c>
      <c r="AU156" s="196" t="s">
        <v>82</v>
      </c>
      <c r="AV156" s="13" t="s">
        <v>82</v>
      </c>
      <c r="AW156" s="13" t="s">
        <v>33</v>
      </c>
      <c r="AX156" s="13" t="s">
        <v>71</v>
      </c>
      <c r="AY156" s="196" t="s">
        <v>111</v>
      </c>
    </row>
    <row r="157" spans="1:65" s="2" customFormat="1" ht="22.2" customHeight="1">
      <c r="A157" s="33"/>
      <c r="B157" s="34"/>
      <c r="C157" s="168" t="s">
        <v>235</v>
      </c>
      <c r="D157" s="168" t="s">
        <v>113</v>
      </c>
      <c r="E157" s="169" t="s">
        <v>236</v>
      </c>
      <c r="F157" s="170" t="s">
        <v>237</v>
      </c>
      <c r="G157" s="171" t="s">
        <v>145</v>
      </c>
      <c r="H157" s="172">
        <v>921.6</v>
      </c>
      <c r="I157" s="173"/>
      <c r="J157" s="174">
        <f>ROUND(I157*H157,2)</f>
        <v>0</v>
      </c>
      <c r="K157" s="170" t="s">
        <v>117</v>
      </c>
      <c r="L157" s="38"/>
      <c r="M157" s="175" t="s">
        <v>19</v>
      </c>
      <c r="N157" s="176" t="s">
        <v>42</v>
      </c>
      <c r="O157" s="6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9" t="s">
        <v>118</v>
      </c>
      <c r="AT157" s="179" t="s">
        <v>113</v>
      </c>
      <c r="AU157" s="179" t="s">
        <v>82</v>
      </c>
      <c r="AY157" s="16" t="s">
        <v>111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6" t="s">
        <v>79</v>
      </c>
      <c r="BK157" s="180">
        <f>ROUND(I157*H157,2)</f>
        <v>0</v>
      </c>
      <c r="BL157" s="16" t="s">
        <v>118</v>
      </c>
      <c r="BM157" s="179" t="s">
        <v>238</v>
      </c>
    </row>
    <row r="158" spans="1:65" s="2" customFormat="1" ht="28.8">
      <c r="A158" s="33"/>
      <c r="B158" s="34"/>
      <c r="C158" s="35"/>
      <c r="D158" s="181" t="s">
        <v>120</v>
      </c>
      <c r="E158" s="35"/>
      <c r="F158" s="182" t="s">
        <v>239</v>
      </c>
      <c r="G158" s="35"/>
      <c r="H158" s="35"/>
      <c r="I158" s="183"/>
      <c r="J158" s="35"/>
      <c r="K158" s="35"/>
      <c r="L158" s="38"/>
      <c r="M158" s="184"/>
      <c r="N158" s="185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120</v>
      </c>
      <c r="AU158" s="16" t="s">
        <v>82</v>
      </c>
    </row>
    <row r="159" spans="1:65" s="13" customFormat="1" ht="10.199999999999999">
      <c r="B159" s="186"/>
      <c r="C159" s="187"/>
      <c r="D159" s="181" t="s">
        <v>122</v>
      </c>
      <c r="E159" s="188" t="s">
        <v>19</v>
      </c>
      <c r="F159" s="189" t="s">
        <v>240</v>
      </c>
      <c r="G159" s="187"/>
      <c r="H159" s="190">
        <v>253.44</v>
      </c>
      <c r="I159" s="191"/>
      <c r="J159" s="187"/>
      <c r="K159" s="187"/>
      <c r="L159" s="192"/>
      <c r="M159" s="193"/>
      <c r="N159" s="194"/>
      <c r="O159" s="194"/>
      <c r="P159" s="194"/>
      <c r="Q159" s="194"/>
      <c r="R159" s="194"/>
      <c r="S159" s="194"/>
      <c r="T159" s="195"/>
      <c r="AT159" s="196" t="s">
        <v>122</v>
      </c>
      <c r="AU159" s="196" t="s">
        <v>82</v>
      </c>
      <c r="AV159" s="13" t="s">
        <v>82</v>
      </c>
      <c r="AW159" s="13" t="s">
        <v>33</v>
      </c>
      <c r="AX159" s="13" t="s">
        <v>71</v>
      </c>
      <c r="AY159" s="196" t="s">
        <v>111</v>
      </c>
    </row>
    <row r="160" spans="1:65" s="13" customFormat="1" ht="10.199999999999999">
      <c r="B160" s="186"/>
      <c r="C160" s="187"/>
      <c r="D160" s="181" t="s">
        <v>122</v>
      </c>
      <c r="E160" s="188" t="s">
        <v>19</v>
      </c>
      <c r="F160" s="189" t="s">
        <v>241</v>
      </c>
      <c r="G160" s="187"/>
      <c r="H160" s="190">
        <v>668.16</v>
      </c>
      <c r="I160" s="191"/>
      <c r="J160" s="187"/>
      <c r="K160" s="187"/>
      <c r="L160" s="192"/>
      <c r="M160" s="193"/>
      <c r="N160" s="194"/>
      <c r="O160" s="194"/>
      <c r="P160" s="194"/>
      <c r="Q160" s="194"/>
      <c r="R160" s="194"/>
      <c r="S160" s="194"/>
      <c r="T160" s="195"/>
      <c r="AT160" s="196" t="s">
        <v>122</v>
      </c>
      <c r="AU160" s="196" t="s">
        <v>82</v>
      </c>
      <c r="AV160" s="13" t="s">
        <v>82</v>
      </c>
      <c r="AW160" s="13" t="s">
        <v>33</v>
      </c>
      <c r="AX160" s="13" t="s">
        <v>71</v>
      </c>
      <c r="AY160" s="196" t="s">
        <v>111</v>
      </c>
    </row>
    <row r="161" spans="1:65" s="2" customFormat="1" ht="22.2" customHeight="1">
      <c r="A161" s="33"/>
      <c r="B161" s="34"/>
      <c r="C161" s="168" t="s">
        <v>7</v>
      </c>
      <c r="D161" s="168" t="s">
        <v>113</v>
      </c>
      <c r="E161" s="169" t="s">
        <v>242</v>
      </c>
      <c r="F161" s="170" t="s">
        <v>243</v>
      </c>
      <c r="G161" s="171" t="s">
        <v>145</v>
      </c>
      <c r="H161" s="172">
        <v>10.56</v>
      </c>
      <c r="I161" s="173"/>
      <c r="J161" s="174">
        <f>ROUND(I161*H161,2)</f>
        <v>0</v>
      </c>
      <c r="K161" s="170" t="s">
        <v>117</v>
      </c>
      <c r="L161" s="38"/>
      <c r="M161" s="175" t="s">
        <v>19</v>
      </c>
      <c r="N161" s="176" t="s">
        <v>42</v>
      </c>
      <c r="O161" s="6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9" t="s">
        <v>118</v>
      </c>
      <c r="AT161" s="179" t="s">
        <v>113</v>
      </c>
      <c r="AU161" s="179" t="s">
        <v>82</v>
      </c>
      <c r="AY161" s="16" t="s">
        <v>111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6" t="s">
        <v>79</v>
      </c>
      <c r="BK161" s="180">
        <f>ROUND(I161*H161,2)</f>
        <v>0</v>
      </c>
      <c r="BL161" s="16" t="s">
        <v>118</v>
      </c>
      <c r="BM161" s="179" t="s">
        <v>244</v>
      </c>
    </row>
    <row r="162" spans="1:65" s="2" customFormat="1" ht="28.8">
      <c r="A162" s="33"/>
      <c r="B162" s="34"/>
      <c r="C162" s="35"/>
      <c r="D162" s="181" t="s">
        <v>120</v>
      </c>
      <c r="E162" s="35"/>
      <c r="F162" s="182" t="s">
        <v>245</v>
      </c>
      <c r="G162" s="35"/>
      <c r="H162" s="35"/>
      <c r="I162" s="183"/>
      <c r="J162" s="35"/>
      <c r="K162" s="35"/>
      <c r="L162" s="38"/>
      <c r="M162" s="184"/>
      <c r="N162" s="185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120</v>
      </c>
      <c r="AU162" s="16" t="s">
        <v>82</v>
      </c>
    </row>
    <row r="163" spans="1:65" s="13" customFormat="1" ht="10.199999999999999">
      <c r="B163" s="186"/>
      <c r="C163" s="187"/>
      <c r="D163" s="181" t="s">
        <v>122</v>
      </c>
      <c r="E163" s="188" t="s">
        <v>19</v>
      </c>
      <c r="F163" s="189" t="s">
        <v>233</v>
      </c>
      <c r="G163" s="187"/>
      <c r="H163" s="190">
        <v>10.56</v>
      </c>
      <c r="I163" s="191"/>
      <c r="J163" s="187"/>
      <c r="K163" s="187"/>
      <c r="L163" s="192"/>
      <c r="M163" s="193"/>
      <c r="N163" s="194"/>
      <c r="O163" s="194"/>
      <c r="P163" s="194"/>
      <c r="Q163" s="194"/>
      <c r="R163" s="194"/>
      <c r="S163" s="194"/>
      <c r="T163" s="195"/>
      <c r="AT163" s="196" t="s">
        <v>122</v>
      </c>
      <c r="AU163" s="196" t="s">
        <v>82</v>
      </c>
      <c r="AV163" s="13" t="s">
        <v>82</v>
      </c>
      <c r="AW163" s="13" t="s">
        <v>33</v>
      </c>
      <c r="AX163" s="13" t="s">
        <v>79</v>
      </c>
      <c r="AY163" s="196" t="s">
        <v>111</v>
      </c>
    </row>
    <row r="164" spans="1:65" s="2" customFormat="1" ht="22.2" customHeight="1">
      <c r="A164" s="33"/>
      <c r="B164" s="34"/>
      <c r="C164" s="168" t="s">
        <v>246</v>
      </c>
      <c r="D164" s="168" t="s">
        <v>113</v>
      </c>
      <c r="E164" s="169" t="s">
        <v>247</v>
      </c>
      <c r="F164" s="170" t="s">
        <v>248</v>
      </c>
      <c r="G164" s="171" t="s">
        <v>145</v>
      </c>
      <c r="H164" s="172">
        <v>27.84</v>
      </c>
      <c r="I164" s="173"/>
      <c r="J164" s="174">
        <f>ROUND(I164*H164,2)</f>
        <v>0</v>
      </c>
      <c r="K164" s="170" t="s">
        <v>117</v>
      </c>
      <c r="L164" s="38"/>
      <c r="M164" s="175" t="s">
        <v>19</v>
      </c>
      <c r="N164" s="176" t="s">
        <v>42</v>
      </c>
      <c r="O164" s="6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9" t="s">
        <v>118</v>
      </c>
      <c r="AT164" s="179" t="s">
        <v>113</v>
      </c>
      <c r="AU164" s="179" t="s">
        <v>82</v>
      </c>
      <c r="AY164" s="16" t="s">
        <v>111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6" t="s">
        <v>79</v>
      </c>
      <c r="BK164" s="180">
        <f>ROUND(I164*H164,2)</f>
        <v>0</v>
      </c>
      <c r="BL164" s="16" t="s">
        <v>118</v>
      </c>
      <c r="BM164" s="179" t="s">
        <v>249</v>
      </c>
    </row>
    <row r="165" spans="1:65" s="2" customFormat="1" ht="28.8">
      <c r="A165" s="33"/>
      <c r="B165" s="34"/>
      <c r="C165" s="35"/>
      <c r="D165" s="181" t="s">
        <v>120</v>
      </c>
      <c r="E165" s="35"/>
      <c r="F165" s="182" t="s">
        <v>250</v>
      </c>
      <c r="G165" s="35"/>
      <c r="H165" s="35"/>
      <c r="I165" s="183"/>
      <c r="J165" s="35"/>
      <c r="K165" s="35"/>
      <c r="L165" s="38"/>
      <c r="M165" s="184"/>
      <c r="N165" s="185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120</v>
      </c>
      <c r="AU165" s="16" t="s">
        <v>82</v>
      </c>
    </row>
    <row r="166" spans="1:65" s="13" customFormat="1" ht="10.199999999999999">
      <c r="B166" s="186"/>
      <c r="C166" s="187"/>
      <c r="D166" s="181" t="s">
        <v>122</v>
      </c>
      <c r="E166" s="188" t="s">
        <v>19</v>
      </c>
      <c r="F166" s="189" t="s">
        <v>234</v>
      </c>
      <c r="G166" s="187"/>
      <c r="H166" s="190">
        <v>27.84</v>
      </c>
      <c r="I166" s="191"/>
      <c r="J166" s="187"/>
      <c r="K166" s="187"/>
      <c r="L166" s="192"/>
      <c r="M166" s="193"/>
      <c r="N166" s="194"/>
      <c r="O166" s="194"/>
      <c r="P166" s="194"/>
      <c r="Q166" s="194"/>
      <c r="R166" s="194"/>
      <c r="S166" s="194"/>
      <c r="T166" s="195"/>
      <c r="AT166" s="196" t="s">
        <v>122</v>
      </c>
      <c r="AU166" s="196" t="s">
        <v>82</v>
      </c>
      <c r="AV166" s="13" t="s">
        <v>82</v>
      </c>
      <c r="AW166" s="13" t="s">
        <v>33</v>
      </c>
      <c r="AX166" s="13" t="s">
        <v>79</v>
      </c>
      <c r="AY166" s="196" t="s">
        <v>111</v>
      </c>
    </row>
    <row r="167" spans="1:65" s="12" customFormat="1" ht="22.8" customHeight="1">
      <c r="B167" s="152"/>
      <c r="C167" s="153"/>
      <c r="D167" s="154" t="s">
        <v>70</v>
      </c>
      <c r="E167" s="166" t="s">
        <v>251</v>
      </c>
      <c r="F167" s="166" t="s">
        <v>252</v>
      </c>
      <c r="G167" s="153"/>
      <c r="H167" s="153"/>
      <c r="I167" s="156"/>
      <c r="J167" s="167">
        <f>BK167</f>
        <v>0</v>
      </c>
      <c r="K167" s="153"/>
      <c r="L167" s="158"/>
      <c r="M167" s="159"/>
      <c r="N167" s="160"/>
      <c r="O167" s="160"/>
      <c r="P167" s="161">
        <f>SUM(P168:P169)</f>
        <v>0</v>
      </c>
      <c r="Q167" s="160"/>
      <c r="R167" s="161">
        <f>SUM(R168:R169)</f>
        <v>0</v>
      </c>
      <c r="S167" s="160"/>
      <c r="T167" s="162">
        <f>SUM(T168:T169)</f>
        <v>0</v>
      </c>
      <c r="AR167" s="163" t="s">
        <v>79</v>
      </c>
      <c r="AT167" s="164" t="s">
        <v>70</v>
      </c>
      <c r="AU167" s="164" t="s">
        <v>79</v>
      </c>
      <c r="AY167" s="163" t="s">
        <v>111</v>
      </c>
      <c r="BK167" s="165">
        <f>SUM(BK168:BK169)</f>
        <v>0</v>
      </c>
    </row>
    <row r="168" spans="1:65" s="2" customFormat="1" ht="22.2" customHeight="1">
      <c r="A168" s="33"/>
      <c r="B168" s="34"/>
      <c r="C168" s="168" t="s">
        <v>253</v>
      </c>
      <c r="D168" s="168" t="s">
        <v>113</v>
      </c>
      <c r="E168" s="169" t="s">
        <v>254</v>
      </c>
      <c r="F168" s="170" t="s">
        <v>255</v>
      </c>
      <c r="G168" s="171" t="s">
        <v>145</v>
      </c>
      <c r="H168" s="172">
        <v>675.91300000000001</v>
      </c>
      <c r="I168" s="173"/>
      <c r="J168" s="174">
        <f>ROUND(I168*H168,2)</f>
        <v>0</v>
      </c>
      <c r="K168" s="170" t="s">
        <v>117</v>
      </c>
      <c r="L168" s="38"/>
      <c r="M168" s="175" t="s">
        <v>19</v>
      </c>
      <c r="N168" s="176" t="s">
        <v>42</v>
      </c>
      <c r="O168" s="63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9" t="s">
        <v>118</v>
      </c>
      <c r="AT168" s="179" t="s">
        <v>113</v>
      </c>
      <c r="AU168" s="179" t="s">
        <v>82</v>
      </c>
      <c r="AY168" s="16" t="s">
        <v>111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6" t="s">
        <v>79</v>
      </c>
      <c r="BK168" s="180">
        <f>ROUND(I168*H168,2)</f>
        <v>0</v>
      </c>
      <c r="BL168" s="16" t="s">
        <v>118</v>
      </c>
      <c r="BM168" s="179" t="s">
        <v>256</v>
      </c>
    </row>
    <row r="169" spans="1:65" s="2" customFormat="1" ht="28.8">
      <c r="A169" s="33"/>
      <c r="B169" s="34"/>
      <c r="C169" s="35"/>
      <c r="D169" s="181" t="s">
        <v>120</v>
      </c>
      <c r="E169" s="35"/>
      <c r="F169" s="182" t="s">
        <v>257</v>
      </c>
      <c r="G169" s="35"/>
      <c r="H169" s="35"/>
      <c r="I169" s="183"/>
      <c r="J169" s="35"/>
      <c r="K169" s="35"/>
      <c r="L169" s="38"/>
      <c r="M169" s="208"/>
      <c r="N169" s="209"/>
      <c r="O169" s="210"/>
      <c r="P169" s="210"/>
      <c r="Q169" s="210"/>
      <c r="R169" s="210"/>
      <c r="S169" s="210"/>
      <c r="T169" s="21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120</v>
      </c>
      <c r="AU169" s="16" t="s">
        <v>82</v>
      </c>
    </row>
    <row r="170" spans="1:65" s="2" customFormat="1" ht="6.9" customHeight="1">
      <c r="A170" s="33"/>
      <c r="B170" s="46"/>
      <c r="C170" s="47"/>
      <c r="D170" s="47"/>
      <c r="E170" s="47"/>
      <c r="F170" s="47"/>
      <c r="G170" s="47"/>
      <c r="H170" s="47"/>
      <c r="I170" s="47"/>
      <c r="J170" s="47"/>
      <c r="K170" s="47"/>
      <c r="L170" s="38"/>
      <c r="M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</row>
  </sheetData>
  <sheetProtection algorithmName="SHA-512" hashValue="iktUzo5pTsC8v1ohkldXYR1smntm4RtSbgdajt7wCZOJ/gny02vCe25yGVmiHRC3y5LMYU9tSx86UcK+ENquIA==" saltValue="G8gwRn+ug91yrmK/YnOJseo8zerynXFS+U7gDdNmK5fN1mC9w2FHi/NqmfrhAxegA6pMUsjSWjsWJm4x7kXcFA==" spinCount="100000" sheet="1" objects="1" scenarios="1" formatColumns="0" formatRows="0" autoFilter="0"/>
  <autoFilter ref="C84:K169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12" customWidth="1"/>
    <col min="2" max="2" width="1.7109375" style="212" customWidth="1"/>
    <col min="3" max="4" width="5" style="212" customWidth="1"/>
    <col min="5" max="5" width="11.7109375" style="212" customWidth="1"/>
    <col min="6" max="6" width="9.140625" style="212" customWidth="1"/>
    <col min="7" max="7" width="5" style="212" customWidth="1"/>
    <col min="8" max="8" width="77.85546875" style="212" customWidth="1"/>
    <col min="9" max="10" width="20" style="212" customWidth="1"/>
    <col min="11" max="11" width="1.7109375" style="212" customWidth="1"/>
  </cols>
  <sheetData>
    <row r="1" spans="2:11" s="1" customFormat="1" ht="37.5" customHeight="1"/>
    <row r="2" spans="2:11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4" customFormat="1" ht="45" customHeight="1">
      <c r="B3" s="216"/>
      <c r="C3" s="344" t="s">
        <v>258</v>
      </c>
      <c r="D3" s="344"/>
      <c r="E3" s="344"/>
      <c r="F3" s="344"/>
      <c r="G3" s="344"/>
      <c r="H3" s="344"/>
      <c r="I3" s="344"/>
      <c r="J3" s="344"/>
      <c r="K3" s="217"/>
    </row>
    <row r="4" spans="2:11" s="1" customFormat="1" ht="25.5" customHeight="1">
      <c r="B4" s="218"/>
      <c r="C4" s="349" t="s">
        <v>259</v>
      </c>
      <c r="D4" s="349"/>
      <c r="E4" s="349"/>
      <c r="F4" s="349"/>
      <c r="G4" s="349"/>
      <c r="H4" s="349"/>
      <c r="I4" s="349"/>
      <c r="J4" s="349"/>
      <c r="K4" s="219"/>
    </row>
    <row r="5" spans="2:11" s="1" customFormat="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s="1" customFormat="1" ht="15" customHeight="1">
      <c r="B6" s="218"/>
      <c r="C6" s="348" t="s">
        <v>260</v>
      </c>
      <c r="D6" s="348"/>
      <c r="E6" s="348"/>
      <c r="F6" s="348"/>
      <c r="G6" s="348"/>
      <c r="H6" s="348"/>
      <c r="I6" s="348"/>
      <c r="J6" s="348"/>
      <c r="K6" s="219"/>
    </row>
    <row r="7" spans="2:11" s="1" customFormat="1" ht="15" customHeight="1">
      <c r="B7" s="222"/>
      <c r="C7" s="348" t="s">
        <v>261</v>
      </c>
      <c r="D7" s="348"/>
      <c r="E7" s="348"/>
      <c r="F7" s="348"/>
      <c r="G7" s="348"/>
      <c r="H7" s="348"/>
      <c r="I7" s="348"/>
      <c r="J7" s="348"/>
      <c r="K7" s="219"/>
    </row>
    <row r="8" spans="2:11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s="1" customFormat="1" ht="15" customHeight="1">
      <c r="B9" s="222"/>
      <c r="C9" s="348" t="s">
        <v>262</v>
      </c>
      <c r="D9" s="348"/>
      <c r="E9" s="348"/>
      <c r="F9" s="348"/>
      <c r="G9" s="348"/>
      <c r="H9" s="348"/>
      <c r="I9" s="348"/>
      <c r="J9" s="348"/>
      <c r="K9" s="219"/>
    </row>
    <row r="10" spans="2:11" s="1" customFormat="1" ht="15" customHeight="1">
      <c r="B10" s="222"/>
      <c r="C10" s="221"/>
      <c r="D10" s="348" t="s">
        <v>263</v>
      </c>
      <c r="E10" s="348"/>
      <c r="F10" s="348"/>
      <c r="G10" s="348"/>
      <c r="H10" s="348"/>
      <c r="I10" s="348"/>
      <c r="J10" s="348"/>
      <c r="K10" s="219"/>
    </row>
    <row r="11" spans="2:11" s="1" customFormat="1" ht="15" customHeight="1">
      <c r="B11" s="222"/>
      <c r="C11" s="223"/>
      <c r="D11" s="348" t="s">
        <v>264</v>
      </c>
      <c r="E11" s="348"/>
      <c r="F11" s="348"/>
      <c r="G11" s="348"/>
      <c r="H11" s="348"/>
      <c r="I11" s="348"/>
      <c r="J11" s="348"/>
      <c r="K11" s="219"/>
    </row>
    <row r="12" spans="2:11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pans="2:11" s="1" customFormat="1" ht="15" customHeight="1">
      <c r="B13" s="222"/>
      <c r="C13" s="223"/>
      <c r="D13" s="224" t="s">
        <v>265</v>
      </c>
      <c r="E13" s="221"/>
      <c r="F13" s="221"/>
      <c r="G13" s="221"/>
      <c r="H13" s="221"/>
      <c r="I13" s="221"/>
      <c r="J13" s="221"/>
      <c r="K13" s="219"/>
    </row>
    <row r="14" spans="2:11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pans="2:11" s="1" customFormat="1" ht="15" customHeight="1">
      <c r="B15" s="222"/>
      <c r="C15" s="223"/>
      <c r="D15" s="348" t="s">
        <v>266</v>
      </c>
      <c r="E15" s="348"/>
      <c r="F15" s="348"/>
      <c r="G15" s="348"/>
      <c r="H15" s="348"/>
      <c r="I15" s="348"/>
      <c r="J15" s="348"/>
      <c r="K15" s="219"/>
    </row>
    <row r="16" spans="2:11" s="1" customFormat="1" ht="15" customHeight="1">
      <c r="B16" s="222"/>
      <c r="C16" s="223"/>
      <c r="D16" s="348" t="s">
        <v>267</v>
      </c>
      <c r="E16" s="348"/>
      <c r="F16" s="348"/>
      <c r="G16" s="348"/>
      <c r="H16" s="348"/>
      <c r="I16" s="348"/>
      <c r="J16" s="348"/>
      <c r="K16" s="219"/>
    </row>
    <row r="17" spans="2:11" s="1" customFormat="1" ht="15" customHeight="1">
      <c r="B17" s="222"/>
      <c r="C17" s="223"/>
      <c r="D17" s="348" t="s">
        <v>268</v>
      </c>
      <c r="E17" s="348"/>
      <c r="F17" s="348"/>
      <c r="G17" s="348"/>
      <c r="H17" s="348"/>
      <c r="I17" s="348"/>
      <c r="J17" s="348"/>
      <c r="K17" s="219"/>
    </row>
    <row r="18" spans="2:11" s="1" customFormat="1" ht="15" customHeight="1">
      <c r="B18" s="222"/>
      <c r="C18" s="223"/>
      <c r="D18" s="223"/>
      <c r="E18" s="225" t="s">
        <v>78</v>
      </c>
      <c r="F18" s="348" t="s">
        <v>269</v>
      </c>
      <c r="G18" s="348"/>
      <c r="H18" s="348"/>
      <c r="I18" s="348"/>
      <c r="J18" s="348"/>
      <c r="K18" s="219"/>
    </row>
    <row r="19" spans="2:11" s="1" customFormat="1" ht="15" customHeight="1">
      <c r="B19" s="222"/>
      <c r="C19" s="223"/>
      <c r="D19" s="223"/>
      <c r="E19" s="225" t="s">
        <v>270</v>
      </c>
      <c r="F19" s="348" t="s">
        <v>271</v>
      </c>
      <c r="G19" s="348"/>
      <c r="H19" s="348"/>
      <c r="I19" s="348"/>
      <c r="J19" s="348"/>
      <c r="K19" s="219"/>
    </row>
    <row r="20" spans="2:11" s="1" customFormat="1" ht="15" customHeight="1">
      <c r="B20" s="222"/>
      <c r="C20" s="223"/>
      <c r="D20" s="223"/>
      <c r="E20" s="225" t="s">
        <v>272</v>
      </c>
      <c r="F20" s="348" t="s">
        <v>273</v>
      </c>
      <c r="G20" s="348"/>
      <c r="H20" s="348"/>
      <c r="I20" s="348"/>
      <c r="J20" s="348"/>
      <c r="K20" s="219"/>
    </row>
    <row r="21" spans="2:11" s="1" customFormat="1" ht="15" customHeight="1">
      <c r="B21" s="222"/>
      <c r="C21" s="223"/>
      <c r="D21" s="223"/>
      <c r="E21" s="225" t="s">
        <v>274</v>
      </c>
      <c r="F21" s="348" t="s">
        <v>275</v>
      </c>
      <c r="G21" s="348"/>
      <c r="H21" s="348"/>
      <c r="I21" s="348"/>
      <c r="J21" s="348"/>
      <c r="K21" s="219"/>
    </row>
    <row r="22" spans="2:11" s="1" customFormat="1" ht="15" customHeight="1">
      <c r="B22" s="222"/>
      <c r="C22" s="223"/>
      <c r="D22" s="223"/>
      <c r="E22" s="225" t="s">
        <v>276</v>
      </c>
      <c r="F22" s="348" t="s">
        <v>277</v>
      </c>
      <c r="G22" s="348"/>
      <c r="H22" s="348"/>
      <c r="I22" s="348"/>
      <c r="J22" s="348"/>
      <c r="K22" s="219"/>
    </row>
    <row r="23" spans="2:11" s="1" customFormat="1" ht="15" customHeight="1">
      <c r="B23" s="222"/>
      <c r="C23" s="223"/>
      <c r="D23" s="223"/>
      <c r="E23" s="225" t="s">
        <v>278</v>
      </c>
      <c r="F23" s="348" t="s">
        <v>279</v>
      </c>
      <c r="G23" s="348"/>
      <c r="H23" s="348"/>
      <c r="I23" s="348"/>
      <c r="J23" s="348"/>
      <c r="K23" s="219"/>
    </row>
    <row r="24" spans="2:11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pans="2:11" s="1" customFormat="1" ht="15" customHeight="1">
      <c r="B25" s="222"/>
      <c r="C25" s="348" t="s">
        <v>280</v>
      </c>
      <c r="D25" s="348"/>
      <c r="E25" s="348"/>
      <c r="F25" s="348"/>
      <c r="G25" s="348"/>
      <c r="H25" s="348"/>
      <c r="I25" s="348"/>
      <c r="J25" s="348"/>
      <c r="K25" s="219"/>
    </row>
    <row r="26" spans="2:11" s="1" customFormat="1" ht="15" customHeight="1">
      <c r="B26" s="222"/>
      <c r="C26" s="348" t="s">
        <v>281</v>
      </c>
      <c r="D26" s="348"/>
      <c r="E26" s="348"/>
      <c r="F26" s="348"/>
      <c r="G26" s="348"/>
      <c r="H26" s="348"/>
      <c r="I26" s="348"/>
      <c r="J26" s="348"/>
      <c r="K26" s="219"/>
    </row>
    <row r="27" spans="2:11" s="1" customFormat="1" ht="15" customHeight="1">
      <c r="B27" s="222"/>
      <c r="C27" s="221"/>
      <c r="D27" s="348" t="s">
        <v>282</v>
      </c>
      <c r="E27" s="348"/>
      <c r="F27" s="348"/>
      <c r="G27" s="348"/>
      <c r="H27" s="348"/>
      <c r="I27" s="348"/>
      <c r="J27" s="348"/>
      <c r="K27" s="219"/>
    </row>
    <row r="28" spans="2:11" s="1" customFormat="1" ht="15" customHeight="1">
      <c r="B28" s="222"/>
      <c r="C28" s="223"/>
      <c r="D28" s="348" t="s">
        <v>283</v>
      </c>
      <c r="E28" s="348"/>
      <c r="F28" s="348"/>
      <c r="G28" s="348"/>
      <c r="H28" s="348"/>
      <c r="I28" s="348"/>
      <c r="J28" s="348"/>
      <c r="K28" s="219"/>
    </row>
    <row r="29" spans="2:11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pans="2:11" s="1" customFormat="1" ht="15" customHeight="1">
      <c r="B30" s="222"/>
      <c r="C30" s="223"/>
      <c r="D30" s="348" t="s">
        <v>284</v>
      </c>
      <c r="E30" s="348"/>
      <c r="F30" s="348"/>
      <c r="G30" s="348"/>
      <c r="H30" s="348"/>
      <c r="I30" s="348"/>
      <c r="J30" s="348"/>
      <c r="K30" s="219"/>
    </row>
    <row r="31" spans="2:11" s="1" customFormat="1" ht="15" customHeight="1">
      <c r="B31" s="222"/>
      <c r="C31" s="223"/>
      <c r="D31" s="348" t="s">
        <v>285</v>
      </c>
      <c r="E31" s="348"/>
      <c r="F31" s="348"/>
      <c r="G31" s="348"/>
      <c r="H31" s="348"/>
      <c r="I31" s="348"/>
      <c r="J31" s="348"/>
      <c r="K31" s="219"/>
    </row>
    <row r="32" spans="2:11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pans="2:11" s="1" customFormat="1" ht="15" customHeight="1">
      <c r="B33" s="222"/>
      <c r="C33" s="223"/>
      <c r="D33" s="348" t="s">
        <v>286</v>
      </c>
      <c r="E33" s="348"/>
      <c r="F33" s="348"/>
      <c r="G33" s="348"/>
      <c r="H33" s="348"/>
      <c r="I33" s="348"/>
      <c r="J33" s="348"/>
      <c r="K33" s="219"/>
    </row>
    <row r="34" spans="2:11" s="1" customFormat="1" ht="15" customHeight="1">
      <c r="B34" s="222"/>
      <c r="C34" s="223"/>
      <c r="D34" s="348" t="s">
        <v>287</v>
      </c>
      <c r="E34" s="348"/>
      <c r="F34" s="348"/>
      <c r="G34" s="348"/>
      <c r="H34" s="348"/>
      <c r="I34" s="348"/>
      <c r="J34" s="348"/>
      <c r="K34" s="219"/>
    </row>
    <row r="35" spans="2:11" s="1" customFormat="1" ht="15" customHeight="1">
      <c r="B35" s="222"/>
      <c r="C35" s="223"/>
      <c r="D35" s="348" t="s">
        <v>288</v>
      </c>
      <c r="E35" s="348"/>
      <c r="F35" s="348"/>
      <c r="G35" s="348"/>
      <c r="H35" s="348"/>
      <c r="I35" s="348"/>
      <c r="J35" s="348"/>
      <c r="K35" s="219"/>
    </row>
    <row r="36" spans="2:11" s="1" customFormat="1" ht="15" customHeight="1">
      <c r="B36" s="222"/>
      <c r="C36" s="223"/>
      <c r="D36" s="221"/>
      <c r="E36" s="224" t="s">
        <v>97</v>
      </c>
      <c r="F36" s="221"/>
      <c r="G36" s="348" t="s">
        <v>289</v>
      </c>
      <c r="H36" s="348"/>
      <c r="I36" s="348"/>
      <c r="J36" s="348"/>
      <c r="K36" s="219"/>
    </row>
    <row r="37" spans="2:11" s="1" customFormat="1" ht="30.75" customHeight="1">
      <c r="B37" s="222"/>
      <c r="C37" s="223"/>
      <c r="D37" s="221"/>
      <c r="E37" s="224" t="s">
        <v>290</v>
      </c>
      <c r="F37" s="221"/>
      <c r="G37" s="348" t="s">
        <v>291</v>
      </c>
      <c r="H37" s="348"/>
      <c r="I37" s="348"/>
      <c r="J37" s="348"/>
      <c r="K37" s="219"/>
    </row>
    <row r="38" spans="2:11" s="1" customFormat="1" ht="15" customHeight="1">
      <c r="B38" s="222"/>
      <c r="C38" s="223"/>
      <c r="D38" s="221"/>
      <c r="E38" s="224" t="s">
        <v>52</v>
      </c>
      <c r="F38" s="221"/>
      <c r="G38" s="348" t="s">
        <v>292</v>
      </c>
      <c r="H38" s="348"/>
      <c r="I38" s="348"/>
      <c r="J38" s="348"/>
      <c r="K38" s="219"/>
    </row>
    <row r="39" spans="2:11" s="1" customFormat="1" ht="15" customHeight="1">
      <c r="B39" s="222"/>
      <c r="C39" s="223"/>
      <c r="D39" s="221"/>
      <c r="E39" s="224" t="s">
        <v>53</v>
      </c>
      <c r="F39" s="221"/>
      <c r="G39" s="348" t="s">
        <v>293</v>
      </c>
      <c r="H39" s="348"/>
      <c r="I39" s="348"/>
      <c r="J39" s="348"/>
      <c r="K39" s="219"/>
    </row>
    <row r="40" spans="2:11" s="1" customFormat="1" ht="15" customHeight="1">
      <c r="B40" s="222"/>
      <c r="C40" s="223"/>
      <c r="D40" s="221"/>
      <c r="E40" s="224" t="s">
        <v>98</v>
      </c>
      <c r="F40" s="221"/>
      <c r="G40" s="348" t="s">
        <v>294</v>
      </c>
      <c r="H40" s="348"/>
      <c r="I40" s="348"/>
      <c r="J40" s="348"/>
      <c r="K40" s="219"/>
    </row>
    <row r="41" spans="2:11" s="1" customFormat="1" ht="15" customHeight="1">
      <c r="B41" s="222"/>
      <c r="C41" s="223"/>
      <c r="D41" s="221"/>
      <c r="E41" s="224" t="s">
        <v>99</v>
      </c>
      <c r="F41" s="221"/>
      <c r="G41" s="348" t="s">
        <v>295</v>
      </c>
      <c r="H41" s="348"/>
      <c r="I41" s="348"/>
      <c r="J41" s="348"/>
      <c r="K41" s="219"/>
    </row>
    <row r="42" spans="2:11" s="1" customFormat="1" ht="15" customHeight="1">
      <c r="B42" s="222"/>
      <c r="C42" s="223"/>
      <c r="D42" s="221"/>
      <c r="E42" s="224" t="s">
        <v>296</v>
      </c>
      <c r="F42" s="221"/>
      <c r="G42" s="348" t="s">
        <v>297</v>
      </c>
      <c r="H42" s="348"/>
      <c r="I42" s="348"/>
      <c r="J42" s="348"/>
      <c r="K42" s="219"/>
    </row>
    <row r="43" spans="2:11" s="1" customFormat="1" ht="15" customHeight="1">
      <c r="B43" s="222"/>
      <c r="C43" s="223"/>
      <c r="D43" s="221"/>
      <c r="E43" s="224"/>
      <c r="F43" s="221"/>
      <c r="G43" s="348" t="s">
        <v>298</v>
      </c>
      <c r="H43" s="348"/>
      <c r="I43" s="348"/>
      <c r="J43" s="348"/>
      <c r="K43" s="219"/>
    </row>
    <row r="44" spans="2:11" s="1" customFormat="1" ht="15" customHeight="1">
      <c r="B44" s="222"/>
      <c r="C44" s="223"/>
      <c r="D44" s="221"/>
      <c r="E44" s="224" t="s">
        <v>299</v>
      </c>
      <c r="F44" s="221"/>
      <c r="G44" s="348" t="s">
        <v>300</v>
      </c>
      <c r="H44" s="348"/>
      <c r="I44" s="348"/>
      <c r="J44" s="348"/>
      <c r="K44" s="219"/>
    </row>
    <row r="45" spans="2:11" s="1" customFormat="1" ht="15" customHeight="1">
      <c r="B45" s="222"/>
      <c r="C45" s="223"/>
      <c r="D45" s="221"/>
      <c r="E45" s="224" t="s">
        <v>101</v>
      </c>
      <c r="F45" s="221"/>
      <c r="G45" s="348" t="s">
        <v>301</v>
      </c>
      <c r="H45" s="348"/>
      <c r="I45" s="348"/>
      <c r="J45" s="348"/>
      <c r="K45" s="219"/>
    </row>
    <row r="46" spans="2:11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pans="2:11" s="1" customFormat="1" ht="15" customHeight="1">
      <c r="B47" s="222"/>
      <c r="C47" s="223"/>
      <c r="D47" s="348" t="s">
        <v>302</v>
      </c>
      <c r="E47" s="348"/>
      <c r="F47" s="348"/>
      <c r="G47" s="348"/>
      <c r="H47" s="348"/>
      <c r="I47" s="348"/>
      <c r="J47" s="348"/>
      <c r="K47" s="219"/>
    </row>
    <row r="48" spans="2:11" s="1" customFormat="1" ht="15" customHeight="1">
      <c r="B48" s="222"/>
      <c r="C48" s="223"/>
      <c r="D48" s="223"/>
      <c r="E48" s="348" t="s">
        <v>303</v>
      </c>
      <c r="F48" s="348"/>
      <c r="G48" s="348"/>
      <c r="H48" s="348"/>
      <c r="I48" s="348"/>
      <c r="J48" s="348"/>
      <c r="K48" s="219"/>
    </row>
    <row r="49" spans="2:11" s="1" customFormat="1" ht="15" customHeight="1">
      <c r="B49" s="222"/>
      <c r="C49" s="223"/>
      <c r="D49" s="223"/>
      <c r="E49" s="348" t="s">
        <v>304</v>
      </c>
      <c r="F49" s="348"/>
      <c r="G49" s="348"/>
      <c r="H49" s="348"/>
      <c r="I49" s="348"/>
      <c r="J49" s="348"/>
      <c r="K49" s="219"/>
    </row>
    <row r="50" spans="2:11" s="1" customFormat="1" ht="15" customHeight="1">
      <c r="B50" s="222"/>
      <c r="C50" s="223"/>
      <c r="D50" s="223"/>
      <c r="E50" s="348" t="s">
        <v>305</v>
      </c>
      <c r="F50" s="348"/>
      <c r="G50" s="348"/>
      <c r="H50" s="348"/>
      <c r="I50" s="348"/>
      <c r="J50" s="348"/>
      <c r="K50" s="219"/>
    </row>
    <row r="51" spans="2:11" s="1" customFormat="1" ht="15" customHeight="1">
      <c r="B51" s="222"/>
      <c r="C51" s="223"/>
      <c r="D51" s="348" t="s">
        <v>306</v>
      </c>
      <c r="E51" s="348"/>
      <c r="F51" s="348"/>
      <c r="G51" s="348"/>
      <c r="H51" s="348"/>
      <c r="I51" s="348"/>
      <c r="J51" s="348"/>
      <c r="K51" s="219"/>
    </row>
    <row r="52" spans="2:11" s="1" customFormat="1" ht="25.5" customHeight="1">
      <c r="B52" s="218"/>
      <c r="C52" s="349" t="s">
        <v>307</v>
      </c>
      <c r="D52" s="349"/>
      <c r="E52" s="349"/>
      <c r="F52" s="349"/>
      <c r="G52" s="349"/>
      <c r="H52" s="349"/>
      <c r="I52" s="349"/>
      <c r="J52" s="349"/>
      <c r="K52" s="219"/>
    </row>
    <row r="53" spans="2:11" s="1" customFormat="1" ht="5.25" customHeight="1">
      <c r="B53" s="218"/>
      <c r="C53" s="220"/>
      <c r="D53" s="220"/>
      <c r="E53" s="220"/>
      <c r="F53" s="220"/>
      <c r="G53" s="220"/>
      <c r="H53" s="220"/>
      <c r="I53" s="220"/>
      <c r="J53" s="220"/>
      <c r="K53" s="219"/>
    </row>
    <row r="54" spans="2:11" s="1" customFormat="1" ht="15" customHeight="1">
      <c r="B54" s="218"/>
      <c r="C54" s="348" t="s">
        <v>308</v>
      </c>
      <c r="D54" s="348"/>
      <c r="E54" s="348"/>
      <c r="F54" s="348"/>
      <c r="G54" s="348"/>
      <c r="H54" s="348"/>
      <c r="I54" s="348"/>
      <c r="J54" s="348"/>
      <c r="K54" s="219"/>
    </row>
    <row r="55" spans="2:11" s="1" customFormat="1" ht="15" customHeight="1">
      <c r="B55" s="218"/>
      <c r="C55" s="348" t="s">
        <v>309</v>
      </c>
      <c r="D55" s="348"/>
      <c r="E55" s="348"/>
      <c r="F55" s="348"/>
      <c r="G55" s="348"/>
      <c r="H55" s="348"/>
      <c r="I55" s="348"/>
      <c r="J55" s="348"/>
      <c r="K55" s="219"/>
    </row>
    <row r="56" spans="2:11" s="1" customFormat="1" ht="12.75" customHeight="1">
      <c r="B56" s="218"/>
      <c r="C56" s="221"/>
      <c r="D56" s="221"/>
      <c r="E56" s="221"/>
      <c r="F56" s="221"/>
      <c r="G56" s="221"/>
      <c r="H56" s="221"/>
      <c r="I56" s="221"/>
      <c r="J56" s="221"/>
      <c r="K56" s="219"/>
    </row>
    <row r="57" spans="2:11" s="1" customFormat="1" ht="15" customHeight="1">
      <c r="B57" s="218"/>
      <c r="C57" s="348" t="s">
        <v>310</v>
      </c>
      <c r="D57" s="348"/>
      <c r="E57" s="348"/>
      <c r="F57" s="348"/>
      <c r="G57" s="348"/>
      <c r="H57" s="348"/>
      <c r="I57" s="348"/>
      <c r="J57" s="348"/>
      <c r="K57" s="219"/>
    </row>
    <row r="58" spans="2:11" s="1" customFormat="1" ht="15" customHeight="1">
      <c r="B58" s="218"/>
      <c r="C58" s="223"/>
      <c r="D58" s="348" t="s">
        <v>311</v>
      </c>
      <c r="E58" s="348"/>
      <c r="F58" s="348"/>
      <c r="G58" s="348"/>
      <c r="H58" s="348"/>
      <c r="I58" s="348"/>
      <c r="J58" s="348"/>
      <c r="K58" s="219"/>
    </row>
    <row r="59" spans="2:11" s="1" customFormat="1" ht="15" customHeight="1">
      <c r="B59" s="218"/>
      <c r="C59" s="223"/>
      <c r="D59" s="348" t="s">
        <v>312</v>
      </c>
      <c r="E59" s="348"/>
      <c r="F59" s="348"/>
      <c r="G59" s="348"/>
      <c r="H59" s="348"/>
      <c r="I59" s="348"/>
      <c r="J59" s="348"/>
      <c r="K59" s="219"/>
    </row>
    <row r="60" spans="2:11" s="1" customFormat="1" ht="15" customHeight="1">
      <c r="B60" s="218"/>
      <c r="C60" s="223"/>
      <c r="D60" s="348" t="s">
        <v>313</v>
      </c>
      <c r="E60" s="348"/>
      <c r="F60" s="348"/>
      <c r="G60" s="348"/>
      <c r="H60" s="348"/>
      <c r="I60" s="348"/>
      <c r="J60" s="348"/>
      <c r="K60" s="219"/>
    </row>
    <row r="61" spans="2:11" s="1" customFormat="1" ht="15" customHeight="1">
      <c r="B61" s="218"/>
      <c r="C61" s="223"/>
      <c r="D61" s="348" t="s">
        <v>314</v>
      </c>
      <c r="E61" s="348"/>
      <c r="F61" s="348"/>
      <c r="G61" s="348"/>
      <c r="H61" s="348"/>
      <c r="I61" s="348"/>
      <c r="J61" s="348"/>
      <c r="K61" s="219"/>
    </row>
    <row r="62" spans="2:11" s="1" customFormat="1" ht="15" customHeight="1">
      <c r="B62" s="218"/>
      <c r="C62" s="223"/>
      <c r="D62" s="350" t="s">
        <v>315</v>
      </c>
      <c r="E62" s="350"/>
      <c r="F62" s="350"/>
      <c r="G62" s="350"/>
      <c r="H62" s="350"/>
      <c r="I62" s="350"/>
      <c r="J62" s="350"/>
      <c r="K62" s="219"/>
    </row>
    <row r="63" spans="2:11" s="1" customFormat="1" ht="15" customHeight="1">
      <c r="B63" s="218"/>
      <c r="C63" s="223"/>
      <c r="D63" s="348" t="s">
        <v>316</v>
      </c>
      <c r="E63" s="348"/>
      <c r="F63" s="348"/>
      <c r="G63" s="348"/>
      <c r="H63" s="348"/>
      <c r="I63" s="348"/>
      <c r="J63" s="348"/>
      <c r="K63" s="219"/>
    </row>
    <row r="64" spans="2:11" s="1" customFormat="1" ht="12.75" customHeight="1">
      <c r="B64" s="218"/>
      <c r="C64" s="223"/>
      <c r="D64" s="223"/>
      <c r="E64" s="226"/>
      <c r="F64" s="223"/>
      <c r="G64" s="223"/>
      <c r="H64" s="223"/>
      <c r="I64" s="223"/>
      <c r="J64" s="223"/>
      <c r="K64" s="219"/>
    </row>
    <row r="65" spans="2:11" s="1" customFormat="1" ht="15" customHeight="1">
      <c r="B65" s="218"/>
      <c r="C65" s="223"/>
      <c r="D65" s="348" t="s">
        <v>317</v>
      </c>
      <c r="E65" s="348"/>
      <c r="F65" s="348"/>
      <c r="G65" s="348"/>
      <c r="H65" s="348"/>
      <c r="I65" s="348"/>
      <c r="J65" s="348"/>
      <c r="K65" s="219"/>
    </row>
    <row r="66" spans="2:11" s="1" customFormat="1" ht="15" customHeight="1">
      <c r="B66" s="218"/>
      <c r="C66" s="223"/>
      <c r="D66" s="350" t="s">
        <v>318</v>
      </c>
      <c r="E66" s="350"/>
      <c r="F66" s="350"/>
      <c r="G66" s="350"/>
      <c r="H66" s="350"/>
      <c r="I66" s="350"/>
      <c r="J66" s="350"/>
      <c r="K66" s="219"/>
    </row>
    <row r="67" spans="2:11" s="1" customFormat="1" ht="15" customHeight="1">
      <c r="B67" s="218"/>
      <c r="C67" s="223"/>
      <c r="D67" s="348" t="s">
        <v>319</v>
      </c>
      <c r="E67" s="348"/>
      <c r="F67" s="348"/>
      <c r="G67" s="348"/>
      <c r="H67" s="348"/>
      <c r="I67" s="348"/>
      <c r="J67" s="348"/>
      <c r="K67" s="219"/>
    </row>
    <row r="68" spans="2:11" s="1" customFormat="1" ht="15" customHeight="1">
      <c r="B68" s="218"/>
      <c r="C68" s="223"/>
      <c r="D68" s="348" t="s">
        <v>320</v>
      </c>
      <c r="E68" s="348"/>
      <c r="F68" s="348"/>
      <c r="G68" s="348"/>
      <c r="H68" s="348"/>
      <c r="I68" s="348"/>
      <c r="J68" s="348"/>
      <c r="K68" s="219"/>
    </row>
    <row r="69" spans="2:11" s="1" customFormat="1" ht="15" customHeight="1">
      <c r="B69" s="218"/>
      <c r="C69" s="223"/>
      <c r="D69" s="348" t="s">
        <v>321</v>
      </c>
      <c r="E69" s="348"/>
      <c r="F69" s="348"/>
      <c r="G69" s="348"/>
      <c r="H69" s="348"/>
      <c r="I69" s="348"/>
      <c r="J69" s="348"/>
      <c r="K69" s="219"/>
    </row>
    <row r="70" spans="2:11" s="1" customFormat="1" ht="15" customHeight="1">
      <c r="B70" s="218"/>
      <c r="C70" s="223"/>
      <c r="D70" s="348" t="s">
        <v>322</v>
      </c>
      <c r="E70" s="348"/>
      <c r="F70" s="348"/>
      <c r="G70" s="348"/>
      <c r="H70" s="348"/>
      <c r="I70" s="348"/>
      <c r="J70" s="348"/>
      <c r="K70" s="219"/>
    </row>
    <row r="71" spans="2:11" s="1" customFormat="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2:11" s="1" customFormat="1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s="1" customFormat="1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spans="2:11" s="1" customFormat="1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spans="2:11" s="1" customFormat="1" ht="45" customHeight="1">
      <c r="B75" s="235"/>
      <c r="C75" s="343" t="s">
        <v>323</v>
      </c>
      <c r="D75" s="343"/>
      <c r="E75" s="343"/>
      <c r="F75" s="343"/>
      <c r="G75" s="343"/>
      <c r="H75" s="343"/>
      <c r="I75" s="343"/>
      <c r="J75" s="343"/>
      <c r="K75" s="236"/>
    </row>
    <row r="76" spans="2:11" s="1" customFormat="1" ht="17.25" customHeight="1">
      <c r="B76" s="235"/>
      <c r="C76" s="237" t="s">
        <v>324</v>
      </c>
      <c r="D76" s="237"/>
      <c r="E76" s="237"/>
      <c r="F76" s="237" t="s">
        <v>325</v>
      </c>
      <c r="G76" s="238"/>
      <c r="H76" s="237" t="s">
        <v>53</v>
      </c>
      <c r="I76" s="237" t="s">
        <v>56</v>
      </c>
      <c r="J76" s="237" t="s">
        <v>326</v>
      </c>
      <c r="K76" s="236"/>
    </row>
    <row r="77" spans="2:11" s="1" customFormat="1" ht="17.25" customHeight="1">
      <c r="B77" s="235"/>
      <c r="C77" s="239" t="s">
        <v>327</v>
      </c>
      <c r="D77" s="239"/>
      <c r="E77" s="239"/>
      <c r="F77" s="240" t="s">
        <v>328</v>
      </c>
      <c r="G77" s="241"/>
      <c r="H77" s="239"/>
      <c r="I77" s="239"/>
      <c r="J77" s="239" t="s">
        <v>329</v>
      </c>
      <c r="K77" s="236"/>
    </row>
    <row r="78" spans="2:11" s="1" customFormat="1" ht="5.25" customHeight="1">
      <c r="B78" s="235"/>
      <c r="C78" s="242"/>
      <c r="D78" s="242"/>
      <c r="E78" s="242"/>
      <c r="F78" s="242"/>
      <c r="G78" s="243"/>
      <c r="H78" s="242"/>
      <c r="I78" s="242"/>
      <c r="J78" s="242"/>
      <c r="K78" s="236"/>
    </row>
    <row r="79" spans="2:11" s="1" customFormat="1" ht="15" customHeight="1">
      <c r="B79" s="235"/>
      <c r="C79" s="224" t="s">
        <v>52</v>
      </c>
      <c r="D79" s="244"/>
      <c r="E79" s="244"/>
      <c r="F79" s="245" t="s">
        <v>330</v>
      </c>
      <c r="G79" s="246"/>
      <c r="H79" s="224" t="s">
        <v>331</v>
      </c>
      <c r="I79" s="224" t="s">
        <v>332</v>
      </c>
      <c r="J79" s="224">
        <v>20</v>
      </c>
      <c r="K79" s="236"/>
    </row>
    <row r="80" spans="2:11" s="1" customFormat="1" ht="15" customHeight="1">
      <c r="B80" s="235"/>
      <c r="C80" s="224" t="s">
        <v>333</v>
      </c>
      <c r="D80" s="224"/>
      <c r="E80" s="224"/>
      <c r="F80" s="245" t="s">
        <v>330</v>
      </c>
      <c r="G80" s="246"/>
      <c r="H80" s="224" t="s">
        <v>334</v>
      </c>
      <c r="I80" s="224" t="s">
        <v>332</v>
      </c>
      <c r="J80" s="224">
        <v>120</v>
      </c>
      <c r="K80" s="236"/>
    </row>
    <row r="81" spans="2:11" s="1" customFormat="1" ht="15" customHeight="1">
      <c r="B81" s="247"/>
      <c r="C81" s="224" t="s">
        <v>335</v>
      </c>
      <c r="D81" s="224"/>
      <c r="E81" s="224"/>
      <c r="F81" s="245" t="s">
        <v>336</v>
      </c>
      <c r="G81" s="246"/>
      <c r="H81" s="224" t="s">
        <v>337</v>
      </c>
      <c r="I81" s="224" t="s">
        <v>332</v>
      </c>
      <c r="J81" s="224">
        <v>50</v>
      </c>
      <c r="K81" s="236"/>
    </row>
    <row r="82" spans="2:11" s="1" customFormat="1" ht="15" customHeight="1">
      <c r="B82" s="247"/>
      <c r="C82" s="224" t="s">
        <v>338</v>
      </c>
      <c r="D82" s="224"/>
      <c r="E82" s="224"/>
      <c r="F82" s="245" t="s">
        <v>330</v>
      </c>
      <c r="G82" s="246"/>
      <c r="H82" s="224" t="s">
        <v>339</v>
      </c>
      <c r="I82" s="224" t="s">
        <v>340</v>
      </c>
      <c r="J82" s="224"/>
      <c r="K82" s="236"/>
    </row>
    <row r="83" spans="2:11" s="1" customFormat="1" ht="15" customHeight="1">
      <c r="B83" s="247"/>
      <c r="C83" s="248" t="s">
        <v>341</v>
      </c>
      <c r="D83" s="248"/>
      <c r="E83" s="248"/>
      <c r="F83" s="249" t="s">
        <v>336</v>
      </c>
      <c r="G83" s="248"/>
      <c r="H83" s="248" t="s">
        <v>342</v>
      </c>
      <c r="I83" s="248" t="s">
        <v>332</v>
      </c>
      <c r="J83" s="248">
        <v>15</v>
      </c>
      <c r="K83" s="236"/>
    </row>
    <row r="84" spans="2:11" s="1" customFormat="1" ht="15" customHeight="1">
      <c r="B84" s="247"/>
      <c r="C84" s="248" t="s">
        <v>343</v>
      </c>
      <c r="D84" s="248"/>
      <c r="E84" s="248"/>
      <c r="F84" s="249" t="s">
        <v>336</v>
      </c>
      <c r="G84" s="248"/>
      <c r="H84" s="248" t="s">
        <v>344</v>
      </c>
      <c r="I84" s="248" t="s">
        <v>332</v>
      </c>
      <c r="J84" s="248">
        <v>15</v>
      </c>
      <c r="K84" s="236"/>
    </row>
    <row r="85" spans="2:11" s="1" customFormat="1" ht="15" customHeight="1">
      <c r="B85" s="247"/>
      <c r="C85" s="248" t="s">
        <v>345</v>
      </c>
      <c r="D85" s="248"/>
      <c r="E85" s="248"/>
      <c r="F85" s="249" t="s">
        <v>336</v>
      </c>
      <c r="G85" s="248"/>
      <c r="H85" s="248" t="s">
        <v>346</v>
      </c>
      <c r="I85" s="248" t="s">
        <v>332</v>
      </c>
      <c r="J85" s="248">
        <v>20</v>
      </c>
      <c r="K85" s="236"/>
    </row>
    <row r="86" spans="2:11" s="1" customFormat="1" ht="15" customHeight="1">
      <c r="B86" s="247"/>
      <c r="C86" s="248" t="s">
        <v>347</v>
      </c>
      <c r="D86" s="248"/>
      <c r="E86" s="248"/>
      <c r="F86" s="249" t="s">
        <v>336</v>
      </c>
      <c r="G86" s="248"/>
      <c r="H86" s="248" t="s">
        <v>348</v>
      </c>
      <c r="I86" s="248" t="s">
        <v>332</v>
      </c>
      <c r="J86" s="248">
        <v>20</v>
      </c>
      <c r="K86" s="236"/>
    </row>
    <row r="87" spans="2:11" s="1" customFormat="1" ht="15" customHeight="1">
      <c r="B87" s="247"/>
      <c r="C87" s="224" t="s">
        <v>349</v>
      </c>
      <c r="D87" s="224"/>
      <c r="E87" s="224"/>
      <c r="F87" s="245" t="s">
        <v>336</v>
      </c>
      <c r="G87" s="246"/>
      <c r="H87" s="224" t="s">
        <v>350</v>
      </c>
      <c r="I87" s="224" t="s">
        <v>332</v>
      </c>
      <c r="J87" s="224">
        <v>50</v>
      </c>
      <c r="K87" s="236"/>
    </row>
    <row r="88" spans="2:11" s="1" customFormat="1" ht="15" customHeight="1">
      <c r="B88" s="247"/>
      <c r="C88" s="224" t="s">
        <v>351</v>
      </c>
      <c r="D88" s="224"/>
      <c r="E88" s="224"/>
      <c r="F88" s="245" t="s">
        <v>336</v>
      </c>
      <c r="G88" s="246"/>
      <c r="H88" s="224" t="s">
        <v>352</v>
      </c>
      <c r="I88" s="224" t="s">
        <v>332</v>
      </c>
      <c r="J88" s="224">
        <v>20</v>
      </c>
      <c r="K88" s="236"/>
    </row>
    <row r="89" spans="2:11" s="1" customFormat="1" ht="15" customHeight="1">
      <c r="B89" s="247"/>
      <c r="C89" s="224" t="s">
        <v>353</v>
      </c>
      <c r="D89" s="224"/>
      <c r="E89" s="224"/>
      <c r="F89" s="245" t="s">
        <v>336</v>
      </c>
      <c r="G89" s="246"/>
      <c r="H89" s="224" t="s">
        <v>354</v>
      </c>
      <c r="I89" s="224" t="s">
        <v>332</v>
      </c>
      <c r="J89" s="224">
        <v>20</v>
      </c>
      <c r="K89" s="236"/>
    </row>
    <row r="90" spans="2:11" s="1" customFormat="1" ht="15" customHeight="1">
      <c r="B90" s="247"/>
      <c r="C90" s="224" t="s">
        <v>355</v>
      </c>
      <c r="D90" s="224"/>
      <c r="E90" s="224"/>
      <c r="F90" s="245" t="s">
        <v>336</v>
      </c>
      <c r="G90" s="246"/>
      <c r="H90" s="224" t="s">
        <v>356</v>
      </c>
      <c r="I90" s="224" t="s">
        <v>332</v>
      </c>
      <c r="J90" s="224">
        <v>50</v>
      </c>
      <c r="K90" s="236"/>
    </row>
    <row r="91" spans="2:11" s="1" customFormat="1" ht="15" customHeight="1">
      <c r="B91" s="247"/>
      <c r="C91" s="224" t="s">
        <v>357</v>
      </c>
      <c r="D91" s="224"/>
      <c r="E91" s="224"/>
      <c r="F91" s="245" t="s">
        <v>336</v>
      </c>
      <c r="G91" s="246"/>
      <c r="H91" s="224" t="s">
        <v>357</v>
      </c>
      <c r="I91" s="224" t="s">
        <v>332</v>
      </c>
      <c r="J91" s="224">
        <v>50</v>
      </c>
      <c r="K91" s="236"/>
    </row>
    <row r="92" spans="2:11" s="1" customFormat="1" ht="15" customHeight="1">
      <c r="B92" s="247"/>
      <c r="C92" s="224" t="s">
        <v>358</v>
      </c>
      <c r="D92" s="224"/>
      <c r="E92" s="224"/>
      <c r="F92" s="245" t="s">
        <v>336</v>
      </c>
      <c r="G92" s="246"/>
      <c r="H92" s="224" t="s">
        <v>359</v>
      </c>
      <c r="I92" s="224" t="s">
        <v>332</v>
      </c>
      <c r="J92" s="224">
        <v>255</v>
      </c>
      <c r="K92" s="236"/>
    </row>
    <row r="93" spans="2:11" s="1" customFormat="1" ht="15" customHeight="1">
      <c r="B93" s="247"/>
      <c r="C93" s="224" t="s">
        <v>360</v>
      </c>
      <c r="D93" s="224"/>
      <c r="E93" s="224"/>
      <c r="F93" s="245" t="s">
        <v>330</v>
      </c>
      <c r="G93" s="246"/>
      <c r="H93" s="224" t="s">
        <v>361</v>
      </c>
      <c r="I93" s="224" t="s">
        <v>362</v>
      </c>
      <c r="J93" s="224"/>
      <c r="K93" s="236"/>
    </row>
    <row r="94" spans="2:11" s="1" customFormat="1" ht="15" customHeight="1">
      <c r="B94" s="247"/>
      <c r="C94" s="224" t="s">
        <v>363</v>
      </c>
      <c r="D94" s="224"/>
      <c r="E94" s="224"/>
      <c r="F94" s="245" t="s">
        <v>330</v>
      </c>
      <c r="G94" s="246"/>
      <c r="H94" s="224" t="s">
        <v>364</v>
      </c>
      <c r="I94" s="224" t="s">
        <v>365</v>
      </c>
      <c r="J94" s="224"/>
      <c r="K94" s="236"/>
    </row>
    <row r="95" spans="2:11" s="1" customFormat="1" ht="15" customHeight="1">
      <c r="B95" s="247"/>
      <c r="C95" s="224" t="s">
        <v>366</v>
      </c>
      <c r="D95" s="224"/>
      <c r="E95" s="224"/>
      <c r="F95" s="245" t="s">
        <v>330</v>
      </c>
      <c r="G95" s="246"/>
      <c r="H95" s="224" t="s">
        <v>366</v>
      </c>
      <c r="I95" s="224" t="s">
        <v>365</v>
      </c>
      <c r="J95" s="224"/>
      <c r="K95" s="236"/>
    </row>
    <row r="96" spans="2:11" s="1" customFormat="1" ht="15" customHeight="1">
      <c r="B96" s="247"/>
      <c r="C96" s="224" t="s">
        <v>37</v>
      </c>
      <c r="D96" s="224"/>
      <c r="E96" s="224"/>
      <c r="F96" s="245" t="s">
        <v>330</v>
      </c>
      <c r="G96" s="246"/>
      <c r="H96" s="224" t="s">
        <v>367</v>
      </c>
      <c r="I96" s="224" t="s">
        <v>365</v>
      </c>
      <c r="J96" s="224"/>
      <c r="K96" s="236"/>
    </row>
    <row r="97" spans="2:11" s="1" customFormat="1" ht="15" customHeight="1">
      <c r="B97" s="247"/>
      <c r="C97" s="224" t="s">
        <v>47</v>
      </c>
      <c r="D97" s="224"/>
      <c r="E97" s="224"/>
      <c r="F97" s="245" t="s">
        <v>330</v>
      </c>
      <c r="G97" s="246"/>
      <c r="H97" s="224" t="s">
        <v>368</v>
      </c>
      <c r="I97" s="224" t="s">
        <v>365</v>
      </c>
      <c r="J97" s="224"/>
      <c r="K97" s="236"/>
    </row>
    <row r="98" spans="2:11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pans="2:11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pans="2:11" s="1" customFormat="1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spans="2:11" s="1" customFormat="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spans="2:11" s="1" customFormat="1" ht="45" customHeight="1">
      <c r="B102" s="235"/>
      <c r="C102" s="343" t="s">
        <v>369</v>
      </c>
      <c r="D102" s="343"/>
      <c r="E102" s="343"/>
      <c r="F102" s="343"/>
      <c r="G102" s="343"/>
      <c r="H102" s="343"/>
      <c r="I102" s="343"/>
      <c r="J102" s="343"/>
      <c r="K102" s="236"/>
    </row>
    <row r="103" spans="2:11" s="1" customFormat="1" ht="17.25" customHeight="1">
      <c r="B103" s="235"/>
      <c r="C103" s="237" t="s">
        <v>324</v>
      </c>
      <c r="D103" s="237"/>
      <c r="E103" s="237"/>
      <c r="F103" s="237" t="s">
        <v>325</v>
      </c>
      <c r="G103" s="238"/>
      <c r="H103" s="237" t="s">
        <v>53</v>
      </c>
      <c r="I103" s="237" t="s">
        <v>56</v>
      </c>
      <c r="J103" s="237" t="s">
        <v>326</v>
      </c>
      <c r="K103" s="236"/>
    </row>
    <row r="104" spans="2:11" s="1" customFormat="1" ht="17.25" customHeight="1">
      <c r="B104" s="235"/>
      <c r="C104" s="239" t="s">
        <v>327</v>
      </c>
      <c r="D104" s="239"/>
      <c r="E104" s="239"/>
      <c r="F104" s="240" t="s">
        <v>328</v>
      </c>
      <c r="G104" s="241"/>
      <c r="H104" s="239"/>
      <c r="I104" s="239"/>
      <c r="J104" s="239" t="s">
        <v>329</v>
      </c>
      <c r="K104" s="236"/>
    </row>
    <row r="105" spans="2:11" s="1" customFormat="1" ht="5.25" customHeight="1">
      <c r="B105" s="235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pans="2:11" s="1" customFormat="1" ht="15" customHeight="1">
      <c r="B106" s="235"/>
      <c r="C106" s="224" t="s">
        <v>52</v>
      </c>
      <c r="D106" s="244"/>
      <c r="E106" s="244"/>
      <c r="F106" s="245" t="s">
        <v>330</v>
      </c>
      <c r="G106" s="224"/>
      <c r="H106" s="224" t="s">
        <v>370</v>
      </c>
      <c r="I106" s="224" t="s">
        <v>332</v>
      </c>
      <c r="J106" s="224">
        <v>20</v>
      </c>
      <c r="K106" s="236"/>
    </row>
    <row r="107" spans="2:11" s="1" customFormat="1" ht="15" customHeight="1">
      <c r="B107" s="235"/>
      <c r="C107" s="224" t="s">
        <v>333</v>
      </c>
      <c r="D107" s="224"/>
      <c r="E107" s="224"/>
      <c r="F107" s="245" t="s">
        <v>330</v>
      </c>
      <c r="G107" s="224"/>
      <c r="H107" s="224" t="s">
        <v>370</v>
      </c>
      <c r="I107" s="224" t="s">
        <v>332</v>
      </c>
      <c r="J107" s="224">
        <v>120</v>
      </c>
      <c r="K107" s="236"/>
    </row>
    <row r="108" spans="2:11" s="1" customFormat="1" ht="15" customHeight="1">
      <c r="B108" s="247"/>
      <c r="C108" s="224" t="s">
        <v>335</v>
      </c>
      <c r="D108" s="224"/>
      <c r="E108" s="224"/>
      <c r="F108" s="245" t="s">
        <v>336</v>
      </c>
      <c r="G108" s="224"/>
      <c r="H108" s="224" t="s">
        <v>370</v>
      </c>
      <c r="I108" s="224" t="s">
        <v>332</v>
      </c>
      <c r="J108" s="224">
        <v>50</v>
      </c>
      <c r="K108" s="236"/>
    </row>
    <row r="109" spans="2:11" s="1" customFormat="1" ht="15" customHeight="1">
      <c r="B109" s="247"/>
      <c r="C109" s="224" t="s">
        <v>338</v>
      </c>
      <c r="D109" s="224"/>
      <c r="E109" s="224"/>
      <c r="F109" s="245" t="s">
        <v>330</v>
      </c>
      <c r="G109" s="224"/>
      <c r="H109" s="224" t="s">
        <v>370</v>
      </c>
      <c r="I109" s="224" t="s">
        <v>340</v>
      </c>
      <c r="J109" s="224"/>
      <c r="K109" s="236"/>
    </row>
    <row r="110" spans="2:11" s="1" customFormat="1" ht="15" customHeight="1">
      <c r="B110" s="247"/>
      <c r="C110" s="224" t="s">
        <v>349</v>
      </c>
      <c r="D110" s="224"/>
      <c r="E110" s="224"/>
      <c r="F110" s="245" t="s">
        <v>336</v>
      </c>
      <c r="G110" s="224"/>
      <c r="H110" s="224" t="s">
        <v>370</v>
      </c>
      <c r="I110" s="224" t="s">
        <v>332</v>
      </c>
      <c r="J110" s="224">
        <v>50</v>
      </c>
      <c r="K110" s="236"/>
    </row>
    <row r="111" spans="2:11" s="1" customFormat="1" ht="15" customHeight="1">
      <c r="B111" s="247"/>
      <c r="C111" s="224" t="s">
        <v>357</v>
      </c>
      <c r="D111" s="224"/>
      <c r="E111" s="224"/>
      <c r="F111" s="245" t="s">
        <v>336</v>
      </c>
      <c r="G111" s="224"/>
      <c r="H111" s="224" t="s">
        <v>370</v>
      </c>
      <c r="I111" s="224" t="s">
        <v>332</v>
      </c>
      <c r="J111" s="224">
        <v>50</v>
      </c>
      <c r="K111" s="236"/>
    </row>
    <row r="112" spans="2:11" s="1" customFormat="1" ht="15" customHeight="1">
      <c r="B112" s="247"/>
      <c r="C112" s="224" t="s">
        <v>355</v>
      </c>
      <c r="D112" s="224"/>
      <c r="E112" s="224"/>
      <c r="F112" s="245" t="s">
        <v>336</v>
      </c>
      <c r="G112" s="224"/>
      <c r="H112" s="224" t="s">
        <v>370</v>
      </c>
      <c r="I112" s="224" t="s">
        <v>332</v>
      </c>
      <c r="J112" s="224">
        <v>50</v>
      </c>
      <c r="K112" s="236"/>
    </row>
    <row r="113" spans="2:11" s="1" customFormat="1" ht="15" customHeight="1">
      <c r="B113" s="247"/>
      <c r="C113" s="224" t="s">
        <v>52</v>
      </c>
      <c r="D113" s="224"/>
      <c r="E113" s="224"/>
      <c r="F113" s="245" t="s">
        <v>330</v>
      </c>
      <c r="G113" s="224"/>
      <c r="H113" s="224" t="s">
        <v>371</v>
      </c>
      <c r="I113" s="224" t="s">
        <v>332</v>
      </c>
      <c r="J113" s="224">
        <v>20</v>
      </c>
      <c r="K113" s="236"/>
    </row>
    <row r="114" spans="2:11" s="1" customFormat="1" ht="15" customHeight="1">
      <c r="B114" s="247"/>
      <c r="C114" s="224" t="s">
        <v>372</v>
      </c>
      <c r="D114" s="224"/>
      <c r="E114" s="224"/>
      <c r="F114" s="245" t="s">
        <v>330</v>
      </c>
      <c r="G114" s="224"/>
      <c r="H114" s="224" t="s">
        <v>373</v>
      </c>
      <c r="I114" s="224" t="s">
        <v>332</v>
      </c>
      <c r="J114" s="224">
        <v>120</v>
      </c>
      <c r="K114" s="236"/>
    </row>
    <row r="115" spans="2:11" s="1" customFormat="1" ht="15" customHeight="1">
      <c r="B115" s="247"/>
      <c r="C115" s="224" t="s">
        <v>37</v>
      </c>
      <c r="D115" s="224"/>
      <c r="E115" s="224"/>
      <c r="F115" s="245" t="s">
        <v>330</v>
      </c>
      <c r="G115" s="224"/>
      <c r="H115" s="224" t="s">
        <v>374</v>
      </c>
      <c r="I115" s="224" t="s">
        <v>365</v>
      </c>
      <c r="J115" s="224"/>
      <c r="K115" s="236"/>
    </row>
    <row r="116" spans="2:11" s="1" customFormat="1" ht="15" customHeight="1">
      <c r="B116" s="247"/>
      <c r="C116" s="224" t="s">
        <v>47</v>
      </c>
      <c r="D116" s="224"/>
      <c r="E116" s="224"/>
      <c r="F116" s="245" t="s">
        <v>330</v>
      </c>
      <c r="G116" s="224"/>
      <c r="H116" s="224" t="s">
        <v>375</v>
      </c>
      <c r="I116" s="224" t="s">
        <v>365</v>
      </c>
      <c r="J116" s="224"/>
      <c r="K116" s="236"/>
    </row>
    <row r="117" spans="2:11" s="1" customFormat="1" ht="15" customHeight="1">
      <c r="B117" s="247"/>
      <c r="C117" s="224" t="s">
        <v>56</v>
      </c>
      <c r="D117" s="224"/>
      <c r="E117" s="224"/>
      <c r="F117" s="245" t="s">
        <v>330</v>
      </c>
      <c r="G117" s="224"/>
      <c r="H117" s="224" t="s">
        <v>376</v>
      </c>
      <c r="I117" s="224" t="s">
        <v>377</v>
      </c>
      <c r="J117" s="224"/>
      <c r="K117" s="236"/>
    </row>
    <row r="118" spans="2:11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pans="2:11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pans="2:11" s="1" customFormat="1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spans="2:1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pans="2:11" s="1" customFormat="1" ht="45" customHeight="1">
      <c r="B122" s="263"/>
      <c r="C122" s="344" t="s">
        <v>378</v>
      </c>
      <c r="D122" s="344"/>
      <c r="E122" s="344"/>
      <c r="F122" s="344"/>
      <c r="G122" s="344"/>
      <c r="H122" s="344"/>
      <c r="I122" s="344"/>
      <c r="J122" s="344"/>
      <c r="K122" s="264"/>
    </row>
    <row r="123" spans="2:11" s="1" customFormat="1" ht="17.25" customHeight="1">
      <c r="B123" s="265"/>
      <c r="C123" s="237" t="s">
        <v>324</v>
      </c>
      <c r="D123" s="237"/>
      <c r="E123" s="237"/>
      <c r="F123" s="237" t="s">
        <v>325</v>
      </c>
      <c r="G123" s="238"/>
      <c r="H123" s="237" t="s">
        <v>53</v>
      </c>
      <c r="I123" s="237" t="s">
        <v>56</v>
      </c>
      <c r="J123" s="237" t="s">
        <v>326</v>
      </c>
      <c r="K123" s="266"/>
    </row>
    <row r="124" spans="2:11" s="1" customFormat="1" ht="17.25" customHeight="1">
      <c r="B124" s="265"/>
      <c r="C124" s="239" t="s">
        <v>327</v>
      </c>
      <c r="D124" s="239"/>
      <c r="E124" s="239"/>
      <c r="F124" s="240" t="s">
        <v>328</v>
      </c>
      <c r="G124" s="241"/>
      <c r="H124" s="239"/>
      <c r="I124" s="239"/>
      <c r="J124" s="239" t="s">
        <v>329</v>
      </c>
      <c r="K124" s="266"/>
    </row>
    <row r="125" spans="2:11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pans="2:11" s="1" customFormat="1" ht="15" customHeight="1">
      <c r="B126" s="267"/>
      <c r="C126" s="224" t="s">
        <v>333</v>
      </c>
      <c r="D126" s="244"/>
      <c r="E126" s="244"/>
      <c r="F126" s="245" t="s">
        <v>330</v>
      </c>
      <c r="G126" s="224"/>
      <c r="H126" s="224" t="s">
        <v>370</v>
      </c>
      <c r="I126" s="224" t="s">
        <v>332</v>
      </c>
      <c r="J126" s="224">
        <v>120</v>
      </c>
      <c r="K126" s="270"/>
    </row>
    <row r="127" spans="2:11" s="1" customFormat="1" ht="15" customHeight="1">
      <c r="B127" s="267"/>
      <c r="C127" s="224" t="s">
        <v>379</v>
      </c>
      <c r="D127" s="224"/>
      <c r="E127" s="224"/>
      <c r="F127" s="245" t="s">
        <v>330</v>
      </c>
      <c r="G127" s="224"/>
      <c r="H127" s="224" t="s">
        <v>380</v>
      </c>
      <c r="I127" s="224" t="s">
        <v>332</v>
      </c>
      <c r="J127" s="224" t="s">
        <v>381</v>
      </c>
      <c r="K127" s="270"/>
    </row>
    <row r="128" spans="2:11" s="1" customFormat="1" ht="15" customHeight="1">
      <c r="B128" s="267"/>
      <c r="C128" s="224" t="s">
        <v>278</v>
      </c>
      <c r="D128" s="224"/>
      <c r="E128" s="224"/>
      <c r="F128" s="245" t="s">
        <v>330</v>
      </c>
      <c r="G128" s="224"/>
      <c r="H128" s="224" t="s">
        <v>382</v>
      </c>
      <c r="I128" s="224" t="s">
        <v>332</v>
      </c>
      <c r="J128" s="224" t="s">
        <v>381</v>
      </c>
      <c r="K128" s="270"/>
    </row>
    <row r="129" spans="2:11" s="1" customFormat="1" ht="15" customHeight="1">
      <c r="B129" s="267"/>
      <c r="C129" s="224" t="s">
        <v>341</v>
      </c>
      <c r="D129" s="224"/>
      <c r="E129" s="224"/>
      <c r="F129" s="245" t="s">
        <v>336</v>
      </c>
      <c r="G129" s="224"/>
      <c r="H129" s="224" t="s">
        <v>342</v>
      </c>
      <c r="I129" s="224" t="s">
        <v>332</v>
      </c>
      <c r="J129" s="224">
        <v>15</v>
      </c>
      <c r="K129" s="270"/>
    </row>
    <row r="130" spans="2:11" s="1" customFormat="1" ht="15" customHeight="1">
      <c r="B130" s="267"/>
      <c r="C130" s="248" t="s">
        <v>343</v>
      </c>
      <c r="D130" s="248"/>
      <c r="E130" s="248"/>
      <c r="F130" s="249" t="s">
        <v>336</v>
      </c>
      <c r="G130" s="248"/>
      <c r="H130" s="248" t="s">
        <v>344</v>
      </c>
      <c r="I130" s="248" t="s">
        <v>332</v>
      </c>
      <c r="J130" s="248">
        <v>15</v>
      </c>
      <c r="K130" s="270"/>
    </row>
    <row r="131" spans="2:11" s="1" customFormat="1" ht="15" customHeight="1">
      <c r="B131" s="267"/>
      <c r="C131" s="248" t="s">
        <v>345</v>
      </c>
      <c r="D131" s="248"/>
      <c r="E131" s="248"/>
      <c r="F131" s="249" t="s">
        <v>336</v>
      </c>
      <c r="G131" s="248"/>
      <c r="H131" s="248" t="s">
        <v>346</v>
      </c>
      <c r="I131" s="248" t="s">
        <v>332</v>
      </c>
      <c r="J131" s="248">
        <v>20</v>
      </c>
      <c r="K131" s="270"/>
    </row>
    <row r="132" spans="2:11" s="1" customFormat="1" ht="15" customHeight="1">
      <c r="B132" s="267"/>
      <c r="C132" s="248" t="s">
        <v>347</v>
      </c>
      <c r="D132" s="248"/>
      <c r="E132" s="248"/>
      <c r="F132" s="249" t="s">
        <v>336</v>
      </c>
      <c r="G132" s="248"/>
      <c r="H132" s="248" t="s">
        <v>348</v>
      </c>
      <c r="I132" s="248" t="s">
        <v>332</v>
      </c>
      <c r="J132" s="248">
        <v>20</v>
      </c>
      <c r="K132" s="270"/>
    </row>
    <row r="133" spans="2:11" s="1" customFormat="1" ht="15" customHeight="1">
      <c r="B133" s="267"/>
      <c r="C133" s="224" t="s">
        <v>335</v>
      </c>
      <c r="D133" s="224"/>
      <c r="E133" s="224"/>
      <c r="F133" s="245" t="s">
        <v>336</v>
      </c>
      <c r="G133" s="224"/>
      <c r="H133" s="224" t="s">
        <v>370</v>
      </c>
      <c r="I133" s="224" t="s">
        <v>332</v>
      </c>
      <c r="J133" s="224">
        <v>50</v>
      </c>
      <c r="K133" s="270"/>
    </row>
    <row r="134" spans="2:11" s="1" customFormat="1" ht="15" customHeight="1">
      <c r="B134" s="267"/>
      <c r="C134" s="224" t="s">
        <v>349</v>
      </c>
      <c r="D134" s="224"/>
      <c r="E134" s="224"/>
      <c r="F134" s="245" t="s">
        <v>336</v>
      </c>
      <c r="G134" s="224"/>
      <c r="H134" s="224" t="s">
        <v>370</v>
      </c>
      <c r="I134" s="224" t="s">
        <v>332</v>
      </c>
      <c r="J134" s="224">
        <v>50</v>
      </c>
      <c r="K134" s="270"/>
    </row>
    <row r="135" spans="2:11" s="1" customFormat="1" ht="15" customHeight="1">
      <c r="B135" s="267"/>
      <c r="C135" s="224" t="s">
        <v>355</v>
      </c>
      <c r="D135" s="224"/>
      <c r="E135" s="224"/>
      <c r="F135" s="245" t="s">
        <v>336</v>
      </c>
      <c r="G135" s="224"/>
      <c r="H135" s="224" t="s">
        <v>370</v>
      </c>
      <c r="I135" s="224" t="s">
        <v>332</v>
      </c>
      <c r="J135" s="224">
        <v>50</v>
      </c>
      <c r="K135" s="270"/>
    </row>
    <row r="136" spans="2:11" s="1" customFormat="1" ht="15" customHeight="1">
      <c r="B136" s="267"/>
      <c r="C136" s="224" t="s">
        <v>357</v>
      </c>
      <c r="D136" s="224"/>
      <c r="E136" s="224"/>
      <c r="F136" s="245" t="s">
        <v>336</v>
      </c>
      <c r="G136" s="224"/>
      <c r="H136" s="224" t="s">
        <v>370</v>
      </c>
      <c r="I136" s="224" t="s">
        <v>332</v>
      </c>
      <c r="J136" s="224">
        <v>50</v>
      </c>
      <c r="K136" s="270"/>
    </row>
    <row r="137" spans="2:11" s="1" customFormat="1" ht="15" customHeight="1">
      <c r="B137" s="267"/>
      <c r="C137" s="224" t="s">
        <v>358</v>
      </c>
      <c r="D137" s="224"/>
      <c r="E137" s="224"/>
      <c r="F137" s="245" t="s">
        <v>336</v>
      </c>
      <c r="G137" s="224"/>
      <c r="H137" s="224" t="s">
        <v>383</v>
      </c>
      <c r="I137" s="224" t="s">
        <v>332</v>
      </c>
      <c r="J137" s="224">
        <v>255</v>
      </c>
      <c r="K137" s="270"/>
    </row>
    <row r="138" spans="2:11" s="1" customFormat="1" ht="15" customHeight="1">
      <c r="B138" s="267"/>
      <c r="C138" s="224" t="s">
        <v>360</v>
      </c>
      <c r="D138" s="224"/>
      <c r="E138" s="224"/>
      <c r="F138" s="245" t="s">
        <v>330</v>
      </c>
      <c r="G138" s="224"/>
      <c r="H138" s="224" t="s">
        <v>384</v>
      </c>
      <c r="I138" s="224" t="s">
        <v>362</v>
      </c>
      <c r="J138" s="224"/>
      <c r="K138" s="270"/>
    </row>
    <row r="139" spans="2:11" s="1" customFormat="1" ht="15" customHeight="1">
      <c r="B139" s="267"/>
      <c r="C139" s="224" t="s">
        <v>363</v>
      </c>
      <c r="D139" s="224"/>
      <c r="E139" s="224"/>
      <c r="F139" s="245" t="s">
        <v>330</v>
      </c>
      <c r="G139" s="224"/>
      <c r="H139" s="224" t="s">
        <v>385</v>
      </c>
      <c r="I139" s="224" t="s">
        <v>365</v>
      </c>
      <c r="J139" s="224"/>
      <c r="K139" s="270"/>
    </row>
    <row r="140" spans="2:11" s="1" customFormat="1" ht="15" customHeight="1">
      <c r="B140" s="267"/>
      <c r="C140" s="224" t="s">
        <v>366</v>
      </c>
      <c r="D140" s="224"/>
      <c r="E140" s="224"/>
      <c r="F140" s="245" t="s">
        <v>330</v>
      </c>
      <c r="G140" s="224"/>
      <c r="H140" s="224" t="s">
        <v>366</v>
      </c>
      <c r="I140" s="224" t="s">
        <v>365</v>
      </c>
      <c r="J140" s="224"/>
      <c r="K140" s="270"/>
    </row>
    <row r="141" spans="2:11" s="1" customFormat="1" ht="15" customHeight="1">
      <c r="B141" s="267"/>
      <c r="C141" s="224" t="s">
        <v>37</v>
      </c>
      <c r="D141" s="224"/>
      <c r="E141" s="224"/>
      <c r="F141" s="245" t="s">
        <v>330</v>
      </c>
      <c r="G141" s="224"/>
      <c r="H141" s="224" t="s">
        <v>386</v>
      </c>
      <c r="I141" s="224" t="s">
        <v>365</v>
      </c>
      <c r="J141" s="224"/>
      <c r="K141" s="270"/>
    </row>
    <row r="142" spans="2:11" s="1" customFormat="1" ht="15" customHeight="1">
      <c r="B142" s="267"/>
      <c r="C142" s="224" t="s">
        <v>387</v>
      </c>
      <c r="D142" s="224"/>
      <c r="E142" s="224"/>
      <c r="F142" s="245" t="s">
        <v>330</v>
      </c>
      <c r="G142" s="224"/>
      <c r="H142" s="224" t="s">
        <v>388</v>
      </c>
      <c r="I142" s="224" t="s">
        <v>365</v>
      </c>
      <c r="J142" s="224"/>
      <c r="K142" s="270"/>
    </row>
    <row r="143" spans="2:11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pans="2:11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pans="2:11" s="1" customFormat="1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spans="2:11" s="1" customFormat="1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spans="2:11" s="1" customFormat="1" ht="45" customHeight="1">
      <c r="B147" s="235"/>
      <c r="C147" s="343" t="s">
        <v>389</v>
      </c>
      <c r="D147" s="343"/>
      <c r="E147" s="343"/>
      <c r="F147" s="343"/>
      <c r="G147" s="343"/>
      <c r="H147" s="343"/>
      <c r="I147" s="343"/>
      <c r="J147" s="343"/>
      <c r="K147" s="236"/>
    </row>
    <row r="148" spans="2:11" s="1" customFormat="1" ht="17.25" customHeight="1">
      <c r="B148" s="235"/>
      <c r="C148" s="237" t="s">
        <v>324</v>
      </c>
      <c r="D148" s="237"/>
      <c r="E148" s="237"/>
      <c r="F148" s="237" t="s">
        <v>325</v>
      </c>
      <c r="G148" s="238"/>
      <c r="H148" s="237" t="s">
        <v>53</v>
      </c>
      <c r="I148" s="237" t="s">
        <v>56</v>
      </c>
      <c r="J148" s="237" t="s">
        <v>326</v>
      </c>
      <c r="K148" s="236"/>
    </row>
    <row r="149" spans="2:11" s="1" customFormat="1" ht="17.25" customHeight="1">
      <c r="B149" s="235"/>
      <c r="C149" s="239" t="s">
        <v>327</v>
      </c>
      <c r="D149" s="239"/>
      <c r="E149" s="239"/>
      <c r="F149" s="240" t="s">
        <v>328</v>
      </c>
      <c r="G149" s="241"/>
      <c r="H149" s="239"/>
      <c r="I149" s="239"/>
      <c r="J149" s="239" t="s">
        <v>329</v>
      </c>
      <c r="K149" s="236"/>
    </row>
    <row r="150" spans="2:11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pans="2:11" s="1" customFormat="1" ht="15" customHeight="1">
      <c r="B151" s="247"/>
      <c r="C151" s="274" t="s">
        <v>333</v>
      </c>
      <c r="D151" s="224"/>
      <c r="E151" s="224"/>
      <c r="F151" s="275" t="s">
        <v>330</v>
      </c>
      <c r="G151" s="224"/>
      <c r="H151" s="274" t="s">
        <v>370</v>
      </c>
      <c r="I151" s="274" t="s">
        <v>332</v>
      </c>
      <c r="J151" s="274">
        <v>120</v>
      </c>
      <c r="K151" s="270"/>
    </row>
    <row r="152" spans="2:11" s="1" customFormat="1" ht="15" customHeight="1">
      <c r="B152" s="247"/>
      <c r="C152" s="274" t="s">
        <v>379</v>
      </c>
      <c r="D152" s="224"/>
      <c r="E152" s="224"/>
      <c r="F152" s="275" t="s">
        <v>330</v>
      </c>
      <c r="G152" s="224"/>
      <c r="H152" s="274" t="s">
        <v>390</v>
      </c>
      <c r="I152" s="274" t="s">
        <v>332</v>
      </c>
      <c r="J152" s="274" t="s">
        <v>381</v>
      </c>
      <c r="K152" s="270"/>
    </row>
    <row r="153" spans="2:11" s="1" customFormat="1" ht="15" customHeight="1">
      <c r="B153" s="247"/>
      <c r="C153" s="274" t="s">
        <v>278</v>
      </c>
      <c r="D153" s="224"/>
      <c r="E153" s="224"/>
      <c r="F153" s="275" t="s">
        <v>330</v>
      </c>
      <c r="G153" s="224"/>
      <c r="H153" s="274" t="s">
        <v>391</v>
      </c>
      <c r="I153" s="274" t="s">
        <v>332</v>
      </c>
      <c r="J153" s="274" t="s">
        <v>381</v>
      </c>
      <c r="K153" s="270"/>
    </row>
    <row r="154" spans="2:11" s="1" customFormat="1" ht="15" customHeight="1">
      <c r="B154" s="247"/>
      <c r="C154" s="274" t="s">
        <v>335</v>
      </c>
      <c r="D154" s="224"/>
      <c r="E154" s="224"/>
      <c r="F154" s="275" t="s">
        <v>336</v>
      </c>
      <c r="G154" s="224"/>
      <c r="H154" s="274" t="s">
        <v>370</v>
      </c>
      <c r="I154" s="274" t="s">
        <v>332</v>
      </c>
      <c r="J154" s="274">
        <v>50</v>
      </c>
      <c r="K154" s="270"/>
    </row>
    <row r="155" spans="2:11" s="1" customFormat="1" ht="15" customHeight="1">
      <c r="B155" s="247"/>
      <c r="C155" s="274" t="s">
        <v>338</v>
      </c>
      <c r="D155" s="224"/>
      <c r="E155" s="224"/>
      <c r="F155" s="275" t="s">
        <v>330</v>
      </c>
      <c r="G155" s="224"/>
      <c r="H155" s="274" t="s">
        <v>370</v>
      </c>
      <c r="I155" s="274" t="s">
        <v>340</v>
      </c>
      <c r="J155" s="274"/>
      <c r="K155" s="270"/>
    </row>
    <row r="156" spans="2:11" s="1" customFormat="1" ht="15" customHeight="1">
      <c r="B156" s="247"/>
      <c r="C156" s="274" t="s">
        <v>349</v>
      </c>
      <c r="D156" s="224"/>
      <c r="E156" s="224"/>
      <c r="F156" s="275" t="s">
        <v>336</v>
      </c>
      <c r="G156" s="224"/>
      <c r="H156" s="274" t="s">
        <v>370</v>
      </c>
      <c r="I156" s="274" t="s">
        <v>332</v>
      </c>
      <c r="J156" s="274">
        <v>50</v>
      </c>
      <c r="K156" s="270"/>
    </row>
    <row r="157" spans="2:11" s="1" customFormat="1" ht="15" customHeight="1">
      <c r="B157" s="247"/>
      <c r="C157" s="274" t="s">
        <v>357</v>
      </c>
      <c r="D157" s="224"/>
      <c r="E157" s="224"/>
      <c r="F157" s="275" t="s">
        <v>336</v>
      </c>
      <c r="G157" s="224"/>
      <c r="H157" s="274" t="s">
        <v>370</v>
      </c>
      <c r="I157" s="274" t="s">
        <v>332</v>
      </c>
      <c r="J157" s="274">
        <v>50</v>
      </c>
      <c r="K157" s="270"/>
    </row>
    <row r="158" spans="2:11" s="1" customFormat="1" ht="15" customHeight="1">
      <c r="B158" s="247"/>
      <c r="C158" s="274" t="s">
        <v>355</v>
      </c>
      <c r="D158" s="224"/>
      <c r="E158" s="224"/>
      <c r="F158" s="275" t="s">
        <v>336</v>
      </c>
      <c r="G158" s="224"/>
      <c r="H158" s="274" t="s">
        <v>370</v>
      </c>
      <c r="I158" s="274" t="s">
        <v>332</v>
      </c>
      <c r="J158" s="274">
        <v>50</v>
      </c>
      <c r="K158" s="270"/>
    </row>
    <row r="159" spans="2:11" s="1" customFormat="1" ht="15" customHeight="1">
      <c r="B159" s="247"/>
      <c r="C159" s="274" t="s">
        <v>87</v>
      </c>
      <c r="D159" s="224"/>
      <c r="E159" s="224"/>
      <c r="F159" s="275" t="s">
        <v>330</v>
      </c>
      <c r="G159" s="224"/>
      <c r="H159" s="274" t="s">
        <v>392</v>
      </c>
      <c r="I159" s="274" t="s">
        <v>332</v>
      </c>
      <c r="J159" s="274" t="s">
        <v>393</v>
      </c>
      <c r="K159" s="270"/>
    </row>
    <row r="160" spans="2:11" s="1" customFormat="1" ht="15" customHeight="1">
      <c r="B160" s="247"/>
      <c r="C160" s="274" t="s">
        <v>394</v>
      </c>
      <c r="D160" s="224"/>
      <c r="E160" s="224"/>
      <c r="F160" s="275" t="s">
        <v>330</v>
      </c>
      <c r="G160" s="224"/>
      <c r="H160" s="274" t="s">
        <v>395</v>
      </c>
      <c r="I160" s="274" t="s">
        <v>365</v>
      </c>
      <c r="J160" s="274"/>
      <c r="K160" s="270"/>
    </row>
    <row r="161" spans="2:11" s="1" customFormat="1" ht="15" customHeight="1">
      <c r="B161" s="276"/>
      <c r="C161" s="256"/>
      <c r="D161" s="256"/>
      <c r="E161" s="256"/>
      <c r="F161" s="256"/>
      <c r="G161" s="256"/>
      <c r="H161" s="256"/>
      <c r="I161" s="256"/>
      <c r="J161" s="256"/>
      <c r="K161" s="277"/>
    </row>
    <row r="162" spans="2:11" s="1" customFormat="1" ht="18.75" customHeight="1">
      <c r="B162" s="258"/>
      <c r="C162" s="268"/>
      <c r="D162" s="268"/>
      <c r="E162" s="268"/>
      <c r="F162" s="278"/>
      <c r="G162" s="268"/>
      <c r="H162" s="268"/>
      <c r="I162" s="268"/>
      <c r="J162" s="268"/>
      <c r="K162" s="258"/>
    </row>
    <row r="163" spans="2:11" s="1" customFormat="1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spans="2:11" s="1" customFormat="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pans="2:11" s="1" customFormat="1" ht="45" customHeight="1">
      <c r="B165" s="216"/>
      <c r="C165" s="344" t="s">
        <v>396</v>
      </c>
      <c r="D165" s="344"/>
      <c r="E165" s="344"/>
      <c r="F165" s="344"/>
      <c r="G165" s="344"/>
      <c r="H165" s="344"/>
      <c r="I165" s="344"/>
      <c r="J165" s="344"/>
      <c r="K165" s="217"/>
    </row>
    <row r="166" spans="2:11" s="1" customFormat="1" ht="17.25" customHeight="1">
      <c r="B166" s="216"/>
      <c r="C166" s="237" t="s">
        <v>324</v>
      </c>
      <c r="D166" s="237"/>
      <c r="E166" s="237"/>
      <c r="F166" s="237" t="s">
        <v>325</v>
      </c>
      <c r="G166" s="279"/>
      <c r="H166" s="280" t="s">
        <v>53</v>
      </c>
      <c r="I166" s="280" t="s">
        <v>56</v>
      </c>
      <c r="J166" s="237" t="s">
        <v>326</v>
      </c>
      <c r="K166" s="217"/>
    </row>
    <row r="167" spans="2:11" s="1" customFormat="1" ht="17.25" customHeight="1">
      <c r="B167" s="218"/>
      <c r="C167" s="239" t="s">
        <v>327</v>
      </c>
      <c r="D167" s="239"/>
      <c r="E167" s="239"/>
      <c r="F167" s="240" t="s">
        <v>328</v>
      </c>
      <c r="G167" s="281"/>
      <c r="H167" s="282"/>
      <c r="I167" s="282"/>
      <c r="J167" s="239" t="s">
        <v>329</v>
      </c>
      <c r="K167" s="219"/>
    </row>
    <row r="168" spans="2:11" s="1" customFormat="1" ht="5.25" customHeight="1">
      <c r="B168" s="247"/>
      <c r="C168" s="242"/>
      <c r="D168" s="242"/>
      <c r="E168" s="242"/>
      <c r="F168" s="242"/>
      <c r="G168" s="243"/>
      <c r="H168" s="242"/>
      <c r="I168" s="242"/>
      <c r="J168" s="242"/>
      <c r="K168" s="270"/>
    </row>
    <row r="169" spans="2:11" s="1" customFormat="1" ht="15" customHeight="1">
      <c r="B169" s="247"/>
      <c r="C169" s="224" t="s">
        <v>333</v>
      </c>
      <c r="D169" s="224"/>
      <c r="E169" s="224"/>
      <c r="F169" s="245" t="s">
        <v>330</v>
      </c>
      <c r="G169" s="224"/>
      <c r="H169" s="224" t="s">
        <v>370</v>
      </c>
      <c r="I169" s="224" t="s">
        <v>332</v>
      </c>
      <c r="J169" s="224">
        <v>120</v>
      </c>
      <c r="K169" s="270"/>
    </row>
    <row r="170" spans="2:11" s="1" customFormat="1" ht="15" customHeight="1">
      <c r="B170" s="247"/>
      <c r="C170" s="224" t="s">
        <v>379</v>
      </c>
      <c r="D170" s="224"/>
      <c r="E170" s="224"/>
      <c r="F170" s="245" t="s">
        <v>330</v>
      </c>
      <c r="G170" s="224"/>
      <c r="H170" s="224" t="s">
        <v>380</v>
      </c>
      <c r="I170" s="224" t="s">
        <v>332</v>
      </c>
      <c r="J170" s="224" t="s">
        <v>381</v>
      </c>
      <c r="K170" s="270"/>
    </row>
    <row r="171" spans="2:11" s="1" customFormat="1" ht="15" customHeight="1">
      <c r="B171" s="247"/>
      <c r="C171" s="224" t="s">
        <v>278</v>
      </c>
      <c r="D171" s="224"/>
      <c r="E171" s="224"/>
      <c r="F171" s="245" t="s">
        <v>330</v>
      </c>
      <c r="G171" s="224"/>
      <c r="H171" s="224" t="s">
        <v>397</v>
      </c>
      <c r="I171" s="224" t="s">
        <v>332</v>
      </c>
      <c r="J171" s="224" t="s">
        <v>381</v>
      </c>
      <c r="K171" s="270"/>
    </row>
    <row r="172" spans="2:11" s="1" customFormat="1" ht="15" customHeight="1">
      <c r="B172" s="247"/>
      <c r="C172" s="224" t="s">
        <v>335</v>
      </c>
      <c r="D172" s="224"/>
      <c r="E172" s="224"/>
      <c r="F172" s="245" t="s">
        <v>336</v>
      </c>
      <c r="G172" s="224"/>
      <c r="H172" s="224" t="s">
        <v>397</v>
      </c>
      <c r="I172" s="224" t="s">
        <v>332</v>
      </c>
      <c r="J172" s="224">
        <v>50</v>
      </c>
      <c r="K172" s="270"/>
    </row>
    <row r="173" spans="2:11" s="1" customFormat="1" ht="15" customHeight="1">
      <c r="B173" s="247"/>
      <c r="C173" s="224" t="s">
        <v>338</v>
      </c>
      <c r="D173" s="224"/>
      <c r="E173" s="224"/>
      <c r="F173" s="245" t="s">
        <v>330</v>
      </c>
      <c r="G173" s="224"/>
      <c r="H173" s="224" t="s">
        <v>397</v>
      </c>
      <c r="I173" s="224" t="s">
        <v>340</v>
      </c>
      <c r="J173" s="224"/>
      <c r="K173" s="270"/>
    </row>
    <row r="174" spans="2:11" s="1" customFormat="1" ht="15" customHeight="1">
      <c r="B174" s="247"/>
      <c r="C174" s="224" t="s">
        <v>349</v>
      </c>
      <c r="D174" s="224"/>
      <c r="E174" s="224"/>
      <c r="F174" s="245" t="s">
        <v>336</v>
      </c>
      <c r="G174" s="224"/>
      <c r="H174" s="224" t="s">
        <v>397</v>
      </c>
      <c r="I174" s="224" t="s">
        <v>332</v>
      </c>
      <c r="J174" s="224">
        <v>50</v>
      </c>
      <c r="K174" s="270"/>
    </row>
    <row r="175" spans="2:11" s="1" customFormat="1" ht="15" customHeight="1">
      <c r="B175" s="247"/>
      <c r="C175" s="224" t="s">
        <v>357</v>
      </c>
      <c r="D175" s="224"/>
      <c r="E175" s="224"/>
      <c r="F175" s="245" t="s">
        <v>336</v>
      </c>
      <c r="G175" s="224"/>
      <c r="H175" s="224" t="s">
        <v>397</v>
      </c>
      <c r="I175" s="224" t="s">
        <v>332</v>
      </c>
      <c r="J175" s="224">
        <v>50</v>
      </c>
      <c r="K175" s="270"/>
    </row>
    <row r="176" spans="2:11" s="1" customFormat="1" ht="15" customHeight="1">
      <c r="B176" s="247"/>
      <c r="C176" s="224" t="s">
        <v>355</v>
      </c>
      <c r="D176" s="224"/>
      <c r="E176" s="224"/>
      <c r="F176" s="245" t="s">
        <v>336</v>
      </c>
      <c r="G176" s="224"/>
      <c r="H176" s="224" t="s">
        <v>397</v>
      </c>
      <c r="I176" s="224" t="s">
        <v>332</v>
      </c>
      <c r="J176" s="224">
        <v>50</v>
      </c>
      <c r="K176" s="270"/>
    </row>
    <row r="177" spans="2:11" s="1" customFormat="1" ht="15" customHeight="1">
      <c r="B177" s="247"/>
      <c r="C177" s="224" t="s">
        <v>97</v>
      </c>
      <c r="D177" s="224"/>
      <c r="E177" s="224"/>
      <c r="F177" s="245" t="s">
        <v>330</v>
      </c>
      <c r="G177" s="224"/>
      <c r="H177" s="224" t="s">
        <v>398</v>
      </c>
      <c r="I177" s="224" t="s">
        <v>399</v>
      </c>
      <c r="J177" s="224"/>
      <c r="K177" s="270"/>
    </row>
    <row r="178" spans="2:11" s="1" customFormat="1" ht="15" customHeight="1">
      <c r="B178" s="247"/>
      <c r="C178" s="224" t="s">
        <v>56</v>
      </c>
      <c r="D178" s="224"/>
      <c r="E178" s="224"/>
      <c r="F178" s="245" t="s">
        <v>330</v>
      </c>
      <c r="G178" s="224"/>
      <c r="H178" s="224" t="s">
        <v>400</v>
      </c>
      <c r="I178" s="224" t="s">
        <v>401</v>
      </c>
      <c r="J178" s="224">
        <v>1</v>
      </c>
      <c r="K178" s="270"/>
    </row>
    <row r="179" spans="2:11" s="1" customFormat="1" ht="15" customHeight="1">
      <c r="B179" s="247"/>
      <c r="C179" s="224" t="s">
        <v>52</v>
      </c>
      <c r="D179" s="224"/>
      <c r="E179" s="224"/>
      <c r="F179" s="245" t="s">
        <v>330</v>
      </c>
      <c r="G179" s="224"/>
      <c r="H179" s="224" t="s">
        <v>402</v>
      </c>
      <c r="I179" s="224" t="s">
        <v>332</v>
      </c>
      <c r="J179" s="224">
        <v>20</v>
      </c>
      <c r="K179" s="270"/>
    </row>
    <row r="180" spans="2:11" s="1" customFormat="1" ht="15" customHeight="1">
      <c r="B180" s="247"/>
      <c r="C180" s="224" t="s">
        <v>53</v>
      </c>
      <c r="D180" s="224"/>
      <c r="E180" s="224"/>
      <c r="F180" s="245" t="s">
        <v>330</v>
      </c>
      <c r="G180" s="224"/>
      <c r="H180" s="224" t="s">
        <v>403</v>
      </c>
      <c r="I180" s="224" t="s">
        <v>332</v>
      </c>
      <c r="J180" s="224">
        <v>255</v>
      </c>
      <c r="K180" s="270"/>
    </row>
    <row r="181" spans="2:11" s="1" customFormat="1" ht="15" customHeight="1">
      <c r="B181" s="247"/>
      <c r="C181" s="224" t="s">
        <v>98</v>
      </c>
      <c r="D181" s="224"/>
      <c r="E181" s="224"/>
      <c r="F181" s="245" t="s">
        <v>330</v>
      </c>
      <c r="G181" s="224"/>
      <c r="H181" s="224" t="s">
        <v>294</v>
      </c>
      <c r="I181" s="224" t="s">
        <v>332</v>
      </c>
      <c r="J181" s="224">
        <v>10</v>
      </c>
      <c r="K181" s="270"/>
    </row>
    <row r="182" spans="2:11" s="1" customFormat="1" ht="15" customHeight="1">
      <c r="B182" s="247"/>
      <c r="C182" s="224" t="s">
        <v>99</v>
      </c>
      <c r="D182" s="224"/>
      <c r="E182" s="224"/>
      <c r="F182" s="245" t="s">
        <v>330</v>
      </c>
      <c r="G182" s="224"/>
      <c r="H182" s="224" t="s">
        <v>404</v>
      </c>
      <c r="I182" s="224" t="s">
        <v>365</v>
      </c>
      <c r="J182" s="224"/>
      <c r="K182" s="270"/>
    </row>
    <row r="183" spans="2:11" s="1" customFormat="1" ht="15" customHeight="1">
      <c r="B183" s="247"/>
      <c r="C183" s="224" t="s">
        <v>405</v>
      </c>
      <c r="D183" s="224"/>
      <c r="E183" s="224"/>
      <c r="F183" s="245" t="s">
        <v>330</v>
      </c>
      <c r="G183" s="224"/>
      <c r="H183" s="224" t="s">
        <v>406</v>
      </c>
      <c r="I183" s="224" t="s">
        <v>365</v>
      </c>
      <c r="J183" s="224"/>
      <c r="K183" s="270"/>
    </row>
    <row r="184" spans="2:11" s="1" customFormat="1" ht="15" customHeight="1">
      <c r="B184" s="247"/>
      <c r="C184" s="224" t="s">
        <v>394</v>
      </c>
      <c r="D184" s="224"/>
      <c r="E184" s="224"/>
      <c r="F184" s="245" t="s">
        <v>330</v>
      </c>
      <c r="G184" s="224"/>
      <c r="H184" s="224" t="s">
        <v>407</v>
      </c>
      <c r="I184" s="224" t="s">
        <v>365</v>
      </c>
      <c r="J184" s="224"/>
      <c r="K184" s="270"/>
    </row>
    <row r="185" spans="2:11" s="1" customFormat="1" ht="15" customHeight="1">
      <c r="B185" s="247"/>
      <c r="C185" s="224" t="s">
        <v>101</v>
      </c>
      <c r="D185" s="224"/>
      <c r="E185" s="224"/>
      <c r="F185" s="245" t="s">
        <v>336</v>
      </c>
      <c r="G185" s="224"/>
      <c r="H185" s="224" t="s">
        <v>408</v>
      </c>
      <c r="I185" s="224" t="s">
        <v>332</v>
      </c>
      <c r="J185" s="224">
        <v>50</v>
      </c>
      <c r="K185" s="270"/>
    </row>
    <row r="186" spans="2:11" s="1" customFormat="1" ht="15" customHeight="1">
      <c r="B186" s="247"/>
      <c r="C186" s="224" t="s">
        <v>409</v>
      </c>
      <c r="D186" s="224"/>
      <c r="E186" s="224"/>
      <c r="F186" s="245" t="s">
        <v>336</v>
      </c>
      <c r="G186" s="224"/>
      <c r="H186" s="224" t="s">
        <v>410</v>
      </c>
      <c r="I186" s="224" t="s">
        <v>411</v>
      </c>
      <c r="J186" s="224"/>
      <c r="K186" s="270"/>
    </row>
    <row r="187" spans="2:11" s="1" customFormat="1" ht="15" customHeight="1">
      <c r="B187" s="247"/>
      <c r="C187" s="224" t="s">
        <v>412</v>
      </c>
      <c r="D187" s="224"/>
      <c r="E187" s="224"/>
      <c r="F187" s="245" t="s">
        <v>336</v>
      </c>
      <c r="G187" s="224"/>
      <c r="H187" s="224" t="s">
        <v>413</v>
      </c>
      <c r="I187" s="224" t="s">
        <v>411</v>
      </c>
      <c r="J187" s="224"/>
      <c r="K187" s="270"/>
    </row>
    <row r="188" spans="2:11" s="1" customFormat="1" ht="15" customHeight="1">
      <c r="B188" s="247"/>
      <c r="C188" s="224" t="s">
        <v>414</v>
      </c>
      <c r="D188" s="224"/>
      <c r="E188" s="224"/>
      <c r="F188" s="245" t="s">
        <v>336</v>
      </c>
      <c r="G188" s="224"/>
      <c r="H188" s="224" t="s">
        <v>415</v>
      </c>
      <c r="I188" s="224" t="s">
        <v>411</v>
      </c>
      <c r="J188" s="224"/>
      <c r="K188" s="270"/>
    </row>
    <row r="189" spans="2:11" s="1" customFormat="1" ht="15" customHeight="1">
      <c r="B189" s="247"/>
      <c r="C189" s="283" t="s">
        <v>416</v>
      </c>
      <c r="D189" s="224"/>
      <c r="E189" s="224"/>
      <c r="F189" s="245" t="s">
        <v>336</v>
      </c>
      <c r="G189" s="224"/>
      <c r="H189" s="224" t="s">
        <v>417</v>
      </c>
      <c r="I189" s="224" t="s">
        <v>418</v>
      </c>
      <c r="J189" s="284" t="s">
        <v>419</v>
      </c>
      <c r="K189" s="270"/>
    </row>
    <row r="190" spans="2:11" s="1" customFormat="1" ht="15" customHeight="1">
      <c r="B190" s="247"/>
      <c r="C190" s="283" t="s">
        <v>41</v>
      </c>
      <c r="D190" s="224"/>
      <c r="E190" s="224"/>
      <c r="F190" s="245" t="s">
        <v>330</v>
      </c>
      <c r="G190" s="224"/>
      <c r="H190" s="221" t="s">
        <v>420</v>
      </c>
      <c r="I190" s="224" t="s">
        <v>421</v>
      </c>
      <c r="J190" s="224"/>
      <c r="K190" s="270"/>
    </row>
    <row r="191" spans="2:11" s="1" customFormat="1" ht="15" customHeight="1">
      <c r="B191" s="247"/>
      <c r="C191" s="283" t="s">
        <v>422</v>
      </c>
      <c r="D191" s="224"/>
      <c r="E191" s="224"/>
      <c r="F191" s="245" t="s">
        <v>330</v>
      </c>
      <c r="G191" s="224"/>
      <c r="H191" s="224" t="s">
        <v>423</v>
      </c>
      <c r="I191" s="224" t="s">
        <v>365</v>
      </c>
      <c r="J191" s="224"/>
      <c r="K191" s="270"/>
    </row>
    <row r="192" spans="2:11" s="1" customFormat="1" ht="15" customHeight="1">
      <c r="B192" s="247"/>
      <c r="C192" s="283" t="s">
        <v>424</v>
      </c>
      <c r="D192" s="224"/>
      <c r="E192" s="224"/>
      <c r="F192" s="245" t="s">
        <v>330</v>
      </c>
      <c r="G192" s="224"/>
      <c r="H192" s="224" t="s">
        <v>425</v>
      </c>
      <c r="I192" s="224" t="s">
        <v>365</v>
      </c>
      <c r="J192" s="224"/>
      <c r="K192" s="270"/>
    </row>
    <row r="193" spans="2:11" s="1" customFormat="1" ht="15" customHeight="1">
      <c r="B193" s="247"/>
      <c r="C193" s="283" t="s">
        <v>426</v>
      </c>
      <c r="D193" s="224"/>
      <c r="E193" s="224"/>
      <c r="F193" s="245" t="s">
        <v>336</v>
      </c>
      <c r="G193" s="224"/>
      <c r="H193" s="224" t="s">
        <v>427</v>
      </c>
      <c r="I193" s="224" t="s">
        <v>365</v>
      </c>
      <c r="J193" s="224"/>
      <c r="K193" s="270"/>
    </row>
    <row r="194" spans="2:11" s="1" customFormat="1" ht="15" customHeight="1">
      <c r="B194" s="276"/>
      <c r="C194" s="285"/>
      <c r="D194" s="256"/>
      <c r="E194" s="256"/>
      <c r="F194" s="256"/>
      <c r="G194" s="256"/>
      <c r="H194" s="256"/>
      <c r="I194" s="256"/>
      <c r="J194" s="256"/>
      <c r="K194" s="277"/>
    </row>
    <row r="195" spans="2:11" s="1" customFormat="1" ht="18.75" customHeight="1">
      <c r="B195" s="258"/>
      <c r="C195" s="268"/>
      <c r="D195" s="268"/>
      <c r="E195" s="268"/>
      <c r="F195" s="278"/>
      <c r="G195" s="268"/>
      <c r="H195" s="268"/>
      <c r="I195" s="268"/>
      <c r="J195" s="268"/>
      <c r="K195" s="258"/>
    </row>
    <row r="196" spans="2:11" s="1" customFormat="1" ht="18.75" customHeight="1">
      <c r="B196" s="258"/>
      <c r="C196" s="268"/>
      <c r="D196" s="268"/>
      <c r="E196" s="268"/>
      <c r="F196" s="278"/>
      <c r="G196" s="268"/>
      <c r="H196" s="268"/>
      <c r="I196" s="268"/>
      <c r="J196" s="268"/>
      <c r="K196" s="258"/>
    </row>
    <row r="197" spans="2:11" s="1" customFormat="1" ht="18.75" customHeight="1">
      <c r="B197" s="231"/>
      <c r="C197" s="231"/>
      <c r="D197" s="231"/>
      <c r="E197" s="231"/>
      <c r="F197" s="231"/>
      <c r="G197" s="231"/>
      <c r="H197" s="231"/>
      <c r="I197" s="231"/>
      <c r="J197" s="231"/>
      <c r="K197" s="231"/>
    </row>
    <row r="198" spans="2:11" s="1" customFormat="1" ht="12">
      <c r="B198" s="213"/>
      <c r="C198" s="214"/>
      <c r="D198" s="214"/>
      <c r="E198" s="214"/>
      <c r="F198" s="214"/>
      <c r="G198" s="214"/>
      <c r="H198" s="214"/>
      <c r="I198" s="214"/>
      <c r="J198" s="214"/>
      <c r="K198" s="215"/>
    </row>
    <row r="199" spans="2:11" s="1" customFormat="1" ht="22.2">
      <c r="B199" s="216"/>
      <c r="C199" s="344" t="s">
        <v>428</v>
      </c>
      <c r="D199" s="344"/>
      <c r="E199" s="344"/>
      <c r="F199" s="344"/>
      <c r="G199" s="344"/>
      <c r="H199" s="344"/>
      <c r="I199" s="344"/>
      <c r="J199" s="344"/>
      <c r="K199" s="217"/>
    </row>
    <row r="200" spans="2:11" s="1" customFormat="1" ht="25.5" customHeight="1">
      <c r="B200" s="216"/>
      <c r="C200" s="286" t="s">
        <v>429</v>
      </c>
      <c r="D200" s="286"/>
      <c r="E200" s="286"/>
      <c r="F200" s="286" t="s">
        <v>430</v>
      </c>
      <c r="G200" s="287"/>
      <c r="H200" s="345" t="s">
        <v>431</v>
      </c>
      <c r="I200" s="345"/>
      <c r="J200" s="345"/>
      <c r="K200" s="217"/>
    </row>
    <row r="201" spans="2:11" s="1" customFormat="1" ht="5.25" customHeight="1">
      <c r="B201" s="247"/>
      <c r="C201" s="242"/>
      <c r="D201" s="242"/>
      <c r="E201" s="242"/>
      <c r="F201" s="242"/>
      <c r="G201" s="268"/>
      <c r="H201" s="242"/>
      <c r="I201" s="242"/>
      <c r="J201" s="242"/>
      <c r="K201" s="270"/>
    </row>
    <row r="202" spans="2:11" s="1" customFormat="1" ht="15" customHeight="1">
      <c r="B202" s="247"/>
      <c r="C202" s="224" t="s">
        <v>421</v>
      </c>
      <c r="D202" s="224"/>
      <c r="E202" s="224"/>
      <c r="F202" s="245" t="s">
        <v>42</v>
      </c>
      <c r="G202" s="224"/>
      <c r="H202" s="346" t="s">
        <v>432</v>
      </c>
      <c r="I202" s="346"/>
      <c r="J202" s="346"/>
      <c r="K202" s="270"/>
    </row>
    <row r="203" spans="2:11" s="1" customFormat="1" ht="15" customHeight="1">
      <c r="B203" s="247"/>
      <c r="C203" s="224"/>
      <c r="D203" s="224"/>
      <c r="E203" s="224"/>
      <c r="F203" s="245" t="s">
        <v>43</v>
      </c>
      <c r="G203" s="224"/>
      <c r="H203" s="346" t="s">
        <v>433</v>
      </c>
      <c r="I203" s="346"/>
      <c r="J203" s="346"/>
      <c r="K203" s="270"/>
    </row>
    <row r="204" spans="2:11" s="1" customFormat="1" ht="15" customHeight="1">
      <c r="B204" s="247"/>
      <c r="C204" s="224"/>
      <c r="D204" s="224"/>
      <c r="E204" s="224"/>
      <c r="F204" s="245" t="s">
        <v>46</v>
      </c>
      <c r="G204" s="224"/>
      <c r="H204" s="346" t="s">
        <v>434</v>
      </c>
      <c r="I204" s="346"/>
      <c r="J204" s="346"/>
      <c r="K204" s="270"/>
    </row>
    <row r="205" spans="2:11" s="1" customFormat="1" ht="15" customHeight="1">
      <c r="B205" s="247"/>
      <c r="C205" s="224"/>
      <c r="D205" s="224"/>
      <c r="E205" s="224"/>
      <c r="F205" s="245" t="s">
        <v>44</v>
      </c>
      <c r="G205" s="224"/>
      <c r="H205" s="346" t="s">
        <v>435</v>
      </c>
      <c r="I205" s="346"/>
      <c r="J205" s="346"/>
      <c r="K205" s="270"/>
    </row>
    <row r="206" spans="2:11" s="1" customFormat="1" ht="15" customHeight="1">
      <c r="B206" s="247"/>
      <c r="C206" s="224"/>
      <c r="D206" s="224"/>
      <c r="E206" s="224"/>
      <c r="F206" s="245" t="s">
        <v>45</v>
      </c>
      <c r="G206" s="224"/>
      <c r="H206" s="346" t="s">
        <v>436</v>
      </c>
      <c r="I206" s="346"/>
      <c r="J206" s="346"/>
      <c r="K206" s="270"/>
    </row>
    <row r="207" spans="2:11" s="1" customFormat="1" ht="15" customHeight="1">
      <c r="B207" s="247"/>
      <c r="C207" s="224"/>
      <c r="D207" s="224"/>
      <c r="E207" s="224"/>
      <c r="F207" s="245"/>
      <c r="G207" s="224"/>
      <c r="H207" s="224"/>
      <c r="I207" s="224"/>
      <c r="J207" s="224"/>
      <c r="K207" s="270"/>
    </row>
    <row r="208" spans="2:11" s="1" customFormat="1" ht="15" customHeight="1">
      <c r="B208" s="247"/>
      <c r="C208" s="224" t="s">
        <v>377</v>
      </c>
      <c r="D208" s="224"/>
      <c r="E208" s="224"/>
      <c r="F208" s="245" t="s">
        <v>78</v>
      </c>
      <c r="G208" s="224"/>
      <c r="H208" s="346" t="s">
        <v>437</v>
      </c>
      <c r="I208" s="346"/>
      <c r="J208" s="346"/>
      <c r="K208" s="270"/>
    </row>
    <row r="209" spans="2:11" s="1" customFormat="1" ht="15" customHeight="1">
      <c r="B209" s="247"/>
      <c r="C209" s="224"/>
      <c r="D209" s="224"/>
      <c r="E209" s="224"/>
      <c r="F209" s="245" t="s">
        <v>272</v>
      </c>
      <c r="G209" s="224"/>
      <c r="H209" s="346" t="s">
        <v>273</v>
      </c>
      <c r="I209" s="346"/>
      <c r="J209" s="346"/>
      <c r="K209" s="270"/>
    </row>
    <row r="210" spans="2:11" s="1" customFormat="1" ht="15" customHeight="1">
      <c r="B210" s="247"/>
      <c r="C210" s="224"/>
      <c r="D210" s="224"/>
      <c r="E210" s="224"/>
      <c r="F210" s="245" t="s">
        <v>270</v>
      </c>
      <c r="G210" s="224"/>
      <c r="H210" s="346" t="s">
        <v>438</v>
      </c>
      <c r="I210" s="346"/>
      <c r="J210" s="346"/>
      <c r="K210" s="270"/>
    </row>
    <row r="211" spans="2:11" s="1" customFormat="1" ht="15" customHeight="1">
      <c r="B211" s="288"/>
      <c r="C211" s="224"/>
      <c r="D211" s="224"/>
      <c r="E211" s="224"/>
      <c r="F211" s="245" t="s">
        <v>274</v>
      </c>
      <c r="G211" s="283"/>
      <c r="H211" s="347" t="s">
        <v>275</v>
      </c>
      <c r="I211" s="347"/>
      <c r="J211" s="347"/>
      <c r="K211" s="289"/>
    </row>
    <row r="212" spans="2:11" s="1" customFormat="1" ht="15" customHeight="1">
      <c r="B212" s="288"/>
      <c r="C212" s="224"/>
      <c r="D212" s="224"/>
      <c r="E212" s="224"/>
      <c r="F212" s="245" t="s">
        <v>276</v>
      </c>
      <c r="G212" s="283"/>
      <c r="H212" s="347" t="s">
        <v>439</v>
      </c>
      <c r="I212" s="347"/>
      <c r="J212" s="347"/>
      <c r="K212" s="289"/>
    </row>
    <row r="213" spans="2:11" s="1" customFormat="1" ht="15" customHeight="1">
      <c r="B213" s="288"/>
      <c r="C213" s="224"/>
      <c r="D213" s="224"/>
      <c r="E213" s="224"/>
      <c r="F213" s="245"/>
      <c r="G213" s="283"/>
      <c r="H213" s="274"/>
      <c r="I213" s="274"/>
      <c r="J213" s="274"/>
      <c r="K213" s="289"/>
    </row>
    <row r="214" spans="2:11" s="1" customFormat="1" ht="15" customHeight="1">
      <c r="B214" s="288"/>
      <c r="C214" s="224" t="s">
        <v>401</v>
      </c>
      <c r="D214" s="224"/>
      <c r="E214" s="224"/>
      <c r="F214" s="245">
        <v>1</v>
      </c>
      <c r="G214" s="283"/>
      <c r="H214" s="347" t="s">
        <v>440</v>
      </c>
      <c r="I214" s="347"/>
      <c r="J214" s="347"/>
      <c r="K214" s="289"/>
    </row>
    <row r="215" spans="2:11" s="1" customFormat="1" ht="15" customHeight="1">
      <c r="B215" s="288"/>
      <c r="C215" s="224"/>
      <c r="D215" s="224"/>
      <c r="E215" s="224"/>
      <c r="F215" s="245">
        <v>2</v>
      </c>
      <c r="G215" s="283"/>
      <c r="H215" s="347" t="s">
        <v>441</v>
      </c>
      <c r="I215" s="347"/>
      <c r="J215" s="347"/>
      <c r="K215" s="289"/>
    </row>
    <row r="216" spans="2:11" s="1" customFormat="1" ht="15" customHeight="1">
      <c r="B216" s="288"/>
      <c r="C216" s="224"/>
      <c r="D216" s="224"/>
      <c r="E216" s="224"/>
      <c r="F216" s="245">
        <v>3</v>
      </c>
      <c r="G216" s="283"/>
      <c r="H216" s="347" t="s">
        <v>442</v>
      </c>
      <c r="I216" s="347"/>
      <c r="J216" s="347"/>
      <c r="K216" s="289"/>
    </row>
    <row r="217" spans="2:11" s="1" customFormat="1" ht="15" customHeight="1">
      <c r="B217" s="288"/>
      <c r="C217" s="224"/>
      <c r="D217" s="224"/>
      <c r="E217" s="224"/>
      <c r="F217" s="245">
        <v>4</v>
      </c>
      <c r="G217" s="283"/>
      <c r="H217" s="347" t="s">
        <v>443</v>
      </c>
      <c r="I217" s="347"/>
      <c r="J217" s="347"/>
      <c r="K217" s="289"/>
    </row>
    <row r="218" spans="2:11" s="1" customFormat="1" ht="12.75" customHeight="1">
      <c r="B218" s="290"/>
      <c r="C218" s="291"/>
      <c r="D218" s="291"/>
      <c r="E218" s="291"/>
      <c r="F218" s="291"/>
      <c r="G218" s="291"/>
      <c r="H218" s="291"/>
      <c r="I218" s="291"/>
      <c r="J218" s="291"/>
      <c r="K218" s="29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SO-101 - HC2 v k.ú. Dřevě...</vt:lpstr>
      <vt:lpstr>Pokyny pro vyplnění</vt:lpstr>
      <vt:lpstr>'Rekapitulace stavby'!Názvy_tisku</vt:lpstr>
      <vt:lpstr>'SO-101 - HC2 v k.ú. Dřevě...'!Názvy_tisku</vt:lpstr>
      <vt:lpstr>'Pokyny pro vyplnění'!Oblast_tisku</vt:lpstr>
      <vt:lpstr>'Rekapitulace stavby'!Oblast_tisku</vt:lpstr>
      <vt:lpstr>'SO-101 - HC2 v k.ú. Dřevě...'!Oblast_tisku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2020-11-13T11:47:49Z</dcterms:created>
  <dcterms:modified xsi:type="dcterms:W3CDTF">2020-11-13T11:49:48Z</dcterms:modified>
</cp:coreProperties>
</file>