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04-15-2-0 - VaON C8" sheetId="2" r:id="rId2"/>
    <sheet name="304-15-2-1 - Výstavba pol..." sheetId="3" r:id="rId3"/>
    <sheet name="304-15-2-2 - Výstavba pol..." sheetId="4" r:id="rId4"/>
  </sheets>
  <definedNames>
    <definedName name="_xlnm.Print_Area" localSheetId="0">'Rekapitulace stavby'!$D$4:$AO$76,'Rekapitulace stavby'!$C$82:$AQ$98</definedName>
    <definedName name="_xlnm._FilterDatabase" localSheetId="1" hidden="1">'304-15-2-0 - VaON C8'!$C$120:$K$147</definedName>
    <definedName name="_xlnm.Print_Area" localSheetId="1">'304-15-2-0 - VaON C8'!$C$4:$J$39,'304-15-2-0 - VaON C8'!$C$50:$J$76,'304-15-2-0 - VaON C8'!$C$82:$J$102,'304-15-2-0 - VaON C8'!$C$108:$K$147</definedName>
    <definedName name="_xlnm._FilterDatabase" localSheetId="2" hidden="1">'304-15-2-1 - Výstavba pol...'!$C$122:$K$269</definedName>
    <definedName name="_xlnm.Print_Area" localSheetId="2">'304-15-2-1 - Výstavba pol...'!$C$4:$J$39,'304-15-2-1 - Výstavba pol...'!$C$50:$J$76,'304-15-2-1 - Výstavba pol...'!$C$82:$J$104,'304-15-2-1 - Výstavba pol...'!$C$110:$K$269</definedName>
    <definedName name="_xlnm._FilterDatabase" localSheetId="3" hidden="1">'304-15-2-2 - Výstavba pol...'!$C$123:$K$363</definedName>
    <definedName name="_xlnm.Print_Area" localSheetId="3">'304-15-2-2 - Výstavba pol...'!$C$4:$J$39,'304-15-2-2 - Výstavba pol...'!$C$50:$J$76,'304-15-2-2 - Výstavba pol...'!$C$82:$J$105,'304-15-2-2 - Výstavba pol...'!$C$111:$K$363</definedName>
    <definedName name="_xlnm.Print_Titles" localSheetId="0">'Rekapitulace stavby'!$92:$92</definedName>
    <definedName name="_xlnm.Print_Titles" localSheetId="1">'304-15-2-0 - VaON C8'!$120:$120</definedName>
    <definedName name="_xlnm.Print_Titles" localSheetId="2">'304-15-2-1 - Výstavba pol...'!$122:$122</definedName>
    <definedName name="_xlnm.Print_Titles" localSheetId="3">'304-15-2-2 - Výstavba pol...'!$123:$123</definedName>
  </definedNames>
  <calcPr fullCalcOnLoad="1"/>
</workbook>
</file>

<file path=xl/sharedStrings.xml><?xml version="1.0" encoding="utf-8"?>
<sst xmlns="http://schemas.openxmlformats.org/spreadsheetml/2006/main" count="3706" uniqueCount="693">
  <si>
    <t>Export Komplet</t>
  </si>
  <si>
    <t/>
  </si>
  <si>
    <t>2.0</t>
  </si>
  <si>
    <t>False</t>
  </si>
  <si>
    <t>{f098a8dd-671b-4d37-9045-ff9ca066a4aa}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</si>
  <si>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</si>
  <si>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</si>
  <si>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</si>
  <si>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</si>
  <si>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</si>
  <si>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</si>
  <si>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</si>
  <si>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</si>
  <si>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</si>
  <si>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</si>
  <si>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</si>
  <si>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</si>
  <si>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304-15-2 - Polní cesta C8 v k.ú. Lavičné</t>
  </si>
  <si>
    <t>KSO:</t>
  </si>
  <si>
    <t>CC-CZ:</t>
  </si>
  <si>
    <t>Místo:</t>
  </si>
  <si>
    <t xml:space="preserve"> </t>
  </si>
  <si>
    <t>Datum:</t>
  </si>
  <si>
    <t>14. 1. 2021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</si>
  <si>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</si>
  <si>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</si>
  <si>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</si>
  <si>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</si>
  <si>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</si>
  <si>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</si>
  <si>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</si>
  <si>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</si>
  <si>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</si>
  <si>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</si>
  <si>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</si>
  <si>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</si>
  <si>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</si>
  <si>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</si>
  <si>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</si>
  <si>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</si>
  <si>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</si>
  <si>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</si>
  <si>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</si>
  <si>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</si>
  <si>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</si>
  <si>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</si>
  <si>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</si>
  <si>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</si>
  <si>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</si>
  <si>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</si>
  <si>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</si>
  <si>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</si>
  <si>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</si>
  <si>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</si>
  <si>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</si>
  <si>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</si>
  <si>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</si>
  <si>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</si>
  <si>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</si>
  <si>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</si>
  <si>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</si>
  <si>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</si>
  <si>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</si>
  <si>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</si>
  <si>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</si>
  <si>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</si>
  <si>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</si>
  <si>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</si>
  <si>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</si>
  <si>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</si>
  <si>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</si>
  <si>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</si>
  <si>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</si>
  <si>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</si>
  <si>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</si>
  <si>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</si>
  <si>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</si>
  <si>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304-15-2-0</t>
  </si>
  <si>
    <t>VaON C8</t>
  </si>
  <si>
    <t>STA</t>
  </si>
  <si>
    <t>1</t>
  </si>
  <si>
    <t>{615f4bca-4a25-4182-90c3-80da6098e80a}</t>
  </si>
  <si>
    <t>2</t>
  </si>
  <si>
    <t>304-15-2-1</t>
  </si>
  <si>
    <t>Výstavba pol...</t>
  </si>
  <si>
    <t>{81517423-f253-4a4d-9a3f-755f43679b16}</t>
  </si>
  <si>
    <t>304-15-2-2</t>
  </si>
  <si>
    <t>{2707f91d-f3e4-498a-acb1-98306e6daa20}</t>
  </si>
  <si>
    <t>KRYCÍ LIST SOUPISU PRACÍ</t>
  </si>
  <si>
    <t>Objekt:</t>
  </si>
  <si>
    <t>304-15-2-0 - VaON C8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</si>
  <si>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</si>
  <si>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</si>
  <si>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</si>
  <si>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</si>
  <si>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</si>
  <si>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</si>
  <si>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</si>
  <si>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</si>
  <si>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</si>
  <si>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</si>
  <si>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</si>
  <si>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</si>
  <si>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</si>
  <si>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</si>
  <si>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</si>
  <si>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</si>
  <si>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</si>
  <si>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</si>
  <si>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</si>
  <si>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</si>
  <si>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</si>
  <si>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</si>
  <si>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</si>
  <si>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</si>
  <si>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</si>
  <si>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</si>
  <si>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</si>
  <si>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</si>
  <si>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</si>
  <si>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</si>
  <si>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011103000</t>
  </si>
  <si>
    <t>Geologický průzkum bez rozlišení</t>
  </si>
  <si>
    <t>soubor</t>
  </si>
  <si>
    <t>CS ÚRS 2015 01</t>
  </si>
  <si>
    <t>4</t>
  </si>
  <si>
    <t>PP</t>
  </si>
  <si>
    <t>geologické práce průzkumné práce, geotechnický průzkum bez rozlišení</t>
  </si>
  <si>
    <t>P</t>
  </si>
  <si>
    <t>Poznámka k položce:
Poznámka k položce: V případě potřeby účasti geologa na stavbě. Upřesňující rozbor pro stanovení přesného  obsahu a druhu pojiv pro zlepšení podloží.</t>
  </si>
  <si>
    <t>012002000.1</t>
  </si>
  <si>
    <t>Geodetické práce - vytyčení</t>
  </si>
  <si>
    <t>geodetické práce - vytyčení</t>
  </si>
  <si>
    <t>3</t>
  </si>
  <si>
    <t>R.1.</t>
  </si>
  <si>
    <t>Vytyčení inženýrských sítí</t>
  </si>
  <si>
    <t>6</t>
  </si>
  <si>
    <t>VRN3</t>
  </si>
  <si>
    <t>Zařízení staveniště</t>
  </si>
  <si>
    <t>030001000</t>
  </si>
  <si>
    <t>8</t>
  </si>
  <si>
    <t>zařízení staveniště</t>
  </si>
  <si>
    <t>R.2.</t>
  </si>
  <si>
    <t>Dočasné dopravní značení</t>
  </si>
  <si>
    <t>10</t>
  </si>
  <si>
    <t>Dočasné dopravní značení po dobu výstavby</t>
  </si>
  <si>
    <t>R.3..1</t>
  </si>
  <si>
    <t>Zhotovení a instalace prezentační tabule EU</t>
  </si>
  <si>
    <t>kus</t>
  </si>
  <si>
    <t>12</t>
  </si>
  <si>
    <t>Nejpozději do jednoho měsíce od převeztí staveniště na místě realizace a následná instalace prezentační cedule po dokončení stavby.</t>
  </si>
  <si>
    <t>VRN4</t>
  </si>
  <si>
    <t>Inženýrská činnost</t>
  </si>
  <si>
    <t>7</t>
  </si>
  <si>
    <t>012303000</t>
  </si>
  <si>
    <t>Geodetické práce po výstavbě</t>
  </si>
  <si>
    <t>14</t>
  </si>
  <si>
    <t>zaměření skutečného provedení stavby</t>
  </si>
  <si>
    <t>013254000</t>
  </si>
  <si>
    <t>Dokumentace skutečného provedení stavby</t>
  </si>
  <si>
    <t>paré</t>
  </si>
  <si>
    <t>16</t>
  </si>
  <si>
    <t>9</t>
  </si>
  <si>
    <t>043002000</t>
  </si>
  <si>
    <t>Zkoušky a ostatní měření - hutnící zkoušky</t>
  </si>
  <si>
    <t>ks</t>
  </si>
  <si>
    <t>18</t>
  </si>
  <si>
    <t>hutnící zkoušky</t>
  </si>
  <si>
    <t>VRN7</t>
  </si>
  <si>
    <t>Provozní vlivy</t>
  </si>
  <si>
    <t>R.2</t>
  </si>
  <si>
    <t>Ochranná pásma elektrického vedení a plynovodu</t>
  </si>
  <si>
    <t>20</t>
  </si>
  <si>
    <t>Provozní vlivy - ochranná pásma elektrického vedení a plynovodu</t>
  </si>
  <si>
    <t>304-15-2-1 - Výstavba pol...</t>
  </si>
  <si>
    <t>HSV - Práce a dodávky HSV</t>
  </si>
  <si>
    <t xml:space="preserve">    1 - Zemní práce</t>
  </si>
  <si>
    <t xml:space="preserve">    2 - Základy a zvláštní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</si>
  <si>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</si>
  <si>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</si>
  <si>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</si>
  <si>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</si>
  <si>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</si>
  <si>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</si>
  <si>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</si>
  <si>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111201101</t>
  </si>
  <si>
    <t>Odstranění křovin a stromů průměru kmene do 100 mm i s kořeny z celkové plochy do 1000 m2</t>
  </si>
  <si>
    <t>m2</t>
  </si>
  <si>
    <t>CS ÚRS 2016 01</t>
  </si>
  <si>
    <t>Odstranění křovin a stromů s odstraněním kořenů průměru kmene do 100 mm do sklonu terénu 1 : 5, při celkové ploše do 1 000 m2</t>
  </si>
  <si>
    <t>111201401</t>
  </si>
  <si>
    <t>Spálení křovin a stromů průměru kmene do 100 mm</t>
  </si>
  <si>
    <t>Spálení odstraněných křovin a stromů na hromadách průměru kmene do 100 mm pro jakoukoliv plochu</t>
  </si>
  <si>
    <t>Poznámka k položce:
Poznámka k položce: =pol. 1</t>
  </si>
  <si>
    <t>113107142</t>
  </si>
  <si>
    <t>Odstranění podkladu pl do 50 m2 živičných tl 100 mm</t>
  </si>
  <si>
    <t>Odstranění podkladů nebo krytů s přemístěním hmot na skládku na vzdálenost do 3 m nebo s naložením na dopravní prostředek v ploše jednotlivě do 50 m2 živičných, o tl. vrstvy přes 50 do 100 mm</t>
  </si>
  <si>
    <t>Poznámka k položce:
Poznámka k položce: změřeno v digitální verzi projektové dokumentace - funkce měření ploch.Odstranění stávajícího asfaltového krytu v začátku úseku</t>
  </si>
  <si>
    <t>113107163</t>
  </si>
  <si>
    <t>Odstranění podkladu pl přes 50 do 200 m2 z kameniva drceného tl 300 mm</t>
  </si>
  <si>
    <t>Odstranění podkladů nebo krytů s přemístěním hmot na skládku na vzdálenost do 20 m nebo s naložením na dopravní prostředek v ploše jednotlivě přes 50 m2 do 200 m2 z kameniva hrubého drceného, o tl. vrstvy přes 200 do 300 mm</t>
  </si>
  <si>
    <t>Poznámka k položce:
Poznámka k položce: = pol. 3. Odstranění stávající konstrukce vozovky v začátku úseku.</t>
  </si>
  <si>
    <t>122201102</t>
  </si>
  <si>
    <t>Odkopávky a prokopávky nezapažené v hornině tř. 3 objem do 1000 m3</t>
  </si>
  <si>
    <t>m3</t>
  </si>
  <si>
    <t>Odkopávky a prokopávky nezapažené s přehozením výkopku na vzdálenost do 3 m nebo s naložením na dopravní prostředek v hornině tř. 3 přes 100 do 1 000 m3</t>
  </si>
  <si>
    <t>Poznámka k položce:
Poznámka k položce: změřeno v digitální verzi projektové dokumentace - funkce výpočtu zemních prací</t>
  </si>
  <si>
    <t>122201109</t>
  </si>
  <si>
    <t>Příplatek za lepivost u odkopávek v hornině tř. 1 až 3</t>
  </si>
  <si>
    <t>Odkopávky a prokopávky nezapažené s přehozením výkopku na vzdálenost do 3 m nebo s naložením na dopravní prostředek v hornině tř. 3 Příplatek k cenám za lepivost horniny tř. 3</t>
  </si>
  <si>
    <t>Poznámka k položce:
Poznámka k položce: změřeno v digitální verzi projektové dokumentace - funkce výpočet bilance objemů zemních prací výpočet: 254,288/3 součet: 84,763</t>
  </si>
  <si>
    <t>162701105</t>
  </si>
  <si>
    <t>Vodorovné přemístění do 10000 m výkopku/sypaniny z horniny tř. 1 až 4</t>
  </si>
  <si>
    <t>Vodorovné přemístění výkopku nebo sypaniny po suchu na obvyklém dopravním prostředku, bez naložení výkopku, avšak se složením bez rozhrnutí z horniny tř. 1 až 4 na vzdálenost přes 9 000 do 10 000 m</t>
  </si>
  <si>
    <t>Poznámka k položce:
Poznámka k položce: = pol. 9</t>
  </si>
  <si>
    <t>162701109</t>
  </si>
  <si>
    <t>Příplatek k vodorovnému přemístění výkopku/sypaniny z horniny tř. 1 až 4 ZKD 1000 m přes 10000 m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</si>
  <si>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</si>
  <si>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Poznámka k položce:
Poznámka k položce: = pol. 7 * 10 výpočet: 254,288 * 10 součet: 2542,88</t>
  </si>
  <si>
    <t>167101102</t>
  </si>
  <si>
    <t>Nakládání výkopku z hornin tř. 1 až 4 přes 100 m3</t>
  </si>
  <si>
    <t>Nakládání, skládání a překládání neulehlého výkopku nebo sypaniny nakládání, množství přes 100 m3, z hornin tř. 1 až 4</t>
  </si>
  <si>
    <t>Poznámka k položce:
Poznámka k položce: = pol. 5</t>
  </si>
  <si>
    <t>171101103</t>
  </si>
  <si>
    <t>Uložení sypaniny z hornin soudržných do násypů zhutněných do 100 % PS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</si>
  <si>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</si>
  <si>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Poznámka k položce:
Poznámka k položce: násypy, vyrovnání pláně</t>
  </si>
  <si>
    <t>11</t>
  </si>
  <si>
    <t>174201101</t>
  </si>
  <si>
    <t>Zásyp jam, šachet rýh nebo kolem objektů sypaninou bez zhutnění</t>
  </si>
  <si>
    <t>22</t>
  </si>
  <si>
    <t>Zásyp sypaninou z jakékoliv horniny s uložením výkopku ve vrstvách bez zhutnění jam, šachet, rýh nebo kolem objektů v těchto vykopávkách</t>
  </si>
  <si>
    <t>Poznámka k položce:
Poznámka k položce: dosypávky kolem vozovky</t>
  </si>
  <si>
    <t>181411122</t>
  </si>
  <si>
    <t>Založení lučního trávníku výsevem plochy do 1000 m2 ve svahu do 1:2</t>
  </si>
  <si>
    <t>24</t>
  </si>
  <si>
    <t>Založení trávníku na půdě předem připravené plochy do 1000 m2 výsevem včetně utažení lučního na svahu přes 1:5 do 1:2</t>
  </si>
  <si>
    <t>Poznámka k položce:
Poznámka k položce: = pol. 17</t>
  </si>
  <si>
    <t>13</t>
  </si>
  <si>
    <t>M</t>
  </si>
  <si>
    <t>005-1</t>
  </si>
  <si>
    <t>osivo směs travní luční III. - dlouhodobá PROFI</t>
  </si>
  <si>
    <t>kg</t>
  </si>
  <si>
    <t>26</t>
  </si>
  <si>
    <t>Osiva pícnin směsi travní luční III. - dlouhodobá PROFI</t>
  </si>
  <si>
    <t>Poznámka k položce:
Poznámka k položce: =pol.12*0,0063 výpočet: 153,5*0,0063 součet: 1</t>
  </si>
  <si>
    <t>181951102</t>
  </si>
  <si>
    <t>Úprava pláně v hornině tř. 1 až 4 se zhutněním</t>
  </si>
  <si>
    <t>28</t>
  </si>
  <si>
    <t>Úprava pláně vyrovnáním výškových rozdílů v hornině tř. 1 až 4 se zhutněním</t>
  </si>
  <si>
    <t>Poznámka k položce:
Poznámka k položce: = pol. 22 + pol.23</t>
  </si>
  <si>
    <t>182101101</t>
  </si>
  <si>
    <t>Svahování v zářezech v hornině tř. 1 až 4</t>
  </si>
  <si>
    <t>30</t>
  </si>
  <si>
    <t>Svahování trvalých svahů do projektovaných profilů s potřebným přemístěním výkopku při svahování v zářezech v hornině tř. 1 až 4</t>
  </si>
  <si>
    <t>Poznámka k položce:
Poznámka k položce: změřeno v digitální verzi projektové dokumentace - funkce měření ploch</t>
  </si>
  <si>
    <t>182201101</t>
  </si>
  <si>
    <t>Svahování násypů</t>
  </si>
  <si>
    <t>32</t>
  </si>
  <si>
    <t>Svahování trvalých svahů do projektovaných profilů s potřebným přemístěním výkopku při svahování násypů v jakékoliv hornině</t>
  </si>
  <si>
    <t>17</t>
  </si>
  <si>
    <t>181301102</t>
  </si>
  <si>
    <t>Rozprostření ornice tl vrstvy do 150 mm pl do 500 m2 v rovině nebo ve svahu do 1:5</t>
  </si>
  <si>
    <t>34</t>
  </si>
  <si>
    <t>Rozprostření a urovnání ornice v rovině nebo ve svahu sklonu do 1:5 při souvislé ploše do 500 m2, tl. vrstvy přes 100 do 150 mm</t>
  </si>
  <si>
    <t>Poznámka k položce:
Poznámka k položce: plocha zatravnění, změřeno v digitální verzi projektové dokumentace - funkce měření ploch</t>
  </si>
  <si>
    <t>171201201</t>
  </si>
  <si>
    <t>Uložení sypaniny na skládky</t>
  </si>
  <si>
    <t>36</t>
  </si>
  <si>
    <t>Poznámka k položce:
Poznámka k položce: =pol.9</t>
  </si>
  <si>
    <t>19</t>
  </si>
  <si>
    <t>171201211</t>
  </si>
  <si>
    <t>Poplatek za uložení odpadu ze sypaniny na skládce (skládkovné)</t>
  </si>
  <si>
    <t>t</t>
  </si>
  <si>
    <t>38</t>
  </si>
  <si>
    <t>Uložení sypaniny poplatek za uložení sypaniny na skládce (skládkovné)</t>
  </si>
  <si>
    <t>Poznámka k položce:
Poznámka k položce: Poplatek za uložení sypaniny na skládku pol.18* 2,5 m3 = 2 500 kg 254,288 * 2,5 = 635,72</t>
  </si>
  <si>
    <t>9-R.5.</t>
  </si>
  <si>
    <t>Sonda pro vyhledání IS</t>
  </si>
  <si>
    <t>40</t>
  </si>
  <si>
    <t>Sonda pro vyhledání IS,výkop, zához</t>
  </si>
  <si>
    <t>Základy a zvláštní zakládání</t>
  </si>
  <si>
    <t>212752212</t>
  </si>
  <si>
    <t>Trativod z drenážních trubek plastových flexibilních D do 100 mm včetně lože otevřený výkop</t>
  </si>
  <si>
    <t>m</t>
  </si>
  <si>
    <t>42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</si>
  <si>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</si>
  <si>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Poznámka k položce:
Poznámka k položce: trativod pod rigolem, vyústění do příkopu</t>
  </si>
  <si>
    <t>Komunikace pozemní</t>
  </si>
  <si>
    <t>564751111</t>
  </si>
  <si>
    <t>Podklad z kameniva hrubého drceného vel. 32-63 mm tl 150 mm</t>
  </si>
  <si>
    <t>44</t>
  </si>
  <si>
    <t>Podklad nebo kryt z kameniva hrubého drceného vel. 32-63 mm s rozprostřením a zhutněním, po zhutnění tl. 150 mm</t>
  </si>
  <si>
    <t>Poznámka k položce:
Poznámka k položce: plocha ŠD (pol. 24) + rozšíření vrstvy;  součet: 431,44+145,3*0,15+5,26*0,15 výpočet: 454,023</t>
  </si>
  <si>
    <t>23</t>
  </si>
  <si>
    <t>564761111</t>
  </si>
  <si>
    <t>Podklad z kameniva hrubého drceného vel. 32-63 mm tl 200 mm</t>
  </si>
  <si>
    <t>46</t>
  </si>
  <si>
    <t>Podklad nebo kryt z kameniva hrubého drceného vel. 32-63 mm s rozprostřením a zhutněním, po zhutnění tl. 200 mm</t>
  </si>
  <si>
    <t>Poznámka k položce:
Poznámka k položce: podklad pod dlažbu =pol.25+0,52*65+75*0,54*2</t>
  </si>
  <si>
    <t>564851111</t>
  </si>
  <si>
    <t>Podklad ze štěrkodrtě ŠD tl 150 mm</t>
  </si>
  <si>
    <t>48</t>
  </si>
  <si>
    <t>Podklad ze štěrkodrti ŠD s rozprostřením a zhutněním, po zhutnění tl. 150 mm</t>
  </si>
  <si>
    <t>Poznámka k položce:
Poznámka k položce: plocha obalovaného kameniva (pol. 26) + rozšíření vrstvy výpočet: 408,85+145,3*0,15+5,26*0,15 součet: 431,44</t>
  </si>
  <si>
    <t>25</t>
  </si>
  <si>
    <t>564861111</t>
  </si>
  <si>
    <t>Podklad ze štěrkodrtě ŠD tl 200 mm</t>
  </si>
  <si>
    <t>50</t>
  </si>
  <si>
    <t>Podklad ze štěrkodrti ŠD s rozprostřením a zhutněním, po zhutnění tl. 200 mm</t>
  </si>
  <si>
    <t>Poznámka k položce:
Poznámka k položce: podklad pod dlažbu =1,25*140</t>
  </si>
  <si>
    <t>565155121</t>
  </si>
  <si>
    <t>Asfaltový beton vrstva podkladní ACP 16 (obalované kamenivo OKS) tl 70 mm š přes 3 m</t>
  </si>
  <si>
    <t>52</t>
  </si>
  <si>
    <t>Asfaltový beton vrstva podkladní ACP 16 (obalované kamenivo střednězrnné - OKS) s rozprostřením a zhutněním v pruhu šířky přes 3 m, po zhutnění tl. 70 mm</t>
  </si>
  <si>
    <t>Poznámka k položce:
Poznámka k položce: =pol.27</t>
  </si>
  <si>
    <t>27</t>
  </si>
  <si>
    <t>577134111</t>
  </si>
  <si>
    <t>Asfaltový beton vrstva obrusná ACO 11 (ABS) tř. I tl 40 mm š do 3 m z nemodifikovaného asfaltu</t>
  </si>
  <si>
    <t>54</t>
  </si>
  <si>
    <t>Asfaltový beton vrstva obrusná ACO 11 (ABS) s rozprostřením a se zhutněním z nemodifikovaného asfaltu v pruhu šířky do 3 m tř. I, po zhutnění tl. 40 mm</t>
  </si>
  <si>
    <t>573231111</t>
  </si>
  <si>
    <t>Postřik živičný spojovací ze silniční emulze v množství do 0,7 kg/m2</t>
  </si>
  <si>
    <t>56</t>
  </si>
  <si>
    <t>Postřik živičný spojovací/infiltrační bez posypu kamenivem ze silniční emulze, v množství do 0,7kg kg/m2</t>
  </si>
  <si>
    <t>Poznámka k položce:
Poznámka k položce: plocha živičných vrstev, pol. 26 +pol. 27 výpočet: 408,85+408,85 součet: 817,700</t>
  </si>
  <si>
    <t>29</t>
  </si>
  <si>
    <t>592450070</t>
  </si>
  <si>
    <t>dlažba zámková H-PROFIL HBB 20x16,5x8 cm přírodní</t>
  </si>
  <si>
    <t>58</t>
  </si>
  <si>
    <t>Dlaždice betonové dlažba zámková (ČSN EN 1338) dlažba H-PROFIL, s fazetou 1 m2=36 kusů HBB  20 x 16,5 x 8 přírodní</t>
  </si>
  <si>
    <t>596212232</t>
  </si>
  <si>
    <t>Kladení zámkové dlažby pozemních komunikací tl 80 mm skupiny C pl do 300 m2</t>
  </si>
  <si>
    <t>60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</si>
  <si>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C, pro plochy přes 100 do 300 m2</t>
  </si>
  <si>
    <t>Poznámka k položce:
Poznámka k položce: =pol. 29 + pol.36</t>
  </si>
  <si>
    <t>31</t>
  </si>
  <si>
    <t>597081110R00</t>
  </si>
  <si>
    <t>Svodnice ocelová Viaqua Forest 120</t>
  </si>
  <si>
    <t>62</t>
  </si>
  <si>
    <t>919112213</t>
  </si>
  <si>
    <t>Řezání spár pro vytvoření komůrky š 10 mm hl 25 mm pro těsnící zálivku v živičném krytu</t>
  </si>
  <si>
    <t>64</t>
  </si>
  <si>
    <t>Řezání dilatačních spár v živičném krytu vytvoření komůrky pro těsnící zálivku šířky 10 mm, hloubky 25 mm</t>
  </si>
  <si>
    <t>Poznámka k položce:
Poznámka k položce: = pol. 33 Výpočet: 4 Součet: 4</t>
  </si>
  <si>
    <t>33</t>
  </si>
  <si>
    <t>919735112</t>
  </si>
  <si>
    <t>Řezání stávajícího živičného krytu hl do 100 mm</t>
  </si>
  <si>
    <t>66</t>
  </si>
  <si>
    <t>Řezání stávajícího živičného krytu nebo podkladu hloubky přes 50 do 100 mm</t>
  </si>
  <si>
    <t>Poznámka k položce:
Poznámka k položce: změřeno v digitální verzi projektové dokumentace - funkce měření délek</t>
  </si>
  <si>
    <t>R.3.</t>
  </si>
  <si>
    <t>Vyplnění spár  živičnou zálivkou</t>
  </si>
  <si>
    <t>68</t>
  </si>
  <si>
    <t>Vyplnění spár mezi silničními dílci jakékoliv tloušťky živičnou zálivkou</t>
  </si>
  <si>
    <t>Poznámka k položce:
Poznámka k položce: = pol. 32</t>
  </si>
  <si>
    <t>35</t>
  </si>
  <si>
    <t>583373440.1</t>
  </si>
  <si>
    <t>štěrkopísek  (Hulín) frakce 0-32</t>
  </si>
  <si>
    <t>CS ÚRS 2015 02</t>
  </si>
  <si>
    <t>70</t>
  </si>
  <si>
    <t>Kamenivo přírodní těžené pro stavební účely  PTK  (drobné, hrubé, štěrkopísky) štěrkopísky frakce   0-32  pískovna Hulín</t>
  </si>
  <si>
    <t>Poznámka k položce:
Poznámka k položce: násypový materiálvýpočet: 21,4*2 součet: 42,8</t>
  </si>
  <si>
    <t>592453190</t>
  </si>
  <si>
    <t>dlažba zatravňovací BEST-VEGA 60x40x10 cm přírodní</t>
  </si>
  <si>
    <t>72</t>
  </si>
  <si>
    <t>Dlaždice betonové dlažba zámková (ČSN EN 1338) dlažba vibrolisovaná BEST standardní povrch (uzavřený hladký povrch) provedení: přírodní tvarově jednoduchá dlažba VEGA (zatravňovací)      60 x 40 x 10</t>
  </si>
  <si>
    <t>Poznámka k položce:
Poznámka k položce: rigol v počátku úseku změřeno v digitální verzi projektové dokumentace - funkce měření ploch</t>
  </si>
  <si>
    <t>Ostatní konstrukce a práce, bourání</t>
  </si>
  <si>
    <t>37</t>
  </si>
  <si>
    <t>404441110</t>
  </si>
  <si>
    <t>značka svislá reflexní zákazová B FeZn NK 700 mm</t>
  </si>
  <si>
    <t>74</t>
  </si>
  <si>
    <t>Výrobky a tabule orientační pro návěstí a zabezpečovací zařízení silniční značky dopravní svislé FeZn  plech FeZn AL     plech Al NK, 3M   povrchová úprava reflexní fólií tř.1 kruhové značky B1-B34, P7, C1 - C14, IJ4b rozměr 700 mm FeZn NK reflexní tř.1</t>
  </si>
  <si>
    <t>Poznámka k položce:
Poznámka k položce: B11</t>
  </si>
  <si>
    <t>404442310</t>
  </si>
  <si>
    <t>značka svislá reflexní AL- NK 500 x 500 mm</t>
  </si>
  <si>
    <t>76</t>
  </si>
  <si>
    <t>výrobky a tabule orientační pro návěstí a zabezpečovací zařízení silniční značky dopravní svislé FeZn  plech FeZn AL     plech Al NK, 3M   povrchová úprava reflexní fólií tř.1 čtvercové značky P2, P3, P8, IP1-7,IP10,E1,E2,E6,E9,E10,E12,IJ4 500 x 500 mm AL- NK reflexní tř.1</t>
  </si>
  <si>
    <t>Poznámka k položce:
Poznámka k položce: E13</t>
  </si>
  <si>
    <t>39</t>
  </si>
  <si>
    <t>404452250</t>
  </si>
  <si>
    <t>sloupek Zn 60 - 350</t>
  </si>
  <si>
    <t>78</t>
  </si>
  <si>
    <t>Výrobky a tabule orientační pro návěstí a zabezpečovací zařízení silniční značky dopravní svislé sloupky Zn 60 - 350</t>
  </si>
  <si>
    <t>735580100</t>
  </si>
  <si>
    <t>páska výstražná "VSTUP ZAKÁZÁN" 200 m</t>
  </si>
  <si>
    <t>80</t>
  </si>
  <si>
    <t>41</t>
  </si>
  <si>
    <t>914111111</t>
  </si>
  <si>
    <t>Montáž svislé dopravní značky do velikosti 1 m2 objímkami na sloupek nebo konzolu</t>
  </si>
  <si>
    <t>82</t>
  </si>
  <si>
    <t>Montáž svislé dopravní značky základní velikosti do 1 m2 objímkami na sloupky nebo konzoly</t>
  </si>
  <si>
    <t>914511111</t>
  </si>
  <si>
    <t>Montáž sloupku dopravních značek délky do 3,5 m s betonovým základem</t>
  </si>
  <si>
    <t>84</t>
  </si>
  <si>
    <t>Montáž sloupku dopravních značek délky do 3,5 m do betonového základu</t>
  </si>
  <si>
    <t>43</t>
  </si>
  <si>
    <t>938909311</t>
  </si>
  <si>
    <t>Čištění vozovek metením strojně podkladu nebo krytu betonového nebo živičného</t>
  </si>
  <si>
    <t>86</t>
  </si>
  <si>
    <t>Čištění vozovek metením bláta, prachu nebo hlinitého nánosu s odklizením na hromady na vzdálenost do 20 m nebo naložením na dopravní prostředek strojně povrchu podkladu nebo krytu betonového nebo živičného</t>
  </si>
  <si>
    <t>Poznámka k položce:
Poznámka k položce: předpokládaná plocha opakovaně čištěná</t>
  </si>
  <si>
    <t>9-R.4.</t>
  </si>
  <si>
    <t>Přeložení kabelů n.n. do chráničky</t>
  </si>
  <si>
    <t>88</t>
  </si>
  <si>
    <t>45</t>
  </si>
  <si>
    <t>9-R.2.</t>
  </si>
  <si>
    <t>Chráničky z trub plast DN do 150mm - materiál, uložení</t>
  </si>
  <si>
    <t>90</t>
  </si>
  <si>
    <t>997</t>
  </si>
  <si>
    <t>Přesun sutě</t>
  </si>
  <si>
    <t>997211521</t>
  </si>
  <si>
    <t>Vodorovná doprava vybouraných hmot po suchu na vzdálenost do 1 km</t>
  </si>
  <si>
    <t>92</t>
  </si>
  <si>
    <t>Vodorovná doprava suti nebo vybouraných hmot vybouraných hmot se složením a hrubým urovnáním nebo s přeložením na jiný dopravní prostředek kromě lodi, na vzdálenost do 1 km</t>
  </si>
  <si>
    <t>Poznámka k položce:
Poznámka k položce: hmotnost vybouraného materiálu pol. 3 + pol. 4 výpočet: 20+9,05 součet: 29,05</t>
  </si>
  <si>
    <t>47</t>
  </si>
  <si>
    <t>997211529</t>
  </si>
  <si>
    <t>Příplatek ZKD 1 km u vodorovné dopravy vybouraných hmot</t>
  </si>
  <si>
    <t>94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</si>
  <si>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</si>
  <si>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Poznámka k položce:
Poznámka k položce: pol. 45 * 29 výpočet: 29,05*29 součet: 842,45</t>
  </si>
  <si>
    <t>997013831</t>
  </si>
  <si>
    <t>Poplatek za uložení stavebního směsného odpadu na skládce (skládkovné)</t>
  </si>
  <si>
    <t>96</t>
  </si>
  <si>
    <t>Poplatek za uložení stavebního odpadu na skládce (skládkovné) směsného</t>
  </si>
  <si>
    <t>Poznámka k položce:
Poznámka k položce: = pol. 97 výpočet:29,05 součet: 29,05</t>
  </si>
  <si>
    <t>998</t>
  </si>
  <si>
    <t>Přesun hmot</t>
  </si>
  <si>
    <t>49</t>
  </si>
  <si>
    <t>998223011</t>
  </si>
  <si>
    <t>Přesun hmot pro pozemní komunikace s krytem dlážděným</t>
  </si>
  <si>
    <t>98</t>
  </si>
  <si>
    <t>Přesun hmot pro pozemní komunikace s krytem dlážděným dopravní vzdálenost do 200 m jakékoliv délky objektu</t>
  </si>
  <si>
    <t>998225111</t>
  </si>
  <si>
    <t>Přesun hmot pro pozemní komunikace s krytem z kamene, monolitickým betonovým nebo živičným</t>
  </si>
  <si>
    <t>100</t>
  </si>
  <si>
    <t>Přesun hmot pro komunikace s krytem z kameniva, monolitickým betonovým nebo živičným dopravní vzdálenost do 200 m jakékoliv délky objektu</t>
  </si>
  <si>
    <t>304-15-2-2 - Výstavba pol...</t>
  </si>
  <si>
    <t xml:space="preserve">    3 - Svislé a kompletní konstrukce</t>
  </si>
  <si>
    <t xml:space="preserve">      4 - Vodorovné konstrukce</t>
  </si>
  <si>
    <t>111201102</t>
  </si>
  <si>
    <t>Odstranění křovin a stromů průměru kmene do 100 mm i s kořeny z celkové plochy přes 1000 do 10000 m2</t>
  </si>
  <si>
    <t>Odstranění křovin a stromů s odstraněním kořenů průměru kmene do 100 mm do sklonu terénu 1 : 5, při celkové ploše přes 1 000 do 10 000 m2</t>
  </si>
  <si>
    <t>112101101</t>
  </si>
  <si>
    <t>Kácení stromů listnatých D kmene do 300 mm</t>
  </si>
  <si>
    <t>Kácení stromů s odřezáním kmene a s odvětvením listnatých, průměru kmene přes 100 do 300 mm</t>
  </si>
  <si>
    <t>Poznámka k položce:
Poznámka k položce: spočítáno v terénu výpočet: 60 součet: 60</t>
  </si>
  <si>
    <t>112101102</t>
  </si>
  <si>
    <t>Kácení stromů listnatých D kmene do 500 mm</t>
  </si>
  <si>
    <t>Kácení stromů s odřezáním kmene a s odvětvením listnatých, průměru kmene přes 300 do 500 mm</t>
  </si>
  <si>
    <t>Poznámka k položce:
Poznámka k položce: spočítáno v terénu výpočet: 3 součet: 3</t>
  </si>
  <si>
    <t>112101104</t>
  </si>
  <si>
    <t>Kácení stromů listnatých D kmene do 900 mm</t>
  </si>
  <si>
    <t>Kácení stromů s odřezáním kmene a s odvětvením listnatých, průměru kmene přes 700 do 900 mm</t>
  </si>
  <si>
    <t>Poznámka k položce:
Poznámka k položce: spočítáno v terénu výpočet: 2 součet: 2</t>
  </si>
  <si>
    <t>112201101</t>
  </si>
  <si>
    <t>Odstranění pařezů D do 300 mm</t>
  </si>
  <si>
    <t>Odstranění pařezů s jejich vykopáním, vytrháním nebo odstřelením, s přesekáním kořenů průměru přes 100 do 300 mm</t>
  </si>
  <si>
    <t>Poznámka k položce:
Poznámka k položce: = pol. 3</t>
  </si>
  <si>
    <t>112201102</t>
  </si>
  <si>
    <t>Odstranění pařezů D do 500 mm</t>
  </si>
  <si>
    <t>Odstranění pařezů s jejich vykopáním, vytrháním nebo odstřelením, s přesekáním kořenů průměru přes 300 do 500 mm</t>
  </si>
  <si>
    <t>Poznámka k položce:
Poznámka k položce: = pol. 4</t>
  </si>
  <si>
    <t>112201104</t>
  </si>
  <si>
    <t>Odstranění pařezů D do 900 mm</t>
  </si>
  <si>
    <t>Odstranění pařezů s jejich vykopáním, vytrháním nebo odstřelením, s přesekáním kořenů průměru přes 700 do 900 mm</t>
  </si>
  <si>
    <t>121101101</t>
  </si>
  <si>
    <t>Sejmutí ornice s přemístěním na vzdálenost do 50 m</t>
  </si>
  <si>
    <t>Sejmutí ornice nebo lesní půdy s vodorovným přemístěním na hromady v místě upotřebení nebo na dočasné či trvalé skládky se složením, na vzdálenost do 50 m</t>
  </si>
  <si>
    <t>Poznámka k položce:
Poznámka k položce: snímaná plocha (změřeno v elektronické verzi dokumentace) x tl. ornice výpočet: 5225*0,15 součet: 783,75</t>
  </si>
  <si>
    <t>122201104</t>
  </si>
  <si>
    <t>Odkopávky a prokopávky nezapažené v hornině tř. 3 objem přes 5000 m3</t>
  </si>
  <si>
    <t>Odkopávky a prokopávky nezapažené s přehozením výkopku na vzdálenost do 3 m nebo s naložením na dopravní prostředek v hornině tř. 3 přes 5 000 m3</t>
  </si>
  <si>
    <t>Poznámka k položce:
Poznámka k položce: změřeno v digitální verzi projektové dokumentace - funkce výpočet bilance objemů zemních prací výpočet: 1561,124/3 součet: 520,375</t>
  </si>
  <si>
    <t>132201101</t>
  </si>
  <si>
    <t>Hloubení rýh š do 600 mm v hornině tř. 3 objemu do 100 m3</t>
  </si>
  <si>
    <t>Hloubení zapažených i nezapažených rýh šířky do 600 mm s urovnáním dna do předepsaného profilu a spádu v hornině tř. 3 do 100 m3</t>
  </si>
  <si>
    <t>Poznámka k položce:
Poznámka k položce: změřeno v digitální verzi projektové dokumentace - funkce výpočet bilance objemů zemních prací</t>
  </si>
  <si>
    <t>132201109</t>
  </si>
  <si>
    <t>Příplatek za lepivost k hloubení rýh š do 600 mm v hornině tř. 3</t>
  </si>
  <si>
    <t>Hloubení zapažených i nezapažených rýh šířky do 600 mm s urovnáním dna do předepsaného profilu a spádu v hornině tř. 3 Příplatek k cenám za lepivost horniny tř. 3</t>
  </si>
  <si>
    <t>Poznámka k položce:
Poznámka k položce: =pol. 12/3</t>
  </si>
  <si>
    <t>Poznámka k položce:
Poznámka k položce: = pol. 28</t>
  </si>
  <si>
    <t>Poznámka k položce:
Poznámka k položce: = pol. 14 * 10 výpočet: 2378,472* 10 součet: 23784,72</t>
  </si>
  <si>
    <t>162301401</t>
  </si>
  <si>
    <t>Vodorovné přemístění větví stromů listnatých do 5 km D kmene do 300 mm</t>
  </si>
  <si>
    <t>Vodorovné přemístění větví, kmenů nebo pařezů s naložením, složením a dopravou do 5000 m větví stromů listnatých, průměru kmene přes 100 do 300 mm</t>
  </si>
  <si>
    <t>Poznámka k položce:
Poznámka k položce: =pol.3</t>
  </si>
  <si>
    <t>162301402</t>
  </si>
  <si>
    <t>Vodorovné přemístění větví stromů listnatých do 5 km D kmene do 500 mm</t>
  </si>
  <si>
    <t>Vodorovné přemístění větví, kmenů nebo pařezů s naložením, složením a dopravou do 5000 m větví stromů listnatých, průměru kmene přes 300 do 500 mm</t>
  </si>
  <si>
    <t>Poznámka k položce:
Poznámka k položce: =pol.4</t>
  </si>
  <si>
    <t>162301404</t>
  </si>
  <si>
    <t>Vodorovné přemístění větví stromů listnatých do 5 km D kmene do 900 mm</t>
  </si>
  <si>
    <t>Vodorovné přemístění větví, kmenů nebo pařezů s naložením, složením a dopravou do 5000 m větví stromů listnatých, průměru kmene přes 700 do 900 mm</t>
  </si>
  <si>
    <t>Poznámka k položce:
Poznámka k položce: =pol.5</t>
  </si>
  <si>
    <t>162301411</t>
  </si>
  <si>
    <t>Vodorovné přemístění kmenů stromů listnatých do 5 km D kmene do 300 mm</t>
  </si>
  <si>
    <t>Vodorovné přemístění větví, kmenů nebo pařezů s naložením, složením a dopravou do 5000 m kmenů stromů listnatých, průměru přes 100 do 300 mm</t>
  </si>
  <si>
    <t>162301412</t>
  </si>
  <si>
    <t>Vodorovné přemístění kmenů stromů listnatých do 5 km D kmene do 500 mm</t>
  </si>
  <si>
    <t>Vodorovné přemístění větví, kmenů nebo pařezů s naložením, složením a dopravou do 5000 m kmenů stromů listnatých, průměru přes 300 do 500 mm</t>
  </si>
  <si>
    <t>162301414</t>
  </si>
  <si>
    <t>Vodorovné přemístění kmenů stromů listnatých do 5 km D kmene do 900 mm</t>
  </si>
  <si>
    <t>Vodorovné přemístění větví, kmenů nebo pařezů s naložením, složením a dopravou do 5000 m kmenů stromů listnatých, průměru přes 700 do 900 mm</t>
  </si>
  <si>
    <t>162301421</t>
  </si>
  <si>
    <t>Vodorovné přemístění pařezů do 5 km D do 300 mm</t>
  </si>
  <si>
    <t>Vodorovné přemístění větví, kmenů nebo pařezů s naložením, složením a dopravou do 5000 m pařezů kmenů, průměru přes 100 do 300 mm</t>
  </si>
  <si>
    <t>Poznámka k položce:
Poznámka k položce: = pol. 6</t>
  </si>
  <si>
    <t>162301422</t>
  </si>
  <si>
    <t>Vodorovné přemístění pařezů do 5 km D do 500 mm</t>
  </si>
  <si>
    <t>Vodorovné přemístění větví, kmenů nebo pařezů s naložením, složením a dopravou do 5000 m pařezů kmenů, průměru přes 300 do 500 mm</t>
  </si>
  <si>
    <t>Poznámka k položce:
Poznámka k položce: = pol. 7</t>
  </si>
  <si>
    <t>162301424</t>
  </si>
  <si>
    <t>Vodorovné přemístění pařezů do 5 km D do 900 mm</t>
  </si>
  <si>
    <t>Vodorovné přemístění větví, kmenů nebo pařezů s naložením, složením a dopravou do 5000 m pařezů kmenů, průměru přes 700 do 900 mm</t>
  </si>
  <si>
    <t>Poznámka k položce:
Poznámka k položce: = pol. 8</t>
  </si>
  <si>
    <t>112211111</t>
  </si>
  <si>
    <t>Spálení pařezu D do 0,3 m</t>
  </si>
  <si>
    <t>Spálení pařezů na hromadách průměru přes 0,10 do 0,30 m</t>
  </si>
  <si>
    <t>Poznámka k položce:
Poznámka k položce: =pol.6</t>
  </si>
  <si>
    <t>112211112</t>
  </si>
  <si>
    <t>Spálení pařezu D do 0,5 m</t>
  </si>
  <si>
    <t>Spálení pařezů na hromadách průměru přes 0,30 do 0,50 m</t>
  </si>
  <si>
    <t>Poznámka k položce:
Poznámka k položce: =pol.7</t>
  </si>
  <si>
    <t>112211113</t>
  </si>
  <si>
    <t>Spálení pařezu D do 1,0 m</t>
  </si>
  <si>
    <t>Spálení pařezů na hromadách průměru přes 0,50 do 1,00 m</t>
  </si>
  <si>
    <t>Poznámka k položce:
Poznámka k položce: =pol.8</t>
  </si>
  <si>
    <t>Poznámka k položce:
Poznámka k položce: = pol. 9 + pol. 10 + pol. 12 výpočet: 783,75+1561,124+33,6 součet: 2378,472</t>
  </si>
  <si>
    <t>Poznámka k položce:
Poznámka k položce: násypy,vyrovnání pláně</t>
  </si>
  <si>
    <t>Poznámka k položce:
Poznámka k položce: dosypávky kolem cesty</t>
  </si>
  <si>
    <t>Poznámka k položce:
Poznámka k položce: = pol. 36</t>
  </si>
  <si>
    <t>Poznámka k položce:
Poznámka k položce: =pol.31*0,0063 výpočet: 4497,745*0,0063 součet: 28,34</t>
  </si>
  <si>
    <t>Poznámka k položce:
Poznámka k položce: = pol. 54</t>
  </si>
  <si>
    <t>181301112</t>
  </si>
  <si>
    <t>Rozprostření ornice tl vrstvy do 150 mm pl přes 500 m2 v rovině nebo ve svahu do 1:5</t>
  </si>
  <si>
    <t>Rozprostření a urovnání ornice v rovině nebo ve svahu sklonu do 1:5 při souvislé ploše přes 500 m2, tl. vrstvy přes 100 do 150 mm</t>
  </si>
  <si>
    <t>Poznámka k položce:
Poznámka k položce: =pol.28-ornice - 1/2násypů</t>
  </si>
  <si>
    <t>Poznámka k položce:
Poznámka k položce: Poplatek za uložení sypaniny na skládku pol.37 * 2,5 m3 = 2 500 kg 1448,705 * 2,5 = 3621,77</t>
  </si>
  <si>
    <t>211531111</t>
  </si>
  <si>
    <t>Výplň odvodňovacích žeber nebo trativodů kamenivem hrubým drceným frakce 16 až 63 mm</t>
  </si>
  <si>
    <t>Výplň kamenivem do rýh odvodňovacích žeber nebo trativodů bez zhutnění, s úpravou povrchu výplně kamenivem hrubým drceným frakce 16 až 63 mm</t>
  </si>
  <si>
    <t>Poznámka k položce:
Poznámka k položce: výplŇ zasakovací rýhy ve dně cestního příkopu</t>
  </si>
  <si>
    <t>274322511</t>
  </si>
  <si>
    <t>Základové pasy ze ŽB se zvýšenými nároky na prostředí tř. C 25/30</t>
  </si>
  <si>
    <t>Základy z betonu železového (bez výztuže) pasy z betonu odolného proti agresivnímu prostředí (XA) tř. C 25/30</t>
  </si>
  <si>
    <t>Poznámka k položce:
Poznámka k položce: rozměry základů výpočet:(2,2x1x0,8x4)+(2x0,6*1)+(2x0,6x0,8x2)+(2,4x0,6x0,8)+(1,9x0,6x0,8)+(2x0,7x0,8)+(1,8x1x0,8x2)+(2x1x0,8x2)+(2,1x1x0,8)+(2,15x0,6x0,8)</t>
  </si>
  <si>
    <t>274351215</t>
  </si>
  <si>
    <t>Zřízení bednění stěn základových pasů</t>
  </si>
  <si>
    <t>Bednění základových stěn pasů svislé nebo šikmé (odkloněné), půdorysně přímé nebo zalomené ve volných nebo zapažených jámách, rýhách, šachtách, včetně případných vzpěr zřízení</t>
  </si>
  <si>
    <t>Poznámka k položce:
Poznámka k položce: plocha stěn základu + přesah</t>
  </si>
  <si>
    <t>274351216</t>
  </si>
  <si>
    <t>Odstranění bednění stěn základových pasů</t>
  </si>
  <si>
    <t>Bednění základových stěn pasů svislé nebo šikmé (odkloněné), půdorysně přímé nebo zalomené ve volných nebo zapažených jámách, rýhách, šachtách, včetně případných vzpěr odstranění</t>
  </si>
  <si>
    <t>Poznámka k položce:
Poznámka k položce: = pol. 42</t>
  </si>
  <si>
    <t>274362021</t>
  </si>
  <si>
    <t>Výztuž základových pásů svařovanými sítěmi Kari</t>
  </si>
  <si>
    <t>Výztuž základů pasů ze svařovaných sítí z drátů typu KARI</t>
  </si>
  <si>
    <t>Poznámka k položce:
Poznámka k položce: plocha výztuže x kg/m2 výpočet: 40,598 * 7,9 součet: 0,33</t>
  </si>
  <si>
    <t>Poznámka k položce:
Poznámka k položce: drenáže propůustků při výstavbě popř. trvalé</t>
  </si>
  <si>
    <t>Svislé a kompletní konstrukce</t>
  </si>
  <si>
    <t>311362021</t>
  </si>
  <si>
    <t>Výztuž nosných zdí svařovanými sítěmi Kari</t>
  </si>
  <si>
    <t>Výztuž nadzákladových zdí nosných svislých nebo odkloněných od svislice, rovných nebo oblých ze svařovaných sítí z drátů typu KARI</t>
  </si>
  <si>
    <t>Poznámka k položce:
Poznámka k položce: plocha výztuže x kg/m2 výpočet: 25,05 * 7,9 součet: 0,20</t>
  </si>
  <si>
    <t>Vodorovné konstrukce</t>
  </si>
  <si>
    <t>451971112</t>
  </si>
  <si>
    <t>Položení podkladní vrstvy z geotextilie s uchycením v terénu sponami</t>
  </si>
  <si>
    <t>Položení podkladní vrstvy z geotextilie v rovině nebo ve svahu, s přesahem jednotlivých pásů 150 mm, s uchycením v terénu sponami z bet. oceli</t>
  </si>
  <si>
    <t>Poznámka k položce:
Poznámka k položce: předpoklad použití na 1/3 pláně</t>
  </si>
  <si>
    <t>693110050</t>
  </si>
  <si>
    <t>geotextilie tkaná (polypropylen) PK-TEX PP 80 314 g/m2</t>
  </si>
  <si>
    <t>Geotextilie geotextilie tkané PK-TEX PP (polypropylen) vyztužování, separace a filtrace PK-TEX PP  80   314 g/m2</t>
  </si>
  <si>
    <t>Poznámka k položce:
Poznámka k položce: = pol. 47*1,1 (přesahy)</t>
  </si>
  <si>
    <t>462511370</t>
  </si>
  <si>
    <t>Zához z lomového kamene bez proštěrkování z terénu hmotnost nad 200 do 500 kg</t>
  </si>
  <si>
    <t>Zához z lomového kamene neupraveného záhozového bez proštěrkování z terénu, hmotnosti jednotlivých kamenů přes 200 do 500 kg</t>
  </si>
  <si>
    <t>Poznámka k položce:
Poznámka k položce: lokální pohoz v příkopu pro zpomalení toku a stabilizaci dna</t>
  </si>
  <si>
    <t>465928112</t>
  </si>
  <si>
    <t>Kladení dlažby dna melioračních kanálů ze žlabů hmotnosti nad 60 kg na sucho spáry vyplněné pískem</t>
  </si>
  <si>
    <t>Kladení dlažby dna melioračních kanálů z prefabrikovaných žlabů na sucho s vyplněním spár pískem hmotnosti jednotlivě přes 60 kg</t>
  </si>
  <si>
    <t>Poznámka k položce:
Poznámka k položce: spočteno v PD</t>
  </si>
  <si>
    <t>51</t>
  </si>
  <si>
    <t>592-1</t>
  </si>
  <si>
    <t>žlabovka betonová TBM 50/60/17, 510/650/157</t>
  </si>
  <si>
    <t>102</t>
  </si>
  <si>
    <t>Tvárnice meliorační a příkopové betonové a železobetonové žlabovky TBM 50/60/17, 510/650/157</t>
  </si>
  <si>
    <t>Poznámka k položce:
Poznámka k položce: = pol. 50</t>
  </si>
  <si>
    <t>561041111</t>
  </si>
  <si>
    <t>Zřízení podkladu ze zeminy upravené vápnem, cementem, směsnými pojivy tl 300 mm plochy do 1000 m2</t>
  </si>
  <si>
    <t>104</t>
  </si>
  <si>
    <t>Zřízení podkladu ze zeminy upravené hydraulickými pojivy (systém Road Mix) vápnem, cementem nebo směsnými pojivy (materiál ve specifikaci) s rozprostřením, promísením, vlhčením, zhutněním a ošetřením vodou plochy do 1 000 m2, tloušťka po zhutnění přes 250 do 300 mm</t>
  </si>
  <si>
    <t>Poznámka k položce:
Poznámka k položce: = pol. 33</t>
  </si>
  <si>
    <t>53</t>
  </si>
  <si>
    <t>585301590</t>
  </si>
  <si>
    <t>vápnoCL 90-Q nehašené bal. 32 kg</t>
  </si>
  <si>
    <t>106</t>
  </si>
  <si>
    <t>Poznámka k položce:
Poznámka k položce: materiál pro sanaci = plocha x spotřeba na m2 = pol. 52 x 0,025 = 9138,817 * 0,025</t>
  </si>
  <si>
    <t>108</t>
  </si>
  <si>
    <t>Poznámka k položce:
Poznámka k položce: plocha ŠD (pol. 55) + rozšíření vrstvy;  součet: 8596,957+541,86 výpočet: 9138,817</t>
  </si>
  <si>
    <t>55</t>
  </si>
  <si>
    <t>110</t>
  </si>
  <si>
    <t>Poznámka k položce:
Poznámka k položce: plocha obalovaného kameniva (pol. 56) + krajnice a rozšíření vrstvy  výpočet: 6256,958+2339,999 součet: 8596,957</t>
  </si>
  <si>
    <t>112</t>
  </si>
  <si>
    <t>Poznámka k položce:
Poznámka k položce: =pol.59</t>
  </si>
  <si>
    <t>57</t>
  </si>
  <si>
    <t>569731111</t>
  </si>
  <si>
    <t>Zpevnění krajnic kamenivem drceným tl 100 mm</t>
  </si>
  <si>
    <t>114</t>
  </si>
  <si>
    <t>Zpevnění krajnic nebo komunikací pro pěší s rozprostřením a zhutněním, po zhutnění kamenivem drceným tl. 100 mm</t>
  </si>
  <si>
    <t>116</t>
  </si>
  <si>
    <t>Postřik živičný spojovací bez posypu kamenivem ze silniční emulze, v množství od 0,50 do 0,80 kg/m2</t>
  </si>
  <si>
    <t>Poznámka k položce:
Poznámka k položce: plocha živičných vrstev, pol. 56 +pol. 59 výpočet: 6256,958+6256,958 součet: 12513,916</t>
  </si>
  <si>
    <t>59</t>
  </si>
  <si>
    <t>118</t>
  </si>
  <si>
    <t>584121111</t>
  </si>
  <si>
    <t>Osazení silničních dílců z ŽB do lože z kameniva těženého tl 40 mm</t>
  </si>
  <si>
    <t>120</t>
  </si>
  <si>
    <t>Osazení silničních dílců ze železového betonu s podkladem z kameniva těženého do tl. 40 mm jakéhokoliv druhu a velikosti</t>
  </si>
  <si>
    <t>Poznámka k položce:
Poznámka k položce: křížení plynovodu</t>
  </si>
  <si>
    <t>61</t>
  </si>
  <si>
    <t>593810900</t>
  </si>
  <si>
    <t>panel silniční IZD 3/10t 300x150x15 cm</t>
  </si>
  <si>
    <t>122</t>
  </si>
  <si>
    <t>Prefabrikáty silniční betonové a železobetonové panely silniční IZD   3/10                       300 x 150 x 15</t>
  </si>
  <si>
    <t>Poznámka k položce:
Poznámka k položce: = pol. 60/plocha panelu</t>
  </si>
  <si>
    <t>594511111</t>
  </si>
  <si>
    <t>Dlažba z lomového kamene s provedením lože z betonu</t>
  </si>
  <si>
    <t>124</t>
  </si>
  <si>
    <t>Dlažba nebo přídlažba z lomového kamene lomařsky upraveného rigolového v ploše vodorovné nebo ve sklonu tl. do 250 mm, bez vyplnění spár, s provedením lože tl. 50 mm z betonu</t>
  </si>
  <si>
    <t>Poznámka k položce:
Poznámka k položce: opevnění příkopu v místě zaústění propustku od PC C11</t>
  </si>
  <si>
    <t>63</t>
  </si>
  <si>
    <t>126</t>
  </si>
  <si>
    <t>128</t>
  </si>
  <si>
    <t>Poznámka k položce:
Poznámka k položce: = pol. 65 Výpočet: 8 Součet: 8</t>
  </si>
  <si>
    <t>65</t>
  </si>
  <si>
    <t>130</t>
  </si>
  <si>
    <t>132</t>
  </si>
  <si>
    <t>Poznámka k položce:
Poznámka k položce: = pol. 64</t>
  </si>
  <si>
    <t>67</t>
  </si>
  <si>
    <t>134</t>
  </si>
  <si>
    <t>Poznámka k položce:
Poznámka k položce: násypový materiálvýpočet: 251,426*2 součet: 502,852</t>
  </si>
  <si>
    <t>136</t>
  </si>
  <si>
    <t>69</t>
  </si>
  <si>
    <t>919411111</t>
  </si>
  <si>
    <t>Čelo propustku z betonu prostého pro propustek z trub DN 300 až 500</t>
  </si>
  <si>
    <t>138</t>
  </si>
  <si>
    <t>Čelo propustku z betonu prostého, pro propustek z trub DN 300 až 500 mm</t>
  </si>
  <si>
    <t>Poznámka k položce:
Poznámka k položce: počet ks dle pd</t>
  </si>
  <si>
    <t>919411121</t>
  </si>
  <si>
    <t>Čelo propustku z betonu prostého pro propustek z trub DN 600 až 800</t>
  </si>
  <si>
    <t>140</t>
  </si>
  <si>
    <t>Čelo propustku z betonu prostého, pro propustek z trub DN 600 až 800 mm</t>
  </si>
  <si>
    <t>71</t>
  </si>
  <si>
    <t>919-1</t>
  </si>
  <si>
    <t>Vtoková jímka z betonu prostého propustku z trub do DN 800</t>
  </si>
  <si>
    <t>142</t>
  </si>
  <si>
    <t>Vtoková jímka propustku z betonu prostého tř. C 8/10, propustku z trub DN do 800 mm</t>
  </si>
  <si>
    <t>919441211</t>
  </si>
  <si>
    <t>Čelo propustku z lomového kamene pro propustek z trub DN 300 až 500</t>
  </si>
  <si>
    <t>144</t>
  </si>
  <si>
    <t>Čelo propustku ze zdiva z lomového kamene, pro propustek z trub DN 300 až 500 mm</t>
  </si>
  <si>
    <t>73</t>
  </si>
  <si>
    <t>919441221</t>
  </si>
  <si>
    <t>Čelo propustku z lomového kamene pro propustek z trub DN 600 až 800</t>
  </si>
  <si>
    <t>146</t>
  </si>
  <si>
    <t>Čelo propustku ze zdiva z lomového kamene, pro propustek z trub DN 600 až 800 mm</t>
  </si>
  <si>
    <t>919521013</t>
  </si>
  <si>
    <t>Zřízení propustků z trub betonových DN 400</t>
  </si>
  <si>
    <t>148</t>
  </si>
  <si>
    <t>Zřízení propustků a hospodářských přejezdů z trub betonových a železobetonových do DN 400</t>
  </si>
  <si>
    <t>75</t>
  </si>
  <si>
    <t>919521015</t>
  </si>
  <si>
    <t>Zřízení propustků z trub betonových DN 600</t>
  </si>
  <si>
    <t>150</t>
  </si>
  <si>
    <t>Zřízení propustků a hospodářských přejezdů z trub betonových a železobetonových do DN 600</t>
  </si>
  <si>
    <t>592225460</t>
  </si>
  <si>
    <t>trouba hrdlová přímá železobet. s integrovaným těsněním TZH-Q 400/2500 integro 40 x 250 x 7,5 cm</t>
  </si>
  <si>
    <t>152</t>
  </si>
  <si>
    <t>Trouby pro splaškové odpadní vody železobetonové trouby hrdlové přímé s integrovaným těsněním TZH-Q 400/2500  integro  40 x 250 x 7,5</t>
  </si>
  <si>
    <t>Poznámka k položce:
Poznámka k položce: 6,27/2,5+9,52/2,5+5,3/2,5+9,53/2,5+9,75/2,5 zaokrouhleno na celé ks</t>
  </si>
  <si>
    <t>77</t>
  </si>
  <si>
    <t>592224100</t>
  </si>
  <si>
    <t>trouba hrdlová přímá železobetonová s integrovaným těsněním TZH-Q 600/2500 60 x 250 x 10 cm</t>
  </si>
  <si>
    <t>154</t>
  </si>
  <si>
    <t>trouby pro splaškové odpadní vody železobetonové trouby hrdlové přímé s integrovaným těsněním TZH-Q  600/2500  integro  60 x 250 x 10</t>
  </si>
  <si>
    <t>Poznámka k položce:
Poznámka k položce: 5/2,5+8,14/2,5+10,16/2,5+18,01/2,5 zaokrouhleno nacelé ks</t>
  </si>
  <si>
    <t>156</t>
  </si>
  <si>
    <t>79</t>
  </si>
  <si>
    <t>158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</si>
</sst>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15</v>
      </c>
      <c r="BS5" s="15" t="s">
        <v>6</v>
      </c>
    </row>
    <row r="6" spans="2:71" s="1" customFormat="1" ht="36.95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pans="2:71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E7" s="27"/>
      <c r="BS7" s="15" t="s">
        <v>6</v>
      </c>
    </row>
    <row r="8" spans="2:71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E8" s="27"/>
      <c r="BS8" s="15" t="s">
        <v>6</v>
      </c>
    </row>
    <row r="9" spans="2:71" s="1" customFormat="1" ht="14.4" customHeight="1">
      <c r="B9" s="18"/>
      <c r="AR9" s="18"/>
      <c r="BE9" s="27"/>
      <c r="BS9" s="15" t="s">
        <v>6</v>
      </c>
    </row>
    <row r="10" spans="2:71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E10" s="27"/>
      <c r="BS10" s="15" t="s">
        <v>6</v>
      </c>
    </row>
    <row r="11" spans="2:71" s="1" customFormat="1" ht="18.45" customHeight="1">
      <c r="B11" s="18"/>
      <c r="E11" s="23" t="s">
        <v>21</v>
      </c>
      <c r="AK11" s="28" t="s">
        <v>26</v>
      </c>
      <c r="AN11" s="23" t="s">
        <v>1</v>
      </c>
      <c r="AR11" s="18"/>
      <c r="BE11" s="27"/>
      <c r="BS11" s="15" t="s">
        <v>6</v>
      </c>
    </row>
    <row r="12" spans="2:71" s="1" customFormat="1" ht="6.95" customHeight="1">
      <c r="B12" s="18"/>
      <c r="AR12" s="18"/>
      <c r="BE12" s="27"/>
      <c r="BS12" s="15" t="s">
        <v>6</v>
      </c>
    </row>
    <row r="13" spans="2:71" s="1" customFormat="1" ht="12" customHeight="1">
      <c r="B13" s="18"/>
      <c r="D13" s="28" t="s">
        <v>27</v>
      </c>
      <c r="AK13" s="28" t="s">
        <v>25</v>
      </c>
      <c r="AN13" s="30" t="s">
        <v>28</v>
      </c>
      <c r="AR13" s="18"/>
      <c r="BE13" s="27"/>
      <c r="BS13" s="15" t="s">
        <v>6</v>
      </c>
    </row>
    <row r="14" spans="2:71" ht="12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pans="2:71" s="1" customFormat="1" ht="6.95" customHeight="1">
      <c r="B15" s="18"/>
      <c r="AR15" s="18"/>
      <c r="BE15" s="27"/>
      <c r="BS15" s="15" t="s">
        <v>3</v>
      </c>
    </row>
    <row r="16" spans="2:71" s="1" customFormat="1" ht="12" customHeight="1">
      <c r="B16" s="18"/>
      <c r="D16" s="28" t="s">
        <v>29</v>
      </c>
      <c r="AK16" s="28" t="s">
        <v>25</v>
      </c>
      <c r="AN16" s="23" t="s">
        <v>1</v>
      </c>
      <c r="AR16" s="18"/>
      <c r="BE16" s="27"/>
      <c r="BS16" s="15" t="s">
        <v>3</v>
      </c>
    </row>
    <row r="17" spans="2:71" s="1" customFormat="1" ht="18.45" customHeight="1">
      <c r="B17" s="18"/>
      <c r="E17" s="23" t="s">
        <v>21</v>
      </c>
      <c r="AK17" s="28" t="s">
        <v>26</v>
      </c>
      <c r="AN17" s="23" t="s">
        <v>1</v>
      </c>
      <c r="AR17" s="18"/>
      <c r="BE17" s="27"/>
      <c r="BS17" s="15" t="s">
        <v>30</v>
      </c>
    </row>
    <row r="18" spans="2:71" s="1" customFormat="1" ht="6.95" customHeight="1">
      <c r="B18" s="18"/>
      <c r="AR18" s="18"/>
      <c r="BE18" s="27"/>
      <c r="BS18" s="15" t="s">
        <v>6</v>
      </c>
    </row>
    <row r="19" spans="2:71" s="1" customFormat="1" ht="12" customHeight="1">
      <c r="B19" s="18"/>
      <c r="D19" s="28" t="s">
        <v>31</v>
      </c>
      <c r="AK19" s="28" t="s">
        <v>25</v>
      </c>
      <c r="AN19" s="23" t="s">
        <v>1</v>
      </c>
      <c r="AR19" s="18"/>
      <c r="BE19" s="27"/>
      <c r="BS19" s="15" t="s">
        <v>6</v>
      </c>
    </row>
    <row r="20" spans="2:71" s="1" customFormat="1" ht="18.45" customHeight="1">
      <c r="B20" s="18"/>
      <c r="E20" s="23" t="s">
        <v>21</v>
      </c>
      <c r="AK20" s="28" t="s">
        <v>26</v>
      </c>
      <c r="AN20" s="23" t="s">
        <v>1</v>
      </c>
      <c r="AR20" s="18"/>
      <c r="BE20" s="27"/>
      <c r="BS20" s="15" t="s">
        <v>30</v>
      </c>
    </row>
    <row r="21" spans="2:57" s="1" customFormat="1" ht="6.95" customHeight="1">
      <c r="B21" s="18"/>
      <c r="AR21" s="18"/>
      <c r="BE21" s="27"/>
    </row>
    <row r="22" spans="2:57" s="1" customFormat="1" ht="12" customHeight="1">
      <c r="B22" s="18"/>
      <c r="D22" s="28" t="s">
        <v>32</v>
      </c>
      <c r="AR22" s="18"/>
      <c r="BE22" s="27"/>
    </row>
    <row r="23" spans="2:57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pans="2:57" s="1" customFormat="1" ht="6.95" customHeight="1">
      <c r="B24" s="18"/>
      <c r="AR24" s="18"/>
      <c r="BE24" s="27"/>
    </row>
    <row r="25" spans="2:57" s="1" customFormat="1" ht="6.95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pans="1:57" s="2" customFormat="1" ht="25.9" customHeight="1">
      <c r="A26" s="34"/>
      <c r="B26" s="35"/>
      <c r="C26" s="34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pans="1:57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34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35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36</v>
      </c>
      <c r="AL28" s="39"/>
      <c r="AM28" s="39"/>
      <c r="AN28" s="39"/>
      <c r="AO28" s="39"/>
      <c r="AP28" s="34"/>
      <c r="AQ28" s="34"/>
      <c r="AR28" s="35"/>
      <c r="BE28" s="27"/>
    </row>
    <row r="29" spans="1:57" s="3" customFormat="1" ht="14.4" customHeight="1">
      <c r="A29" s="3"/>
      <c r="B29" s="40"/>
      <c r="C29" s="3"/>
      <c r="D29" s="28" t="s">
        <v>37</v>
      </c>
      <c r="E29" s="3"/>
      <c r="F29" s="28" t="s">
        <v>38</v>
      </c>
      <c r="G29" s="3"/>
      <c r="H29" s="3"/>
      <c r="I29" s="3"/>
      <c r="J29" s="3"/>
      <c r="K29" s="3"/>
      <c r="L29" s="41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ROUND(AV94,2)</f>
        <v>0</v>
      </c>
      <c r="AL29" s="3"/>
      <c r="AM29" s="3"/>
      <c r="AN29" s="3"/>
      <c r="AO29" s="3"/>
      <c r="AP29" s="3"/>
      <c r="AQ29" s="3"/>
      <c r="AR29" s="40"/>
      <c r="BE29" s="43"/>
    </row>
    <row r="30" spans="1:57" s="3" customFormat="1" ht="14.4" customHeight="1">
      <c r="A30" s="3"/>
      <c r="B30" s="40"/>
      <c r="C30" s="3"/>
      <c r="D30" s="3"/>
      <c r="E30" s="3"/>
      <c r="F30" s="28" t="s">
        <v>39</v>
      </c>
      <c r="G30" s="3"/>
      <c r="H30" s="3"/>
      <c r="I30" s="3"/>
      <c r="J30" s="3"/>
      <c r="K30" s="3"/>
      <c r="L30" s="41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ROUND(AW94,2)</f>
        <v>0</v>
      </c>
      <c r="AL30" s="3"/>
      <c r="AM30" s="3"/>
      <c r="AN30" s="3"/>
      <c r="AO30" s="3"/>
      <c r="AP30" s="3"/>
      <c r="AQ30" s="3"/>
      <c r="AR30" s="40"/>
      <c r="BE30" s="43"/>
    </row>
    <row r="31" spans="1:57" s="3" customFormat="1" ht="14.4" customHeight="1" hidden="1">
      <c r="A31" s="3"/>
      <c r="B31" s="40"/>
      <c r="C31" s="3"/>
      <c r="D31" s="3"/>
      <c r="E31" s="3"/>
      <c r="F31" s="28" t="s">
        <v>40</v>
      </c>
      <c r="G31" s="3"/>
      <c r="H31" s="3"/>
      <c r="I31" s="3"/>
      <c r="J31" s="3"/>
      <c r="K31" s="3"/>
      <c r="L31" s="41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spans="1:57" s="3" customFormat="1" ht="14.4" customHeight="1" hidden="1">
      <c r="A32" s="3"/>
      <c r="B32" s="40"/>
      <c r="C32" s="3"/>
      <c r="D32" s="3"/>
      <c r="E32" s="3"/>
      <c r="F32" s="28" t="s">
        <v>41</v>
      </c>
      <c r="G32" s="3"/>
      <c r="H32" s="3"/>
      <c r="I32" s="3"/>
      <c r="J32" s="3"/>
      <c r="K32" s="3"/>
      <c r="L32" s="41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spans="1:57" s="3" customFormat="1" ht="14.4" customHeight="1" hidden="1">
      <c r="A33" s="3"/>
      <c r="B33" s="40"/>
      <c r="C33" s="3"/>
      <c r="D33" s="3"/>
      <c r="E33" s="3"/>
      <c r="F33" s="28" t="s">
        <v>42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pans="1:57" s="2" customFormat="1" ht="25.9" customHeight="1">
      <c r="A35" s="34"/>
      <c r="B35" s="35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48" t="s">
        <v>45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pans="2:44" s="1" customFormat="1" ht="14.4" customHeight="1">
      <c r="B38" s="18"/>
      <c r="AR38" s="18"/>
    </row>
    <row r="39" spans="2:44" s="1" customFormat="1" ht="14.4" customHeight="1">
      <c r="B39" s="18"/>
      <c r="AR39" s="18"/>
    </row>
    <row r="40" spans="2:44" s="1" customFormat="1" ht="14.4" customHeight="1">
      <c r="B40" s="18"/>
      <c r="AR40" s="18"/>
    </row>
    <row r="41" spans="2:44" s="1" customFormat="1" ht="14.4" customHeight="1">
      <c r="B41" s="18"/>
      <c r="AR41" s="18"/>
    </row>
    <row r="42" spans="2:44" s="1" customFormat="1" ht="14.4" customHeight="1">
      <c r="B42" s="18"/>
      <c r="AR42" s="18"/>
    </row>
    <row r="43" spans="2:44" s="1" customFormat="1" ht="14.4" customHeight="1">
      <c r="B43" s="18"/>
      <c r="AR43" s="18"/>
    </row>
    <row r="44" spans="2:44" s="1" customFormat="1" ht="14.4" customHeight="1">
      <c r="B44" s="18"/>
      <c r="AR44" s="18"/>
    </row>
    <row r="45" spans="2:44" s="1" customFormat="1" ht="14.4" customHeight="1">
      <c r="B45" s="18"/>
      <c r="AR45" s="18"/>
    </row>
    <row r="46" spans="2:44" s="1" customFormat="1" ht="14.4" customHeight="1">
      <c r="B46" s="18"/>
      <c r="AR46" s="18"/>
    </row>
    <row r="47" spans="2:44" s="1" customFormat="1" ht="14.4" customHeight="1">
      <c r="B47" s="18"/>
      <c r="AR47" s="18"/>
    </row>
    <row r="48" spans="2:44" s="1" customFormat="1" ht="14.4" customHeight="1">
      <c r="B48" s="18"/>
      <c r="AR48" s="18"/>
    </row>
    <row r="49" spans="2:44" s="2" customFormat="1" ht="14.4" customHeight="1">
      <c r="B49" s="51"/>
      <c r="D49" s="52" t="s">
        <v>46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47</v>
      </c>
      <c r="AI49" s="53"/>
      <c r="AJ49" s="53"/>
      <c r="AK49" s="53"/>
      <c r="AL49" s="53"/>
      <c r="AM49" s="53"/>
      <c r="AN49" s="53"/>
      <c r="AO49" s="53"/>
      <c r="AR49" s="51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">
      <c r="A60" s="34"/>
      <c r="B60" s="35"/>
      <c r="C60" s="34"/>
      <c r="D60" s="54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48</v>
      </c>
      <c r="AI60" s="37"/>
      <c r="AJ60" s="37"/>
      <c r="AK60" s="37"/>
      <c r="AL60" s="37"/>
      <c r="AM60" s="54" t="s">
        <v>49</v>
      </c>
      <c r="AN60" s="37"/>
      <c r="AO60" s="37"/>
      <c r="AP60" s="34"/>
      <c r="AQ60" s="34"/>
      <c r="AR60" s="35"/>
      <c r="BE60" s="34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">
      <c r="A64" s="34"/>
      <c r="B64" s="35"/>
      <c r="C64" s="34"/>
      <c r="D64" s="52" t="s">
        <v>50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51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">
      <c r="A75" s="34"/>
      <c r="B75" s="35"/>
      <c r="C75" s="34"/>
      <c r="D75" s="54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48</v>
      </c>
      <c r="AI75" s="37"/>
      <c r="AJ75" s="37"/>
      <c r="AK75" s="37"/>
      <c r="AL75" s="37"/>
      <c r="AM75" s="54" t="s">
        <v>49</v>
      </c>
      <c r="AN75" s="37"/>
      <c r="AO75" s="37"/>
      <c r="AP75" s="34"/>
      <c r="AQ75" s="34"/>
      <c r="AR75" s="35"/>
      <c r="BE75" s="34"/>
    </row>
    <row r="76" spans="1:57" s="2" customFormat="1" ht="12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pans="1:57" s="2" customFormat="1" ht="6.95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pans="1:57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pans="1:57" s="2" customFormat="1" ht="24.95" customHeight="1">
      <c r="A82" s="34"/>
      <c r="B82" s="35"/>
      <c r="C82" s="19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pans="1:57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pans="1:57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IMPORT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pans="1:57" s="5" customFormat="1" ht="36.95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304-15-2 - Polní cesta C8 v k.ú. Lavičné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pans="1:57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pans="1:5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IF(AN8="","",AN8)</f>
        <v>14. 1. 2021</v>
      </c>
      <c r="AN87" s="65"/>
      <c r="AO87" s="34"/>
      <c r="AP87" s="34"/>
      <c r="AQ87" s="34"/>
      <c r="AR87" s="35"/>
      <c r="BE87" s="34"/>
    </row>
    <row r="88" spans="1:57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pans="1:57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66" t="str">
        <f>IF(E17="","",E17)</f>
        <v xml:space="preserve"> </v>
      </c>
      <c r="AN89" s="4"/>
      <c r="AO89" s="4"/>
      <c r="AP89" s="4"/>
      <c r="AQ89" s="34"/>
      <c r="AR89" s="35"/>
      <c r="AS89" s="67" t="s">
        <v>53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pans="1:57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31</v>
      </c>
      <c r="AJ90" s="34"/>
      <c r="AK90" s="34"/>
      <c r="AL90" s="34"/>
      <c r="AM90" s="66" t="str">
        <f>IF(E20="","",E20)</f>
        <v xml:space="preserve"> 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57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pans="1:57" s="2" customFormat="1" ht="29.25" customHeight="1">
      <c r="A92" s="34"/>
      <c r="B92" s="35"/>
      <c r="C92" s="75" t="s">
        <v>54</v>
      </c>
      <c r="D92" s="76"/>
      <c r="E92" s="76"/>
      <c r="F92" s="76"/>
      <c r="G92" s="76"/>
      <c r="H92" s="77"/>
      <c r="I92" s="78" t="s">
        <v>55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56</v>
      </c>
      <c r="AH92" s="76"/>
      <c r="AI92" s="76"/>
      <c r="AJ92" s="76"/>
      <c r="AK92" s="76"/>
      <c r="AL92" s="76"/>
      <c r="AM92" s="76"/>
      <c r="AN92" s="78" t="s">
        <v>57</v>
      </c>
      <c r="AO92" s="76"/>
      <c r="AP92" s="80"/>
      <c r="AQ92" s="81" t="s">
        <v>58</v>
      </c>
      <c r="AR92" s="35"/>
      <c r="AS92" s="82" t="s">
        <v>59</v>
      </c>
      <c r="AT92" s="83" t="s">
        <v>60</v>
      </c>
      <c r="AU92" s="83" t="s">
        <v>61</v>
      </c>
      <c r="AV92" s="83" t="s">
        <v>62</v>
      </c>
      <c r="AW92" s="83" t="s">
        <v>63</v>
      </c>
      <c r="AX92" s="83" t="s">
        <v>64</v>
      </c>
      <c r="AY92" s="83" t="s">
        <v>65</v>
      </c>
      <c r="AZ92" s="83" t="s">
        <v>66</v>
      </c>
      <c r="BA92" s="83" t="s">
        <v>67</v>
      </c>
      <c r="BB92" s="83" t="s">
        <v>68</v>
      </c>
      <c r="BC92" s="83" t="s">
        <v>69</v>
      </c>
      <c r="BD92" s="84" t="s">
        <v>70</v>
      </c>
      <c r="BE92" s="34"/>
    </row>
    <row r="93" spans="1:57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pans="1:90" s="6" customFormat="1" ht="32.4" customHeight="1">
      <c r="A94" s="6"/>
      <c r="B94" s="88"/>
      <c r="C94" s="89" t="s">
        <v>71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ROUND(SUM(AG95:AG97),2)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ROUND(SUM(AS95:AS97),2)</f>
        <v>0</v>
      </c>
      <c r="AT94" s="95">
        <f>ROUND(SUM(AV94:AW94),2)</f>
        <v>0</v>
      </c>
      <c r="AU94" s="96">
        <f>ROUND(SUM(AU95:AU97),5)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ROUND(SUM(AZ95:AZ97),2)</f>
        <v>0</v>
      </c>
      <c r="BA94" s="95">
        <f>ROUND(SUM(BA95:BA97),2)</f>
        <v>0</v>
      </c>
      <c r="BB94" s="95">
        <f>ROUND(SUM(BB95:BB97),2)</f>
        <v>0</v>
      </c>
      <c r="BC94" s="95">
        <f>ROUND(SUM(BC95:BC97),2)</f>
        <v>0</v>
      </c>
      <c r="BD94" s="97">
        <f>ROUND(SUM(BD95:BD97),2)</f>
        <v>0</v>
      </c>
      <c r="BE94" s="6"/>
      <c r="BS94" s="98" t="s">
        <v>72</v>
      </c>
      <c r="BT94" s="98" t="s">
        <v>73</v>
      </c>
      <c r="BU94" s="99" t="s">
        <v>74</v>
      </c>
      <c r="BV94" s="98" t="s">
        <v>14</v>
      </c>
      <c r="BW94" s="98" t="s">
        <v>4</v>
      </c>
      <c r="BX94" s="98" t="s">
        <v>75</v>
      </c>
      <c r="CL94" s="98" t="s">
        <v>1</v>
      </c>
    </row>
    <row r="95" spans="1:91" s="7" customFormat="1" ht="24.75" customHeight="1">
      <c r="A95" s="100" t="s">
        <v>76</v>
      </c>
      <c r="B95" s="101"/>
      <c r="C95" s="102"/>
      <c r="D95" s="103" t="s">
        <v>77</v>
      </c>
      <c r="E95" s="103"/>
      <c r="F95" s="103"/>
      <c r="G95" s="103"/>
      <c r="H95" s="103"/>
      <c r="I95" s="104"/>
      <c r="J95" s="103" t="s">
        <v>78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'304-15-2-0 - VaON C8'!J30</f>
        <v>0</v>
      </c>
      <c r="AH95" s="104"/>
      <c r="AI95" s="104"/>
      <c r="AJ95" s="104"/>
      <c r="AK95" s="104"/>
      <c r="AL95" s="104"/>
      <c r="AM95" s="104"/>
      <c r="AN95" s="105">
        <f>SUM(AG95,AT95)</f>
        <v>0</v>
      </c>
      <c r="AO95" s="104"/>
      <c r="AP95" s="104"/>
      <c r="AQ95" s="106" t="s">
        <v>79</v>
      </c>
      <c r="AR95" s="101"/>
      <c r="AS95" s="107">
        <v>0</v>
      </c>
      <c r="AT95" s="108">
        <f>ROUND(SUM(AV95:AW95),2)</f>
        <v>0</v>
      </c>
      <c r="AU95" s="109">
        <f>'304-15-2-0 - VaON C8'!P121</f>
        <v>0</v>
      </c>
      <c r="AV95" s="108">
        <f>'304-15-2-0 - VaON C8'!J33</f>
        <v>0</v>
      </c>
      <c r="AW95" s="108">
        <f>'304-15-2-0 - VaON C8'!J34</f>
        <v>0</v>
      </c>
      <c r="AX95" s="108">
        <f>'304-15-2-0 - VaON C8'!J35</f>
        <v>0</v>
      </c>
      <c r="AY95" s="108">
        <f>'304-15-2-0 - VaON C8'!J36</f>
        <v>0</v>
      </c>
      <c r="AZ95" s="108">
        <f>'304-15-2-0 - VaON C8'!F33</f>
        <v>0</v>
      </c>
      <c r="BA95" s="108">
        <f>'304-15-2-0 - VaON C8'!F34</f>
        <v>0</v>
      </c>
      <c r="BB95" s="108">
        <f>'304-15-2-0 - VaON C8'!F35</f>
        <v>0</v>
      </c>
      <c r="BC95" s="108">
        <f>'304-15-2-0 - VaON C8'!F36</f>
        <v>0</v>
      </c>
      <c r="BD95" s="110">
        <f>'304-15-2-0 - VaON C8'!F37</f>
        <v>0</v>
      </c>
      <c r="BE95" s="7"/>
      <c r="BT95" s="111" t="s">
        <v>80</v>
      </c>
      <c r="BV95" s="111" t="s">
        <v>14</v>
      </c>
      <c r="BW95" s="111" t="s">
        <v>81</v>
      </c>
      <c r="BX95" s="111" t="s">
        <v>4</v>
      </c>
      <c r="CL95" s="111" t="s">
        <v>1</v>
      </c>
      <c r="CM95" s="111" t="s">
        <v>82</v>
      </c>
    </row>
    <row r="96" spans="1:91" s="7" customFormat="1" ht="24.75" customHeight="1">
      <c r="A96" s="100" t="s">
        <v>76</v>
      </c>
      <c r="B96" s="101"/>
      <c r="C96" s="102"/>
      <c r="D96" s="103" t="s">
        <v>83</v>
      </c>
      <c r="E96" s="103"/>
      <c r="F96" s="103"/>
      <c r="G96" s="103"/>
      <c r="H96" s="103"/>
      <c r="I96" s="104"/>
      <c r="J96" s="103" t="s">
        <v>84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5">
        <f>'304-15-2-1 - Výstavba pol...'!J30</f>
        <v>0</v>
      </c>
      <c r="AH96" s="104"/>
      <c r="AI96" s="104"/>
      <c r="AJ96" s="104"/>
      <c r="AK96" s="104"/>
      <c r="AL96" s="104"/>
      <c r="AM96" s="104"/>
      <c r="AN96" s="105">
        <f>SUM(AG96,AT96)</f>
        <v>0</v>
      </c>
      <c r="AO96" s="104"/>
      <c r="AP96" s="104"/>
      <c r="AQ96" s="106" t="s">
        <v>79</v>
      </c>
      <c r="AR96" s="101"/>
      <c r="AS96" s="107">
        <v>0</v>
      </c>
      <c r="AT96" s="108">
        <f>ROUND(SUM(AV96:AW96),2)</f>
        <v>0</v>
      </c>
      <c r="AU96" s="109">
        <f>'304-15-2-1 - Výstavba pol...'!P123</f>
        <v>0</v>
      </c>
      <c r="AV96" s="108">
        <f>'304-15-2-1 - Výstavba pol...'!J33</f>
        <v>0</v>
      </c>
      <c r="AW96" s="108">
        <f>'304-15-2-1 - Výstavba pol...'!J34</f>
        <v>0</v>
      </c>
      <c r="AX96" s="108">
        <f>'304-15-2-1 - Výstavba pol...'!J35</f>
        <v>0</v>
      </c>
      <c r="AY96" s="108">
        <f>'304-15-2-1 - Výstavba pol...'!J36</f>
        <v>0</v>
      </c>
      <c r="AZ96" s="108">
        <f>'304-15-2-1 - Výstavba pol...'!F33</f>
        <v>0</v>
      </c>
      <c r="BA96" s="108">
        <f>'304-15-2-1 - Výstavba pol...'!F34</f>
        <v>0</v>
      </c>
      <c r="BB96" s="108">
        <f>'304-15-2-1 - Výstavba pol...'!F35</f>
        <v>0</v>
      </c>
      <c r="BC96" s="108">
        <f>'304-15-2-1 - Výstavba pol...'!F36</f>
        <v>0</v>
      </c>
      <c r="BD96" s="110">
        <f>'304-15-2-1 - Výstavba pol...'!F37</f>
        <v>0</v>
      </c>
      <c r="BE96" s="7"/>
      <c r="BT96" s="111" t="s">
        <v>80</v>
      </c>
      <c r="BV96" s="111" t="s">
        <v>14</v>
      </c>
      <c r="BW96" s="111" t="s">
        <v>85</v>
      </c>
      <c r="BX96" s="111" t="s">
        <v>4</v>
      </c>
      <c r="CL96" s="111" t="s">
        <v>1</v>
      </c>
      <c r="CM96" s="111" t="s">
        <v>82</v>
      </c>
    </row>
    <row r="97" spans="1:91" s="7" customFormat="1" ht="24.75" customHeight="1">
      <c r="A97" s="100" t="s">
        <v>76</v>
      </c>
      <c r="B97" s="101"/>
      <c r="C97" s="102"/>
      <c r="D97" s="103" t="s">
        <v>86</v>
      </c>
      <c r="E97" s="103"/>
      <c r="F97" s="103"/>
      <c r="G97" s="103"/>
      <c r="H97" s="103"/>
      <c r="I97" s="104"/>
      <c r="J97" s="103" t="s">
        <v>84</v>
      </c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5">
        <f>'304-15-2-2 - Výstavba pol...'!J30</f>
        <v>0</v>
      </c>
      <c r="AH97" s="104"/>
      <c r="AI97" s="104"/>
      <c r="AJ97" s="104"/>
      <c r="AK97" s="104"/>
      <c r="AL97" s="104"/>
      <c r="AM97" s="104"/>
      <c r="AN97" s="105">
        <f>SUM(AG97,AT97)</f>
        <v>0</v>
      </c>
      <c r="AO97" s="104"/>
      <c r="AP97" s="104"/>
      <c r="AQ97" s="106" t="s">
        <v>79</v>
      </c>
      <c r="AR97" s="101"/>
      <c r="AS97" s="112">
        <v>0</v>
      </c>
      <c r="AT97" s="113">
        <f>ROUND(SUM(AV97:AW97),2)</f>
        <v>0</v>
      </c>
      <c r="AU97" s="114">
        <f>'304-15-2-2 - Výstavba pol...'!P124</f>
        <v>0</v>
      </c>
      <c r="AV97" s="113">
        <f>'304-15-2-2 - Výstavba pol...'!J33</f>
        <v>0</v>
      </c>
      <c r="AW97" s="113">
        <f>'304-15-2-2 - Výstavba pol...'!J34</f>
        <v>0</v>
      </c>
      <c r="AX97" s="113">
        <f>'304-15-2-2 - Výstavba pol...'!J35</f>
        <v>0</v>
      </c>
      <c r="AY97" s="113">
        <f>'304-15-2-2 - Výstavba pol...'!J36</f>
        <v>0</v>
      </c>
      <c r="AZ97" s="113">
        <f>'304-15-2-2 - Výstavba pol...'!F33</f>
        <v>0</v>
      </c>
      <c r="BA97" s="113">
        <f>'304-15-2-2 - Výstavba pol...'!F34</f>
        <v>0</v>
      </c>
      <c r="BB97" s="113">
        <f>'304-15-2-2 - Výstavba pol...'!F35</f>
        <v>0</v>
      </c>
      <c r="BC97" s="113">
        <f>'304-15-2-2 - Výstavba pol...'!F36</f>
        <v>0</v>
      </c>
      <c r="BD97" s="115">
        <f>'304-15-2-2 - Výstavba pol...'!F37</f>
        <v>0</v>
      </c>
      <c r="BE97" s="7"/>
      <c r="BT97" s="111" t="s">
        <v>80</v>
      </c>
      <c r="BV97" s="111" t="s">
        <v>14</v>
      </c>
      <c r="BW97" s="111" t="s">
        <v>87</v>
      </c>
      <c r="BX97" s="111" t="s">
        <v>4</v>
      </c>
      <c r="CL97" s="111" t="s">
        <v>1</v>
      </c>
      <c r="CM97" s="111" t="s">
        <v>82</v>
      </c>
    </row>
    <row r="98" spans="1:57" s="2" customFormat="1" ht="30" customHeight="1">
      <c r="A98" s="34"/>
      <c r="B98" s="35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5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5" customHeight="1">
      <c r="A99" s="34"/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35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304-15-2-0 - VaON C8'!C2" display="/"/>
    <hyperlink ref="A96" location="'304-15-2-1 - Výstavba pol...'!C2" display="/"/>
    <hyperlink ref="A97" location="'304-15-2-2 - Výstavba pol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81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s="1" customFormat="1" ht="24.95" customHeight="1">
      <c r="B4" s="18"/>
      <c r="D4" s="19" t="s">
        <v>88</v>
      </c>
      <c r="L4" s="18"/>
      <c r="M4" s="116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8" t="s">
        <v>16</v>
      </c>
      <c r="L6" s="18"/>
    </row>
    <row r="7" spans="2:12" s="1" customFormat="1" ht="16.5" customHeight="1">
      <c r="B7" s="18"/>
      <c r="E7" s="117" t="str">
        <f>'Rekapitulace stavby'!K6</f>
        <v>304-15-2 - Polní cesta C8 v k.ú. Lavičné</v>
      </c>
      <c r="F7" s="28"/>
      <c r="G7" s="28"/>
      <c r="H7" s="28"/>
      <c r="L7" s="18"/>
    </row>
    <row r="8" spans="1:31" s="2" customFormat="1" ht="12" customHeight="1">
      <c r="A8" s="34"/>
      <c r="B8" s="35"/>
      <c r="C8" s="34"/>
      <c r="D8" s="28" t="s">
        <v>89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63" t="s">
        <v>90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14. 1. 2021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3" t="str">
        <f>IF('Rekapitulace stavby'!E11="","",'Rekapitulace stavby'!E11)</f>
        <v xml:space="preserve"> </v>
      </c>
      <c r="F15" s="34"/>
      <c r="G15" s="34"/>
      <c r="H15" s="34"/>
      <c r="I15" s="28" t="s">
        <v>26</v>
      </c>
      <c r="J15" s="2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26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25</v>
      </c>
      <c r="J20" s="2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3" t="str">
        <f>IF('Rekapitulace stavby'!E17="","",'Rekapitulace stavby'!E17)</f>
        <v xml:space="preserve"> </v>
      </c>
      <c r="F21" s="34"/>
      <c r="G21" s="34"/>
      <c r="H21" s="34"/>
      <c r="I21" s="28" t="s">
        <v>26</v>
      </c>
      <c r="J21" s="2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31</v>
      </c>
      <c r="E23" s="34"/>
      <c r="F23" s="34"/>
      <c r="G23" s="34"/>
      <c r="H23" s="34"/>
      <c r="I23" s="28" t="s">
        <v>25</v>
      </c>
      <c r="J23" s="2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3" t="str">
        <f>IF('Rekapitulace stavby'!E20="","",'Rekapitulace stavby'!E20)</f>
        <v xml:space="preserve"> </v>
      </c>
      <c r="F24" s="34"/>
      <c r="G24" s="34"/>
      <c r="H24" s="34"/>
      <c r="I24" s="28" t="s">
        <v>26</v>
      </c>
      <c r="J24" s="2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8"/>
      <c r="B27" s="119"/>
      <c r="C27" s="118"/>
      <c r="D27" s="118"/>
      <c r="E27" s="32" t="s">
        <v>1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21" t="s">
        <v>33</v>
      </c>
      <c r="E30" s="34"/>
      <c r="F30" s="34"/>
      <c r="G30" s="34"/>
      <c r="H30" s="34"/>
      <c r="I30" s="34"/>
      <c r="J30" s="92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35</v>
      </c>
      <c r="G32" s="34"/>
      <c r="H32" s="34"/>
      <c r="I32" s="39" t="s">
        <v>34</v>
      </c>
      <c r="J32" s="39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22" t="s">
        <v>37</v>
      </c>
      <c r="E33" s="28" t="s">
        <v>38</v>
      </c>
      <c r="F33" s="123">
        <f>ROUND((SUM(BE121:BE147)),2)</f>
        <v>0</v>
      </c>
      <c r="G33" s="34"/>
      <c r="H33" s="34"/>
      <c r="I33" s="124">
        <v>0.21</v>
      </c>
      <c r="J33" s="123">
        <f>ROUND(((SUM(BE121:BE147))*I33),2)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39</v>
      </c>
      <c r="F34" s="123">
        <f>ROUND((SUM(BF121:BF147)),2)</f>
        <v>0</v>
      </c>
      <c r="G34" s="34"/>
      <c r="H34" s="34"/>
      <c r="I34" s="124">
        <v>0.15</v>
      </c>
      <c r="J34" s="123">
        <f>ROUND(((SUM(BF121:BF147))*I34),2)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40</v>
      </c>
      <c r="F35" s="123">
        <f>ROUND((SUM(BG121:BG147)),2)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41</v>
      </c>
      <c r="F36" s="123">
        <f>ROUND((SUM(BH121:BH147)),2)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42</v>
      </c>
      <c r="F37" s="123">
        <f>ROUND((SUM(BI121:BI147)),2)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5"/>
      <c r="D39" s="126" t="s">
        <v>43</v>
      </c>
      <c r="E39" s="77"/>
      <c r="F39" s="77"/>
      <c r="G39" s="127" t="s">
        <v>44</v>
      </c>
      <c r="H39" s="128" t="s">
        <v>45</v>
      </c>
      <c r="I39" s="77"/>
      <c r="J39" s="129">
        <f>SUM(J30:J37)</f>
        <v>0</v>
      </c>
      <c r="K39" s="13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46</v>
      </c>
      <c r="E50" s="53"/>
      <c r="F50" s="53"/>
      <c r="G50" s="52" t="s">
        <v>47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48</v>
      </c>
      <c r="E61" s="37"/>
      <c r="F61" s="131" t="s">
        <v>49</v>
      </c>
      <c r="G61" s="54" t="s">
        <v>48</v>
      </c>
      <c r="H61" s="37"/>
      <c r="I61" s="37"/>
      <c r="J61" s="132" t="s">
        <v>49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50</v>
      </c>
      <c r="E65" s="55"/>
      <c r="F65" s="55"/>
      <c r="G65" s="52" t="s">
        <v>51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48</v>
      </c>
      <c r="E76" s="37"/>
      <c r="F76" s="131" t="s">
        <v>49</v>
      </c>
      <c r="G76" s="54" t="s">
        <v>48</v>
      </c>
      <c r="H76" s="37"/>
      <c r="I76" s="37"/>
      <c r="J76" s="132" t="s">
        <v>49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91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117" t="str">
        <f>E7</f>
        <v>304-15-2 - Polní cesta C8 v k.ú. Lavičné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89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4"/>
      <c r="D87" s="34"/>
      <c r="E87" s="63" t="str">
        <f>E9</f>
        <v>304-15-2-0 - VaON C8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4"/>
      <c r="E89" s="34"/>
      <c r="F89" s="23" t="str">
        <f>F12</f>
        <v xml:space="preserve"> </v>
      </c>
      <c r="G89" s="34"/>
      <c r="H89" s="34"/>
      <c r="I89" s="28" t="s">
        <v>22</v>
      </c>
      <c r="J89" s="65" t="str">
        <f>IF(J12="","",J12)</f>
        <v>14. 1. 2021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29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31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3" t="s">
        <v>92</v>
      </c>
      <c r="D94" s="125"/>
      <c r="E94" s="125"/>
      <c r="F94" s="125"/>
      <c r="G94" s="125"/>
      <c r="H94" s="125"/>
      <c r="I94" s="125"/>
      <c r="J94" s="134" t="s">
        <v>93</v>
      </c>
      <c r="K94" s="12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35" t="s">
        <v>94</v>
      </c>
      <c r="D96" s="34"/>
      <c r="E96" s="34"/>
      <c r="F96" s="34"/>
      <c r="G96" s="34"/>
      <c r="H96" s="34"/>
      <c r="I96" s="34"/>
      <c r="J96" s="92">
        <f>J121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95</v>
      </c>
    </row>
    <row r="97" spans="1:31" s="9" customFormat="1" ht="24.95" customHeight="1">
      <c r="A97" s="9"/>
      <c r="B97" s="136"/>
      <c r="C97" s="9"/>
      <c r="D97" s="137" t="s">
        <v>96</v>
      </c>
      <c r="E97" s="138"/>
      <c r="F97" s="138"/>
      <c r="G97" s="138"/>
      <c r="H97" s="138"/>
      <c r="I97" s="138"/>
      <c r="J97" s="139">
        <f>J122</f>
        <v>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0"/>
      <c r="C98" s="10"/>
      <c r="D98" s="141" t="s">
        <v>97</v>
      </c>
      <c r="E98" s="142"/>
      <c r="F98" s="142"/>
      <c r="G98" s="142"/>
      <c r="H98" s="142"/>
      <c r="I98" s="142"/>
      <c r="J98" s="143">
        <f>J123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0"/>
      <c r="C99" s="10"/>
      <c r="D99" s="141" t="s">
        <v>98</v>
      </c>
      <c r="E99" s="142"/>
      <c r="F99" s="142"/>
      <c r="G99" s="142"/>
      <c r="H99" s="142"/>
      <c r="I99" s="142"/>
      <c r="J99" s="143">
        <f>J131</f>
        <v>0</v>
      </c>
      <c r="K99" s="10"/>
      <c r="L99" s="14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0"/>
      <c r="C100" s="10"/>
      <c r="D100" s="141" t="s">
        <v>99</v>
      </c>
      <c r="E100" s="142"/>
      <c r="F100" s="142"/>
      <c r="G100" s="142"/>
      <c r="H100" s="142"/>
      <c r="I100" s="142"/>
      <c r="J100" s="143">
        <f>J138</f>
        <v>0</v>
      </c>
      <c r="K100" s="10"/>
      <c r="L100" s="14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0"/>
      <c r="C101" s="10"/>
      <c r="D101" s="141" t="s">
        <v>100</v>
      </c>
      <c r="E101" s="142"/>
      <c r="F101" s="142"/>
      <c r="G101" s="142"/>
      <c r="H101" s="142"/>
      <c r="I101" s="142"/>
      <c r="J101" s="143">
        <f>J145</f>
        <v>0</v>
      </c>
      <c r="K101" s="10"/>
      <c r="L101" s="14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19" t="s">
        <v>101</v>
      </c>
      <c r="D108" s="34"/>
      <c r="E108" s="34"/>
      <c r="F108" s="34"/>
      <c r="G108" s="34"/>
      <c r="H108" s="34"/>
      <c r="I108" s="34"/>
      <c r="J108" s="34"/>
      <c r="K108" s="34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8" t="s">
        <v>16</v>
      </c>
      <c r="D110" s="34"/>
      <c r="E110" s="34"/>
      <c r="F110" s="34"/>
      <c r="G110" s="34"/>
      <c r="H110" s="34"/>
      <c r="I110" s="34"/>
      <c r="J110" s="34"/>
      <c r="K110" s="34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4"/>
      <c r="D111" s="34"/>
      <c r="E111" s="117" t="str">
        <f>E7</f>
        <v>304-15-2 - Polní cesta C8 v k.ú. Lavičné</v>
      </c>
      <c r="F111" s="28"/>
      <c r="G111" s="28"/>
      <c r="H111" s="28"/>
      <c r="I111" s="34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8" t="s">
        <v>89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4"/>
      <c r="D113" s="34"/>
      <c r="E113" s="63" t="str">
        <f>E9</f>
        <v>304-15-2-0 - VaON C8</v>
      </c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8" t="s">
        <v>20</v>
      </c>
      <c r="D115" s="34"/>
      <c r="E115" s="34"/>
      <c r="F115" s="23" t="str">
        <f>F12</f>
        <v xml:space="preserve"> </v>
      </c>
      <c r="G115" s="34"/>
      <c r="H115" s="34"/>
      <c r="I115" s="28" t="s">
        <v>22</v>
      </c>
      <c r="J115" s="65" t="str">
        <f>IF(J12="","",J12)</f>
        <v>14. 1. 2021</v>
      </c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15" customHeight="1">
      <c r="A117" s="34"/>
      <c r="B117" s="35"/>
      <c r="C117" s="28" t="s">
        <v>24</v>
      </c>
      <c r="D117" s="34"/>
      <c r="E117" s="34"/>
      <c r="F117" s="23" t="str">
        <f>E15</f>
        <v xml:space="preserve"> </v>
      </c>
      <c r="G117" s="34"/>
      <c r="H117" s="34"/>
      <c r="I117" s="28" t="s">
        <v>29</v>
      </c>
      <c r="J117" s="32" t="str">
        <f>E21</f>
        <v xml:space="preserve"> </v>
      </c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15" customHeight="1">
      <c r="A118" s="34"/>
      <c r="B118" s="35"/>
      <c r="C118" s="28" t="s">
        <v>27</v>
      </c>
      <c r="D118" s="34"/>
      <c r="E118" s="34"/>
      <c r="F118" s="23" t="str">
        <f>IF(E18="","",E18)</f>
        <v>Vyplň údaj</v>
      </c>
      <c r="G118" s="34"/>
      <c r="H118" s="34"/>
      <c r="I118" s="28" t="s">
        <v>31</v>
      </c>
      <c r="J118" s="32" t="str">
        <f>E24</f>
        <v xml:space="preserve"> </v>
      </c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44"/>
      <c r="B120" s="145"/>
      <c r="C120" s="146" t="s">
        <v>102</v>
      </c>
      <c r="D120" s="147" t="s">
        <v>58</v>
      </c>
      <c r="E120" s="147" t="s">
        <v>54</v>
      </c>
      <c r="F120" s="147" t="s">
        <v>55</v>
      </c>
      <c r="G120" s="147" t="s">
        <v>103</v>
      </c>
      <c r="H120" s="147" t="s">
        <v>104</v>
      </c>
      <c r="I120" s="147" t="s">
        <v>105</v>
      </c>
      <c r="J120" s="147" t="s">
        <v>93</v>
      </c>
      <c r="K120" s="148" t="s">
        <v>106</v>
      </c>
      <c r="L120" s="149"/>
      <c r="M120" s="82" t="s">
        <v>1</v>
      </c>
      <c r="N120" s="83" t="s">
        <v>37</v>
      </c>
      <c r="O120" s="83" t="s">
        <v>107</v>
      </c>
      <c r="P120" s="83" t="s">
        <v>108</v>
      </c>
      <c r="Q120" s="83" t="s">
        <v>109</v>
      </c>
      <c r="R120" s="83" t="s">
        <v>110</v>
      </c>
      <c r="S120" s="83" t="s">
        <v>111</v>
      </c>
      <c r="T120" s="84" t="s">
        <v>112</v>
      </c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</row>
    <row r="121" spans="1:63" s="2" customFormat="1" ht="22.8" customHeight="1">
      <c r="A121" s="34"/>
      <c r="B121" s="35"/>
      <c r="C121" s="89" t="s">
        <v>113</v>
      </c>
      <c r="D121" s="34"/>
      <c r="E121" s="34"/>
      <c r="F121" s="34"/>
      <c r="G121" s="34"/>
      <c r="H121" s="34"/>
      <c r="I121" s="34"/>
      <c r="J121" s="150">
        <f>BK121</f>
        <v>0</v>
      </c>
      <c r="K121" s="34"/>
      <c r="L121" s="35"/>
      <c r="M121" s="85"/>
      <c r="N121" s="69"/>
      <c r="O121" s="86"/>
      <c r="P121" s="151">
        <f>P122</f>
        <v>0</v>
      </c>
      <c r="Q121" s="86"/>
      <c r="R121" s="151">
        <f>R122</f>
        <v>0</v>
      </c>
      <c r="S121" s="86"/>
      <c r="T121" s="152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5" t="s">
        <v>72</v>
      </c>
      <c r="AU121" s="15" t="s">
        <v>95</v>
      </c>
      <c r="BK121" s="153">
        <f>BK122</f>
        <v>0</v>
      </c>
    </row>
    <row r="122" spans="1:63" s="12" customFormat="1" ht="25.9" customHeight="1">
      <c r="A122" s="12"/>
      <c r="B122" s="154"/>
      <c r="C122" s="12"/>
      <c r="D122" s="155" t="s">
        <v>72</v>
      </c>
      <c r="E122" s="156" t="s">
        <v>114</v>
      </c>
      <c r="F122" s="156" t="s">
        <v>115</v>
      </c>
      <c r="G122" s="12"/>
      <c r="H122" s="12"/>
      <c r="I122" s="157"/>
      <c r="J122" s="158">
        <f>BK122</f>
        <v>0</v>
      </c>
      <c r="K122" s="12"/>
      <c r="L122" s="154"/>
      <c r="M122" s="159"/>
      <c r="N122" s="160"/>
      <c r="O122" s="160"/>
      <c r="P122" s="161">
        <f>P123+P131+P138+P145</f>
        <v>0</v>
      </c>
      <c r="Q122" s="160"/>
      <c r="R122" s="161">
        <f>R123+R131+R138+R145</f>
        <v>0</v>
      </c>
      <c r="S122" s="160"/>
      <c r="T122" s="162">
        <f>T123+T131+T138+T145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5" t="s">
        <v>116</v>
      </c>
      <c r="AT122" s="163" t="s">
        <v>72</v>
      </c>
      <c r="AU122" s="163" t="s">
        <v>73</v>
      </c>
      <c r="AY122" s="155" t="s">
        <v>117</v>
      </c>
      <c r="BK122" s="164">
        <f>BK123+BK131+BK138+BK145</f>
        <v>0</v>
      </c>
    </row>
    <row r="123" spans="1:63" s="12" customFormat="1" ht="22.8" customHeight="1">
      <c r="A123" s="12"/>
      <c r="B123" s="154"/>
      <c r="C123" s="12"/>
      <c r="D123" s="155" t="s">
        <v>72</v>
      </c>
      <c r="E123" s="165" t="s">
        <v>118</v>
      </c>
      <c r="F123" s="165" t="s">
        <v>119</v>
      </c>
      <c r="G123" s="12"/>
      <c r="H123" s="12"/>
      <c r="I123" s="157"/>
      <c r="J123" s="166">
        <f>BK123</f>
        <v>0</v>
      </c>
      <c r="K123" s="12"/>
      <c r="L123" s="154"/>
      <c r="M123" s="159"/>
      <c r="N123" s="160"/>
      <c r="O123" s="160"/>
      <c r="P123" s="161">
        <f>SUM(P124:P130)</f>
        <v>0</v>
      </c>
      <c r="Q123" s="160"/>
      <c r="R123" s="161">
        <f>SUM(R124:R130)</f>
        <v>0</v>
      </c>
      <c r="S123" s="160"/>
      <c r="T123" s="162">
        <f>SUM(T124:T130)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5" t="s">
        <v>116</v>
      </c>
      <c r="AT123" s="163" t="s">
        <v>72</v>
      </c>
      <c r="AU123" s="163" t="s">
        <v>80</v>
      </c>
      <c r="AY123" s="155" t="s">
        <v>117</v>
      </c>
      <c r="BK123" s="164">
        <f>SUM(BK124:BK130)</f>
        <v>0</v>
      </c>
    </row>
    <row r="124" spans="1:65" s="2" customFormat="1" ht="16.5" customHeight="1">
      <c r="A124" s="34"/>
      <c r="B124" s="167"/>
      <c r="C124" s="168" t="s">
        <v>80</v>
      </c>
      <c r="D124" s="168" t="s">
        <v>120</v>
      </c>
      <c r="E124" s="169" t="s">
        <v>121</v>
      </c>
      <c r="F124" s="170" t="s">
        <v>122</v>
      </c>
      <c r="G124" s="171" t="s">
        <v>123</v>
      </c>
      <c r="H124" s="172">
        <v>1</v>
      </c>
      <c r="I124" s="173"/>
      <c r="J124" s="174">
        <f>ROUND(I124*H124,2)</f>
        <v>0</v>
      </c>
      <c r="K124" s="170" t="s">
        <v>124</v>
      </c>
      <c r="L124" s="35"/>
      <c r="M124" s="175" t="s">
        <v>1</v>
      </c>
      <c r="N124" s="176" t="s">
        <v>38</v>
      </c>
      <c r="O124" s="73"/>
      <c r="P124" s="177">
        <f>O124*H124</f>
        <v>0</v>
      </c>
      <c r="Q124" s="177">
        <v>0</v>
      </c>
      <c r="R124" s="177">
        <f>Q124*H124</f>
        <v>0</v>
      </c>
      <c r="S124" s="177">
        <v>0</v>
      </c>
      <c r="T124" s="17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9" t="s">
        <v>125</v>
      </c>
      <c r="AT124" s="179" t="s">
        <v>120</v>
      </c>
      <c r="AU124" s="179" t="s">
        <v>82</v>
      </c>
      <c r="AY124" s="15" t="s">
        <v>117</v>
      </c>
      <c r="BE124" s="180">
        <f>IF(N124="základní",J124,0)</f>
        <v>0</v>
      </c>
      <c r="BF124" s="180">
        <f>IF(N124="snížená",J124,0)</f>
        <v>0</v>
      </c>
      <c r="BG124" s="180">
        <f>IF(N124="zákl. přenesená",J124,0)</f>
        <v>0</v>
      </c>
      <c r="BH124" s="180">
        <f>IF(N124="sníž. přenesená",J124,0)</f>
        <v>0</v>
      </c>
      <c r="BI124" s="180">
        <f>IF(N124="nulová",J124,0)</f>
        <v>0</v>
      </c>
      <c r="BJ124" s="15" t="s">
        <v>80</v>
      </c>
      <c r="BK124" s="180">
        <f>ROUND(I124*H124,2)</f>
        <v>0</v>
      </c>
      <c r="BL124" s="15" t="s">
        <v>125</v>
      </c>
      <c r="BM124" s="179" t="s">
        <v>82</v>
      </c>
    </row>
    <row r="125" spans="1:47" s="2" customFormat="1" ht="12">
      <c r="A125" s="34"/>
      <c r="B125" s="35"/>
      <c r="C125" s="34"/>
      <c r="D125" s="181" t="s">
        <v>126</v>
      </c>
      <c r="E125" s="34"/>
      <c r="F125" s="182" t="s">
        <v>127</v>
      </c>
      <c r="G125" s="34"/>
      <c r="H125" s="34"/>
      <c r="I125" s="183"/>
      <c r="J125" s="34"/>
      <c r="K125" s="34"/>
      <c r="L125" s="35"/>
      <c r="M125" s="184"/>
      <c r="N125" s="185"/>
      <c r="O125" s="73"/>
      <c r="P125" s="73"/>
      <c r="Q125" s="73"/>
      <c r="R125" s="73"/>
      <c r="S125" s="73"/>
      <c r="T125" s="7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5" t="s">
        <v>126</v>
      </c>
      <c r="AU125" s="15" t="s">
        <v>82</v>
      </c>
    </row>
    <row r="126" spans="1:47" s="2" customFormat="1" ht="12">
      <c r="A126" s="34"/>
      <c r="B126" s="35"/>
      <c r="C126" s="34"/>
      <c r="D126" s="181" t="s">
        <v>128</v>
      </c>
      <c r="E126" s="34"/>
      <c r="F126" s="186" t="s">
        <v>129</v>
      </c>
      <c r="G126" s="34"/>
      <c r="H126" s="34"/>
      <c r="I126" s="183"/>
      <c r="J126" s="34"/>
      <c r="K126" s="34"/>
      <c r="L126" s="35"/>
      <c r="M126" s="184"/>
      <c r="N126" s="185"/>
      <c r="O126" s="73"/>
      <c r="P126" s="73"/>
      <c r="Q126" s="73"/>
      <c r="R126" s="73"/>
      <c r="S126" s="73"/>
      <c r="T126" s="7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5" t="s">
        <v>128</v>
      </c>
      <c r="AU126" s="15" t="s">
        <v>82</v>
      </c>
    </row>
    <row r="127" spans="1:65" s="2" customFormat="1" ht="16.5" customHeight="1">
      <c r="A127" s="34"/>
      <c r="B127" s="167"/>
      <c r="C127" s="168" t="s">
        <v>82</v>
      </c>
      <c r="D127" s="168" t="s">
        <v>120</v>
      </c>
      <c r="E127" s="169" t="s">
        <v>130</v>
      </c>
      <c r="F127" s="170" t="s">
        <v>131</v>
      </c>
      <c r="G127" s="171" t="s">
        <v>123</v>
      </c>
      <c r="H127" s="172">
        <v>1</v>
      </c>
      <c r="I127" s="173"/>
      <c r="J127" s="174">
        <f>ROUND(I127*H127,2)</f>
        <v>0</v>
      </c>
      <c r="K127" s="170" t="s">
        <v>124</v>
      </c>
      <c r="L127" s="35"/>
      <c r="M127" s="175" t="s">
        <v>1</v>
      </c>
      <c r="N127" s="176" t="s">
        <v>38</v>
      </c>
      <c r="O127" s="73"/>
      <c r="P127" s="177">
        <f>O127*H127</f>
        <v>0</v>
      </c>
      <c r="Q127" s="177">
        <v>0</v>
      </c>
      <c r="R127" s="177">
        <f>Q127*H127</f>
        <v>0</v>
      </c>
      <c r="S127" s="177">
        <v>0</v>
      </c>
      <c r="T127" s="17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9" t="s">
        <v>125</v>
      </c>
      <c r="AT127" s="179" t="s">
        <v>120</v>
      </c>
      <c r="AU127" s="179" t="s">
        <v>82</v>
      </c>
      <c r="AY127" s="15" t="s">
        <v>117</v>
      </c>
      <c r="BE127" s="180">
        <f>IF(N127="základní",J127,0)</f>
        <v>0</v>
      </c>
      <c r="BF127" s="180">
        <f>IF(N127="snížená",J127,0)</f>
        <v>0</v>
      </c>
      <c r="BG127" s="180">
        <f>IF(N127="zákl. přenesená",J127,0)</f>
        <v>0</v>
      </c>
      <c r="BH127" s="180">
        <f>IF(N127="sníž. přenesená",J127,0)</f>
        <v>0</v>
      </c>
      <c r="BI127" s="180">
        <f>IF(N127="nulová",J127,0)</f>
        <v>0</v>
      </c>
      <c r="BJ127" s="15" t="s">
        <v>80</v>
      </c>
      <c r="BK127" s="180">
        <f>ROUND(I127*H127,2)</f>
        <v>0</v>
      </c>
      <c r="BL127" s="15" t="s">
        <v>125</v>
      </c>
      <c r="BM127" s="179" t="s">
        <v>125</v>
      </c>
    </row>
    <row r="128" spans="1:47" s="2" customFormat="1" ht="12">
      <c r="A128" s="34"/>
      <c r="B128" s="35"/>
      <c r="C128" s="34"/>
      <c r="D128" s="181" t="s">
        <v>126</v>
      </c>
      <c r="E128" s="34"/>
      <c r="F128" s="182" t="s">
        <v>132</v>
      </c>
      <c r="G128" s="34"/>
      <c r="H128" s="34"/>
      <c r="I128" s="183"/>
      <c r="J128" s="34"/>
      <c r="K128" s="34"/>
      <c r="L128" s="35"/>
      <c r="M128" s="184"/>
      <c r="N128" s="185"/>
      <c r="O128" s="73"/>
      <c r="P128" s="73"/>
      <c r="Q128" s="73"/>
      <c r="R128" s="73"/>
      <c r="S128" s="73"/>
      <c r="T128" s="7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5" t="s">
        <v>126</v>
      </c>
      <c r="AU128" s="15" t="s">
        <v>82</v>
      </c>
    </row>
    <row r="129" spans="1:65" s="2" customFormat="1" ht="16.5" customHeight="1">
      <c r="A129" s="34"/>
      <c r="B129" s="167"/>
      <c r="C129" s="168" t="s">
        <v>133</v>
      </c>
      <c r="D129" s="168" t="s">
        <v>120</v>
      </c>
      <c r="E129" s="169" t="s">
        <v>134</v>
      </c>
      <c r="F129" s="170" t="s">
        <v>135</v>
      </c>
      <c r="G129" s="171" t="s">
        <v>123</v>
      </c>
      <c r="H129" s="172">
        <v>1</v>
      </c>
      <c r="I129" s="173"/>
      <c r="J129" s="174">
        <f>ROUND(I129*H129,2)</f>
        <v>0</v>
      </c>
      <c r="K129" s="170" t="s">
        <v>1</v>
      </c>
      <c r="L129" s="35"/>
      <c r="M129" s="175" t="s">
        <v>1</v>
      </c>
      <c r="N129" s="176" t="s">
        <v>38</v>
      </c>
      <c r="O129" s="73"/>
      <c r="P129" s="177">
        <f>O129*H129</f>
        <v>0</v>
      </c>
      <c r="Q129" s="177">
        <v>0</v>
      </c>
      <c r="R129" s="177">
        <f>Q129*H129</f>
        <v>0</v>
      </c>
      <c r="S129" s="177">
        <v>0</v>
      </c>
      <c r="T129" s="17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9" t="s">
        <v>125</v>
      </c>
      <c r="AT129" s="179" t="s">
        <v>120</v>
      </c>
      <c r="AU129" s="179" t="s">
        <v>82</v>
      </c>
      <c r="AY129" s="15" t="s">
        <v>117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15" t="s">
        <v>80</v>
      </c>
      <c r="BK129" s="180">
        <f>ROUND(I129*H129,2)</f>
        <v>0</v>
      </c>
      <c r="BL129" s="15" t="s">
        <v>125</v>
      </c>
      <c r="BM129" s="179" t="s">
        <v>136</v>
      </c>
    </row>
    <row r="130" spans="1:47" s="2" customFormat="1" ht="12">
      <c r="A130" s="34"/>
      <c r="B130" s="35"/>
      <c r="C130" s="34"/>
      <c r="D130" s="181" t="s">
        <v>126</v>
      </c>
      <c r="E130" s="34"/>
      <c r="F130" s="182" t="s">
        <v>135</v>
      </c>
      <c r="G130" s="34"/>
      <c r="H130" s="34"/>
      <c r="I130" s="183"/>
      <c r="J130" s="34"/>
      <c r="K130" s="34"/>
      <c r="L130" s="35"/>
      <c r="M130" s="184"/>
      <c r="N130" s="185"/>
      <c r="O130" s="73"/>
      <c r="P130" s="73"/>
      <c r="Q130" s="73"/>
      <c r="R130" s="73"/>
      <c r="S130" s="73"/>
      <c r="T130" s="7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5" t="s">
        <v>126</v>
      </c>
      <c r="AU130" s="15" t="s">
        <v>82</v>
      </c>
    </row>
    <row r="131" spans="1:63" s="12" customFormat="1" ht="22.8" customHeight="1">
      <c r="A131" s="12"/>
      <c r="B131" s="154"/>
      <c r="C131" s="12"/>
      <c r="D131" s="155" t="s">
        <v>72</v>
      </c>
      <c r="E131" s="165" t="s">
        <v>137</v>
      </c>
      <c r="F131" s="165" t="s">
        <v>138</v>
      </c>
      <c r="G131" s="12"/>
      <c r="H131" s="12"/>
      <c r="I131" s="157"/>
      <c r="J131" s="166">
        <f>BK131</f>
        <v>0</v>
      </c>
      <c r="K131" s="12"/>
      <c r="L131" s="154"/>
      <c r="M131" s="159"/>
      <c r="N131" s="160"/>
      <c r="O131" s="160"/>
      <c r="P131" s="161">
        <f>SUM(P132:P137)</f>
        <v>0</v>
      </c>
      <c r="Q131" s="160"/>
      <c r="R131" s="161">
        <f>SUM(R132:R137)</f>
        <v>0</v>
      </c>
      <c r="S131" s="160"/>
      <c r="T131" s="162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5" t="s">
        <v>116</v>
      </c>
      <c r="AT131" s="163" t="s">
        <v>72</v>
      </c>
      <c r="AU131" s="163" t="s">
        <v>80</v>
      </c>
      <c r="AY131" s="155" t="s">
        <v>117</v>
      </c>
      <c r="BK131" s="164">
        <f>SUM(BK132:BK137)</f>
        <v>0</v>
      </c>
    </row>
    <row r="132" spans="1:65" s="2" customFormat="1" ht="16.5" customHeight="1">
      <c r="A132" s="34"/>
      <c r="B132" s="167"/>
      <c r="C132" s="168" t="s">
        <v>125</v>
      </c>
      <c r="D132" s="168" t="s">
        <v>120</v>
      </c>
      <c r="E132" s="169" t="s">
        <v>139</v>
      </c>
      <c r="F132" s="170" t="s">
        <v>138</v>
      </c>
      <c r="G132" s="171" t="s">
        <v>123</v>
      </c>
      <c r="H132" s="172">
        <v>1</v>
      </c>
      <c r="I132" s="173"/>
      <c r="J132" s="174">
        <f>ROUND(I132*H132,2)</f>
        <v>0</v>
      </c>
      <c r="K132" s="170" t="s">
        <v>124</v>
      </c>
      <c r="L132" s="35"/>
      <c r="M132" s="175" t="s">
        <v>1</v>
      </c>
      <c r="N132" s="176" t="s">
        <v>38</v>
      </c>
      <c r="O132" s="73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9" t="s">
        <v>125</v>
      </c>
      <c r="AT132" s="179" t="s">
        <v>120</v>
      </c>
      <c r="AU132" s="179" t="s">
        <v>82</v>
      </c>
      <c r="AY132" s="15" t="s">
        <v>117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5" t="s">
        <v>80</v>
      </c>
      <c r="BK132" s="180">
        <f>ROUND(I132*H132,2)</f>
        <v>0</v>
      </c>
      <c r="BL132" s="15" t="s">
        <v>125</v>
      </c>
      <c r="BM132" s="179" t="s">
        <v>140</v>
      </c>
    </row>
    <row r="133" spans="1:47" s="2" customFormat="1" ht="12">
      <c r="A133" s="34"/>
      <c r="B133" s="35"/>
      <c r="C133" s="34"/>
      <c r="D133" s="181" t="s">
        <v>126</v>
      </c>
      <c r="E133" s="34"/>
      <c r="F133" s="182" t="s">
        <v>141</v>
      </c>
      <c r="G133" s="34"/>
      <c r="H133" s="34"/>
      <c r="I133" s="183"/>
      <c r="J133" s="34"/>
      <c r="K133" s="34"/>
      <c r="L133" s="35"/>
      <c r="M133" s="184"/>
      <c r="N133" s="185"/>
      <c r="O133" s="73"/>
      <c r="P133" s="73"/>
      <c r="Q133" s="73"/>
      <c r="R133" s="73"/>
      <c r="S133" s="73"/>
      <c r="T133" s="7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5" t="s">
        <v>126</v>
      </c>
      <c r="AU133" s="15" t="s">
        <v>82</v>
      </c>
    </row>
    <row r="134" spans="1:65" s="2" customFormat="1" ht="16.5" customHeight="1">
      <c r="A134" s="34"/>
      <c r="B134" s="167"/>
      <c r="C134" s="168" t="s">
        <v>116</v>
      </c>
      <c r="D134" s="168" t="s">
        <v>120</v>
      </c>
      <c r="E134" s="169" t="s">
        <v>142</v>
      </c>
      <c r="F134" s="170" t="s">
        <v>143</v>
      </c>
      <c r="G134" s="171" t="s">
        <v>123</v>
      </c>
      <c r="H134" s="172">
        <v>1</v>
      </c>
      <c r="I134" s="173"/>
      <c r="J134" s="174">
        <f>ROUND(I134*H134,2)</f>
        <v>0</v>
      </c>
      <c r="K134" s="170" t="s">
        <v>1</v>
      </c>
      <c r="L134" s="35"/>
      <c r="M134" s="175" t="s">
        <v>1</v>
      </c>
      <c r="N134" s="176" t="s">
        <v>38</v>
      </c>
      <c r="O134" s="73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9" t="s">
        <v>125</v>
      </c>
      <c r="AT134" s="179" t="s">
        <v>120</v>
      </c>
      <c r="AU134" s="179" t="s">
        <v>82</v>
      </c>
      <c r="AY134" s="15" t="s">
        <v>117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5" t="s">
        <v>80</v>
      </c>
      <c r="BK134" s="180">
        <f>ROUND(I134*H134,2)</f>
        <v>0</v>
      </c>
      <c r="BL134" s="15" t="s">
        <v>125</v>
      </c>
      <c r="BM134" s="179" t="s">
        <v>144</v>
      </c>
    </row>
    <row r="135" spans="1:47" s="2" customFormat="1" ht="12">
      <c r="A135" s="34"/>
      <c r="B135" s="35"/>
      <c r="C135" s="34"/>
      <c r="D135" s="181" t="s">
        <v>126</v>
      </c>
      <c r="E135" s="34"/>
      <c r="F135" s="182" t="s">
        <v>145</v>
      </c>
      <c r="G135" s="34"/>
      <c r="H135" s="34"/>
      <c r="I135" s="183"/>
      <c r="J135" s="34"/>
      <c r="K135" s="34"/>
      <c r="L135" s="35"/>
      <c r="M135" s="184"/>
      <c r="N135" s="185"/>
      <c r="O135" s="73"/>
      <c r="P135" s="73"/>
      <c r="Q135" s="73"/>
      <c r="R135" s="73"/>
      <c r="S135" s="73"/>
      <c r="T135" s="7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5" t="s">
        <v>126</v>
      </c>
      <c r="AU135" s="15" t="s">
        <v>82</v>
      </c>
    </row>
    <row r="136" spans="1:65" s="2" customFormat="1" ht="16.5" customHeight="1">
      <c r="A136" s="34"/>
      <c r="B136" s="167"/>
      <c r="C136" s="168" t="s">
        <v>136</v>
      </c>
      <c r="D136" s="168" t="s">
        <v>120</v>
      </c>
      <c r="E136" s="169" t="s">
        <v>146</v>
      </c>
      <c r="F136" s="170" t="s">
        <v>147</v>
      </c>
      <c r="G136" s="171" t="s">
        <v>148</v>
      </c>
      <c r="H136" s="172">
        <v>2</v>
      </c>
      <c r="I136" s="173"/>
      <c r="J136" s="174">
        <f>ROUND(I136*H136,2)</f>
        <v>0</v>
      </c>
      <c r="K136" s="170" t="s">
        <v>1</v>
      </c>
      <c r="L136" s="35"/>
      <c r="M136" s="175" t="s">
        <v>1</v>
      </c>
      <c r="N136" s="176" t="s">
        <v>38</v>
      </c>
      <c r="O136" s="73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9" t="s">
        <v>125</v>
      </c>
      <c r="AT136" s="179" t="s">
        <v>120</v>
      </c>
      <c r="AU136" s="179" t="s">
        <v>82</v>
      </c>
      <c r="AY136" s="15" t="s">
        <v>117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5" t="s">
        <v>80</v>
      </c>
      <c r="BK136" s="180">
        <f>ROUND(I136*H136,2)</f>
        <v>0</v>
      </c>
      <c r="BL136" s="15" t="s">
        <v>125</v>
      </c>
      <c r="BM136" s="179" t="s">
        <v>149</v>
      </c>
    </row>
    <row r="137" spans="1:47" s="2" customFormat="1" ht="12">
      <c r="A137" s="34"/>
      <c r="B137" s="35"/>
      <c r="C137" s="34"/>
      <c r="D137" s="181" t="s">
        <v>126</v>
      </c>
      <c r="E137" s="34"/>
      <c r="F137" s="182" t="s">
        <v>150</v>
      </c>
      <c r="G137" s="34"/>
      <c r="H137" s="34"/>
      <c r="I137" s="183"/>
      <c r="J137" s="34"/>
      <c r="K137" s="34"/>
      <c r="L137" s="35"/>
      <c r="M137" s="184"/>
      <c r="N137" s="185"/>
      <c r="O137" s="73"/>
      <c r="P137" s="73"/>
      <c r="Q137" s="73"/>
      <c r="R137" s="73"/>
      <c r="S137" s="73"/>
      <c r="T137" s="7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5" t="s">
        <v>126</v>
      </c>
      <c r="AU137" s="15" t="s">
        <v>82</v>
      </c>
    </row>
    <row r="138" spans="1:63" s="12" customFormat="1" ht="22.8" customHeight="1">
      <c r="A138" s="12"/>
      <c r="B138" s="154"/>
      <c r="C138" s="12"/>
      <c r="D138" s="155" t="s">
        <v>72</v>
      </c>
      <c r="E138" s="165" t="s">
        <v>151</v>
      </c>
      <c r="F138" s="165" t="s">
        <v>152</v>
      </c>
      <c r="G138" s="12"/>
      <c r="H138" s="12"/>
      <c r="I138" s="157"/>
      <c r="J138" s="166">
        <f>BK138</f>
        <v>0</v>
      </c>
      <c r="K138" s="12"/>
      <c r="L138" s="154"/>
      <c r="M138" s="159"/>
      <c r="N138" s="160"/>
      <c r="O138" s="160"/>
      <c r="P138" s="161">
        <f>SUM(P139:P144)</f>
        <v>0</v>
      </c>
      <c r="Q138" s="160"/>
      <c r="R138" s="161">
        <f>SUM(R139:R144)</f>
        <v>0</v>
      </c>
      <c r="S138" s="160"/>
      <c r="T138" s="162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55" t="s">
        <v>116</v>
      </c>
      <c r="AT138" s="163" t="s">
        <v>72</v>
      </c>
      <c r="AU138" s="163" t="s">
        <v>80</v>
      </c>
      <c r="AY138" s="155" t="s">
        <v>117</v>
      </c>
      <c r="BK138" s="164">
        <f>SUM(BK139:BK144)</f>
        <v>0</v>
      </c>
    </row>
    <row r="139" spans="1:65" s="2" customFormat="1" ht="16.5" customHeight="1">
      <c r="A139" s="34"/>
      <c r="B139" s="167"/>
      <c r="C139" s="168" t="s">
        <v>153</v>
      </c>
      <c r="D139" s="168" t="s">
        <v>120</v>
      </c>
      <c r="E139" s="169" t="s">
        <v>154</v>
      </c>
      <c r="F139" s="170" t="s">
        <v>155</v>
      </c>
      <c r="G139" s="171" t="s">
        <v>123</v>
      </c>
      <c r="H139" s="172">
        <v>1</v>
      </c>
      <c r="I139" s="173"/>
      <c r="J139" s="174">
        <f>ROUND(I139*H139,2)</f>
        <v>0</v>
      </c>
      <c r="K139" s="170" t="s">
        <v>124</v>
      </c>
      <c r="L139" s="35"/>
      <c r="M139" s="175" t="s">
        <v>1</v>
      </c>
      <c r="N139" s="176" t="s">
        <v>38</v>
      </c>
      <c r="O139" s="73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9" t="s">
        <v>125</v>
      </c>
      <c r="AT139" s="179" t="s">
        <v>120</v>
      </c>
      <c r="AU139" s="179" t="s">
        <v>82</v>
      </c>
      <c r="AY139" s="15" t="s">
        <v>117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5" t="s">
        <v>80</v>
      </c>
      <c r="BK139" s="180">
        <f>ROUND(I139*H139,2)</f>
        <v>0</v>
      </c>
      <c r="BL139" s="15" t="s">
        <v>125</v>
      </c>
      <c r="BM139" s="179" t="s">
        <v>156</v>
      </c>
    </row>
    <row r="140" spans="1:47" s="2" customFormat="1" ht="12">
      <c r="A140" s="34"/>
      <c r="B140" s="35"/>
      <c r="C140" s="34"/>
      <c r="D140" s="181" t="s">
        <v>126</v>
      </c>
      <c r="E140" s="34"/>
      <c r="F140" s="182" t="s">
        <v>157</v>
      </c>
      <c r="G140" s="34"/>
      <c r="H140" s="34"/>
      <c r="I140" s="183"/>
      <c r="J140" s="34"/>
      <c r="K140" s="34"/>
      <c r="L140" s="35"/>
      <c r="M140" s="184"/>
      <c r="N140" s="185"/>
      <c r="O140" s="73"/>
      <c r="P140" s="73"/>
      <c r="Q140" s="73"/>
      <c r="R140" s="73"/>
      <c r="S140" s="73"/>
      <c r="T140" s="7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5" t="s">
        <v>126</v>
      </c>
      <c r="AU140" s="15" t="s">
        <v>82</v>
      </c>
    </row>
    <row r="141" spans="1:65" s="2" customFormat="1" ht="16.5" customHeight="1">
      <c r="A141" s="34"/>
      <c r="B141" s="167"/>
      <c r="C141" s="168" t="s">
        <v>140</v>
      </c>
      <c r="D141" s="168" t="s">
        <v>120</v>
      </c>
      <c r="E141" s="169" t="s">
        <v>158</v>
      </c>
      <c r="F141" s="170" t="s">
        <v>159</v>
      </c>
      <c r="G141" s="171" t="s">
        <v>160</v>
      </c>
      <c r="H141" s="172">
        <v>4</v>
      </c>
      <c r="I141" s="173"/>
      <c r="J141" s="174">
        <f>ROUND(I141*H141,2)</f>
        <v>0</v>
      </c>
      <c r="K141" s="170" t="s">
        <v>124</v>
      </c>
      <c r="L141" s="35"/>
      <c r="M141" s="175" t="s">
        <v>1</v>
      </c>
      <c r="N141" s="176" t="s">
        <v>38</v>
      </c>
      <c r="O141" s="73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9" t="s">
        <v>125</v>
      </c>
      <c r="AT141" s="179" t="s">
        <v>120</v>
      </c>
      <c r="AU141" s="179" t="s">
        <v>82</v>
      </c>
      <c r="AY141" s="15" t="s">
        <v>117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5" t="s">
        <v>80</v>
      </c>
      <c r="BK141" s="180">
        <f>ROUND(I141*H141,2)</f>
        <v>0</v>
      </c>
      <c r="BL141" s="15" t="s">
        <v>125</v>
      </c>
      <c r="BM141" s="179" t="s">
        <v>161</v>
      </c>
    </row>
    <row r="142" spans="1:47" s="2" customFormat="1" ht="12">
      <c r="A142" s="34"/>
      <c r="B142" s="35"/>
      <c r="C142" s="34"/>
      <c r="D142" s="181" t="s">
        <v>126</v>
      </c>
      <c r="E142" s="34"/>
      <c r="F142" s="182" t="s">
        <v>159</v>
      </c>
      <c r="G142" s="34"/>
      <c r="H142" s="34"/>
      <c r="I142" s="183"/>
      <c r="J142" s="34"/>
      <c r="K142" s="34"/>
      <c r="L142" s="35"/>
      <c r="M142" s="184"/>
      <c r="N142" s="185"/>
      <c r="O142" s="73"/>
      <c r="P142" s="73"/>
      <c r="Q142" s="73"/>
      <c r="R142" s="73"/>
      <c r="S142" s="73"/>
      <c r="T142" s="7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5" t="s">
        <v>126</v>
      </c>
      <c r="AU142" s="15" t="s">
        <v>82</v>
      </c>
    </row>
    <row r="143" spans="1:65" s="2" customFormat="1" ht="16.5" customHeight="1">
      <c r="A143" s="34"/>
      <c r="B143" s="167"/>
      <c r="C143" s="168" t="s">
        <v>162</v>
      </c>
      <c r="D143" s="168" t="s">
        <v>120</v>
      </c>
      <c r="E143" s="169" t="s">
        <v>163</v>
      </c>
      <c r="F143" s="170" t="s">
        <v>164</v>
      </c>
      <c r="G143" s="171" t="s">
        <v>165</v>
      </c>
      <c r="H143" s="172">
        <v>15</v>
      </c>
      <c r="I143" s="173"/>
      <c r="J143" s="174">
        <f>ROUND(I143*H143,2)</f>
        <v>0</v>
      </c>
      <c r="K143" s="170" t="s">
        <v>124</v>
      </c>
      <c r="L143" s="35"/>
      <c r="M143" s="175" t="s">
        <v>1</v>
      </c>
      <c r="N143" s="176" t="s">
        <v>38</v>
      </c>
      <c r="O143" s="73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9" t="s">
        <v>125</v>
      </c>
      <c r="AT143" s="179" t="s">
        <v>120</v>
      </c>
      <c r="AU143" s="179" t="s">
        <v>82</v>
      </c>
      <c r="AY143" s="15" t="s">
        <v>117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5" t="s">
        <v>80</v>
      </c>
      <c r="BK143" s="180">
        <f>ROUND(I143*H143,2)</f>
        <v>0</v>
      </c>
      <c r="BL143" s="15" t="s">
        <v>125</v>
      </c>
      <c r="BM143" s="179" t="s">
        <v>166</v>
      </c>
    </row>
    <row r="144" spans="1:47" s="2" customFormat="1" ht="12">
      <c r="A144" s="34"/>
      <c r="B144" s="35"/>
      <c r="C144" s="34"/>
      <c r="D144" s="181" t="s">
        <v>126</v>
      </c>
      <c r="E144" s="34"/>
      <c r="F144" s="182" t="s">
        <v>167</v>
      </c>
      <c r="G144" s="34"/>
      <c r="H144" s="34"/>
      <c r="I144" s="183"/>
      <c r="J144" s="34"/>
      <c r="K144" s="34"/>
      <c r="L144" s="35"/>
      <c r="M144" s="184"/>
      <c r="N144" s="185"/>
      <c r="O144" s="73"/>
      <c r="P144" s="73"/>
      <c r="Q144" s="73"/>
      <c r="R144" s="73"/>
      <c r="S144" s="73"/>
      <c r="T144" s="7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5" t="s">
        <v>126</v>
      </c>
      <c r="AU144" s="15" t="s">
        <v>82</v>
      </c>
    </row>
    <row r="145" spans="1:63" s="12" customFormat="1" ht="22.8" customHeight="1">
      <c r="A145" s="12"/>
      <c r="B145" s="154"/>
      <c r="C145" s="12"/>
      <c r="D145" s="155" t="s">
        <v>72</v>
      </c>
      <c r="E145" s="165" t="s">
        <v>168</v>
      </c>
      <c r="F145" s="165" t="s">
        <v>169</v>
      </c>
      <c r="G145" s="12"/>
      <c r="H145" s="12"/>
      <c r="I145" s="157"/>
      <c r="J145" s="166">
        <f>BK145</f>
        <v>0</v>
      </c>
      <c r="K145" s="12"/>
      <c r="L145" s="154"/>
      <c r="M145" s="159"/>
      <c r="N145" s="160"/>
      <c r="O145" s="160"/>
      <c r="P145" s="161">
        <f>SUM(P146:P147)</f>
        <v>0</v>
      </c>
      <c r="Q145" s="160"/>
      <c r="R145" s="161">
        <f>SUM(R146:R147)</f>
        <v>0</v>
      </c>
      <c r="S145" s="160"/>
      <c r="T145" s="162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55" t="s">
        <v>116</v>
      </c>
      <c r="AT145" s="163" t="s">
        <v>72</v>
      </c>
      <c r="AU145" s="163" t="s">
        <v>80</v>
      </c>
      <c r="AY145" s="155" t="s">
        <v>117</v>
      </c>
      <c r="BK145" s="164">
        <f>SUM(BK146:BK147)</f>
        <v>0</v>
      </c>
    </row>
    <row r="146" spans="1:65" s="2" customFormat="1" ht="16.5" customHeight="1">
      <c r="A146" s="34"/>
      <c r="B146" s="167"/>
      <c r="C146" s="168" t="s">
        <v>144</v>
      </c>
      <c r="D146" s="168" t="s">
        <v>120</v>
      </c>
      <c r="E146" s="169" t="s">
        <v>170</v>
      </c>
      <c r="F146" s="170" t="s">
        <v>171</v>
      </c>
      <c r="G146" s="171" t="s">
        <v>123</v>
      </c>
      <c r="H146" s="172">
        <v>1</v>
      </c>
      <c r="I146" s="173"/>
      <c r="J146" s="174">
        <f>ROUND(I146*H146,2)</f>
        <v>0</v>
      </c>
      <c r="K146" s="170" t="s">
        <v>1</v>
      </c>
      <c r="L146" s="35"/>
      <c r="M146" s="175" t="s">
        <v>1</v>
      </c>
      <c r="N146" s="176" t="s">
        <v>38</v>
      </c>
      <c r="O146" s="73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9" t="s">
        <v>125</v>
      </c>
      <c r="AT146" s="179" t="s">
        <v>120</v>
      </c>
      <c r="AU146" s="179" t="s">
        <v>82</v>
      </c>
      <c r="AY146" s="15" t="s">
        <v>117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5" t="s">
        <v>80</v>
      </c>
      <c r="BK146" s="180">
        <f>ROUND(I146*H146,2)</f>
        <v>0</v>
      </c>
      <c r="BL146" s="15" t="s">
        <v>125</v>
      </c>
      <c r="BM146" s="179" t="s">
        <v>172</v>
      </c>
    </row>
    <row r="147" spans="1:47" s="2" customFormat="1" ht="12">
      <c r="A147" s="34"/>
      <c r="B147" s="35"/>
      <c r="C147" s="34"/>
      <c r="D147" s="181" t="s">
        <v>126</v>
      </c>
      <c r="E147" s="34"/>
      <c r="F147" s="182" t="s">
        <v>173</v>
      </c>
      <c r="G147" s="34"/>
      <c r="H147" s="34"/>
      <c r="I147" s="183"/>
      <c r="J147" s="34"/>
      <c r="K147" s="34"/>
      <c r="L147" s="35"/>
      <c r="M147" s="187"/>
      <c r="N147" s="188"/>
      <c r="O147" s="189"/>
      <c r="P147" s="189"/>
      <c r="Q147" s="189"/>
      <c r="R147" s="189"/>
      <c r="S147" s="189"/>
      <c r="T147" s="190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5" t="s">
        <v>126</v>
      </c>
      <c r="AU147" s="15" t="s">
        <v>82</v>
      </c>
    </row>
    <row r="148" spans="1:31" s="2" customFormat="1" ht="6.95" customHeight="1">
      <c r="A148" s="34"/>
      <c r="B148" s="56"/>
      <c r="C148" s="57"/>
      <c r="D148" s="57"/>
      <c r="E148" s="57"/>
      <c r="F148" s="57"/>
      <c r="G148" s="57"/>
      <c r="H148" s="57"/>
      <c r="I148" s="57"/>
      <c r="J148" s="57"/>
      <c r="K148" s="57"/>
      <c r="L148" s="35"/>
      <c r="M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</sheetData>
  <autoFilter ref="C120:K14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85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s="1" customFormat="1" ht="24.95" customHeight="1">
      <c r="B4" s="18"/>
      <c r="D4" s="19" t="s">
        <v>88</v>
      </c>
      <c r="L4" s="18"/>
      <c r="M4" s="116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8" t="s">
        <v>16</v>
      </c>
      <c r="L6" s="18"/>
    </row>
    <row r="7" spans="2:12" s="1" customFormat="1" ht="16.5" customHeight="1">
      <c r="B7" s="18"/>
      <c r="E7" s="117" t="str">
        <f>'Rekapitulace stavby'!K6</f>
        <v>304-15-2 - Polní cesta C8 v k.ú. Lavičné</v>
      </c>
      <c r="F7" s="28"/>
      <c r="G7" s="28"/>
      <c r="H7" s="28"/>
      <c r="L7" s="18"/>
    </row>
    <row r="8" spans="1:31" s="2" customFormat="1" ht="12" customHeight="1">
      <c r="A8" s="34"/>
      <c r="B8" s="35"/>
      <c r="C8" s="34"/>
      <c r="D8" s="28" t="s">
        <v>89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63" t="s">
        <v>174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14. 1. 2021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3" t="str">
        <f>IF('Rekapitulace stavby'!E11="","",'Rekapitulace stavby'!E11)</f>
        <v xml:space="preserve"> </v>
      </c>
      <c r="F15" s="34"/>
      <c r="G15" s="34"/>
      <c r="H15" s="34"/>
      <c r="I15" s="28" t="s">
        <v>26</v>
      </c>
      <c r="J15" s="2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26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25</v>
      </c>
      <c r="J20" s="2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3" t="str">
        <f>IF('Rekapitulace stavby'!E17="","",'Rekapitulace stavby'!E17)</f>
        <v xml:space="preserve"> </v>
      </c>
      <c r="F21" s="34"/>
      <c r="G21" s="34"/>
      <c r="H21" s="34"/>
      <c r="I21" s="28" t="s">
        <v>26</v>
      </c>
      <c r="J21" s="2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31</v>
      </c>
      <c r="E23" s="34"/>
      <c r="F23" s="34"/>
      <c r="G23" s="34"/>
      <c r="H23" s="34"/>
      <c r="I23" s="28" t="s">
        <v>25</v>
      </c>
      <c r="J23" s="2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3" t="str">
        <f>IF('Rekapitulace stavby'!E20="","",'Rekapitulace stavby'!E20)</f>
        <v xml:space="preserve"> </v>
      </c>
      <c r="F24" s="34"/>
      <c r="G24" s="34"/>
      <c r="H24" s="34"/>
      <c r="I24" s="28" t="s">
        <v>26</v>
      </c>
      <c r="J24" s="2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8"/>
      <c r="B27" s="119"/>
      <c r="C27" s="118"/>
      <c r="D27" s="118"/>
      <c r="E27" s="32" t="s">
        <v>1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21" t="s">
        <v>33</v>
      </c>
      <c r="E30" s="34"/>
      <c r="F30" s="34"/>
      <c r="G30" s="34"/>
      <c r="H30" s="34"/>
      <c r="I30" s="34"/>
      <c r="J30" s="92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35</v>
      </c>
      <c r="G32" s="34"/>
      <c r="H32" s="34"/>
      <c r="I32" s="39" t="s">
        <v>34</v>
      </c>
      <c r="J32" s="39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22" t="s">
        <v>37</v>
      </c>
      <c r="E33" s="28" t="s">
        <v>38</v>
      </c>
      <c r="F33" s="123">
        <f>ROUND((SUM(BE123:BE269)),2)</f>
        <v>0</v>
      </c>
      <c r="G33" s="34"/>
      <c r="H33" s="34"/>
      <c r="I33" s="124">
        <v>0.21</v>
      </c>
      <c r="J33" s="123">
        <f>ROUND(((SUM(BE123:BE269))*I33),2)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39</v>
      </c>
      <c r="F34" s="123">
        <f>ROUND((SUM(BF123:BF269)),2)</f>
        <v>0</v>
      </c>
      <c r="G34" s="34"/>
      <c r="H34" s="34"/>
      <c r="I34" s="124">
        <v>0.15</v>
      </c>
      <c r="J34" s="123">
        <f>ROUND(((SUM(BF123:BF269))*I34),2)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40</v>
      </c>
      <c r="F35" s="123">
        <f>ROUND((SUM(BG123:BG269)),2)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41</v>
      </c>
      <c r="F36" s="123">
        <f>ROUND((SUM(BH123:BH269)),2)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42</v>
      </c>
      <c r="F37" s="123">
        <f>ROUND((SUM(BI123:BI269)),2)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5"/>
      <c r="D39" s="126" t="s">
        <v>43</v>
      </c>
      <c r="E39" s="77"/>
      <c r="F39" s="77"/>
      <c r="G39" s="127" t="s">
        <v>44</v>
      </c>
      <c r="H39" s="128" t="s">
        <v>45</v>
      </c>
      <c r="I39" s="77"/>
      <c r="J39" s="129">
        <f>SUM(J30:J37)</f>
        <v>0</v>
      </c>
      <c r="K39" s="13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46</v>
      </c>
      <c r="E50" s="53"/>
      <c r="F50" s="53"/>
      <c r="G50" s="52" t="s">
        <v>47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48</v>
      </c>
      <c r="E61" s="37"/>
      <c r="F61" s="131" t="s">
        <v>49</v>
      </c>
      <c r="G61" s="54" t="s">
        <v>48</v>
      </c>
      <c r="H61" s="37"/>
      <c r="I61" s="37"/>
      <c r="J61" s="132" t="s">
        <v>49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50</v>
      </c>
      <c r="E65" s="55"/>
      <c r="F65" s="55"/>
      <c r="G65" s="52" t="s">
        <v>51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48</v>
      </c>
      <c r="E76" s="37"/>
      <c r="F76" s="131" t="s">
        <v>49</v>
      </c>
      <c r="G76" s="54" t="s">
        <v>48</v>
      </c>
      <c r="H76" s="37"/>
      <c r="I76" s="37"/>
      <c r="J76" s="132" t="s">
        <v>49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91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117" t="str">
        <f>E7</f>
        <v>304-15-2 - Polní cesta C8 v k.ú. Lavičné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89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4"/>
      <c r="D87" s="34"/>
      <c r="E87" s="63" t="str">
        <f>E9</f>
        <v>304-15-2-1 - Výstavba pol...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4"/>
      <c r="E89" s="34"/>
      <c r="F89" s="23" t="str">
        <f>F12</f>
        <v xml:space="preserve"> </v>
      </c>
      <c r="G89" s="34"/>
      <c r="H89" s="34"/>
      <c r="I89" s="28" t="s">
        <v>22</v>
      </c>
      <c r="J89" s="65" t="str">
        <f>IF(J12="","",J12)</f>
        <v>14. 1. 2021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29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31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3" t="s">
        <v>92</v>
      </c>
      <c r="D94" s="125"/>
      <c r="E94" s="125"/>
      <c r="F94" s="125"/>
      <c r="G94" s="125"/>
      <c r="H94" s="125"/>
      <c r="I94" s="125"/>
      <c r="J94" s="134" t="s">
        <v>93</v>
      </c>
      <c r="K94" s="12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35" t="s">
        <v>94</v>
      </c>
      <c r="D96" s="34"/>
      <c r="E96" s="34"/>
      <c r="F96" s="34"/>
      <c r="G96" s="34"/>
      <c r="H96" s="34"/>
      <c r="I96" s="34"/>
      <c r="J96" s="92">
        <f>J123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95</v>
      </c>
    </row>
    <row r="97" spans="1:31" s="9" customFormat="1" ht="24.95" customHeight="1">
      <c r="A97" s="9"/>
      <c r="B97" s="136"/>
      <c r="C97" s="9"/>
      <c r="D97" s="137" t="s">
        <v>175</v>
      </c>
      <c r="E97" s="138"/>
      <c r="F97" s="138"/>
      <c r="G97" s="138"/>
      <c r="H97" s="138"/>
      <c r="I97" s="138"/>
      <c r="J97" s="139">
        <f>J124</f>
        <v>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0"/>
      <c r="C98" s="10"/>
      <c r="D98" s="141" t="s">
        <v>176</v>
      </c>
      <c r="E98" s="142"/>
      <c r="F98" s="142"/>
      <c r="G98" s="142"/>
      <c r="H98" s="142"/>
      <c r="I98" s="142"/>
      <c r="J98" s="143">
        <f>J125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0"/>
      <c r="C99" s="10"/>
      <c r="D99" s="141" t="s">
        <v>177</v>
      </c>
      <c r="E99" s="142"/>
      <c r="F99" s="142"/>
      <c r="G99" s="142"/>
      <c r="H99" s="142"/>
      <c r="I99" s="142"/>
      <c r="J99" s="143">
        <f>J184</f>
        <v>0</v>
      </c>
      <c r="K99" s="10"/>
      <c r="L99" s="14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0"/>
      <c r="C100" s="10"/>
      <c r="D100" s="141" t="s">
        <v>178</v>
      </c>
      <c r="E100" s="142"/>
      <c r="F100" s="142"/>
      <c r="G100" s="142"/>
      <c r="H100" s="142"/>
      <c r="I100" s="142"/>
      <c r="J100" s="143">
        <f>J188</f>
        <v>0</v>
      </c>
      <c r="K100" s="10"/>
      <c r="L100" s="14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0"/>
      <c r="C101" s="10"/>
      <c r="D101" s="141" t="s">
        <v>179</v>
      </c>
      <c r="E101" s="142"/>
      <c r="F101" s="142"/>
      <c r="G101" s="142"/>
      <c r="H101" s="142"/>
      <c r="I101" s="142"/>
      <c r="J101" s="143">
        <f>J233</f>
        <v>0</v>
      </c>
      <c r="K101" s="10"/>
      <c r="L101" s="14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0"/>
      <c r="C102" s="10"/>
      <c r="D102" s="141" t="s">
        <v>180</v>
      </c>
      <c r="E102" s="142"/>
      <c r="F102" s="142"/>
      <c r="G102" s="142"/>
      <c r="H102" s="142"/>
      <c r="I102" s="142"/>
      <c r="J102" s="143">
        <f>J255</f>
        <v>0</v>
      </c>
      <c r="K102" s="10"/>
      <c r="L102" s="14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0"/>
      <c r="C103" s="10"/>
      <c r="D103" s="141" t="s">
        <v>181</v>
      </c>
      <c r="E103" s="142"/>
      <c r="F103" s="142"/>
      <c r="G103" s="142"/>
      <c r="H103" s="142"/>
      <c r="I103" s="142"/>
      <c r="J103" s="143">
        <f>J265</f>
        <v>0</v>
      </c>
      <c r="K103" s="10"/>
      <c r="L103" s="14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19" t="s">
        <v>101</v>
      </c>
      <c r="D110" s="34"/>
      <c r="E110" s="34"/>
      <c r="F110" s="34"/>
      <c r="G110" s="34"/>
      <c r="H110" s="34"/>
      <c r="I110" s="34"/>
      <c r="J110" s="34"/>
      <c r="K110" s="34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8" t="s">
        <v>16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4"/>
      <c r="D113" s="34"/>
      <c r="E113" s="117" t="str">
        <f>E7</f>
        <v>304-15-2 - Polní cesta C8 v k.ú. Lavičné</v>
      </c>
      <c r="F113" s="28"/>
      <c r="G113" s="28"/>
      <c r="H113" s="28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8" t="s">
        <v>89</v>
      </c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4"/>
      <c r="D115" s="34"/>
      <c r="E115" s="63" t="str">
        <f>E9</f>
        <v>304-15-2-1 - Výstavba pol...</v>
      </c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8" t="s">
        <v>20</v>
      </c>
      <c r="D117" s="34"/>
      <c r="E117" s="34"/>
      <c r="F117" s="23" t="str">
        <f>F12</f>
        <v xml:space="preserve"> </v>
      </c>
      <c r="G117" s="34"/>
      <c r="H117" s="34"/>
      <c r="I117" s="28" t="s">
        <v>22</v>
      </c>
      <c r="J117" s="65" t="str">
        <f>IF(J12="","",J12)</f>
        <v>14. 1. 2021</v>
      </c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15" customHeight="1">
      <c r="A119" s="34"/>
      <c r="B119" s="35"/>
      <c r="C119" s="28" t="s">
        <v>24</v>
      </c>
      <c r="D119" s="34"/>
      <c r="E119" s="34"/>
      <c r="F119" s="23" t="str">
        <f>E15</f>
        <v xml:space="preserve"> </v>
      </c>
      <c r="G119" s="34"/>
      <c r="H119" s="34"/>
      <c r="I119" s="28" t="s">
        <v>29</v>
      </c>
      <c r="J119" s="32" t="str">
        <f>E21</f>
        <v xml:space="preserve"> 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15" customHeight="1">
      <c r="A120" s="34"/>
      <c r="B120" s="35"/>
      <c r="C120" s="28" t="s">
        <v>27</v>
      </c>
      <c r="D120" s="34"/>
      <c r="E120" s="34"/>
      <c r="F120" s="23" t="str">
        <f>IF(E18="","",E18)</f>
        <v>Vyplň údaj</v>
      </c>
      <c r="G120" s="34"/>
      <c r="H120" s="34"/>
      <c r="I120" s="28" t="s">
        <v>31</v>
      </c>
      <c r="J120" s="32" t="str">
        <f>E24</f>
        <v xml:space="preserve"> </v>
      </c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44"/>
      <c r="B122" s="145"/>
      <c r="C122" s="146" t="s">
        <v>102</v>
      </c>
      <c r="D122" s="147" t="s">
        <v>58</v>
      </c>
      <c r="E122" s="147" t="s">
        <v>54</v>
      </c>
      <c r="F122" s="147" t="s">
        <v>55</v>
      </c>
      <c r="G122" s="147" t="s">
        <v>103</v>
      </c>
      <c r="H122" s="147" t="s">
        <v>104</v>
      </c>
      <c r="I122" s="147" t="s">
        <v>105</v>
      </c>
      <c r="J122" s="147" t="s">
        <v>93</v>
      </c>
      <c r="K122" s="148" t="s">
        <v>106</v>
      </c>
      <c r="L122" s="149"/>
      <c r="M122" s="82" t="s">
        <v>1</v>
      </c>
      <c r="N122" s="83" t="s">
        <v>37</v>
      </c>
      <c r="O122" s="83" t="s">
        <v>107</v>
      </c>
      <c r="P122" s="83" t="s">
        <v>108</v>
      </c>
      <c r="Q122" s="83" t="s">
        <v>109</v>
      </c>
      <c r="R122" s="83" t="s">
        <v>110</v>
      </c>
      <c r="S122" s="83" t="s">
        <v>111</v>
      </c>
      <c r="T122" s="84" t="s">
        <v>112</v>
      </c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</row>
    <row r="123" spans="1:63" s="2" customFormat="1" ht="22.8" customHeight="1">
      <c r="A123" s="34"/>
      <c r="B123" s="35"/>
      <c r="C123" s="89" t="s">
        <v>113</v>
      </c>
      <c r="D123" s="34"/>
      <c r="E123" s="34"/>
      <c r="F123" s="34"/>
      <c r="G123" s="34"/>
      <c r="H123" s="34"/>
      <c r="I123" s="34"/>
      <c r="J123" s="150">
        <f>BK123</f>
        <v>0</v>
      </c>
      <c r="K123" s="34"/>
      <c r="L123" s="35"/>
      <c r="M123" s="85"/>
      <c r="N123" s="69"/>
      <c r="O123" s="86"/>
      <c r="P123" s="151">
        <f>P124</f>
        <v>0</v>
      </c>
      <c r="Q123" s="86"/>
      <c r="R123" s="151">
        <f>R124</f>
        <v>0</v>
      </c>
      <c r="S123" s="86"/>
      <c r="T123" s="152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72</v>
      </c>
      <c r="AU123" s="15" t="s">
        <v>95</v>
      </c>
      <c r="BK123" s="153">
        <f>BK124</f>
        <v>0</v>
      </c>
    </row>
    <row r="124" spans="1:63" s="12" customFormat="1" ht="25.9" customHeight="1">
      <c r="A124" s="12"/>
      <c r="B124" s="154"/>
      <c r="C124" s="12"/>
      <c r="D124" s="155" t="s">
        <v>72</v>
      </c>
      <c r="E124" s="156" t="s">
        <v>182</v>
      </c>
      <c r="F124" s="156" t="s">
        <v>183</v>
      </c>
      <c r="G124" s="12"/>
      <c r="H124" s="12"/>
      <c r="I124" s="157"/>
      <c r="J124" s="158">
        <f>BK124</f>
        <v>0</v>
      </c>
      <c r="K124" s="12"/>
      <c r="L124" s="154"/>
      <c r="M124" s="159"/>
      <c r="N124" s="160"/>
      <c r="O124" s="160"/>
      <c r="P124" s="161">
        <f>P125+P184+P188+P233+P255+P265</f>
        <v>0</v>
      </c>
      <c r="Q124" s="160"/>
      <c r="R124" s="161">
        <f>R125+R184+R188+R233+R255+R265</f>
        <v>0</v>
      </c>
      <c r="S124" s="160"/>
      <c r="T124" s="162">
        <f>T125+T184+T188+T233+T255+T265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5" t="s">
        <v>80</v>
      </c>
      <c r="AT124" s="163" t="s">
        <v>72</v>
      </c>
      <c r="AU124" s="163" t="s">
        <v>73</v>
      </c>
      <c r="AY124" s="155" t="s">
        <v>117</v>
      </c>
      <c r="BK124" s="164">
        <f>BK125+BK184+BK188+BK233+BK255+BK265</f>
        <v>0</v>
      </c>
    </row>
    <row r="125" spans="1:63" s="12" customFormat="1" ht="22.8" customHeight="1">
      <c r="A125" s="12"/>
      <c r="B125" s="154"/>
      <c r="C125" s="12"/>
      <c r="D125" s="155" t="s">
        <v>72</v>
      </c>
      <c r="E125" s="165" t="s">
        <v>80</v>
      </c>
      <c r="F125" s="165" t="s">
        <v>184</v>
      </c>
      <c r="G125" s="12"/>
      <c r="H125" s="12"/>
      <c r="I125" s="157"/>
      <c r="J125" s="166">
        <f>BK125</f>
        <v>0</v>
      </c>
      <c r="K125" s="12"/>
      <c r="L125" s="154"/>
      <c r="M125" s="159"/>
      <c r="N125" s="160"/>
      <c r="O125" s="160"/>
      <c r="P125" s="161">
        <f>SUM(P126:P183)</f>
        <v>0</v>
      </c>
      <c r="Q125" s="160"/>
      <c r="R125" s="161">
        <f>SUM(R126:R183)</f>
        <v>0</v>
      </c>
      <c r="S125" s="160"/>
      <c r="T125" s="162">
        <f>SUM(T126:T183)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5" t="s">
        <v>80</v>
      </c>
      <c r="AT125" s="163" t="s">
        <v>72</v>
      </c>
      <c r="AU125" s="163" t="s">
        <v>80</v>
      </c>
      <c r="AY125" s="155" t="s">
        <v>117</v>
      </c>
      <c r="BK125" s="164">
        <f>SUM(BK126:BK183)</f>
        <v>0</v>
      </c>
    </row>
    <row r="126" spans="1:65" s="2" customFormat="1" ht="21.75" customHeight="1">
      <c r="A126" s="34"/>
      <c r="B126" s="167"/>
      <c r="C126" s="168" t="s">
        <v>80</v>
      </c>
      <c r="D126" s="168" t="s">
        <v>120</v>
      </c>
      <c r="E126" s="169" t="s">
        <v>185</v>
      </c>
      <c r="F126" s="170" t="s">
        <v>186</v>
      </c>
      <c r="G126" s="171" t="s">
        <v>187</v>
      </c>
      <c r="H126" s="172">
        <v>50</v>
      </c>
      <c r="I126" s="173"/>
      <c r="J126" s="174">
        <f>ROUND(I126*H126,2)</f>
        <v>0</v>
      </c>
      <c r="K126" s="170" t="s">
        <v>188</v>
      </c>
      <c r="L126" s="35"/>
      <c r="M126" s="175" t="s">
        <v>1</v>
      </c>
      <c r="N126" s="176" t="s">
        <v>38</v>
      </c>
      <c r="O126" s="73"/>
      <c r="P126" s="177">
        <f>O126*H126</f>
        <v>0</v>
      </c>
      <c r="Q126" s="177">
        <v>0</v>
      </c>
      <c r="R126" s="177">
        <f>Q126*H126</f>
        <v>0</v>
      </c>
      <c r="S126" s="177">
        <v>0</v>
      </c>
      <c r="T126" s="17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9" t="s">
        <v>125</v>
      </c>
      <c r="AT126" s="179" t="s">
        <v>120</v>
      </c>
      <c r="AU126" s="179" t="s">
        <v>82</v>
      </c>
      <c r="AY126" s="15" t="s">
        <v>117</v>
      </c>
      <c r="BE126" s="180">
        <f>IF(N126="základní",J126,0)</f>
        <v>0</v>
      </c>
      <c r="BF126" s="180">
        <f>IF(N126="snížená",J126,0)</f>
        <v>0</v>
      </c>
      <c r="BG126" s="180">
        <f>IF(N126="zákl. přenesená",J126,0)</f>
        <v>0</v>
      </c>
      <c r="BH126" s="180">
        <f>IF(N126="sníž. přenesená",J126,0)</f>
        <v>0</v>
      </c>
      <c r="BI126" s="180">
        <f>IF(N126="nulová",J126,0)</f>
        <v>0</v>
      </c>
      <c r="BJ126" s="15" t="s">
        <v>80</v>
      </c>
      <c r="BK126" s="180">
        <f>ROUND(I126*H126,2)</f>
        <v>0</v>
      </c>
      <c r="BL126" s="15" t="s">
        <v>125</v>
      </c>
      <c r="BM126" s="179" t="s">
        <v>82</v>
      </c>
    </row>
    <row r="127" spans="1:47" s="2" customFormat="1" ht="12">
      <c r="A127" s="34"/>
      <c r="B127" s="35"/>
      <c r="C127" s="34"/>
      <c r="D127" s="181" t="s">
        <v>126</v>
      </c>
      <c r="E127" s="34"/>
      <c r="F127" s="182" t="s">
        <v>189</v>
      </c>
      <c r="G127" s="34"/>
      <c r="H127" s="34"/>
      <c r="I127" s="183"/>
      <c r="J127" s="34"/>
      <c r="K127" s="34"/>
      <c r="L127" s="35"/>
      <c r="M127" s="184"/>
      <c r="N127" s="185"/>
      <c r="O127" s="73"/>
      <c r="P127" s="73"/>
      <c r="Q127" s="73"/>
      <c r="R127" s="73"/>
      <c r="S127" s="73"/>
      <c r="T127" s="7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5" t="s">
        <v>126</v>
      </c>
      <c r="AU127" s="15" t="s">
        <v>82</v>
      </c>
    </row>
    <row r="128" spans="1:65" s="2" customFormat="1" ht="16.5" customHeight="1">
      <c r="A128" s="34"/>
      <c r="B128" s="167"/>
      <c r="C128" s="168" t="s">
        <v>82</v>
      </c>
      <c r="D128" s="168" t="s">
        <v>120</v>
      </c>
      <c r="E128" s="169" t="s">
        <v>190</v>
      </c>
      <c r="F128" s="170" t="s">
        <v>191</v>
      </c>
      <c r="G128" s="171" t="s">
        <v>187</v>
      </c>
      <c r="H128" s="172">
        <v>50</v>
      </c>
      <c r="I128" s="173"/>
      <c r="J128" s="174">
        <f>ROUND(I128*H128,2)</f>
        <v>0</v>
      </c>
      <c r="K128" s="170" t="s">
        <v>188</v>
      </c>
      <c r="L128" s="35"/>
      <c r="M128" s="175" t="s">
        <v>1</v>
      </c>
      <c r="N128" s="176" t="s">
        <v>38</v>
      </c>
      <c r="O128" s="73"/>
      <c r="P128" s="177">
        <f>O128*H128</f>
        <v>0</v>
      </c>
      <c r="Q128" s="177">
        <v>0</v>
      </c>
      <c r="R128" s="177">
        <f>Q128*H128</f>
        <v>0</v>
      </c>
      <c r="S128" s="177">
        <v>0</v>
      </c>
      <c r="T128" s="17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9" t="s">
        <v>125</v>
      </c>
      <c r="AT128" s="179" t="s">
        <v>120</v>
      </c>
      <c r="AU128" s="179" t="s">
        <v>82</v>
      </c>
      <c r="AY128" s="15" t="s">
        <v>117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15" t="s">
        <v>80</v>
      </c>
      <c r="BK128" s="180">
        <f>ROUND(I128*H128,2)</f>
        <v>0</v>
      </c>
      <c r="BL128" s="15" t="s">
        <v>125</v>
      </c>
      <c r="BM128" s="179" t="s">
        <v>125</v>
      </c>
    </row>
    <row r="129" spans="1:47" s="2" customFormat="1" ht="12">
      <c r="A129" s="34"/>
      <c r="B129" s="35"/>
      <c r="C129" s="34"/>
      <c r="D129" s="181" t="s">
        <v>126</v>
      </c>
      <c r="E129" s="34"/>
      <c r="F129" s="182" t="s">
        <v>192</v>
      </c>
      <c r="G129" s="34"/>
      <c r="H129" s="34"/>
      <c r="I129" s="183"/>
      <c r="J129" s="34"/>
      <c r="K129" s="34"/>
      <c r="L129" s="35"/>
      <c r="M129" s="184"/>
      <c r="N129" s="185"/>
      <c r="O129" s="73"/>
      <c r="P129" s="73"/>
      <c r="Q129" s="73"/>
      <c r="R129" s="73"/>
      <c r="S129" s="73"/>
      <c r="T129" s="7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5" t="s">
        <v>126</v>
      </c>
      <c r="AU129" s="15" t="s">
        <v>82</v>
      </c>
    </row>
    <row r="130" spans="1:47" s="2" customFormat="1" ht="12">
      <c r="A130" s="34"/>
      <c r="B130" s="35"/>
      <c r="C130" s="34"/>
      <c r="D130" s="181" t="s">
        <v>128</v>
      </c>
      <c r="E130" s="34"/>
      <c r="F130" s="186" t="s">
        <v>193</v>
      </c>
      <c r="G130" s="34"/>
      <c r="H130" s="34"/>
      <c r="I130" s="183"/>
      <c r="J130" s="34"/>
      <c r="K130" s="34"/>
      <c r="L130" s="35"/>
      <c r="M130" s="184"/>
      <c r="N130" s="185"/>
      <c r="O130" s="73"/>
      <c r="P130" s="73"/>
      <c r="Q130" s="73"/>
      <c r="R130" s="73"/>
      <c r="S130" s="73"/>
      <c r="T130" s="7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5" t="s">
        <v>128</v>
      </c>
      <c r="AU130" s="15" t="s">
        <v>82</v>
      </c>
    </row>
    <row r="131" spans="1:65" s="2" customFormat="1" ht="16.5" customHeight="1">
      <c r="A131" s="34"/>
      <c r="B131" s="167"/>
      <c r="C131" s="168" t="s">
        <v>133</v>
      </c>
      <c r="D131" s="168" t="s">
        <v>120</v>
      </c>
      <c r="E131" s="169" t="s">
        <v>194</v>
      </c>
      <c r="F131" s="170" t="s">
        <v>195</v>
      </c>
      <c r="G131" s="171" t="s">
        <v>187</v>
      </c>
      <c r="H131" s="172">
        <v>50</v>
      </c>
      <c r="I131" s="173"/>
      <c r="J131" s="174">
        <f>ROUND(I131*H131,2)</f>
        <v>0</v>
      </c>
      <c r="K131" s="170" t="s">
        <v>188</v>
      </c>
      <c r="L131" s="35"/>
      <c r="M131" s="175" t="s">
        <v>1</v>
      </c>
      <c r="N131" s="176" t="s">
        <v>38</v>
      </c>
      <c r="O131" s="73"/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9" t="s">
        <v>125</v>
      </c>
      <c r="AT131" s="179" t="s">
        <v>120</v>
      </c>
      <c r="AU131" s="179" t="s">
        <v>82</v>
      </c>
      <c r="AY131" s="15" t="s">
        <v>117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5" t="s">
        <v>80</v>
      </c>
      <c r="BK131" s="180">
        <f>ROUND(I131*H131,2)</f>
        <v>0</v>
      </c>
      <c r="BL131" s="15" t="s">
        <v>125</v>
      </c>
      <c r="BM131" s="179" t="s">
        <v>136</v>
      </c>
    </row>
    <row r="132" spans="1:47" s="2" customFormat="1" ht="12">
      <c r="A132" s="34"/>
      <c r="B132" s="35"/>
      <c r="C132" s="34"/>
      <c r="D132" s="181" t="s">
        <v>126</v>
      </c>
      <c r="E132" s="34"/>
      <c r="F132" s="182" t="s">
        <v>196</v>
      </c>
      <c r="G132" s="34"/>
      <c r="H132" s="34"/>
      <c r="I132" s="183"/>
      <c r="J132" s="34"/>
      <c r="K132" s="34"/>
      <c r="L132" s="35"/>
      <c r="M132" s="184"/>
      <c r="N132" s="185"/>
      <c r="O132" s="73"/>
      <c r="P132" s="73"/>
      <c r="Q132" s="73"/>
      <c r="R132" s="73"/>
      <c r="S132" s="73"/>
      <c r="T132" s="7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5" t="s">
        <v>126</v>
      </c>
      <c r="AU132" s="15" t="s">
        <v>82</v>
      </c>
    </row>
    <row r="133" spans="1:47" s="2" customFormat="1" ht="12">
      <c r="A133" s="34"/>
      <c r="B133" s="35"/>
      <c r="C133" s="34"/>
      <c r="D133" s="181" t="s">
        <v>128</v>
      </c>
      <c r="E133" s="34"/>
      <c r="F133" s="186" t="s">
        <v>197</v>
      </c>
      <c r="G133" s="34"/>
      <c r="H133" s="34"/>
      <c r="I133" s="183"/>
      <c r="J133" s="34"/>
      <c r="K133" s="34"/>
      <c r="L133" s="35"/>
      <c r="M133" s="184"/>
      <c r="N133" s="185"/>
      <c r="O133" s="73"/>
      <c r="P133" s="73"/>
      <c r="Q133" s="73"/>
      <c r="R133" s="73"/>
      <c r="S133" s="73"/>
      <c r="T133" s="7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5" t="s">
        <v>128</v>
      </c>
      <c r="AU133" s="15" t="s">
        <v>82</v>
      </c>
    </row>
    <row r="134" spans="1:65" s="2" customFormat="1" ht="16.5" customHeight="1">
      <c r="A134" s="34"/>
      <c r="B134" s="167"/>
      <c r="C134" s="168" t="s">
        <v>125</v>
      </c>
      <c r="D134" s="168" t="s">
        <v>120</v>
      </c>
      <c r="E134" s="169" t="s">
        <v>198</v>
      </c>
      <c r="F134" s="170" t="s">
        <v>199</v>
      </c>
      <c r="G134" s="171" t="s">
        <v>187</v>
      </c>
      <c r="H134" s="172">
        <v>50</v>
      </c>
      <c r="I134" s="173"/>
      <c r="J134" s="174">
        <f>ROUND(I134*H134,2)</f>
        <v>0</v>
      </c>
      <c r="K134" s="170" t="s">
        <v>188</v>
      </c>
      <c r="L134" s="35"/>
      <c r="M134" s="175" t="s">
        <v>1</v>
      </c>
      <c r="N134" s="176" t="s">
        <v>38</v>
      </c>
      <c r="O134" s="73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9" t="s">
        <v>125</v>
      </c>
      <c r="AT134" s="179" t="s">
        <v>120</v>
      </c>
      <c r="AU134" s="179" t="s">
        <v>82</v>
      </c>
      <c r="AY134" s="15" t="s">
        <v>117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5" t="s">
        <v>80</v>
      </c>
      <c r="BK134" s="180">
        <f>ROUND(I134*H134,2)</f>
        <v>0</v>
      </c>
      <c r="BL134" s="15" t="s">
        <v>125</v>
      </c>
      <c r="BM134" s="179" t="s">
        <v>140</v>
      </c>
    </row>
    <row r="135" spans="1:47" s="2" customFormat="1" ht="12">
      <c r="A135" s="34"/>
      <c r="B135" s="35"/>
      <c r="C135" s="34"/>
      <c r="D135" s="181" t="s">
        <v>126</v>
      </c>
      <c r="E135" s="34"/>
      <c r="F135" s="182" t="s">
        <v>200</v>
      </c>
      <c r="G135" s="34"/>
      <c r="H135" s="34"/>
      <c r="I135" s="183"/>
      <c r="J135" s="34"/>
      <c r="K135" s="34"/>
      <c r="L135" s="35"/>
      <c r="M135" s="184"/>
      <c r="N135" s="185"/>
      <c r="O135" s="73"/>
      <c r="P135" s="73"/>
      <c r="Q135" s="73"/>
      <c r="R135" s="73"/>
      <c r="S135" s="73"/>
      <c r="T135" s="7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5" t="s">
        <v>126</v>
      </c>
      <c r="AU135" s="15" t="s">
        <v>82</v>
      </c>
    </row>
    <row r="136" spans="1:47" s="2" customFormat="1" ht="12">
      <c r="A136" s="34"/>
      <c r="B136" s="35"/>
      <c r="C136" s="34"/>
      <c r="D136" s="181" t="s">
        <v>128</v>
      </c>
      <c r="E136" s="34"/>
      <c r="F136" s="186" t="s">
        <v>201</v>
      </c>
      <c r="G136" s="34"/>
      <c r="H136" s="34"/>
      <c r="I136" s="183"/>
      <c r="J136" s="34"/>
      <c r="K136" s="34"/>
      <c r="L136" s="35"/>
      <c r="M136" s="184"/>
      <c r="N136" s="185"/>
      <c r="O136" s="73"/>
      <c r="P136" s="73"/>
      <c r="Q136" s="73"/>
      <c r="R136" s="73"/>
      <c r="S136" s="73"/>
      <c r="T136" s="7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5" t="s">
        <v>128</v>
      </c>
      <c r="AU136" s="15" t="s">
        <v>82</v>
      </c>
    </row>
    <row r="137" spans="1:65" s="2" customFormat="1" ht="16.5" customHeight="1">
      <c r="A137" s="34"/>
      <c r="B137" s="167"/>
      <c r="C137" s="168" t="s">
        <v>116</v>
      </c>
      <c r="D137" s="168" t="s">
        <v>120</v>
      </c>
      <c r="E137" s="169" t="s">
        <v>202</v>
      </c>
      <c r="F137" s="170" t="s">
        <v>203</v>
      </c>
      <c r="G137" s="171" t="s">
        <v>204</v>
      </c>
      <c r="H137" s="172">
        <v>254.288</v>
      </c>
      <c r="I137" s="173"/>
      <c r="J137" s="174">
        <f>ROUND(I137*H137,2)</f>
        <v>0</v>
      </c>
      <c r="K137" s="170" t="s">
        <v>188</v>
      </c>
      <c r="L137" s="35"/>
      <c r="M137" s="175" t="s">
        <v>1</v>
      </c>
      <c r="N137" s="176" t="s">
        <v>38</v>
      </c>
      <c r="O137" s="73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9" t="s">
        <v>125</v>
      </c>
      <c r="AT137" s="179" t="s">
        <v>120</v>
      </c>
      <c r="AU137" s="179" t="s">
        <v>82</v>
      </c>
      <c r="AY137" s="15" t="s">
        <v>117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5" t="s">
        <v>80</v>
      </c>
      <c r="BK137" s="180">
        <f>ROUND(I137*H137,2)</f>
        <v>0</v>
      </c>
      <c r="BL137" s="15" t="s">
        <v>125</v>
      </c>
      <c r="BM137" s="179" t="s">
        <v>144</v>
      </c>
    </row>
    <row r="138" spans="1:47" s="2" customFormat="1" ht="12">
      <c r="A138" s="34"/>
      <c r="B138" s="35"/>
      <c r="C138" s="34"/>
      <c r="D138" s="181" t="s">
        <v>126</v>
      </c>
      <c r="E138" s="34"/>
      <c r="F138" s="182" t="s">
        <v>205</v>
      </c>
      <c r="G138" s="34"/>
      <c r="H138" s="34"/>
      <c r="I138" s="183"/>
      <c r="J138" s="34"/>
      <c r="K138" s="34"/>
      <c r="L138" s="35"/>
      <c r="M138" s="184"/>
      <c r="N138" s="185"/>
      <c r="O138" s="73"/>
      <c r="P138" s="73"/>
      <c r="Q138" s="73"/>
      <c r="R138" s="73"/>
      <c r="S138" s="73"/>
      <c r="T138" s="7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5" t="s">
        <v>126</v>
      </c>
      <c r="AU138" s="15" t="s">
        <v>82</v>
      </c>
    </row>
    <row r="139" spans="1:47" s="2" customFormat="1" ht="12">
      <c r="A139" s="34"/>
      <c r="B139" s="35"/>
      <c r="C139" s="34"/>
      <c r="D139" s="181" t="s">
        <v>128</v>
      </c>
      <c r="E139" s="34"/>
      <c r="F139" s="186" t="s">
        <v>206</v>
      </c>
      <c r="G139" s="34"/>
      <c r="H139" s="34"/>
      <c r="I139" s="183"/>
      <c r="J139" s="34"/>
      <c r="K139" s="34"/>
      <c r="L139" s="35"/>
      <c r="M139" s="184"/>
      <c r="N139" s="185"/>
      <c r="O139" s="73"/>
      <c r="P139" s="73"/>
      <c r="Q139" s="73"/>
      <c r="R139" s="73"/>
      <c r="S139" s="73"/>
      <c r="T139" s="7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5" t="s">
        <v>128</v>
      </c>
      <c r="AU139" s="15" t="s">
        <v>82</v>
      </c>
    </row>
    <row r="140" spans="1:65" s="2" customFormat="1" ht="16.5" customHeight="1">
      <c r="A140" s="34"/>
      <c r="B140" s="167"/>
      <c r="C140" s="168" t="s">
        <v>136</v>
      </c>
      <c r="D140" s="168" t="s">
        <v>120</v>
      </c>
      <c r="E140" s="169" t="s">
        <v>207</v>
      </c>
      <c r="F140" s="170" t="s">
        <v>208</v>
      </c>
      <c r="G140" s="171" t="s">
        <v>204</v>
      </c>
      <c r="H140" s="172">
        <v>84.763</v>
      </c>
      <c r="I140" s="173"/>
      <c r="J140" s="174">
        <f>ROUND(I140*H140,2)</f>
        <v>0</v>
      </c>
      <c r="K140" s="170" t="s">
        <v>188</v>
      </c>
      <c r="L140" s="35"/>
      <c r="M140" s="175" t="s">
        <v>1</v>
      </c>
      <c r="N140" s="176" t="s">
        <v>38</v>
      </c>
      <c r="O140" s="73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9" t="s">
        <v>125</v>
      </c>
      <c r="AT140" s="179" t="s">
        <v>120</v>
      </c>
      <c r="AU140" s="179" t="s">
        <v>82</v>
      </c>
      <c r="AY140" s="15" t="s">
        <v>117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5" t="s">
        <v>80</v>
      </c>
      <c r="BK140" s="180">
        <f>ROUND(I140*H140,2)</f>
        <v>0</v>
      </c>
      <c r="BL140" s="15" t="s">
        <v>125</v>
      </c>
      <c r="BM140" s="179" t="s">
        <v>149</v>
      </c>
    </row>
    <row r="141" spans="1:47" s="2" customFormat="1" ht="12">
      <c r="A141" s="34"/>
      <c r="B141" s="35"/>
      <c r="C141" s="34"/>
      <c r="D141" s="181" t="s">
        <v>126</v>
      </c>
      <c r="E141" s="34"/>
      <c r="F141" s="182" t="s">
        <v>209</v>
      </c>
      <c r="G141" s="34"/>
      <c r="H141" s="34"/>
      <c r="I141" s="183"/>
      <c r="J141" s="34"/>
      <c r="K141" s="34"/>
      <c r="L141" s="35"/>
      <c r="M141" s="184"/>
      <c r="N141" s="185"/>
      <c r="O141" s="73"/>
      <c r="P141" s="73"/>
      <c r="Q141" s="73"/>
      <c r="R141" s="73"/>
      <c r="S141" s="73"/>
      <c r="T141" s="7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5" t="s">
        <v>126</v>
      </c>
      <c r="AU141" s="15" t="s">
        <v>82</v>
      </c>
    </row>
    <row r="142" spans="1:47" s="2" customFormat="1" ht="12">
      <c r="A142" s="34"/>
      <c r="B142" s="35"/>
      <c r="C142" s="34"/>
      <c r="D142" s="181" t="s">
        <v>128</v>
      </c>
      <c r="E142" s="34"/>
      <c r="F142" s="186" t="s">
        <v>210</v>
      </c>
      <c r="G142" s="34"/>
      <c r="H142" s="34"/>
      <c r="I142" s="183"/>
      <c r="J142" s="34"/>
      <c r="K142" s="34"/>
      <c r="L142" s="35"/>
      <c r="M142" s="184"/>
      <c r="N142" s="185"/>
      <c r="O142" s="73"/>
      <c r="P142" s="73"/>
      <c r="Q142" s="73"/>
      <c r="R142" s="73"/>
      <c r="S142" s="73"/>
      <c r="T142" s="7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5" t="s">
        <v>128</v>
      </c>
      <c r="AU142" s="15" t="s">
        <v>82</v>
      </c>
    </row>
    <row r="143" spans="1:65" s="2" customFormat="1" ht="16.5" customHeight="1">
      <c r="A143" s="34"/>
      <c r="B143" s="167"/>
      <c r="C143" s="168" t="s">
        <v>153</v>
      </c>
      <c r="D143" s="168" t="s">
        <v>120</v>
      </c>
      <c r="E143" s="169" t="s">
        <v>211</v>
      </c>
      <c r="F143" s="170" t="s">
        <v>212</v>
      </c>
      <c r="G143" s="171" t="s">
        <v>204</v>
      </c>
      <c r="H143" s="172">
        <v>254.288</v>
      </c>
      <c r="I143" s="173"/>
      <c r="J143" s="174">
        <f>ROUND(I143*H143,2)</f>
        <v>0</v>
      </c>
      <c r="K143" s="170" t="s">
        <v>188</v>
      </c>
      <c r="L143" s="35"/>
      <c r="M143" s="175" t="s">
        <v>1</v>
      </c>
      <c r="N143" s="176" t="s">
        <v>38</v>
      </c>
      <c r="O143" s="73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9" t="s">
        <v>125</v>
      </c>
      <c r="AT143" s="179" t="s">
        <v>120</v>
      </c>
      <c r="AU143" s="179" t="s">
        <v>82</v>
      </c>
      <c r="AY143" s="15" t="s">
        <v>117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5" t="s">
        <v>80</v>
      </c>
      <c r="BK143" s="180">
        <f>ROUND(I143*H143,2)</f>
        <v>0</v>
      </c>
      <c r="BL143" s="15" t="s">
        <v>125</v>
      </c>
      <c r="BM143" s="179" t="s">
        <v>156</v>
      </c>
    </row>
    <row r="144" spans="1:47" s="2" customFormat="1" ht="12">
      <c r="A144" s="34"/>
      <c r="B144" s="35"/>
      <c r="C144" s="34"/>
      <c r="D144" s="181" t="s">
        <v>126</v>
      </c>
      <c r="E144" s="34"/>
      <c r="F144" s="182" t="s">
        <v>213</v>
      </c>
      <c r="G144" s="34"/>
      <c r="H144" s="34"/>
      <c r="I144" s="183"/>
      <c r="J144" s="34"/>
      <c r="K144" s="34"/>
      <c r="L144" s="35"/>
      <c r="M144" s="184"/>
      <c r="N144" s="185"/>
      <c r="O144" s="73"/>
      <c r="P144" s="73"/>
      <c r="Q144" s="73"/>
      <c r="R144" s="73"/>
      <c r="S144" s="73"/>
      <c r="T144" s="7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5" t="s">
        <v>126</v>
      </c>
      <c r="AU144" s="15" t="s">
        <v>82</v>
      </c>
    </row>
    <row r="145" spans="1:47" s="2" customFormat="1" ht="12">
      <c r="A145" s="34"/>
      <c r="B145" s="35"/>
      <c r="C145" s="34"/>
      <c r="D145" s="181" t="s">
        <v>128</v>
      </c>
      <c r="E145" s="34"/>
      <c r="F145" s="186" t="s">
        <v>214</v>
      </c>
      <c r="G145" s="34"/>
      <c r="H145" s="34"/>
      <c r="I145" s="183"/>
      <c r="J145" s="34"/>
      <c r="K145" s="34"/>
      <c r="L145" s="35"/>
      <c r="M145" s="184"/>
      <c r="N145" s="185"/>
      <c r="O145" s="73"/>
      <c r="P145" s="73"/>
      <c r="Q145" s="73"/>
      <c r="R145" s="73"/>
      <c r="S145" s="73"/>
      <c r="T145" s="7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5" t="s">
        <v>128</v>
      </c>
      <c r="AU145" s="15" t="s">
        <v>82</v>
      </c>
    </row>
    <row r="146" spans="1:65" s="2" customFormat="1" ht="21.75" customHeight="1">
      <c r="A146" s="34"/>
      <c r="B146" s="167"/>
      <c r="C146" s="168" t="s">
        <v>140</v>
      </c>
      <c r="D146" s="168" t="s">
        <v>120</v>
      </c>
      <c r="E146" s="169" t="s">
        <v>215</v>
      </c>
      <c r="F146" s="170" t="s">
        <v>216</v>
      </c>
      <c r="G146" s="171" t="s">
        <v>204</v>
      </c>
      <c r="H146" s="172">
        <v>2542.88</v>
      </c>
      <c r="I146" s="173"/>
      <c r="J146" s="174">
        <f>ROUND(I146*H146,2)</f>
        <v>0</v>
      </c>
      <c r="K146" s="170" t="s">
        <v>188</v>
      </c>
      <c r="L146" s="35"/>
      <c r="M146" s="175" t="s">
        <v>1</v>
      </c>
      <c r="N146" s="176" t="s">
        <v>38</v>
      </c>
      <c r="O146" s="73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9" t="s">
        <v>125</v>
      </c>
      <c r="AT146" s="179" t="s">
        <v>120</v>
      </c>
      <c r="AU146" s="179" t="s">
        <v>82</v>
      </c>
      <c r="AY146" s="15" t="s">
        <v>117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5" t="s">
        <v>80</v>
      </c>
      <c r="BK146" s="180">
        <f>ROUND(I146*H146,2)</f>
        <v>0</v>
      </c>
      <c r="BL146" s="15" t="s">
        <v>125</v>
      </c>
      <c r="BM146" s="179" t="s">
        <v>161</v>
      </c>
    </row>
    <row r="147" spans="1:47" s="2" customFormat="1" ht="12">
      <c r="A147" s="34"/>
      <c r="B147" s="35"/>
      <c r="C147" s="34"/>
      <c r="D147" s="181" t="s">
        <v>126</v>
      </c>
      <c r="E147" s="34"/>
      <c r="F147" s="182" t="s">
        <v>217</v>
      </c>
      <c r="G147" s="34"/>
      <c r="H147" s="34"/>
      <c r="I147" s="183"/>
      <c r="J147" s="34"/>
      <c r="K147" s="34"/>
      <c r="L147" s="35"/>
      <c r="M147" s="184"/>
      <c r="N147" s="185"/>
      <c r="O147" s="73"/>
      <c r="P147" s="73"/>
      <c r="Q147" s="73"/>
      <c r="R147" s="73"/>
      <c r="S147" s="73"/>
      <c r="T147" s="7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5" t="s">
        <v>126</v>
      </c>
      <c r="AU147" s="15" t="s">
        <v>82</v>
      </c>
    </row>
    <row r="148" spans="1:47" s="2" customFormat="1" ht="12">
      <c r="A148" s="34"/>
      <c r="B148" s="35"/>
      <c r="C148" s="34"/>
      <c r="D148" s="181" t="s">
        <v>128</v>
      </c>
      <c r="E148" s="34"/>
      <c r="F148" s="186" t="s">
        <v>218</v>
      </c>
      <c r="G148" s="34"/>
      <c r="H148" s="34"/>
      <c r="I148" s="183"/>
      <c r="J148" s="34"/>
      <c r="K148" s="34"/>
      <c r="L148" s="35"/>
      <c r="M148" s="184"/>
      <c r="N148" s="185"/>
      <c r="O148" s="73"/>
      <c r="P148" s="73"/>
      <c r="Q148" s="73"/>
      <c r="R148" s="73"/>
      <c r="S148" s="73"/>
      <c r="T148" s="7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5" t="s">
        <v>128</v>
      </c>
      <c r="AU148" s="15" t="s">
        <v>82</v>
      </c>
    </row>
    <row r="149" spans="1:65" s="2" customFormat="1" ht="16.5" customHeight="1">
      <c r="A149" s="34"/>
      <c r="B149" s="167"/>
      <c r="C149" s="168" t="s">
        <v>162</v>
      </c>
      <c r="D149" s="168" t="s">
        <v>120</v>
      </c>
      <c r="E149" s="169" t="s">
        <v>219</v>
      </c>
      <c r="F149" s="170" t="s">
        <v>220</v>
      </c>
      <c r="G149" s="171" t="s">
        <v>204</v>
      </c>
      <c r="H149" s="172">
        <v>254.288</v>
      </c>
      <c r="I149" s="173"/>
      <c r="J149" s="174">
        <f>ROUND(I149*H149,2)</f>
        <v>0</v>
      </c>
      <c r="K149" s="170" t="s">
        <v>188</v>
      </c>
      <c r="L149" s="35"/>
      <c r="M149" s="175" t="s">
        <v>1</v>
      </c>
      <c r="N149" s="176" t="s">
        <v>38</v>
      </c>
      <c r="O149" s="73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9" t="s">
        <v>125</v>
      </c>
      <c r="AT149" s="179" t="s">
        <v>120</v>
      </c>
      <c r="AU149" s="179" t="s">
        <v>82</v>
      </c>
      <c r="AY149" s="15" t="s">
        <v>117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5" t="s">
        <v>80</v>
      </c>
      <c r="BK149" s="180">
        <f>ROUND(I149*H149,2)</f>
        <v>0</v>
      </c>
      <c r="BL149" s="15" t="s">
        <v>125</v>
      </c>
      <c r="BM149" s="179" t="s">
        <v>166</v>
      </c>
    </row>
    <row r="150" spans="1:47" s="2" customFormat="1" ht="12">
      <c r="A150" s="34"/>
      <c r="B150" s="35"/>
      <c r="C150" s="34"/>
      <c r="D150" s="181" t="s">
        <v>126</v>
      </c>
      <c r="E150" s="34"/>
      <c r="F150" s="182" t="s">
        <v>221</v>
      </c>
      <c r="G150" s="34"/>
      <c r="H150" s="34"/>
      <c r="I150" s="183"/>
      <c r="J150" s="34"/>
      <c r="K150" s="34"/>
      <c r="L150" s="35"/>
      <c r="M150" s="184"/>
      <c r="N150" s="185"/>
      <c r="O150" s="73"/>
      <c r="P150" s="73"/>
      <c r="Q150" s="73"/>
      <c r="R150" s="73"/>
      <c r="S150" s="73"/>
      <c r="T150" s="7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5" t="s">
        <v>126</v>
      </c>
      <c r="AU150" s="15" t="s">
        <v>82</v>
      </c>
    </row>
    <row r="151" spans="1:47" s="2" customFormat="1" ht="12">
      <c r="A151" s="34"/>
      <c r="B151" s="35"/>
      <c r="C151" s="34"/>
      <c r="D151" s="181" t="s">
        <v>128</v>
      </c>
      <c r="E151" s="34"/>
      <c r="F151" s="186" t="s">
        <v>222</v>
      </c>
      <c r="G151" s="34"/>
      <c r="H151" s="34"/>
      <c r="I151" s="183"/>
      <c r="J151" s="34"/>
      <c r="K151" s="34"/>
      <c r="L151" s="35"/>
      <c r="M151" s="184"/>
      <c r="N151" s="185"/>
      <c r="O151" s="73"/>
      <c r="P151" s="73"/>
      <c r="Q151" s="73"/>
      <c r="R151" s="73"/>
      <c r="S151" s="73"/>
      <c r="T151" s="7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5" t="s">
        <v>128</v>
      </c>
      <c r="AU151" s="15" t="s">
        <v>82</v>
      </c>
    </row>
    <row r="152" spans="1:65" s="2" customFormat="1" ht="16.5" customHeight="1">
      <c r="A152" s="34"/>
      <c r="B152" s="167"/>
      <c r="C152" s="168" t="s">
        <v>144</v>
      </c>
      <c r="D152" s="168" t="s">
        <v>120</v>
      </c>
      <c r="E152" s="169" t="s">
        <v>223</v>
      </c>
      <c r="F152" s="170" t="s">
        <v>224</v>
      </c>
      <c r="G152" s="171" t="s">
        <v>204</v>
      </c>
      <c r="H152" s="172">
        <v>21.4</v>
      </c>
      <c r="I152" s="173"/>
      <c r="J152" s="174">
        <f>ROUND(I152*H152,2)</f>
        <v>0</v>
      </c>
      <c r="K152" s="170" t="s">
        <v>188</v>
      </c>
      <c r="L152" s="35"/>
      <c r="M152" s="175" t="s">
        <v>1</v>
      </c>
      <c r="N152" s="176" t="s">
        <v>38</v>
      </c>
      <c r="O152" s="73"/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9" t="s">
        <v>125</v>
      </c>
      <c r="AT152" s="179" t="s">
        <v>120</v>
      </c>
      <c r="AU152" s="179" t="s">
        <v>82</v>
      </c>
      <c r="AY152" s="15" t="s">
        <v>117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5" t="s">
        <v>80</v>
      </c>
      <c r="BK152" s="180">
        <f>ROUND(I152*H152,2)</f>
        <v>0</v>
      </c>
      <c r="BL152" s="15" t="s">
        <v>125</v>
      </c>
      <c r="BM152" s="179" t="s">
        <v>172</v>
      </c>
    </row>
    <row r="153" spans="1:47" s="2" customFormat="1" ht="12">
      <c r="A153" s="34"/>
      <c r="B153" s="35"/>
      <c r="C153" s="34"/>
      <c r="D153" s="181" t="s">
        <v>126</v>
      </c>
      <c r="E153" s="34"/>
      <c r="F153" s="182" t="s">
        <v>225</v>
      </c>
      <c r="G153" s="34"/>
      <c r="H153" s="34"/>
      <c r="I153" s="183"/>
      <c r="J153" s="34"/>
      <c r="K153" s="34"/>
      <c r="L153" s="35"/>
      <c r="M153" s="184"/>
      <c r="N153" s="185"/>
      <c r="O153" s="73"/>
      <c r="P153" s="73"/>
      <c r="Q153" s="73"/>
      <c r="R153" s="73"/>
      <c r="S153" s="73"/>
      <c r="T153" s="7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5" t="s">
        <v>126</v>
      </c>
      <c r="AU153" s="15" t="s">
        <v>82</v>
      </c>
    </row>
    <row r="154" spans="1:47" s="2" customFormat="1" ht="12">
      <c r="A154" s="34"/>
      <c r="B154" s="35"/>
      <c r="C154" s="34"/>
      <c r="D154" s="181" t="s">
        <v>128</v>
      </c>
      <c r="E154" s="34"/>
      <c r="F154" s="186" t="s">
        <v>226</v>
      </c>
      <c r="G154" s="34"/>
      <c r="H154" s="34"/>
      <c r="I154" s="183"/>
      <c r="J154" s="34"/>
      <c r="K154" s="34"/>
      <c r="L154" s="35"/>
      <c r="M154" s="184"/>
      <c r="N154" s="185"/>
      <c r="O154" s="73"/>
      <c r="P154" s="73"/>
      <c r="Q154" s="73"/>
      <c r="R154" s="73"/>
      <c r="S154" s="73"/>
      <c r="T154" s="7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5" t="s">
        <v>128</v>
      </c>
      <c r="AU154" s="15" t="s">
        <v>82</v>
      </c>
    </row>
    <row r="155" spans="1:65" s="2" customFormat="1" ht="16.5" customHeight="1">
      <c r="A155" s="34"/>
      <c r="B155" s="167"/>
      <c r="C155" s="168" t="s">
        <v>227</v>
      </c>
      <c r="D155" s="168" t="s">
        <v>120</v>
      </c>
      <c r="E155" s="169" t="s">
        <v>228</v>
      </c>
      <c r="F155" s="170" t="s">
        <v>229</v>
      </c>
      <c r="G155" s="171" t="s">
        <v>204</v>
      </c>
      <c r="H155" s="172">
        <v>7.21</v>
      </c>
      <c r="I155" s="173"/>
      <c r="J155" s="174">
        <f>ROUND(I155*H155,2)</f>
        <v>0</v>
      </c>
      <c r="K155" s="170" t="s">
        <v>188</v>
      </c>
      <c r="L155" s="35"/>
      <c r="M155" s="175" t="s">
        <v>1</v>
      </c>
      <c r="N155" s="176" t="s">
        <v>38</v>
      </c>
      <c r="O155" s="73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9" t="s">
        <v>125</v>
      </c>
      <c r="AT155" s="179" t="s">
        <v>120</v>
      </c>
      <c r="AU155" s="179" t="s">
        <v>82</v>
      </c>
      <c r="AY155" s="15" t="s">
        <v>117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5" t="s">
        <v>80</v>
      </c>
      <c r="BK155" s="180">
        <f>ROUND(I155*H155,2)</f>
        <v>0</v>
      </c>
      <c r="BL155" s="15" t="s">
        <v>125</v>
      </c>
      <c r="BM155" s="179" t="s">
        <v>230</v>
      </c>
    </row>
    <row r="156" spans="1:47" s="2" customFormat="1" ht="12">
      <c r="A156" s="34"/>
      <c r="B156" s="35"/>
      <c r="C156" s="34"/>
      <c r="D156" s="181" t="s">
        <v>126</v>
      </c>
      <c r="E156" s="34"/>
      <c r="F156" s="182" t="s">
        <v>231</v>
      </c>
      <c r="G156" s="34"/>
      <c r="H156" s="34"/>
      <c r="I156" s="183"/>
      <c r="J156" s="34"/>
      <c r="K156" s="34"/>
      <c r="L156" s="35"/>
      <c r="M156" s="184"/>
      <c r="N156" s="185"/>
      <c r="O156" s="73"/>
      <c r="P156" s="73"/>
      <c r="Q156" s="73"/>
      <c r="R156" s="73"/>
      <c r="S156" s="73"/>
      <c r="T156" s="7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5" t="s">
        <v>126</v>
      </c>
      <c r="AU156" s="15" t="s">
        <v>82</v>
      </c>
    </row>
    <row r="157" spans="1:47" s="2" customFormat="1" ht="12">
      <c r="A157" s="34"/>
      <c r="B157" s="35"/>
      <c r="C157" s="34"/>
      <c r="D157" s="181" t="s">
        <v>128</v>
      </c>
      <c r="E157" s="34"/>
      <c r="F157" s="186" t="s">
        <v>232</v>
      </c>
      <c r="G157" s="34"/>
      <c r="H157" s="34"/>
      <c r="I157" s="183"/>
      <c r="J157" s="34"/>
      <c r="K157" s="34"/>
      <c r="L157" s="35"/>
      <c r="M157" s="184"/>
      <c r="N157" s="185"/>
      <c r="O157" s="73"/>
      <c r="P157" s="73"/>
      <c r="Q157" s="73"/>
      <c r="R157" s="73"/>
      <c r="S157" s="73"/>
      <c r="T157" s="7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5" t="s">
        <v>128</v>
      </c>
      <c r="AU157" s="15" t="s">
        <v>82</v>
      </c>
    </row>
    <row r="158" spans="1:65" s="2" customFormat="1" ht="16.5" customHeight="1">
      <c r="A158" s="34"/>
      <c r="B158" s="167"/>
      <c r="C158" s="168" t="s">
        <v>149</v>
      </c>
      <c r="D158" s="168" t="s">
        <v>120</v>
      </c>
      <c r="E158" s="169" t="s">
        <v>233</v>
      </c>
      <c r="F158" s="170" t="s">
        <v>234</v>
      </c>
      <c r="G158" s="171" t="s">
        <v>187</v>
      </c>
      <c r="H158" s="172">
        <v>153.5</v>
      </c>
      <c r="I158" s="173"/>
      <c r="J158" s="174">
        <f>ROUND(I158*H158,2)</f>
        <v>0</v>
      </c>
      <c r="K158" s="170" t="s">
        <v>188</v>
      </c>
      <c r="L158" s="35"/>
      <c r="M158" s="175" t="s">
        <v>1</v>
      </c>
      <c r="N158" s="176" t="s">
        <v>38</v>
      </c>
      <c r="O158" s="73"/>
      <c r="P158" s="177">
        <f>O158*H158</f>
        <v>0</v>
      </c>
      <c r="Q158" s="177">
        <v>0</v>
      </c>
      <c r="R158" s="177">
        <f>Q158*H158</f>
        <v>0</v>
      </c>
      <c r="S158" s="177">
        <v>0</v>
      </c>
      <c r="T158" s="17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9" t="s">
        <v>125</v>
      </c>
      <c r="AT158" s="179" t="s">
        <v>120</v>
      </c>
      <c r="AU158" s="179" t="s">
        <v>82</v>
      </c>
      <c r="AY158" s="15" t="s">
        <v>117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5" t="s">
        <v>80</v>
      </c>
      <c r="BK158" s="180">
        <f>ROUND(I158*H158,2)</f>
        <v>0</v>
      </c>
      <c r="BL158" s="15" t="s">
        <v>125</v>
      </c>
      <c r="BM158" s="179" t="s">
        <v>235</v>
      </c>
    </row>
    <row r="159" spans="1:47" s="2" customFormat="1" ht="12">
      <c r="A159" s="34"/>
      <c r="B159" s="35"/>
      <c r="C159" s="34"/>
      <c r="D159" s="181" t="s">
        <v>126</v>
      </c>
      <c r="E159" s="34"/>
      <c r="F159" s="182" t="s">
        <v>236</v>
      </c>
      <c r="G159" s="34"/>
      <c r="H159" s="34"/>
      <c r="I159" s="183"/>
      <c r="J159" s="34"/>
      <c r="K159" s="34"/>
      <c r="L159" s="35"/>
      <c r="M159" s="184"/>
      <c r="N159" s="185"/>
      <c r="O159" s="73"/>
      <c r="P159" s="73"/>
      <c r="Q159" s="73"/>
      <c r="R159" s="73"/>
      <c r="S159" s="73"/>
      <c r="T159" s="7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5" t="s">
        <v>126</v>
      </c>
      <c r="AU159" s="15" t="s">
        <v>82</v>
      </c>
    </row>
    <row r="160" spans="1:47" s="2" customFormat="1" ht="12">
      <c r="A160" s="34"/>
      <c r="B160" s="35"/>
      <c r="C160" s="34"/>
      <c r="D160" s="181" t="s">
        <v>128</v>
      </c>
      <c r="E160" s="34"/>
      <c r="F160" s="186" t="s">
        <v>237</v>
      </c>
      <c r="G160" s="34"/>
      <c r="H160" s="34"/>
      <c r="I160" s="183"/>
      <c r="J160" s="34"/>
      <c r="K160" s="34"/>
      <c r="L160" s="35"/>
      <c r="M160" s="184"/>
      <c r="N160" s="185"/>
      <c r="O160" s="73"/>
      <c r="P160" s="73"/>
      <c r="Q160" s="73"/>
      <c r="R160" s="73"/>
      <c r="S160" s="73"/>
      <c r="T160" s="7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5" t="s">
        <v>128</v>
      </c>
      <c r="AU160" s="15" t="s">
        <v>82</v>
      </c>
    </row>
    <row r="161" spans="1:65" s="2" customFormat="1" ht="16.5" customHeight="1">
      <c r="A161" s="34"/>
      <c r="B161" s="167"/>
      <c r="C161" s="191" t="s">
        <v>238</v>
      </c>
      <c r="D161" s="191" t="s">
        <v>239</v>
      </c>
      <c r="E161" s="192" t="s">
        <v>240</v>
      </c>
      <c r="F161" s="193" t="s">
        <v>241</v>
      </c>
      <c r="G161" s="194" t="s">
        <v>242</v>
      </c>
      <c r="H161" s="195">
        <v>1</v>
      </c>
      <c r="I161" s="196"/>
      <c r="J161" s="197">
        <f>ROUND(I161*H161,2)</f>
        <v>0</v>
      </c>
      <c r="K161" s="193" t="s">
        <v>1</v>
      </c>
      <c r="L161" s="198"/>
      <c r="M161" s="199" t="s">
        <v>1</v>
      </c>
      <c r="N161" s="200" t="s">
        <v>38</v>
      </c>
      <c r="O161" s="73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9" t="s">
        <v>140</v>
      </c>
      <c r="AT161" s="179" t="s">
        <v>239</v>
      </c>
      <c r="AU161" s="179" t="s">
        <v>82</v>
      </c>
      <c r="AY161" s="15" t="s">
        <v>117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5" t="s">
        <v>80</v>
      </c>
      <c r="BK161" s="180">
        <f>ROUND(I161*H161,2)</f>
        <v>0</v>
      </c>
      <c r="BL161" s="15" t="s">
        <v>125</v>
      </c>
      <c r="BM161" s="179" t="s">
        <v>243</v>
      </c>
    </row>
    <row r="162" spans="1:47" s="2" customFormat="1" ht="12">
      <c r="A162" s="34"/>
      <c r="B162" s="35"/>
      <c r="C162" s="34"/>
      <c r="D162" s="181" t="s">
        <v>126</v>
      </c>
      <c r="E162" s="34"/>
      <c r="F162" s="182" t="s">
        <v>244</v>
      </c>
      <c r="G162" s="34"/>
      <c r="H162" s="34"/>
      <c r="I162" s="183"/>
      <c r="J162" s="34"/>
      <c r="K162" s="34"/>
      <c r="L162" s="35"/>
      <c r="M162" s="184"/>
      <c r="N162" s="185"/>
      <c r="O162" s="73"/>
      <c r="P162" s="73"/>
      <c r="Q162" s="73"/>
      <c r="R162" s="73"/>
      <c r="S162" s="73"/>
      <c r="T162" s="7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5" t="s">
        <v>126</v>
      </c>
      <c r="AU162" s="15" t="s">
        <v>82</v>
      </c>
    </row>
    <row r="163" spans="1:47" s="2" customFormat="1" ht="12">
      <c r="A163" s="34"/>
      <c r="B163" s="35"/>
      <c r="C163" s="34"/>
      <c r="D163" s="181" t="s">
        <v>128</v>
      </c>
      <c r="E163" s="34"/>
      <c r="F163" s="186" t="s">
        <v>245</v>
      </c>
      <c r="G163" s="34"/>
      <c r="H163" s="34"/>
      <c r="I163" s="183"/>
      <c r="J163" s="34"/>
      <c r="K163" s="34"/>
      <c r="L163" s="35"/>
      <c r="M163" s="184"/>
      <c r="N163" s="185"/>
      <c r="O163" s="73"/>
      <c r="P163" s="73"/>
      <c r="Q163" s="73"/>
      <c r="R163" s="73"/>
      <c r="S163" s="73"/>
      <c r="T163" s="7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5" t="s">
        <v>128</v>
      </c>
      <c r="AU163" s="15" t="s">
        <v>82</v>
      </c>
    </row>
    <row r="164" spans="1:65" s="2" customFormat="1" ht="16.5" customHeight="1">
      <c r="A164" s="34"/>
      <c r="B164" s="167"/>
      <c r="C164" s="168" t="s">
        <v>156</v>
      </c>
      <c r="D164" s="168" t="s">
        <v>120</v>
      </c>
      <c r="E164" s="169" t="s">
        <v>246</v>
      </c>
      <c r="F164" s="170" t="s">
        <v>247</v>
      </c>
      <c r="G164" s="171" t="s">
        <v>187</v>
      </c>
      <c r="H164" s="172">
        <v>743.823</v>
      </c>
      <c r="I164" s="173"/>
      <c r="J164" s="174">
        <f>ROUND(I164*H164,2)</f>
        <v>0</v>
      </c>
      <c r="K164" s="170" t="s">
        <v>188</v>
      </c>
      <c r="L164" s="35"/>
      <c r="M164" s="175" t="s">
        <v>1</v>
      </c>
      <c r="N164" s="176" t="s">
        <v>38</v>
      </c>
      <c r="O164" s="73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9" t="s">
        <v>125</v>
      </c>
      <c r="AT164" s="179" t="s">
        <v>120</v>
      </c>
      <c r="AU164" s="179" t="s">
        <v>82</v>
      </c>
      <c r="AY164" s="15" t="s">
        <v>117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5" t="s">
        <v>80</v>
      </c>
      <c r="BK164" s="180">
        <f>ROUND(I164*H164,2)</f>
        <v>0</v>
      </c>
      <c r="BL164" s="15" t="s">
        <v>125</v>
      </c>
      <c r="BM164" s="179" t="s">
        <v>248</v>
      </c>
    </row>
    <row r="165" spans="1:47" s="2" customFormat="1" ht="12">
      <c r="A165" s="34"/>
      <c r="B165" s="35"/>
      <c r="C165" s="34"/>
      <c r="D165" s="181" t="s">
        <v>126</v>
      </c>
      <c r="E165" s="34"/>
      <c r="F165" s="182" t="s">
        <v>249</v>
      </c>
      <c r="G165" s="34"/>
      <c r="H165" s="34"/>
      <c r="I165" s="183"/>
      <c r="J165" s="34"/>
      <c r="K165" s="34"/>
      <c r="L165" s="35"/>
      <c r="M165" s="184"/>
      <c r="N165" s="185"/>
      <c r="O165" s="73"/>
      <c r="P165" s="73"/>
      <c r="Q165" s="73"/>
      <c r="R165" s="73"/>
      <c r="S165" s="73"/>
      <c r="T165" s="7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5" t="s">
        <v>126</v>
      </c>
      <c r="AU165" s="15" t="s">
        <v>82</v>
      </c>
    </row>
    <row r="166" spans="1:47" s="2" customFormat="1" ht="12">
      <c r="A166" s="34"/>
      <c r="B166" s="35"/>
      <c r="C166" s="34"/>
      <c r="D166" s="181" t="s">
        <v>128</v>
      </c>
      <c r="E166" s="34"/>
      <c r="F166" s="186" t="s">
        <v>250</v>
      </c>
      <c r="G166" s="34"/>
      <c r="H166" s="34"/>
      <c r="I166" s="183"/>
      <c r="J166" s="34"/>
      <c r="K166" s="34"/>
      <c r="L166" s="35"/>
      <c r="M166" s="184"/>
      <c r="N166" s="185"/>
      <c r="O166" s="73"/>
      <c r="P166" s="73"/>
      <c r="Q166" s="73"/>
      <c r="R166" s="73"/>
      <c r="S166" s="73"/>
      <c r="T166" s="7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5" t="s">
        <v>128</v>
      </c>
      <c r="AU166" s="15" t="s">
        <v>82</v>
      </c>
    </row>
    <row r="167" spans="1:65" s="2" customFormat="1" ht="16.5" customHeight="1">
      <c r="A167" s="34"/>
      <c r="B167" s="167"/>
      <c r="C167" s="168" t="s">
        <v>8</v>
      </c>
      <c r="D167" s="168" t="s">
        <v>120</v>
      </c>
      <c r="E167" s="169" t="s">
        <v>251</v>
      </c>
      <c r="F167" s="170" t="s">
        <v>252</v>
      </c>
      <c r="G167" s="171" t="s">
        <v>187</v>
      </c>
      <c r="H167" s="172">
        <v>54.6</v>
      </c>
      <c r="I167" s="173"/>
      <c r="J167" s="174">
        <f>ROUND(I167*H167,2)</f>
        <v>0</v>
      </c>
      <c r="K167" s="170" t="s">
        <v>188</v>
      </c>
      <c r="L167" s="35"/>
      <c r="M167" s="175" t="s">
        <v>1</v>
      </c>
      <c r="N167" s="176" t="s">
        <v>38</v>
      </c>
      <c r="O167" s="73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9" t="s">
        <v>125</v>
      </c>
      <c r="AT167" s="179" t="s">
        <v>120</v>
      </c>
      <c r="AU167" s="179" t="s">
        <v>82</v>
      </c>
      <c r="AY167" s="15" t="s">
        <v>117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5" t="s">
        <v>80</v>
      </c>
      <c r="BK167" s="180">
        <f>ROUND(I167*H167,2)</f>
        <v>0</v>
      </c>
      <c r="BL167" s="15" t="s">
        <v>125</v>
      </c>
      <c r="BM167" s="179" t="s">
        <v>253</v>
      </c>
    </row>
    <row r="168" spans="1:47" s="2" customFormat="1" ht="12">
      <c r="A168" s="34"/>
      <c r="B168" s="35"/>
      <c r="C168" s="34"/>
      <c r="D168" s="181" t="s">
        <v>126</v>
      </c>
      <c r="E168" s="34"/>
      <c r="F168" s="182" t="s">
        <v>254</v>
      </c>
      <c r="G168" s="34"/>
      <c r="H168" s="34"/>
      <c r="I168" s="183"/>
      <c r="J168" s="34"/>
      <c r="K168" s="34"/>
      <c r="L168" s="35"/>
      <c r="M168" s="184"/>
      <c r="N168" s="185"/>
      <c r="O168" s="73"/>
      <c r="P168" s="73"/>
      <c r="Q168" s="73"/>
      <c r="R168" s="73"/>
      <c r="S168" s="73"/>
      <c r="T168" s="7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5" t="s">
        <v>126</v>
      </c>
      <c r="AU168" s="15" t="s">
        <v>82</v>
      </c>
    </row>
    <row r="169" spans="1:47" s="2" customFormat="1" ht="12">
      <c r="A169" s="34"/>
      <c r="B169" s="35"/>
      <c r="C169" s="34"/>
      <c r="D169" s="181" t="s">
        <v>128</v>
      </c>
      <c r="E169" s="34"/>
      <c r="F169" s="186" t="s">
        <v>255</v>
      </c>
      <c r="G169" s="34"/>
      <c r="H169" s="34"/>
      <c r="I169" s="183"/>
      <c r="J169" s="34"/>
      <c r="K169" s="34"/>
      <c r="L169" s="35"/>
      <c r="M169" s="184"/>
      <c r="N169" s="185"/>
      <c r="O169" s="73"/>
      <c r="P169" s="73"/>
      <c r="Q169" s="73"/>
      <c r="R169" s="73"/>
      <c r="S169" s="73"/>
      <c r="T169" s="7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5" t="s">
        <v>128</v>
      </c>
      <c r="AU169" s="15" t="s">
        <v>82</v>
      </c>
    </row>
    <row r="170" spans="1:65" s="2" customFormat="1" ht="16.5" customHeight="1">
      <c r="A170" s="34"/>
      <c r="B170" s="167"/>
      <c r="C170" s="168" t="s">
        <v>161</v>
      </c>
      <c r="D170" s="168" t="s">
        <v>120</v>
      </c>
      <c r="E170" s="169" t="s">
        <v>256</v>
      </c>
      <c r="F170" s="170" t="s">
        <v>257</v>
      </c>
      <c r="G170" s="171" t="s">
        <v>187</v>
      </c>
      <c r="H170" s="172">
        <v>18.75</v>
      </c>
      <c r="I170" s="173"/>
      <c r="J170" s="174">
        <f>ROUND(I170*H170,2)</f>
        <v>0</v>
      </c>
      <c r="K170" s="170" t="s">
        <v>188</v>
      </c>
      <c r="L170" s="35"/>
      <c r="M170" s="175" t="s">
        <v>1</v>
      </c>
      <c r="N170" s="176" t="s">
        <v>38</v>
      </c>
      <c r="O170" s="73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9" t="s">
        <v>125</v>
      </c>
      <c r="AT170" s="179" t="s">
        <v>120</v>
      </c>
      <c r="AU170" s="179" t="s">
        <v>82</v>
      </c>
      <c r="AY170" s="15" t="s">
        <v>117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5" t="s">
        <v>80</v>
      </c>
      <c r="BK170" s="180">
        <f>ROUND(I170*H170,2)</f>
        <v>0</v>
      </c>
      <c r="BL170" s="15" t="s">
        <v>125</v>
      </c>
      <c r="BM170" s="179" t="s">
        <v>258</v>
      </c>
    </row>
    <row r="171" spans="1:47" s="2" customFormat="1" ht="12">
      <c r="A171" s="34"/>
      <c r="B171" s="35"/>
      <c r="C171" s="34"/>
      <c r="D171" s="181" t="s">
        <v>126</v>
      </c>
      <c r="E171" s="34"/>
      <c r="F171" s="182" t="s">
        <v>259</v>
      </c>
      <c r="G171" s="34"/>
      <c r="H171" s="34"/>
      <c r="I171" s="183"/>
      <c r="J171" s="34"/>
      <c r="K171" s="34"/>
      <c r="L171" s="35"/>
      <c r="M171" s="184"/>
      <c r="N171" s="185"/>
      <c r="O171" s="73"/>
      <c r="P171" s="73"/>
      <c r="Q171" s="73"/>
      <c r="R171" s="73"/>
      <c r="S171" s="73"/>
      <c r="T171" s="7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5" t="s">
        <v>126</v>
      </c>
      <c r="AU171" s="15" t="s">
        <v>82</v>
      </c>
    </row>
    <row r="172" spans="1:47" s="2" customFormat="1" ht="12">
      <c r="A172" s="34"/>
      <c r="B172" s="35"/>
      <c r="C172" s="34"/>
      <c r="D172" s="181" t="s">
        <v>128</v>
      </c>
      <c r="E172" s="34"/>
      <c r="F172" s="186" t="s">
        <v>255</v>
      </c>
      <c r="G172" s="34"/>
      <c r="H172" s="34"/>
      <c r="I172" s="183"/>
      <c r="J172" s="34"/>
      <c r="K172" s="34"/>
      <c r="L172" s="35"/>
      <c r="M172" s="184"/>
      <c r="N172" s="185"/>
      <c r="O172" s="73"/>
      <c r="P172" s="73"/>
      <c r="Q172" s="73"/>
      <c r="R172" s="73"/>
      <c r="S172" s="73"/>
      <c r="T172" s="7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5" t="s">
        <v>128</v>
      </c>
      <c r="AU172" s="15" t="s">
        <v>82</v>
      </c>
    </row>
    <row r="173" spans="1:65" s="2" customFormat="1" ht="16.5" customHeight="1">
      <c r="A173" s="34"/>
      <c r="B173" s="167"/>
      <c r="C173" s="168" t="s">
        <v>260</v>
      </c>
      <c r="D173" s="168" t="s">
        <v>120</v>
      </c>
      <c r="E173" s="169" t="s">
        <v>261</v>
      </c>
      <c r="F173" s="170" t="s">
        <v>262</v>
      </c>
      <c r="G173" s="171" t="s">
        <v>187</v>
      </c>
      <c r="H173" s="172">
        <v>153.5</v>
      </c>
      <c r="I173" s="173"/>
      <c r="J173" s="174">
        <f>ROUND(I173*H173,2)</f>
        <v>0</v>
      </c>
      <c r="K173" s="170" t="s">
        <v>188</v>
      </c>
      <c r="L173" s="35"/>
      <c r="M173" s="175" t="s">
        <v>1</v>
      </c>
      <c r="N173" s="176" t="s">
        <v>38</v>
      </c>
      <c r="O173" s="73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79" t="s">
        <v>125</v>
      </c>
      <c r="AT173" s="179" t="s">
        <v>120</v>
      </c>
      <c r="AU173" s="179" t="s">
        <v>82</v>
      </c>
      <c r="AY173" s="15" t="s">
        <v>117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5" t="s">
        <v>80</v>
      </c>
      <c r="BK173" s="180">
        <f>ROUND(I173*H173,2)</f>
        <v>0</v>
      </c>
      <c r="BL173" s="15" t="s">
        <v>125</v>
      </c>
      <c r="BM173" s="179" t="s">
        <v>263</v>
      </c>
    </row>
    <row r="174" spans="1:47" s="2" customFormat="1" ht="12">
      <c r="A174" s="34"/>
      <c r="B174" s="35"/>
      <c r="C174" s="34"/>
      <c r="D174" s="181" t="s">
        <v>126</v>
      </c>
      <c r="E174" s="34"/>
      <c r="F174" s="182" t="s">
        <v>264</v>
      </c>
      <c r="G174" s="34"/>
      <c r="H174" s="34"/>
      <c r="I174" s="183"/>
      <c r="J174" s="34"/>
      <c r="K174" s="34"/>
      <c r="L174" s="35"/>
      <c r="M174" s="184"/>
      <c r="N174" s="185"/>
      <c r="O174" s="73"/>
      <c r="P174" s="73"/>
      <c r="Q174" s="73"/>
      <c r="R174" s="73"/>
      <c r="S174" s="73"/>
      <c r="T174" s="7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5" t="s">
        <v>126</v>
      </c>
      <c r="AU174" s="15" t="s">
        <v>82</v>
      </c>
    </row>
    <row r="175" spans="1:47" s="2" customFormat="1" ht="12">
      <c r="A175" s="34"/>
      <c r="B175" s="35"/>
      <c r="C175" s="34"/>
      <c r="D175" s="181" t="s">
        <v>128</v>
      </c>
      <c r="E175" s="34"/>
      <c r="F175" s="186" t="s">
        <v>265</v>
      </c>
      <c r="G175" s="34"/>
      <c r="H175" s="34"/>
      <c r="I175" s="183"/>
      <c r="J175" s="34"/>
      <c r="K175" s="34"/>
      <c r="L175" s="35"/>
      <c r="M175" s="184"/>
      <c r="N175" s="185"/>
      <c r="O175" s="73"/>
      <c r="P175" s="73"/>
      <c r="Q175" s="73"/>
      <c r="R175" s="73"/>
      <c r="S175" s="73"/>
      <c r="T175" s="7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5" t="s">
        <v>128</v>
      </c>
      <c r="AU175" s="15" t="s">
        <v>82</v>
      </c>
    </row>
    <row r="176" spans="1:65" s="2" customFormat="1" ht="16.5" customHeight="1">
      <c r="A176" s="34"/>
      <c r="B176" s="167"/>
      <c r="C176" s="168" t="s">
        <v>166</v>
      </c>
      <c r="D176" s="168" t="s">
        <v>120</v>
      </c>
      <c r="E176" s="169" t="s">
        <v>266</v>
      </c>
      <c r="F176" s="170" t="s">
        <v>267</v>
      </c>
      <c r="G176" s="171" t="s">
        <v>204</v>
      </c>
      <c r="H176" s="172">
        <v>254.288</v>
      </c>
      <c r="I176" s="173"/>
      <c r="J176" s="174">
        <f>ROUND(I176*H176,2)</f>
        <v>0</v>
      </c>
      <c r="K176" s="170" t="s">
        <v>188</v>
      </c>
      <c r="L176" s="35"/>
      <c r="M176" s="175" t="s">
        <v>1</v>
      </c>
      <c r="N176" s="176" t="s">
        <v>38</v>
      </c>
      <c r="O176" s="73"/>
      <c r="P176" s="177">
        <f>O176*H176</f>
        <v>0</v>
      </c>
      <c r="Q176" s="177">
        <v>0</v>
      </c>
      <c r="R176" s="177">
        <f>Q176*H176</f>
        <v>0</v>
      </c>
      <c r="S176" s="177">
        <v>0</v>
      </c>
      <c r="T176" s="17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79" t="s">
        <v>125</v>
      </c>
      <c r="AT176" s="179" t="s">
        <v>120</v>
      </c>
      <c r="AU176" s="179" t="s">
        <v>82</v>
      </c>
      <c r="AY176" s="15" t="s">
        <v>117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5" t="s">
        <v>80</v>
      </c>
      <c r="BK176" s="180">
        <f>ROUND(I176*H176,2)</f>
        <v>0</v>
      </c>
      <c r="BL176" s="15" t="s">
        <v>125</v>
      </c>
      <c r="BM176" s="179" t="s">
        <v>268</v>
      </c>
    </row>
    <row r="177" spans="1:47" s="2" customFormat="1" ht="12">
      <c r="A177" s="34"/>
      <c r="B177" s="35"/>
      <c r="C177" s="34"/>
      <c r="D177" s="181" t="s">
        <v>126</v>
      </c>
      <c r="E177" s="34"/>
      <c r="F177" s="182" t="s">
        <v>267</v>
      </c>
      <c r="G177" s="34"/>
      <c r="H177" s="34"/>
      <c r="I177" s="183"/>
      <c r="J177" s="34"/>
      <c r="K177" s="34"/>
      <c r="L177" s="35"/>
      <c r="M177" s="184"/>
      <c r="N177" s="185"/>
      <c r="O177" s="73"/>
      <c r="P177" s="73"/>
      <c r="Q177" s="73"/>
      <c r="R177" s="73"/>
      <c r="S177" s="73"/>
      <c r="T177" s="7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5" t="s">
        <v>126</v>
      </c>
      <c r="AU177" s="15" t="s">
        <v>82</v>
      </c>
    </row>
    <row r="178" spans="1:47" s="2" customFormat="1" ht="12">
      <c r="A178" s="34"/>
      <c r="B178" s="35"/>
      <c r="C178" s="34"/>
      <c r="D178" s="181" t="s">
        <v>128</v>
      </c>
      <c r="E178" s="34"/>
      <c r="F178" s="186" t="s">
        <v>269</v>
      </c>
      <c r="G178" s="34"/>
      <c r="H178" s="34"/>
      <c r="I178" s="183"/>
      <c r="J178" s="34"/>
      <c r="K178" s="34"/>
      <c r="L178" s="35"/>
      <c r="M178" s="184"/>
      <c r="N178" s="185"/>
      <c r="O178" s="73"/>
      <c r="P178" s="73"/>
      <c r="Q178" s="73"/>
      <c r="R178" s="73"/>
      <c r="S178" s="73"/>
      <c r="T178" s="7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5" t="s">
        <v>128</v>
      </c>
      <c r="AU178" s="15" t="s">
        <v>82</v>
      </c>
    </row>
    <row r="179" spans="1:65" s="2" customFormat="1" ht="16.5" customHeight="1">
      <c r="A179" s="34"/>
      <c r="B179" s="167"/>
      <c r="C179" s="168" t="s">
        <v>270</v>
      </c>
      <c r="D179" s="168" t="s">
        <v>120</v>
      </c>
      <c r="E179" s="169" t="s">
        <v>271</v>
      </c>
      <c r="F179" s="170" t="s">
        <v>272</v>
      </c>
      <c r="G179" s="171" t="s">
        <v>273</v>
      </c>
      <c r="H179" s="172">
        <v>635.72</v>
      </c>
      <c r="I179" s="173"/>
      <c r="J179" s="174">
        <f>ROUND(I179*H179,2)</f>
        <v>0</v>
      </c>
      <c r="K179" s="170" t="s">
        <v>188</v>
      </c>
      <c r="L179" s="35"/>
      <c r="M179" s="175" t="s">
        <v>1</v>
      </c>
      <c r="N179" s="176" t="s">
        <v>38</v>
      </c>
      <c r="O179" s="73"/>
      <c r="P179" s="177">
        <f>O179*H179</f>
        <v>0</v>
      </c>
      <c r="Q179" s="177">
        <v>0</v>
      </c>
      <c r="R179" s="177">
        <f>Q179*H179</f>
        <v>0</v>
      </c>
      <c r="S179" s="177">
        <v>0</v>
      </c>
      <c r="T179" s="17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79" t="s">
        <v>125</v>
      </c>
      <c r="AT179" s="179" t="s">
        <v>120</v>
      </c>
      <c r="AU179" s="179" t="s">
        <v>82</v>
      </c>
      <c r="AY179" s="15" t="s">
        <v>117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5" t="s">
        <v>80</v>
      </c>
      <c r="BK179" s="180">
        <f>ROUND(I179*H179,2)</f>
        <v>0</v>
      </c>
      <c r="BL179" s="15" t="s">
        <v>125</v>
      </c>
      <c r="BM179" s="179" t="s">
        <v>274</v>
      </c>
    </row>
    <row r="180" spans="1:47" s="2" customFormat="1" ht="12">
      <c r="A180" s="34"/>
      <c r="B180" s="35"/>
      <c r="C180" s="34"/>
      <c r="D180" s="181" t="s">
        <v>126</v>
      </c>
      <c r="E180" s="34"/>
      <c r="F180" s="182" t="s">
        <v>275</v>
      </c>
      <c r="G180" s="34"/>
      <c r="H180" s="34"/>
      <c r="I180" s="183"/>
      <c r="J180" s="34"/>
      <c r="K180" s="34"/>
      <c r="L180" s="35"/>
      <c r="M180" s="184"/>
      <c r="N180" s="185"/>
      <c r="O180" s="73"/>
      <c r="P180" s="73"/>
      <c r="Q180" s="73"/>
      <c r="R180" s="73"/>
      <c r="S180" s="73"/>
      <c r="T180" s="7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5" t="s">
        <v>126</v>
      </c>
      <c r="AU180" s="15" t="s">
        <v>82</v>
      </c>
    </row>
    <row r="181" spans="1:47" s="2" customFormat="1" ht="12">
      <c r="A181" s="34"/>
      <c r="B181" s="35"/>
      <c r="C181" s="34"/>
      <c r="D181" s="181" t="s">
        <v>128</v>
      </c>
      <c r="E181" s="34"/>
      <c r="F181" s="186" t="s">
        <v>276</v>
      </c>
      <c r="G181" s="34"/>
      <c r="H181" s="34"/>
      <c r="I181" s="183"/>
      <c r="J181" s="34"/>
      <c r="K181" s="34"/>
      <c r="L181" s="35"/>
      <c r="M181" s="184"/>
      <c r="N181" s="185"/>
      <c r="O181" s="73"/>
      <c r="P181" s="73"/>
      <c r="Q181" s="73"/>
      <c r="R181" s="73"/>
      <c r="S181" s="73"/>
      <c r="T181" s="7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5" t="s">
        <v>128</v>
      </c>
      <c r="AU181" s="15" t="s">
        <v>82</v>
      </c>
    </row>
    <row r="182" spans="1:65" s="2" customFormat="1" ht="16.5" customHeight="1">
      <c r="A182" s="34"/>
      <c r="B182" s="167"/>
      <c r="C182" s="168" t="s">
        <v>172</v>
      </c>
      <c r="D182" s="168" t="s">
        <v>120</v>
      </c>
      <c r="E182" s="169" t="s">
        <v>277</v>
      </c>
      <c r="F182" s="170" t="s">
        <v>278</v>
      </c>
      <c r="G182" s="171" t="s">
        <v>148</v>
      </c>
      <c r="H182" s="172">
        <v>4</v>
      </c>
      <c r="I182" s="173"/>
      <c r="J182" s="174">
        <f>ROUND(I182*H182,2)</f>
        <v>0</v>
      </c>
      <c r="K182" s="170" t="s">
        <v>1</v>
      </c>
      <c r="L182" s="35"/>
      <c r="M182" s="175" t="s">
        <v>1</v>
      </c>
      <c r="N182" s="176" t="s">
        <v>38</v>
      </c>
      <c r="O182" s="73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79" t="s">
        <v>125</v>
      </c>
      <c r="AT182" s="179" t="s">
        <v>120</v>
      </c>
      <c r="AU182" s="179" t="s">
        <v>82</v>
      </c>
      <c r="AY182" s="15" t="s">
        <v>117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5" t="s">
        <v>80</v>
      </c>
      <c r="BK182" s="180">
        <f>ROUND(I182*H182,2)</f>
        <v>0</v>
      </c>
      <c r="BL182" s="15" t="s">
        <v>125</v>
      </c>
      <c r="BM182" s="179" t="s">
        <v>279</v>
      </c>
    </row>
    <row r="183" spans="1:47" s="2" customFormat="1" ht="12">
      <c r="A183" s="34"/>
      <c r="B183" s="35"/>
      <c r="C183" s="34"/>
      <c r="D183" s="181" t="s">
        <v>126</v>
      </c>
      <c r="E183" s="34"/>
      <c r="F183" s="182" t="s">
        <v>280</v>
      </c>
      <c r="G183" s="34"/>
      <c r="H183" s="34"/>
      <c r="I183" s="183"/>
      <c r="J183" s="34"/>
      <c r="K183" s="34"/>
      <c r="L183" s="35"/>
      <c r="M183" s="184"/>
      <c r="N183" s="185"/>
      <c r="O183" s="73"/>
      <c r="P183" s="73"/>
      <c r="Q183" s="73"/>
      <c r="R183" s="73"/>
      <c r="S183" s="73"/>
      <c r="T183" s="7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5" t="s">
        <v>126</v>
      </c>
      <c r="AU183" s="15" t="s">
        <v>82</v>
      </c>
    </row>
    <row r="184" spans="1:63" s="12" customFormat="1" ht="22.8" customHeight="1">
      <c r="A184" s="12"/>
      <c r="B184" s="154"/>
      <c r="C184" s="12"/>
      <c r="D184" s="155" t="s">
        <v>72</v>
      </c>
      <c r="E184" s="165" t="s">
        <v>82</v>
      </c>
      <c r="F184" s="165" t="s">
        <v>281</v>
      </c>
      <c r="G184" s="12"/>
      <c r="H184" s="12"/>
      <c r="I184" s="157"/>
      <c r="J184" s="166">
        <f>BK184</f>
        <v>0</v>
      </c>
      <c r="K184" s="12"/>
      <c r="L184" s="154"/>
      <c r="M184" s="159"/>
      <c r="N184" s="160"/>
      <c r="O184" s="160"/>
      <c r="P184" s="161">
        <f>SUM(P185:P187)</f>
        <v>0</v>
      </c>
      <c r="Q184" s="160"/>
      <c r="R184" s="161">
        <f>SUM(R185:R187)</f>
        <v>0</v>
      </c>
      <c r="S184" s="160"/>
      <c r="T184" s="162">
        <f>SUM(T185:T187)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55" t="s">
        <v>80</v>
      </c>
      <c r="AT184" s="163" t="s">
        <v>72</v>
      </c>
      <c r="AU184" s="163" t="s">
        <v>80</v>
      </c>
      <c r="AY184" s="155" t="s">
        <v>117</v>
      </c>
      <c r="BK184" s="164">
        <f>SUM(BK185:BK187)</f>
        <v>0</v>
      </c>
    </row>
    <row r="185" spans="1:65" s="2" customFormat="1" ht="16.5" customHeight="1">
      <c r="A185" s="34"/>
      <c r="B185" s="167"/>
      <c r="C185" s="168" t="s">
        <v>7</v>
      </c>
      <c r="D185" s="168" t="s">
        <v>120</v>
      </c>
      <c r="E185" s="169" t="s">
        <v>282</v>
      </c>
      <c r="F185" s="170" t="s">
        <v>283</v>
      </c>
      <c r="G185" s="171" t="s">
        <v>284</v>
      </c>
      <c r="H185" s="172">
        <v>80</v>
      </c>
      <c r="I185" s="173"/>
      <c r="J185" s="174">
        <f>ROUND(I185*H185,2)</f>
        <v>0</v>
      </c>
      <c r="K185" s="170" t="s">
        <v>188</v>
      </c>
      <c r="L185" s="35"/>
      <c r="M185" s="175" t="s">
        <v>1</v>
      </c>
      <c r="N185" s="176" t="s">
        <v>38</v>
      </c>
      <c r="O185" s="73"/>
      <c r="P185" s="177">
        <f>O185*H185</f>
        <v>0</v>
      </c>
      <c r="Q185" s="177">
        <v>0</v>
      </c>
      <c r="R185" s="177">
        <f>Q185*H185</f>
        <v>0</v>
      </c>
      <c r="S185" s="177">
        <v>0</v>
      </c>
      <c r="T185" s="17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79" t="s">
        <v>125</v>
      </c>
      <c r="AT185" s="179" t="s">
        <v>120</v>
      </c>
      <c r="AU185" s="179" t="s">
        <v>82</v>
      </c>
      <c r="AY185" s="15" t="s">
        <v>117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15" t="s">
        <v>80</v>
      </c>
      <c r="BK185" s="180">
        <f>ROUND(I185*H185,2)</f>
        <v>0</v>
      </c>
      <c r="BL185" s="15" t="s">
        <v>125</v>
      </c>
      <c r="BM185" s="179" t="s">
        <v>285</v>
      </c>
    </row>
    <row r="186" spans="1:47" s="2" customFormat="1" ht="12">
      <c r="A186" s="34"/>
      <c r="B186" s="35"/>
      <c r="C186" s="34"/>
      <c r="D186" s="181" t="s">
        <v>126</v>
      </c>
      <c r="E186" s="34"/>
      <c r="F186" s="182" t="s">
        <v>286</v>
      </c>
      <c r="G186" s="34"/>
      <c r="H186" s="34"/>
      <c r="I186" s="183"/>
      <c r="J186" s="34"/>
      <c r="K186" s="34"/>
      <c r="L186" s="35"/>
      <c r="M186" s="184"/>
      <c r="N186" s="185"/>
      <c r="O186" s="73"/>
      <c r="P186" s="73"/>
      <c r="Q186" s="73"/>
      <c r="R186" s="73"/>
      <c r="S186" s="73"/>
      <c r="T186" s="7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5" t="s">
        <v>126</v>
      </c>
      <c r="AU186" s="15" t="s">
        <v>82</v>
      </c>
    </row>
    <row r="187" spans="1:47" s="2" customFormat="1" ht="12">
      <c r="A187" s="34"/>
      <c r="B187" s="35"/>
      <c r="C187" s="34"/>
      <c r="D187" s="181" t="s">
        <v>128</v>
      </c>
      <c r="E187" s="34"/>
      <c r="F187" s="186" t="s">
        <v>287</v>
      </c>
      <c r="G187" s="34"/>
      <c r="H187" s="34"/>
      <c r="I187" s="183"/>
      <c r="J187" s="34"/>
      <c r="K187" s="34"/>
      <c r="L187" s="35"/>
      <c r="M187" s="184"/>
      <c r="N187" s="185"/>
      <c r="O187" s="73"/>
      <c r="P187" s="73"/>
      <c r="Q187" s="73"/>
      <c r="R187" s="73"/>
      <c r="S187" s="73"/>
      <c r="T187" s="7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5" t="s">
        <v>128</v>
      </c>
      <c r="AU187" s="15" t="s">
        <v>82</v>
      </c>
    </row>
    <row r="188" spans="1:63" s="12" customFormat="1" ht="22.8" customHeight="1">
      <c r="A188" s="12"/>
      <c r="B188" s="154"/>
      <c r="C188" s="12"/>
      <c r="D188" s="155" t="s">
        <v>72</v>
      </c>
      <c r="E188" s="165" t="s">
        <v>116</v>
      </c>
      <c r="F188" s="165" t="s">
        <v>288</v>
      </c>
      <c r="G188" s="12"/>
      <c r="H188" s="12"/>
      <c r="I188" s="157"/>
      <c r="J188" s="166">
        <f>BK188</f>
        <v>0</v>
      </c>
      <c r="K188" s="12"/>
      <c r="L188" s="154"/>
      <c r="M188" s="159"/>
      <c r="N188" s="160"/>
      <c r="O188" s="160"/>
      <c r="P188" s="161">
        <f>SUM(P189:P232)</f>
        <v>0</v>
      </c>
      <c r="Q188" s="160"/>
      <c r="R188" s="161">
        <f>SUM(R189:R232)</f>
        <v>0</v>
      </c>
      <c r="S188" s="160"/>
      <c r="T188" s="162">
        <f>SUM(T189:T232)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55" t="s">
        <v>80</v>
      </c>
      <c r="AT188" s="163" t="s">
        <v>72</v>
      </c>
      <c r="AU188" s="163" t="s">
        <v>80</v>
      </c>
      <c r="AY188" s="155" t="s">
        <v>117</v>
      </c>
      <c r="BK188" s="164">
        <f>SUM(BK189:BK232)</f>
        <v>0</v>
      </c>
    </row>
    <row r="189" spans="1:65" s="2" customFormat="1" ht="16.5" customHeight="1">
      <c r="A189" s="34"/>
      <c r="B189" s="167"/>
      <c r="C189" s="168" t="s">
        <v>230</v>
      </c>
      <c r="D189" s="168" t="s">
        <v>120</v>
      </c>
      <c r="E189" s="169" t="s">
        <v>289</v>
      </c>
      <c r="F189" s="170" t="s">
        <v>290</v>
      </c>
      <c r="G189" s="171" t="s">
        <v>187</v>
      </c>
      <c r="H189" s="172">
        <v>454.023</v>
      </c>
      <c r="I189" s="173"/>
      <c r="J189" s="174">
        <f>ROUND(I189*H189,2)</f>
        <v>0</v>
      </c>
      <c r="K189" s="170" t="s">
        <v>188</v>
      </c>
      <c r="L189" s="35"/>
      <c r="M189" s="175" t="s">
        <v>1</v>
      </c>
      <c r="N189" s="176" t="s">
        <v>38</v>
      </c>
      <c r="O189" s="73"/>
      <c r="P189" s="177">
        <f>O189*H189</f>
        <v>0</v>
      </c>
      <c r="Q189" s="177">
        <v>0</v>
      </c>
      <c r="R189" s="177">
        <f>Q189*H189</f>
        <v>0</v>
      </c>
      <c r="S189" s="177">
        <v>0</v>
      </c>
      <c r="T189" s="17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79" t="s">
        <v>125</v>
      </c>
      <c r="AT189" s="179" t="s">
        <v>120</v>
      </c>
      <c r="AU189" s="179" t="s">
        <v>82</v>
      </c>
      <c r="AY189" s="15" t="s">
        <v>117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5" t="s">
        <v>80</v>
      </c>
      <c r="BK189" s="180">
        <f>ROUND(I189*H189,2)</f>
        <v>0</v>
      </c>
      <c r="BL189" s="15" t="s">
        <v>125</v>
      </c>
      <c r="BM189" s="179" t="s">
        <v>291</v>
      </c>
    </row>
    <row r="190" spans="1:47" s="2" customFormat="1" ht="12">
      <c r="A190" s="34"/>
      <c r="B190" s="35"/>
      <c r="C190" s="34"/>
      <c r="D190" s="181" t="s">
        <v>126</v>
      </c>
      <c r="E190" s="34"/>
      <c r="F190" s="182" t="s">
        <v>292</v>
      </c>
      <c r="G190" s="34"/>
      <c r="H190" s="34"/>
      <c r="I190" s="183"/>
      <c r="J190" s="34"/>
      <c r="K190" s="34"/>
      <c r="L190" s="35"/>
      <c r="M190" s="184"/>
      <c r="N190" s="185"/>
      <c r="O190" s="73"/>
      <c r="P190" s="73"/>
      <c r="Q190" s="73"/>
      <c r="R190" s="73"/>
      <c r="S190" s="73"/>
      <c r="T190" s="7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5" t="s">
        <v>126</v>
      </c>
      <c r="AU190" s="15" t="s">
        <v>82</v>
      </c>
    </row>
    <row r="191" spans="1:47" s="2" customFormat="1" ht="12">
      <c r="A191" s="34"/>
      <c r="B191" s="35"/>
      <c r="C191" s="34"/>
      <c r="D191" s="181" t="s">
        <v>128</v>
      </c>
      <c r="E191" s="34"/>
      <c r="F191" s="186" t="s">
        <v>293</v>
      </c>
      <c r="G191" s="34"/>
      <c r="H191" s="34"/>
      <c r="I191" s="183"/>
      <c r="J191" s="34"/>
      <c r="K191" s="34"/>
      <c r="L191" s="35"/>
      <c r="M191" s="184"/>
      <c r="N191" s="185"/>
      <c r="O191" s="73"/>
      <c r="P191" s="73"/>
      <c r="Q191" s="73"/>
      <c r="R191" s="73"/>
      <c r="S191" s="73"/>
      <c r="T191" s="7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5" t="s">
        <v>128</v>
      </c>
      <c r="AU191" s="15" t="s">
        <v>82</v>
      </c>
    </row>
    <row r="192" spans="1:65" s="2" customFormat="1" ht="16.5" customHeight="1">
      <c r="A192" s="34"/>
      <c r="B192" s="167"/>
      <c r="C192" s="168" t="s">
        <v>294</v>
      </c>
      <c r="D192" s="168" t="s">
        <v>120</v>
      </c>
      <c r="E192" s="169" t="s">
        <v>295</v>
      </c>
      <c r="F192" s="170" t="s">
        <v>296</v>
      </c>
      <c r="G192" s="171" t="s">
        <v>187</v>
      </c>
      <c r="H192" s="172">
        <v>289.8</v>
      </c>
      <c r="I192" s="173"/>
      <c r="J192" s="174">
        <f>ROUND(I192*H192,2)</f>
        <v>0</v>
      </c>
      <c r="K192" s="170" t="s">
        <v>188</v>
      </c>
      <c r="L192" s="35"/>
      <c r="M192" s="175" t="s">
        <v>1</v>
      </c>
      <c r="N192" s="176" t="s">
        <v>38</v>
      </c>
      <c r="O192" s="73"/>
      <c r="P192" s="177">
        <f>O192*H192</f>
        <v>0</v>
      </c>
      <c r="Q192" s="177">
        <v>0</v>
      </c>
      <c r="R192" s="177">
        <f>Q192*H192</f>
        <v>0</v>
      </c>
      <c r="S192" s="177">
        <v>0</v>
      </c>
      <c r="T192" s="17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79" t="s">
        <v>125</v>
      </c>
      <c r="AT192" s="179" t="s">
        <v>120</v>
      </c>
      <c r="AU192" s="179" t="s">
        <v>82</v>
      </c>
      <c r="AY192" s="15" t="s">
        <v>117</v>
      </c>
      <c r="BE192" s="180">
        <f>IF(N192="základní",J192,0)</f>
        <v>0</v>
      </c>
      <c r="BF192" s="180">
        <f>IF(N192="snížená",J192,0)</f>
        <v>0</v>
      </c>
      <c r="BG192" s="180">
        <f>IF(N192="zákl. přenesená",J192,0)</f>
        <v>0</v>
      </c>
      <c r="BH192" s="180">
        <f>IF(N192="sníž. přenesená",J192,0)</f>
        <v>0</v>
      </c>
      <c r="BI192" s="180">
        <f>IF(N192="nulová",J192,0)</f>
        <v>0</v>
      </c>
      <c r="BJ192" s="15" t="s">
        <v>80</v>
      </c>
      <c r="BK192" s="180">
        <f>ROUND(I192*H192,2)</f>
        <v>0</v>
      </c>
      <c r="BL192" s="15" t="s">
        <v>125</v>
      </c>
      <c r="BM192" s="179" t="s">
        <v>297</v>
      </c>
    </row>
    <row r="193" spans="1:47" s="2" customFormat="1" ht="12">
      <c r="A193" s="34"/>
      <c r="B193" s="35"/>
      <c r="C193" s="34"/>
      <c r="D193" s="181" t="s">
        <v>126</v>
      </c>
      <c r="E193" s="34"/>
      <c r="F193" s="182" t="s">
        <v>298</v>
      </c>
      <c r="G193" s="34"/>
      <c r="H193" s="34"/>
      <c r="I193" s="183"/>
      <c r="J193" s="34"/>
      <c r="K193" s="34"/>
      <c r="L193" s="35"/>
      <c r="M193" s="184"/>
      <c r="N193" s="185"/>
      <c r="O193" s="73"/>
      <c r="P193" s="73"/>
      <c r="Q193" s="73"/>
      <c r="R193" s="73"/>
      <c r="S193" s="73"/>
      <c r="T193" s="7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5" t="s">
        <v>126</v>
      </c>
      <c r="AU193" s="15" t="s">
        <v>82</v>
      </c>
    </row>
    <row r="194" spans="1:47" s="2" customFormat="1" ht="12">
      <c r="A194" s="34"/>
      <c r="B194" s="35"/>
      <c r="C194" s="34"/>
      <c r="D194" s="181" t="s">
        <v>128</v>
      </c>
      <c r="E194" s="34"/>
      <c r="F194" s="186" t="s">
        <v>299</v>
      </c>
      <c r="G194" s="34"/>
      <c r="H194" s="34"/>
      <c r="I194" s="183"/>
      <c r="J194" s="34"/>
      <c r="K194" s="34"/>
      <c r="L194" s="35"/>
      <c r="M194" s="184"/>
      <c r="N194" s="185"/>
      <c r="O194" s="73"/>
      <c r="P194" s="73"/>
      <c r="Q194" s="73"/>
      <c r="R194" s="73"/>
      <c r="S194" s="73"/>
      <c r="T194" s="7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5" t="s">
        <v>128</v>
      </c>
      <c r="AU194" s="15" t="s">
        <v>82</v>
      </c>
    </row>
    <row r="195" spans="1:65" s="2" customFormat="1" ht="16.5" customHeight="1">
      <c r="A195" s="34"/>
      <c r="B195" s="167"/>
      <c r="C195" s="168" t="s">
        <v>235</v>
      </c>
      <c r="D195" s="168" t="s">
        <v>120</v>
      </c>
      <c r="E195" s="169" t="s">
        <v>300</v>
      </c>
      <c r="F195" s="170" t="s">
        <v>301</v>
      </c>
      <c r="G195" s="171" t="s">
        <v>187</v>
      </c>
      <c r="H195" s="172">
        <v>431.44</v>
      </c>
      <c r="I195" s="173"/>
      <c r="J195" s="174">
        <f>ROUND(I195*H195,2)</f>
        <v>0</v>
      </c>
      <c r="K195" s="170" t="s">
        <v>188</v>
      </c>
      <c r="L195" s="35"/>
      <c r="M195" s="175" t="s">
        <v>1</v>
      </c>
      <c r="N195" s="176" t="s">
        <v>38</v>
      </c>
      <c r="O195" s="73"/>
      <c r="P195" s="177">
        <f>O195*H195</f>
        <v>0</v>
      </c>
      <c r="Q195" s="177">
        <v>0</v>
      </c>
      <c r="R195" s="177">
        <f>Q195*H195</f>
        <v>0</v>
      </c>
      <c r="S195" s="177">
        <v>0</v>
      </c>
      <c r="T195" s="17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79" t="s">
        <v>125</v>
      </c>
      <c r="AT195" s="179" t="s">
        <v>120</v>
      </c>
      <c r="AU195" s="179" t="s">
        <v>82</v>
      </c>
      <c r="AY195" s="15" t="s">
        <v>117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5" t="s">
        <v>80</v>
      </c>
      <c r="BK195" s="180">
        <f>ROUND(I195*H195,2)</f>
        <v>0</v>
      </c>
      <c r="BL195" s="15" t="s">
        <v>125</v>
      </c>
      <c r="BM195" s="179" t="s">
        <v>302</v>
      </c>
    </row>
    <row r="196" spans="1:47" s="2" customFormat="1" ht="12">
      <c r="A196" s="34"/>
      <c r="B196" s="35"/>
      <c r="C196" s="34"/>
      <c r="D196" s="181" t="s">
        <v>126</v>
      </c>
      <c r="E196" s="34"/>
      <c r="F196" s="182" t="s">
        <v>303</v>
      </c>
      <c r="G196" s="34"/>
      <c r="H196" s="34"/>
      <c r="I196" s="183"/>
      <c r="J196" s="34"/>
      <c r="K196" s="34"/>
      <c r="L196" s="35"/>
      <c r="M196" s="184"/>
      <c r="N196" s="185"/>
      <c r="O196" s="73"/>
      <c r="P196" s="73"/>
      <c r="Q196" s="73"/>
      <c r="R196" s="73"/>
      <c r="S196" s="73"/>
      <c r="T196" s="7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5" t="s">
        <v>126</v>
      </c>
      <c r="AU196" s="15" t="s">
        <v>82</v>
      </c>
    </row>
    <row r="197" spans="1:47" s="2" customFormat="1" ht="12">
      <c r="A197" s="34"/>
      <c r="B197" s="35"/>
      <c r="C197" s="34"/>
      <c r="D197" s="181" t="s">
        <v>128</v>
      </c>
      <c r="E197" s="34"/>
      <c r="F197" s="186" t="s">
        <v>304</v>
      </c>
      <c r="G197" s="34"/>
      <c r="H197" s="34"/>
      <c r="I197" s="183"/>
      <c r="J197" s="34"/>
      <c r="K197" s="34"/>
      <c r="L197" s="35"/>
      <c r="M197" s="184"/>
      <c r="N197" s="185"/>
      <c r="O197" s="73"/>
      <c r="P197" s="73"/>
      <c r="Q197" s="73"/>
      <c r="R197" s="73"/>
      <c r="S197" s="73"/>
      <c r="T197" s="7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5" t="s">
        <v>128</v>
      </c>
      <c r="AU197" s="15" t="s">
        <v>82</v>
      </c>
    </row>
    <row r="198" spans="1:65" s="2" customFormat="1" ht="16.5" customHeight="1">
      <c r="A198" s="34"/>
      <c r="B198" s="167"/>
      <c r="C198" s="168" t="s">
        <v>305</v>
      </c>
      <c r="D198" s="168" t="s">
        <v>120</v>
      </c>
      <c r="E198" s="169" t="s">
        <v>306</v>
      </c>
      <c r="F198" s="170" t="s">
        <v>307</v>
      </c>
      <c r="G198" s="171" t="s">
        <v>187</v>
      </c>
      <c r="H198" s="172">
        <v>175</v>
      </c>
      <c r="I198" s="173"/>
      <c r="J198" s="174">
        <f>ROUND(I198*H198,2)</f>
        <v>0</v>
      </c>
      <c r="K198" s="170" t="s">
        <v>188</v>
      </c>
      <c r="L198" s="35"/>
      <c r="M198" s="175" t="s">
        <v>1</v>
      </c>
      <c r="N198" s="176" t="s">
        <v>38</v>
      </c>
      <c r="O198" s="73"/>
      <c r="P198" s="177">
        <f>O198*H198</f>
        <v>0</v>
      </c>
      <c r="Q198" s="177">
        <v>0</v>
      </c>
      <c r="R198" s="177">
        <f>Q198*H198</f>
        <v>0</v>
      </c>
      <c r="S198" s="177">
        <v>0</v>
      </c>
      <c r="T198" s="17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79" t="s">
        <v>125</v>
      </c>
      <c r="AT198" s="179" t="s">
        <v>120</v>
      </c>
      <c r="AU198" s="179" t="s">
        <v>82</v>
      </c>
      <c r="AY198" s="15" t="s">
        <v>117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5" t="s">
        <v>80</v>
      </c>
      <c r="BK198" s="180">
        <f>ROUND(I198*H198,2)</f>
        <v>0</v>
      </c>
      <c r="BL198" s="15" t="s">
        <v>125</v>
      </c>
      <c r="BM198" s="179" t="s">
        <v>308</v>
      </c>
    </row>
    <row r="199" spans="1:47" s="2" customFormat="1" ht="12">
      <c r="A199" s="34"/>
      <c r="B199" s="35"/>
      <c r="C199" s="34"/>
      <c r="D199" s="181" t="s">
        <v>126</v>
      </c>
      <c r="E199" s="34"/>
      <c r="F199" s="182" t="s">
        <v>309</v>
      </c>
      <c r="G199" s="34"/>
      <c r="H199" s="34"/>
      <c r="I199" s="183"/>
      <c r="J199" s="34"/>
      <c r="K199" s="34"/>
      <c r="L199" s="35"/>
      <c r="M199" s="184"/>
      <c r="N199" s="185"/>
      <c r="O199" s="73"/>
      <c r="P199" s="73"/>
      <c r="Q199" s="73"/>
      <c r="R199" s="73"/>
      <c r="S199" s="73"/>
      <c r="T199" s="7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5" t="s">
        <v>126</v>
      </c>
      <c r="AU199" s="15" t="s">
        <v>82</v>
      </c>
    </row>
    <row r="200" spans="1:47" s="2" customFormat="1" ht="12">
      <c r="A200" s="34"/>
      <c r="B200" s="35"/>
      <c r="C200" s="34"/>
      <c r="D200" s="181" t="s">
        <v>128</v>
      </c>
      <c r="E200" s="34"/>
      <c r="F200" s="186" t="s">
        <v>310</v>
      </c>
      <c r="G200" s="34"/>
      <c r="H200" s="34"/>
      <c r="I200" s="183"/>
      <c r="J200" s="34"/>
      <c r="K200" s="34"/>
      <c r="L200" s="35"/>
      <c r="M200" s="184"/>
      <c r="N200" s="185"/>
      <c r="O200" s="73"/>
      <c r="P200" s="73"/>
      <c r="Q200" s="73"/>
      <c r="R200" s="73"/>
      <c r="S200" s="73"/>
      <c r="T200" s="7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5" t="s">
        <v>128</v>
      </c>
      <c r="AU200" s="15" t="s">
        <v>82</v>
      </c>
    </row>
    <row r="201" spans="1:65" s="2" customFormat="1" ht="16.5" customHeight="1">
      <c r="A201" s="34"/>
      <c r="B201" s="167"/>
      <c r="C201" s="168" t="s">
        <v>243</v>
      </c>
      <c r="D201" s="168" t="s">
        <v>120</v>
      </c>
      <c r="E201" s="169" t="s">
        <v>311</v>
      </c>
      <c r="F201" s="170" t="s">
        <v>312</v>
      </c>
      <c r="G201" s="171" t="s">
        <v>187</v>
      </c>
      <c r="H201" s="172">
        <v>408.85</v>
      </c>
      <c r="I201" s="173"/>
      <c r="J201" s="174">
        <f>ROUND(I201*H201,2)</f>
        <v>0</v>
      </c>
      <c r="K201" s="170" t="s">
        <v>188</v>
      </c>
      <c r="L201" s="35"/>
      <c r="M201" s="175" t="s">
        <v>1</v>
      </c>
      <c r="N201" s="176" t="s">
        <v>38</v>
      </c>
      <c r="O201" s="73"/>
      <c r="P201" s="177">
        <f>O201*H201</f>
        <v>0</v>
      </c>
      <c r="Q201" s="177">
        <v>0</v>
      </c>
      <c r="R201" s="177">
        <f>Q201*H201</f>
        <v>0</v>
      </c>
      <c r="S201" s="177">
        <v>0</v>
      </c>
      <c r="T201" s="17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79" t="s">
        <v>125</v>
      </c>
      <c r="AT201" s="179" t="s">
        <v>120</v>
      </c>
      <c r="AU201" s="179" t="s">
        <v>82</v>
      </c>
      <c r="AY201" s="15" t="s">
        <v>117</v>
      </c>
      <c r="BE201" s="180">
        <f>IF(N201="základní",J201,0)</f>
        <v>0</v>
      </c>
      <c r="BF201" s="180">
        <f>IF(N201="snížená",J201,0)</f>
        <v>0</v>
      </c>
      <c r="BG201" s="180">
        <f>IF(N201="zákl. přenesená",J201,0)</f>
        <v>0</v>
      </c>
      <c r="BH201" s="180">
        <f>IF(N201="sníž. přenesená",J201,0)</f>
        <v>0</v>
      </c>
      <c r="BI201" s="180">
        <f>IF(N201="nulová",J201,0)</f>
        <v>0</v>
      </c>
      <c r="BJ201" s="15" t="s">
        <v>80</v>
      </c>
      <c r="BK201" s="180">
        <f>ROUND(I201*H201,2)</f>
        <v>0</v>
      </c>
      <c r="BL201" s="15" t="s">
        <v>125</v>
      </c>
      <c r="BM201" s="179" t="s">
        <v>313</v>
      </c>
    </row>
    <row r="202" spans="1:47" s="2" customFormat="1" ht="12">
      <c r="A202" s="34"/>
      <c r="B202" s="35"/>
      <c r="C202" s="34"/>
      <c r="D202" s="181" t="s">
        <v>126</v>
      </c>
      <c r="E202" s="34"/>
      <c r="F202" s="182" t="s">
        <v>314</v>
      </c>
      <c r="G202" s="34"/>
      <c r="H202" s="34"/>
      <c r="I202" s="183"/>
      <c r="J202" s="34"/>
      <c r="K202" s="34"/>
      <c r="L202" s="35"/>
      <c r="M202" s="184"/>
      <c r="N202" s="185"/>
      <c r="O202" s="73"/>
      <c r="P202" s="73"/>
      <c r="Q202" s="73"/>
      <c r="R202" s="73"/>
      <c r="S202" s="73"/>
      <c r="T202" s="7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5" t="s">
        <v>126</v>
      </c>
      <c r="AU202" s="15" t="s">
        <v>82</v>
      </c>
    </row>
    <row r="203" spans="1:47" s="2" customFormat="1" ht="12">
      <c r="A203" s="34"/>
      <c r="B203" s="35"/>
      <c r="C203" s="34"/>
      <c r="D203" s="181" t="s">
        <v>128</v>
      </c>
      <c r="E203" s="34"/>
      <c r="F203" s="186" t="s">
        <v>315</v>
      </c>
      <c r="G203" s="34"/>
      <c r="H203" s="34"/>
      <c r="I203" s="183"/>
      <c r="J203" s="34"/>
      <c r="K203" s="34"/>
      <c r="L203" s="35"/>
      <c r="M203" s="184"/>
      <c r="N203" s="185"/>
      <c r="O203" s="73"/>
      <c r="P203" s="73"/>
      <c r="Q203" s="73"/>
      <c r="R203" s="73"/>
      <c r="S203" s="73"/>
      <c r="T203" s="7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5" t="s">
        <v>128</v>
      </c>
      <c r="AU203" s="15" t="s">
        <v>82</v>
      </c>
    </row>
    <row r="204" spans="1:65" s="2" customFormat="1" ht="21.75" customHeight="1">
      <c r="A204" s="34"/>
      <c r="B204" s="167"/>
      <c r="C204" s="168" t="s">
        <v>316</v>
      </c>
      <c r="D204" s="168" t="s">
        <v>120</v>
      </c>
      <c r="E204" s="169" t="s">
        <v>317</v>
      </c>
      <c r="F204" s="170" t="s">
        <v>318</v>
      </c>
      <c r="G204" s="171" t="s">
        <v>187</v>
      </c>
      <c r="H204" s="172">
        <v>408.85</v>
      </c>
      <c r="I204" s="173"/>
      <c r="J204" s="174">
        <f>ROUND(I204*H204,2)</f>
        <v>0</v>
      </c>
      <c r="K204" s="170" t="s">
        <v>188</v>
      </c>
      <c r="L204" s="35"/>
      <c r="M204" s="175" t="s">
        <v>1</v>
      </c>
      <c r="N204" s="176" t="s">
        <v>38</v>
      </c>
      <c r="O204" s="73"/>
      <c r="P204" s="177">
        <f>O204*H204</f>
        <v>0</v>
      </c>
      <c r="Q204" s="177">
        <v>0</v>
      </c>
      <c r="R204" s="177">
        <f>Q204*H204</f>
        <v>0</v>
      </c>
      <c r="S204" s="177">
        <v>0</v>
      </c>
      <c r="T204" s="17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79" t="s">
        <v>125</v>
      </c>
      <c r="AT204" s="179" t="s">
        <v>120</v>
      </c>
      <c r="AU204" s="179" t="s">
        <v>82</v>
      </c>
      <c r="AY204" s="15" t="s">
        <v>117</v>
      </c>
      <c r="BE204" s="180">
        <f>IF(N204="základní",J204,0)</f>
        <v>0</v>
      </c>
      <c r="BF204" s="180">
        <f>IF(N204="snížená",J204,0)</f>
        <v>0</v>
      </c>
      <c r="BG204" s="180">
        <f>IF(N204="zákl. přenesená",J204,0)</f>
        <v>0</v>
      </c>
      <c r="BH204" s="180">
        <f>IF(N204="sníž. přenesená",J204,0)</f>
        <v>0</v>
      </c>
      <c r="BI204" s="180">
        <f>IF(N204="nulová",J204,0)</f>
        <v>0</v>
      </c>
      <c r="BJ204" s="15" t="s">
        <v>80</v>
      </c>
      <c r="BK204" s="180">
        <f>ROUND(I204*H204,2)</f>
        <v>0</v>
      </c>
      <c r="BL204" s="15" t="s">
        <v>125</v>
      </c>
      <c r="BM204" s="179" t="s">
        <v>319</v>
      </c>
    </row>
    <row r="205" spans="1:47" s="2" customFormat="1" ht="12">
      <c r="A205" s="34"/>
      <c r="B205" s="35"/>
      <c r="C205" s="34"/>
      <c r="D205" s="181" t="s">
        <v>126</v>
      </c>
      <c r="E205" s="34"/>
      <c r="F205" s="182" t="s">
        <v>320</v>
      </c>
      <c r="G205" s="34"/>
      <c r="H205" s="34"/>
      <c r="I205" s="183"/>
      <c r="J205" s="34"/>
      <c r="K205" s="34"/>
      <c r="L205" s="35"/>
      <c r="M205" s="184"/>
      <c r="N205" s="185"/>
      <c r="O205" s="73"/>
      <c r="P205" s="73"/>
      <c r="Q205" s="73"/>
      <c r="R205" s="73"/>
      <c r="S205" s="73"/>
      <c r="T205" s="7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5" t="s">
        <v>126</v>
      </c>
      <c r="AU205" s="15" t="s">
        <v>82</v>
      </c>
    </row>
    <row r="206" spans="1:47" s="2" customFormat="1" ht="12">
      <c r="A206" s="34"/>
      <c r="B206" s="35"/>
      <c r="C206" s="34"/>
      <c r="D206" s="181" t="s">
        <v>128</v>
      </c>
      <c r="E206" s="34"/>
      <c r="F206" s="186" t="s">
        <v>255</v>
      </c>
      <c r="G206" s="34"/>
      <c r="H206" s="34"/>
      <c r="I206" s="183"/>
      <c r="J206" s="34"/>
      <c r="K206" s="34"/>
      <c r="L206" s="35"/>
      <c r="M206" s="184"/>
      <c r="N206" s="185"/>
      <c r="O206" s="73"/>
      <c r="P206" s="73"/>
      <c r="Q206" s="73"/>
      <c r="R206" s="73"/>
      <c r="S206" s="73"/>
      <c r="T206" s="7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5" t="s">
        <v>128</v>
      </c>
      <c r="AU206" s="15" t="s">
        <v>82</v>
      </c>
    </row>
    <row r="207" spans="1:65" s="2" customFormat="1" ht="16.5" customHeight="1">
      <c r="A207" s="34"/>
      <c r="B207" s="167"/>
      <c r="C207" s="168" t="s">
        <v>248</v>
      </c>
      <c r="D207" s="168" t="s">
        <v>120</v>
      </c>
      <c r="E207" s="169" t="s">
        <v>321</v>
      </c>
      <c r="F207" s="170" t="s">
        <v>322</v>
      </c>
      <c r="G207" s="171" t="s">
        <v>187</v>
      </c>
      <c r="H207" s="172">
        <v>817.7</v>
      </c>
      <c r="I207" s="173"/>
      <c r="J207" s="174">
        <f>ROUND(I207*H207,2)</f>
        <v>0</v>
      </c>
      <c r="K207" s="170" t="s">
        <v>188</v>
      </c>
      <c r="L207" s="35"/>
      <c r="M207" s="175" t="s">
        <v>1</v>
      </c>
      <c r="N207" s="176" t="s">
        <v>38</v>
      </c>
      <c r="O207" s="73"/>
      <c r="P207" s="177">
        <f>O207*H207</f>
        <v>0</v>
      </c>
      <c r="Q207" s="177">
        <v>0</v>
      </c>
      <c r="R207" s="177">
        <f>Q207*H207</f>
        <v>0</v>
      </c>
      <c r="S207" s="177">
        <v>0</v>
      </c>
      <c r="T207" s="17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79" t="s">
        <v>125</v>
      </c>
      <c r="AT207" s="179" t="s">
        <v>120</v>
      </c>
      <c r="AU207" s="179" t="s">
        <v>82</v>
      </c>
      <c r="AY207" s="15" t="s">
        <v>117</v>
      </c>
      <c r="BE207" s="180">
        <f>IF(N207="základní",J207,0)</f>
        <v>0</v>
      </c>
      <c r="BF207" s="180">
        <f>IF(N207="snížená",J207,0)</f>
        <v>0</v>
      </c>
      <c r="BG207" s="180">
        <f>IF(N207="zákl. přenesená",J207,0)</f>
        <v>0</v>
      </c>
      <c r="BH207" s="180">
        <f>IF(N207="sníž. přenesená",J207,0)</f>
        <v>0</v>
      </c>
      <c r="BI207" s="180">
        <f>IF(N207="nulová",J207,0)</f>
        <v>0</v>
      </c>
      <c r="BJ207" s="15" t="s">
        <v>80</v>
      </c>
      <c r="BK207" s="180">
        <f>ROUND(I207*H207,2)</f>
        <v>0</v>
      </c>
      <c r="BL207" s="15" t="s">
        <v>125</v>
      </c>
      <c r="BM207" s="179" t="s">
        <v>323</v>
      </c>
    </row>
    <row r="208" spans="1:47" s="2" customFormat="1" ht="12">
      <c r="A208" s="34"/>
      <c r="B208" s="35"/>
      <c r="C208" s="34"/>
      <c r="D208" s="181" t="s">
        <v>126</v>
      </c>
      <c r="E208" s="34"/>
      <c r="F208" s="182" t="s">
        <v>324</v>
      </c>
      <c r="G208" s="34"/>
      <c r="H208" s="34"/>
      <c r="I208" s="183"/>
      <c r="J208" s="34"/>
      <c r="K208" s="34"/>
      <c r="L208" s="35"/>
      <c r="M208" s="184"/>
      <c r="N208" s="185"/>
      <c r="O208" s="73"/>
      <c r="P208" s="73"/>
      <c r="Q208" s="73"/>
      <c r="R208" s="73"/>
      <c r="S208" s="73"/>
      <c r="T208" s="7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5" t="s">
        <v>126</v>
      </c>
      <c r="AU208" s="15" t="s">
        <v>82</v>
      </c>
    </row>
    <row r="209" spans="1:47" s="2" customFormat="1" ht="12">
      <c r="A209" s="34"/>
      <c r="B209" s="35"/>
      <c r="C209" s="34"/>
      <c r="D209" s="181" t="s">
        <v>128</v>
      </c>
      <c r="E209" s="34"/>
      <c r="F209" s="186" t="s">
        <v>325</v>
      </c>
      <c r="G209" s="34"/>
      <c r="H209" s="34"/>
      <c r="I209" s="183"/>
      <c r="J209" s="34"/>
      <c r="K209" s="34"/>
      <c r="L209" s="35"/>
      <c r="M209" s="184"/>
      <c r="N209" s="185"/>
      <c r="O209" s="73"/>
      <c r="P209" s="73"/>
      <c r="Q209" s="73"/>
      <c r="R209" s="73"/>
      <c r="S209" s="73"/>
      <c r="T209" s="7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5" t="s">
        <v>128</v>
      </c>
      <c r="AU209" s="15" t="s">
        <v>82</v>
      </c>
    </row>
    <row r="210" spans="1:65" s="2" customFormat="1" ht="16.5" customHeight="1">
      <c r="A210" s="34"/>
      <c r="B210" s="167"/>
      <c r="C210" s="191" t="s">
        <v>326</v>
      </c>
      <c r="D210" s="191" t="s">
        <v>239</v>
      </c>
      <c r="E210" s="192" t="s">
        <v>327</v>
      </c>
      <c r="F210" s="193" t="s">
        <v>328</v>
      </c>
      <c r="G210" s="194" t="s">
        <v>187</v>
      </c>
      <c r="H210" s="195">
        <v>141</v>
      </c>
      <c r="I210" s="196"/>
      <c r="J210" s="197">
        <f>ROUND(I210*H210,2)</f>
        <v>0</v>
      </c>
      <c r="K210" s="193" t="s">
        <v>188</v>
      </c>
      <c r="L210" s="198"/>
      <c r="M210" s="199" t="s">
        <v>1</v>
      </c>
      <c r="N210" s="200" t="s">
        <v>38</v>
      </c>
      <c r="O210" s="73"/>
      <c r="P210" s="177">
        <f>O210*H210</f>
        <v>0</v>
      </c>
      <c r="Q210" s="177">
        <v>0</v>
      </c>
      <c r="R210" s="177">
        <f>Q210*H210</f>
        <v>0</v>
      </c>
      <c r="S210" s="177">
        <v>0</v>
      </c>
      <c r="T210" s="17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79" t="s">
        <v>140</v>
      </c>
      <c r="AT210" s="179" t="s">
        <v>239</v>
      </c>
      <c r="AU210" s="179" t="s">
        <v>82</v>
      </c>
      <c r="AY210" s="15" t="s">
        <v>117</v>
      </c>
      <c r="BE210" s="180">
        <f>IF(N210="základní",J210,0)</f>
        <v>0</v>
      </c>
      <c r="BF210" s="180">
        <f>IF(N210="snížená",J210,0)</f>
        <v>0</v>
      </c>
      <c r="BG210" s="180">
        <f>IF(N210="zákl. přenesená",J210,0)</f>
        <v>0</v>
      </c>
      <c r="BH210" s="180">
        <f>IF(N210="sníž. přenesená",J210,0)</f>
        <v>0</v>
      </c>
      <c r="BI210" s="180">
        <f>IF(N210="nulová",J210,0)</f>
        <v>0</v>
      </c>
      <c r="BJ210" s="15" t="s">
        <v>80</v>
      </c>
      <c r="BK210" s="180">
        <f>ROUND(I210*H210,2)</f>
        <v>0</v>
      </c>
      <c r="BL210" s="15" t="s">
        <v>125</v>
      </c>
      <c r="BM210" s="179" t="s">
        <v>329</v>
      </c>
    </row>
    <row r="211" spans="1:47" s="2" customFormat="1" ht="12">
      <c r="A211" s="34"/>
      <c r="B211" s="35"/>
      <c r="C211" s="34"/>
      <c r="D211" s="181" t="s">
        <v>126</v>
      </c>
      <c r="E211" s="34"/>
      <c r="F211" s="182" t="s">
        <v>330</v>
      </c>
      <c r="G211" s="34"/>
      <c r="H211" s="34"/>
      <c r="I211" s="183"/>
      <c r="J211" s="34"/>
      <c r="K211" s="34"/>
      <c r="L211" s="35"/>
      <c r="M211" s="184"/>
      <c r="N211" s="185"/>
      <c r="O211" s="73"/>
      <c r="P211" s="73"/>
      <c r="Q211" s="73"/>
      <c r="R211" s="73"/>
      <c r="S211" s="73"/>
      <c r="T211" s="7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5" t="s">
        <v>126</v>
      </c>
      <c r="AU211" s="15" t="s">
        <v>82</v>
      </c>
    </row>
    <row r="212" spans="1:47" s="2" customFormat="1" ht="12">
      <c r="A212" s="34"/>
      <c r="B212" s="35"/>
      <c r="C212" s="34"/>
      <c r="D212" s="181" t="s">
        <v>128</v>
      </c>
      <c r="E212" s="34"/>
      <c r="F212" s="186" t="s">
        <v>255</v>
      </c>
      <c r="G212" s="34"/>
      <c r="H212" s="34"/>
      <c r="I212" s="183"/>
      <c r="J212" s="34"/>
      <c r="K212" s="34"/>
      <c r="L212" s="35"/>
      <c r="M212" s="184"/>
      <c r="N212" s="185"/>
      <c r="O212" s="73"/>
      <c r="P212" s="73"/>
      <c r="Q212" s="73"/>
      <c r="R212" s="73"/>
      <c r="S212" s="73"/>
      <c r="T212" s="7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5" t="s">
        <v>128</v>
      </c>
      <c r="AU212" s="15" t="s">
        <v>82</v>
      </c>
    </row>
    <row r="213" spans="1:65" s="2" customFormat="1" ht="16.5" customHeight="1">
      <c r="A213" s="34"/>
      <c r="B213" s="167"/>
      <c r="C213" s="168" t="s">
        <v>253</v>
      </c>
      <c r="D213" s="168" t="s">
        <v>120</v>
      </c>
      <c r="E213" s="169" t="s">
        <v>331</v>
      </c>
      <c r="F213" s="170" t="s">
        <v>332</v>
      </c>
      <c r="G213" s="171" t="s">
        <v>187</v>
      </c>
      <c r="H213" s="172">
        <v>183</v>
      </c>
      <c r="I213" s="173"/>
      <c r="J213" s="174">
        <f>ROUND(I213*H213,2)</f>
        <v>0</v>
      </c>
      <c r="K213" s="170" t="s">
        <v>188</v>
      </c>
      <c r="L213" s="35"/>
      <c r="M213" s="175" t="s">
        <v>1</v>
      </c>
      <c r="N213" s="176" t="s">
        <v>38</v>
      </c>
      <c r="O213" s="73"/>
      <c r="P213" s="177">
        <f>O213*H213</f>
        <v>0</v>
      </c>
      <c r="Q213" s="177">
        <v>0</v>
      </c>
      <c r="R213" s="177">
        <f>Q213*H213</f>
        <v>0</v>
      </c>
      <c r="S213" s="177">
        <v>0</v>
      </c>
      <c r="T213" s="17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79" t="s">
        <v>125</v>
      </c>
      <c r="AT213" s="179" t="s">
        <v>120</v>
      </c>
      <c r="AU213" s="179" t="s">
        <v>82</v>
      </c>
      <c r="AY213" s="15" t="s">
        <v>117</v>
      </c>
      <c r="BE213" s="180">
        <f>IF(N213="základní",J213,0)</f>
        <v>0</v>
      </c>
      <c r="BF213" s="180">
        <f>IF(N213="snížená",J213,0)</f>
        <v>0</v>
      </c>
      <c r="BG213" s="180">
        <f>IF(N213="zákl. přenesená",J213,0)</f>
        <v>0</v>
      </c>
      <c r="BH213" s="180">
        <f>IF(N213="sníž. přenesená",J213,0)</f>
        <v>0</v>
      </c>
      <c r="BI213" s="180">
        <f>IF(N213="nulová",J213,0)</f>
        <v>0</v>
      </c>
      <c r="BJ213" s="15" t="s">
        <v>80</v>
      </c>
      <c r="BK213" s="180">
        <f>ROUND(I213*H213,2)</f>
        <v>0</v>
      </c>
      <c r="BL213" s="15" t="s">
        <v>125</v>
      </c>
      <c r="BM213" s="179" t="s">
        <v>333</v>
      </c>
    </row>
    <row r="214" spans="1:47" s="2" customFormat="1" ht="12">
      <c r="A214" s="34"/>
      <c r="B214" s="35"/>
      <c r="C214" s="34"/>
      <c r="D214" s="181" t="s">
        <v>126</v>
      </c>
      <c r="E214" s="34"/>
      <c r="F214" s="182" t="s">
        <v>334</v>
      </c>
      <c r="G214" s="34"/>
      <c r="H214" s="34"/>
      <c r="I214" s="183"/>
      <c r="J214" s="34"/>
      <c r="K214" s="34"/>
      <c r="L214" s="35"/>
      <c r="M214" s="184"/>
      <c r="N214" s="185"/>
      <c r="O214" s="73"/>
      <c r="P214" s="73"/>
      <c r="Q214" s="73"/>
      <c r="R214" s="73"/>
      <c r="S214" s="73"/>
      <c r="T214" s="7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5" t="s">
        <v>126</v>
      </c>
      <c r="AU214" s="15" t="s">
        <v>82</v>
      </c>
    </row>
    <row r="215" spans="1:47" s="2" customFormat="1" ht="12">
      <c r="A215" s="34"/>
      <c r="B215" s="35"/>
      <c r="C215" s="34"/>
      <c r="D215" s="181" t="s">
        <v>128</v>
      </c>
      <c r="E215" s="34"/>
      <c r="F215" s="186" t="s">
        <v>335</v>
      </c>
      <c r="G215" s="34"/>
      <c r="H215" s="34"/>
      <c r="I215" s="183"/>
      <c r="J215" s="34"/>
      <c r="K215" s="34"/>
      <c r="L215" s="35"/>
      <c r="M215" s="184"/>
      <c r="N215" s="185"/>
      <c r="O215" s="73"/>
      <c r="P215" s="73"/>
      <c r="Q215" s="73"/>
      <c r="R215" s="73"/>
      <c r="S215" s="73"/>
      <c r="T215" s="7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5" t="s">
        <v>128</v>
      </c>
      <c r="AU215" s="15" t="s">
        <v>82</v>
      </c>
    </row>
    <row r="216" spans="1:65" s="2" customFormat="1" ht="16.5" customHeight="1">
      <c r="A216" s="34"/>
      <c r="B216" s="167"/>
      <c r="C216" s="168" t="s">
        <v>336</v>
      </c>
      <c r="D216" s="168" t="s">
        <v>120</v>
      </c>
      <c r="E216" s="169" t="s">
        <v>337</v>
      </c>
      <c r="F216" s="170" t="s">
        <v>338</v>
      </c>
      <c r="G216" s="171" t="s">
        <v>284</v>
      </c>
      <c r="H216" s="172">
        <v>4</v>
      </c>
      <c r="I216" s="173"/>
      <c r="J216" s="174">
        <f>ROUND(I216*H216,2)</f>
        <v>0</v>
      </c>
      <c r="K216" s="170" t="s">
        <v>1</v>
      </c>
      <c r="L216" s="35"/>
      <c r="M216" s="175" t="s">
        <v>1</v>
      </c>
      <c r="N216" s="176" t="s">
        <v>38</v>
      </c>
      <c r="O216" s="73"/>
      <c r="P216" s="177">
        <f>O216*H216</f>
        <v>0</v>
      </c>
      <c r="Q216" s="177">
        <v>0</v>
      </c>
      <c r="R216" s="177">
        <f>Q216*H216</f>
        <v>0</v>
      </c>
      <c r="S216" s="177">
        <v>0</v>
      </c>
      <c r="T216" s="17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79" t="s">
        <v>125</v>
      </c>
      <c r="AT216" s="179" t="s">
        <v>120</v>
      </c>
      <c r="AU216" s="179" t="s">
        <v>82</v>
      </c>
      <c r="AY216" s="15" t="s">
        <v>117</v>
      </c>
      <c r="BE216" s="180">
        <f>IF(N216="základní",J216,0)</f>
        <v>0</v>
      </c>
      <c r="BF216" s="180">
        <f>IF(N216="snížená",J216,0)</f>
        <v>0</v>
      </c>
      <c r="BG216" s="180">
        <f>IF(N216="zákl. přenesená",J216,0)</f>
        <v>0</v>
      </c>
      <c r="BH216" s="180">
        <f>IF(N216="sníž. přenesená",J216,0)</f>
        <v>0</v>
      </c>
      <c r="BI216" s="180">
        <f>IF(N216="nulová",J216,0)</f>
        <v>0</v>
      </c>
      <c r="BJ216" s="15" t="s">
        <v>80</v>
      </c>
      <c r="BK216" s="180">
        <f>ROUND(I216*H216,2)</f>
        <v>0</v>
      </c>
      <c r="BL216" s="15" t="s">
        <v>125</v>
      </c>
      <c r="BM216" s="179" t="s">
        <v>339</v>
      </c>
    </row>
    <row r="217" spans="1:47" s="2" customFormat="1" ht="12">
      <c r="A217" s="34"/>
      <c r="B217" s="35"/>
      <c r="C217" s="34"/>
      <c r="D217" s="181" t="s">
        <v>126</v>
      </c>
      <c r="E217" s="34"/>
      <c r="F217" s="182" t="s">
        <v>338</v>
      </c>
      <c r="G217" s="34"/>
      <c r="H217" s="34"/>
      <c r="I217" s="183"/>
      <c r="J217" s="34"/>
      <c r="K217" s="34"/>
      <c r="L217" s="35"/>
      <c r="M217" s="184"/>
      <c r="N217" s="185"/>
      <c r="O217" s="73"/>
      <c r="P217" s="73"/>
      <c r="Q217" s="73"/>
      <c r="R217" s="73"/>
      <c r="S217" s="73"/>
      <c r="T217" s="7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5" t="s">
        <v>126</v>
      </c>
      <c r="AU217" s="15" t="s">
        <v>82</v>
      </c>
    </row>
    <row r="218" spans="1:65" s="2" customFormat="1" ht="16.5" customHeight="1">
      <c r="A218" s="34"/>
      <c r="B218" s="167"/>
      <c r="C218" s="168" t="s">
        <v>258</v>
      </c>
      <c r="D218" s="168" t="s">
        <v>120</v>
      </c>
      <c r="E218" s="169" t="s">
        <v>340</v>
      </c>
      <c r="F218" s="170" t="s">
        <v>341</v>
      </c>
      <c r="G218" s="171" t="s">
        <v>284</v>
      </c>
      <c r="H218" s="172">
        <v>4</v>
      </c>
      <c r="I218" s="173"/>
      <c r="J218" s="174">
        <f>ROUND(I218*H218,2)</f>
        <v>0</v>
      </c>
      <c r="K218" s="170" t="s">
        <v>188</v>
      </c>
      <c r="L218" s="35"/>
      <c r="M218" s="175" t="s">
        <v>1</v>
      </c>
      <c r="N218" s="176" t="s">
        <v>38</v>
      </c>
      <c r="O218" s="73"/>
      <c r="P218" s="177">
        <f>O218*H218</f>
        <v>0</v>
      </c>
      <c r="Q218" s="177">
        <v>0</v>
      </c>
      <c r="R218" s="177">
        <f>Q218*H218</f>
        <v>0</v>
      </c>
      <c r="S218" s="177">
        <v>0</v>
      </c>
      <c r="T218" s="17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79" t="s">
        <v>125</v>
      </c>
      <c r="AT218" s="179" t="s">
        <v>120</v>
      </c>
      <c r="AU218" s="179" t="s">
        <v>82</v>
      </c>
      <c r="AY218" s="15" t="s">
        <v>117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15" t="s">
        <v>80</v>
      </c>
      <c r="BK218" s="180">
        <f>ROUND(I218*H218,2)</f>
        <v>0</v>
      </c>
      <c r="BL218" s="15" t="s">
        <v>125</v>
      </c>
      <c r="BM218" s="179" t="s">
        <v>342</v>
      </c>
    </row>
    <row r="219" spans="1:47" s="2" customFormat="1" ht="12">
      <c r="A219" s="34"/>
      <c r="B219" s="35"/>
      <c r="C219" s="34"/>
      <c r="D219" s="181" t="s">
        <v>126</v>
      </c>
      <c r="E219" s="34"/>
      <c r="F219" s="182" t="s">
        <v>343</v>
      </c>
      <c r="G219" s="34"/>
      <c r="H219" s="34"/>
      <c r="I219" s="183"/>
      <c r="J219" s="34"/>
      <c r="K219" s="34"/>
      <c r="L219" s="35"/>
      <c r="M219" s="184"/>
      <c r="N219" s="185"/>
      <c r="O219" s="73"/>
      <c r="P219" s="73"/>
      <c r="Q219" s="73"/>
      <c r="R219" s="73"/>
      <c r="S219" s="73"/>
      <c r="T219" s="7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5" t="s">
        <v>126</v>
      </c>
      <c r="AU219" s="15" t="s">
        <v>82</v>
      </c>
    </row>
    <row r="220" spans="1:47" s="2" customFormat="1" ht="12">
      <c r="A220" s="34"/>
      <c r="B220" s="35"/>
      <c r="C220" s="34"/>
      <c r="D220" s="181" t="s">
        <v>128</v>
      </c>
      <c r="E220" s="34"/>
      <c r="F220" s="186" t="s">
        <v>344</v>
      </c>
      <c r="G220" s="34"/>
      <c r="H220" s="34"/>
      <c r="I220" s="183"/>
      <c r="J220" s="34"/>
      <c r="K220" s="34"/>
      <c r="L220" s="35"/>
      <c r="M220" s="184"/>
      <c r="N220" s="185"/>
      <c r="O220" s="73"/>
      <c r="P220" s="73"/>
      <c r="Q220" s="73"/>
      <c r="R220" s="73"/>
      <c r="S220" s="73"/>
      <c r="T220" s="7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5" t="s">
        <v>128</v>
      </c>
      <c r="AU220" s="15" t="s">
        <v>82</v>
      </c>
    </row>
    <row r="221" spans="1:65" s="2" customFormat="1" ht="16.5" customHeight="1">
      <c r="A221" s="34"/>
      <c r="B221" s="167"/>
      <c r="C221" s="168" t="s">
        <v>345</v>
      </c>
      <c r="D221" s="168" t="s">
        <v>120</v>
      </c>
      <c r="E221" s="169" t="s">
        <v>346</v>
      </c>
      <c r="F221" s="170" t="s">
        <v>347</v>
      </c>
      <c r="G221" s="171" t="s">
        <v>284</v>
      </c>
      <c r="H221" s="172">
        <v>4</v>
      </c>
      <c r="I221" s="173"/>
      <c r="J221" s="174">
        <f>ROUND(I221*H221,2)</f>
        <v>0</v>
      </c>
      <c r="K221" s="170" t="s">
        <v>188</v>
      </c>
      <c r="L221" s="35"/>
      <c r="M221" s="175" t="s">
        <v>1</v>
      </c>
      <c r="N221" s="176" t="s">
        <v>38</v>
      </c>
      <c r="O221" s="73"/>
      <c r="P221" s="177">
        <f>O221*H221</f>
        <v>0</v>
      </c>
      <c r="Q221" s="177">
        <v>0</v>
      </c>
      <c r="R221" s="177">
        <f>Q221*H221</f>
        <v>0</v>
      </c>
      <c r="S221" s="177">
        <v>0</v>
      </c>
      <c r="T221" s="17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79" t="s">
        <v>125</v>
      </c>
      <c r="AT221" s="179" t="s">
        <v>120</v>
      </c>
      <c r="AU221" s="179" t="s">
        <v>82</v>
      </c>
      <c r="AY221" s="15" t="s">
        <v>117</v>
      </c>
      <c r="BE221" s="180">
        <f>IF(N221="základní",J221,0)</f>
        <v>0</v>
      </c>
      <c r="BF221" s="180">
        <f>IF(N221="snížená",J221,0)</f>
        <v>0</v>
      </c>
      <c r="BG221" s="180">
        <f>IF(N221="zákl. přenesená",J221,0)</f>
        <v>0</v>
      </c>
      <c r="BH221" s="180">
        <f>IF(N221="sníž. přenesená",J221,0)</f>
        <v>0</v>
      </c>
      <c r="BI221" s="180">
        <f>IF(N221="nulová",J221,0)</f>
        <v>0</v>
      </c>
      <c r="BJ221" s="15" t="s">
        <v>80</v>
      </c>
      <c r="BK221" s="180">
        <f>ROUND(I221*H221,2)</f>
        <v>0</v>
      </c>
      <c r="BL221" s="15" t="s">
        <v>125</v>
      </c>
      <c r="BM221" s="179" t="s">
        <v>348</v>
      </c>
    </row>
    <row r="222" spans="1:47" s="2" customFormat="1" ht="12">
      <c r="A222" s="34"/>
      <c r="B222" s="35"/>
      <c r="C222" s="34"/>
      <c r="D222" s="181" t="s">
        <v>126</v>
      </c>
      <c r="E222" s="34"/>
      <c r="F222" s="182" t="s">
        <v>349</v>
      </c>
      <c r="G222" s="34"/>
      <c r="H222" s="34"/>
      <c r="I222" s="183"/>
      <c r="J222" s="34"/>
      <c r="K222" s="34"/>
      <c r="L222" s="35"/>
      <c r="M222" s="184"/>
      <c r="N222" s="185"/>
      <c r="O222" s="73"/>
      <c r="P222" s="73"/>
      <c r="Q222" s="73"/>
      <c r="R222" s="73"/>
      <c r="S222" s="73"/>
      <c r="T222" s="7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5" t="s">
        <v>126</v>
      </c>
      <c r="AU222" s="15" t="s">
        <v>82</v>
      </c>
    </row>
    <row r="223" spans="1:47" s="2" customFormat="1" ht="12">
      <c r="A223" s="34"/>
      <c r="B223" s="35"/>
      <c r="C223" s="34"/>
      <c r="D223" s="181" t="s">
        <v>128</v>
      </c>
      <c r="E223" s="34"/>
      <c r="F223" s="186" t="s">
        <v>350</v>
      </c>
      <c r="G223" s="34"/>
      <c r="H223" s="34"/>
      <c r="I223" s="183"/>
      <c r="J223" s="34"/>
      <c r="K223" s="34"/>
      <c r="L223" s="35"/>
      <c r="M223" s="184"/>
      <c r="N223" s="185"/>
      <c r="O223" s="73"/>
      <c r="P223" s="73"/>
      <c r="Q223" s="73"/>
      <c r="R223" s="73"/>
      <c r="S223" s="73"/>
      <c r="T223" s="7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5" t="s">
        <v>128</v>
      </c>
      <c r="AU223" s="15" t="s">
        <v>82</v>
      </c>
    </row>
    <row r="224" spans="1:65" s="2" customFormat="1" ht="16.5" customHeight="1">
      <c r="A224" s="34"/>
      <c r="B224" s="167"/>
      <c r="C224" s="168" t="s">
        <v>263</v>
      </c>
      <c r="D224" s="168" t="s">
        <v>120</v>
      </c>
      <c r="E224" s="169" t="s">
        <v>351</v>
      </c>
      <c r="F224" s="170" t="s">
        <v>352</v>
      </c>
      <c r="G224" s="171" t="s">
        <v>284</v>
      </c>
      <c r="H224" s="172">
        <v>4</v>
      </c>
      <c r="I224" s="173"/>
      <c r="J224" s="174">
        <f>ROUND(I224*H224,2)</f>
        <v>0</v>
      </c>
      <c r="K224" s="170" t="s">
        <v>1</v>
      </c>
      <c r="L224" s="35"/>
      <c r="M224" s="175" t="s">
        <v>1</v>
      </c>
      <c r="N224" s="176" t="s">
        <v>38</v>
      </c>
      <c r="O224" s="73"/>
      <c r="P224" s="177">
        <f>O224*H224</f>
        <v>0</v>
      </c>
      <c r="Q224" s="177">
        <v>0</v>
      </c>
      <c r="R224" s="177">
        <f>Q224*H224</f>
        <v>0</v>
      </c>
      <c r="S224" s="177">
        <v>0</v>
      </c>
      <c r="T224" s="17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79" t="s">
        <v>125</v>
      </c>
      <c r="AT224" s="179" t="s">
        <v>120</v>
      </c>
      <c r="AU224" s="179" t="s">
        <v>82</v>
      </c>
      <c r="AY224" s="15" t="s">
        <v>117</v>
      </c>
      <c r="BE224" s="180">
        <f>IF(N224="základní",J224,0)</f>
        <v>0</v>
      </c>
      <c r="BF224" s="180">
        <f>IF(N224="snížená",J224,0)</f>
        <v>0</v>
      </c>
      <c r="BG224" s="180">
        <f>IF(N224="zákl. přenesená",J224,0)</f>
        <v>0</v>
      </c>
      <c r="BH224" s="180">
        <f>IF(N224="sníž. přenesená",J224,0)</f>
        <v>0</v>
      </c>
      <c r="BI224" s="180">
        <f>IF(N224="nulová",J224,0)</f>
        <v>0</v>
      </c>
      <c r="BJ224" s="15" t="s">
        <v>80</v>
      </c>
      <c r="BK224" s="180">
        <f>ROUND(I224*H224,2)</f>
        <v>0</v>
      </c>
      <c r="BL224" s="15" t="s">
        <v>125</v>
      </c>
      <c r="BM224" s="179" t="s">
        <v>353</v>
      </c>
    </row>
    <row r="225" spans="1:47" s="2" customFormat="1" ht="12">
      <c r="A225" s="34"/>
      <c r="B225" s="35"/>
      <c r="C225" s="34"/>
      <c r="D225" s="181" t="s">
        <v>126</v>
      </c>
      <c r="E225" s="34"/>
      <c r="F225" s="182" t="s">
        <v>354</v>
      </c>
      <c r="G225" s="34"/>
      <c r="H225" s="34"/>
      <c r="I225" s="183"/>
      <c r="J225" s="34"/>
      <c r="K225" s="34"/>
      <c r="L225" s="35"/>
      <c r="M225" s="184"/>
      <c r="N225" s="185"/>
      <c r="O225" s="73"/>
      <c r="P225" s="73"/>
      <c r="Q225" s="73"/>
      <c r="R225" s="73"/>
      <c r="S225" s="73"/>
      <c r="T225" s="7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5" t="s">
        <v>126</v>
      </c>
      <c r="AU225" s="15" t="s">
        <v>82</v>
      </c>
    </row>
    <row r="226" spans="1:47" s="2" customFormat="1" ht="12">
      <c r="A226" s="34"/>
      <c r="B226" s="35"/>
      <c r="C226" s="34"/>
      <c r="D226" s="181" t="s">
        <v>128</v>
      </c>
      <c r="E226" s="34"/>
      <c r="F226" s="186" t="s">
        <v>355</v>
      </c>
      <c r="G226" s="34"/>
      <c r="H226" s="34"/>
      <c r="I226" s="183"/>
      <c r="J226" s="34"/>
      <c r="K226" s="34"/>
      <c r="L226" s="35"/>
      <c r="M226" s="184"/>
      <c r="N226" s="185"/>
      <c r="O226" s="73"/>
      <c r="P226" s="73"/>
      <c r="Q226" s="73"/>
      <c r="R226" s="73"/>
      <c r="S226" s="73"/>
      <c r="T226" s="7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5" t="s">
        <v>128</v>
      </c>
      <c r="AU226" s="15" t="s">
        <v>82</v>
      </c>
    </row>
    <row r="227" spans="1:65" s="2" customFormat="1" ht="16.5" customHeight="1">
      <c r="A227" s="34"/>
      <c r="B227" s="167"/>
      <c r="C227" s="191" t="s">
        <v>356</v>
      </c>
      <c r="D227" s="191" t="s">
        <v>239</v>
      </c>
      <c r="E227" s="192" t="s">
        <v>357</v>
      </c>
      <c r="F227" s="193" t="s">
        <v>358</v>
      </c>
      <c r="G227" s="194" t="s">
        <v>273</v>
      </c>
      <c r="H227" s="195">
        <v>42.8</v>
      </c>
      <c r="I227" s="196"/>
      <c r="J227" s="197">
        <f>ROUND(I227*H227,2)</f>
        <v>0</v>
      </c>
      <c r="K227" s="193" t="s">
        <v>359</v>
      </c>
      <c r="L227" s="198"/>
      <c r="M227" s="199" t="s">
        <v>1</v>
      </c>
      <c r="N227" s="200" t="s">
        <v>38</v>
      </c>
      <c r="O227" s="73"/>
      <c r="P227" s="177">
        <f>O227*H227</f>
        <v>0</v>
      </c>
      <c r="Q227" s="177">
        <v>0</v>
      </c>
      <c r="R227" s="177">
        <f>Q227*H227</f>
        <v>0</v>
      </c>
      <c r="S227" s="177">
        <v>0</v>
      </c>
      <c r="T227" s="17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79" t="s">
        <v>140</v>
      </c>
      <c r="AT227" s="179" t="s">
        <v>239</v>
      </c>
      <c r="AU227" s="179" t="s">
        <v>82</v>
      </c>
      <c r="AY227" s="15" t="s">
        <v>117</v>
      </c>
      <c r="BE227" s="180">
        <f>IF(N227="základní",J227,0)</f>
        <v>0</v>
      </c>
      <c r="BF227" s="180">
        <f>IF(N227="snížená",J227,0)</f>
        <v>0</v>
      </c>
      <c r="BG227" s="180">
        <f>IF(N227="zákl. přenesená",J227,0)</f>
        <v>0</v>
      </c>
      <c r="BH227" s="180">
        <f>IF(N227="sníž. přenesená",J227,0)</f>
        <v>0</v>
      </c>
      <c r="BI227" s="180">
        <f>IF(N227="nulová",J227,0)</f>
        <v>0</v>
      </c>
      <c r="BJ227" s="15" t="s">
        <v>80</v>
      </c>
      <c r="BK227" s="180">
        <f>ROUND(I227*H227,2)</f>
        <v>0</v>
      </c>
      <c r="BL227" s="15" t="s">
        <v>125</v>
      </c>
      <c r="BM227" s="179" t="s">
        <v>360</v>
      </c>
    </row>
    <row r="228" spans="1:47" s="2" customFormat="1" ht="12">
      <c r="A228" s="34"/>
      <c r="B228" s="35"/>
      <c r="C228" s="34"/>
      <c r="D228" s="181" t="s">
        <v>126</v>
      </c>
      <c r="E228" s="34"/>
      <c r="F228" s="182" t="s">
        <v>361</v>
      </c>
      <c r="G228" s="34"/>
      <c r="H228" s="34"/>
      <c r="I228" s="183"/>
      <c r="J228" s="34"/>
      <c r="K228" s="34"/>
      <c r="L228" s="35"/>
      <c r="M228" s="184"/>
      <c r="N228" s="185"/>
      <c r="O228" s="73"/>
      <c r="P228" s="73"/>
      <c r="Q228" s="73"/>
      <c r="R228" s="73"/>
      <c r="S228" s="73"/>
      <c r="T228" s="7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5" t="s">
        <v>126</v>
      </c>
      <c r="AU228" s="15" t="s">
        <v>82</v>
      </c>
    </row>
    <row r="229" spans="1:47" s="2" customFormat="1" ht="12">
      <c r="A229" s="34"/>
      <c r="B229" s="35"/>
      <c r="C229" s="34"/>
      <c r="D229" s="181" t="s">
        <v>128</v>
      </c>
      <c r="E229" s="34"/>
      <c r="F229" s="186" t="s">
        <v>362</v>
      </c>
      <c r="G229" s="34"/>
      <c r="H229" s="34"/>
      <c r="I229" s="183"/>
      <c r="J229" s="34"/>
      <c r="K229" s="34"/>
      <c r="L229" s="35"/>
      <c r="M229" s="184"/>
      <c r="N229" s="185"/>
      <c r="O229" s="73"/>
      <c r="P229" s="73"/>
      <c r="Q229" s="73"/>
      <c r="R229" s="73"/>
      <c r="S229" s="73"/>
      <c r="T229" s="7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5" t="s">
        <v>128</v>
      </c>
      <c r="AU229" s="15" t="s">
        <v>82</v>
      </c>
    </row>
    <row r="230" spans="1:65" s="2" customFormat="1" ht="16.5" customHeight="1">
      <c r="A230" s="34"/>
      <c r="B230" s="167"/>
      <c r="C230" s="191" t="s">
        <v>268</v>
      </c>
      <c r="D230" s="191" t="s">
        <v>239</v>
      </c>
      <c r="E230" s="192" t="s">
        <v>363</v>
      </c>
      <c r="F230" s="193" t="s">
        <v>364</v>
      </c>
      <c r="G230" s="194" t="s">
        <v>187</v>
      </c>
      <c r="H230" s="195">
        <v>42</v>
      </c>
      <c r="I230" s="196"/>
      <c r="J230" s="197">
        <f>ROUND(I230*H230,2)</f>
        <v>0</v>
      </c>
      <c r="K230" s="193" t="s">
        <v>188</v>
      </c>
      <c r="L230" s="198"/>
      <c r="M230" s="199" t="s">
        <v>1</v>
      </c>
      <c r="N230" s="200" t="s">
        <v>38</v>
      </c>
      <c r="O230" s="73"/>
      <c r="P230" s="177">
        <f>O230*H230</f>
        <v>0</v>
      </c>
      <c r="Q230" s="177">
        <v>0</v>
      </c>
      <c r="R230" s="177">
        <f>Q230*H230</f>
        <v>0</v>
      </c>
      <c r="S230" s="177">
        <v>0</v>
      </c>
      <c r="T230" s="17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79" t="s">
        <v>140</v>
      </c>
      <c r="AT230" s="179" t="s">
        <v>239</v>
      </c>
      <c r="AU230" s="179" t="s">
        <v>82</v>
      </c>
      <c r="AY230" s="15" t="s">
        <v>117</v>
      </c>
      <c r="BE230" s="180">
        <f>IF(N230="základní",J230,0)</f>
        <v>0</v>
      </c>
      <c r="BF230" s="180">
        <f>IF(N230="snížená",J230,0)</f>
        <v>0</v>
      </c>
      <c r="BG230" s="180">
        <f>IF(N230="zákl. přenesená",J230,0)</f>
        <v>0</v>
      </c>
      <c r="BH230" s="180">
        <f>IF(N230="sníž. přenesená",J230,0)</f>
        <v>0</v>
      </c>
      <c r="BI230" s="180">
        <f>IF(N230="nulová",J230,0)</f>
        <v>0</v>
      </c>
      <c r="BJ230" s="15" t="s">
        <v>80</v>
      </c>
      <c r="BK230" s="180">
        <f>ROUND(I230*H230,2)</f>
        <v>0</v>
      </c>
      <c r="BL230" s="15" t="s">
        <v>125</v>
      </c>
      <c r="BM230" s="179" t="s">
        <v>365</v>
      </c>
    </row>
    <row r="231" spans="1:47" s="2" customFormat="1" ht="12">
      <c r="A231" s="34"/>
      <c r="B231" s="35"/>
      <c r="C231" s="34"/>
      <c r="D231" s="181" t="s">
        <v>126</v>
      </c>
      <c r="E231" s="34"/>
      <c r="F231" s="182" t="s">
        <v>366</v>
      </c>
      <c r="G231" s="34"/>
      <c r="H231" s="34"/>
      <c r="I231" s="183"/>
      <c r="J231" s="34"/>
      <c r="K231" s="34"/>
      <c r="L231" s="35"/>
      <c r="M231" s="184"/>
      <c r="N231" s="185"/>
      <c r="O231" s="73"/>
      <c r="P231" s="73"/>
      <c r="Q231" s="73"/>
      <c r="R231" s="73"/>
      <c r="S231" s="73"/>
      <c r="T231" s="7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5" t="s">
        <v>126</v>
      </c>
      <c r="AU231" s="15" t="s">
        <v>82</v>
      </c>
    </row>
    <row r="232" spans="1:47" s="2" customFormat="1" ht="12">
      <c r="A232" s="34"/>
      <c r="B232" s="35"/>
      <c r="C232" s="34"/>
      <c r="D232" s="181" t="s">
        <v>128</v>
      </c>
      <c r="E232" s="34"/>
      <c r="F232" s="186" t="s">
        <v>367</v>
      </c>
      <c r="G232" s="34"/>
      <c r="H232" s="34"/>
      <c r="I232" s="183"/>
      <c r="J232" s="34"/>
      <c r="K232" s="34"/>
      <c r="L232" s="35"/>
      <c r="M232" s="184"/>
      <c r="N232" s="185"/>
      <c r="O232" s="73"/>
      <c r="P232" s="73"/>
      <c r="Q232" s="73"/>
      <c r="R232" s="73"/>
      <c r="S232" s="73"/>
      <c r="T232" s="7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5" t="s">
        <v>128</v>
      </c>
      <c r="AU232" s="15" t="s">
        <v>82</v>
      </c>
    </row>
    <row r="233" spans="1:63" s="12" customFormat="1" ht="22.8" customHeight="1">
      <c r="A233" s="12"/>
      <c r="B233" s="154"/>
      <c r="C233" s="12"/>
      <c r="D233" s="155" t="s">
        <v>72</v>
      </c>
      <c r="E233" s="165" t="s">
        <v>162</v>
      </c>
      <c r="F233" s="165" t="s">
        <v>368</v>
      </c>
      <c r="G233" s="12"/>
      <c r="H233" s="12"/>
      <c r="I233" s="157"/>
      <c r="J233" s="166">
        <f>BK233</f>
        <v>0</v>
      </c>
      <c r="K233" s="12"/>
      <c r="L233" s="154"/>
      <c r="M233" s="159"/>
      <c r="N233" s="160"/>
      <c r="O233" s="160"/>
      <c r="P233" s="161">
        <f>SUM(P234:P254)</f>
        <v>0</v>
      </c>
      <c r="Q233" s="160"/>
      <c r="R233" s="161">
        <f>SUM(R234:R254)</f>
        <v>0</v>
      </c>
      <c r="S233" s="160"/>
      <c r="T233" s="162">
        <f>SUM(T234:T254)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55" t="s">
        <v>80</v>
      </c>
      <c r="AT233" s="163" t="s">
        <v>72</v>
      </c>
      <c r="AU233" s="163" t="s">
        <v>80</v>
      </c>
      <c r="AY233" s="155" t="s">
        <v>117</v>
      </c>
      <c r="BK233" s="164">
        <f>SUM(BK234:BK254)</f>
        <v>0</v>
      </c>
    </row>
    <row r="234" spans="1:65" s="2" customFormat="1" ht="16.5" customHeight="1">
      <c r="A234" s="34"/>
      <c r="B234" s="167"/>
      <c r="C234" s="191" t="s">
        <v>369</v>
      </c>
      <c r="D234" s="191" t="s">
        <v>239</v>
      </c>
      <c r="E234" s="192" t="s">
        <v>370</v>
      </c>
      <c r="F234" s="193" t="s">
        <v>371</v>
      </c>
      <c r="G234" s="194" t="s">
        <v>148</v>
      </c>
      <c r="H234" s="195">
        <v>1</v>
      </c>
      <c r="I234" s="196"/>
      <c r="J234" s="197">
        <f>ROUND(I234*H234,2)</f>
        <v>0</v>
      </c>
      <c r="K234" s="193" t="s">
        <v>188</v>
      </c>
      <c r="L234" s="198"/>
      <c r="M234" s="199" t="s">
        <v>1</v>
      </c>
      <c r="N234" s="200" t="s">
        <v>38</v>
      </c>
      <c r="O234" s="73"/>
      <c r="P234" s="177">
        <f>O234*H234</f>
        <v>0</v>
      </c>
      <c r="Q234" s="177">
        <v>0</v>
      </c>
      <c r="R234" s="177">
        <f>Q234*H234</f>
        <v>0</v>
      </c>
      <c r="S234" s="177">
        <v>0</v>
      </c>
      <c r="T234" s="17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79" t="s">
        <v>140</v>
      </c>
      <c r="AT234" s="179" t="s">
        <v>239</v>
      </c>
      <c r="AU234" s="179" t="s">
        <v>82</v>
      </c>
      <c r="AY234" s="15" t="s">
        <v>117</v>
      </c>
      <c r="BE234" s="180">
        <f>IF(N234="základní",J234,0)</f>
        <v>0</v>
      </c>
      <c r="BF234" s="180">
        <f>IF(N234="snížená",J234,0)</f>
        <v>0</v>
      </c>
      <c r="BG234" s="180">
        <f>IF(N234="zákl. přenesená",J234,0)</f>
        <v>0</v>
      </c>
      <c r="BH234" s="180">
        <f>IF(N234="sníž. přenesená",J234,0)</f>
        <v>0</v>
      </c>
      <c r="BI234" s="180">
        <f>IF(N234="nulová",J234,0)</f>
        <v>0</v>
      </c>
      <c r="BJ234" s="15" t="s">
        <v>80</v>
      </c>
      <c r="BK234" s="180">
        <f>ROUND(I234*H234,2)</f>
        <v>0</v>
      </c>
      <c r="BL234" s="15" t="s">
        <v>125</v>
      </c>
      <c r="BM234" s="179" t="s">
        <v>372</v>
      </c>
    </row>
    <row r="235" spans="1:47" s="2" customFormat="1" ht="12">
      <c r="A235" s="34"/>
      <c r="B235" s="35"/>
      <c r="C235" s="34"/>
      <c r="D235" s="181" t="s">
        <v>126</v>
      </c>
      <c r="E235" s="34"/>
      <c r="F235" s="182" t="s">
        <v>373</v>
      </c>
      <c r="G235" s="34"/>
      <c r="H235" s="34"/>
      <c r="I235" s="183"/>
      <c r="J235" s="34"/>
      <c r="K235" s="34"/>
      <c r="L235" s="35"/>
      <c r="M235" s="184"/>
      <c r="N235" s="185"/>
      <c r="O235" s="73"/>
      <c r="P235" s="73"/>
      <c r="Q235" s="73"/>
      <c r="R235" s="73"/>
      <c r="S235" s="73"/>
      <c r="T235" s="7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5" t="s">
        <v>126</v>
      </c>
      <c r="AU235" s="15" t="s">
        <v>82</v>
      </c>
    </row>
    <row r="236" spans="1:47" s="2" customFormat="1" ht="12">
      <c r="A236" s="34"/>
      <c r="B236" s="35"/>
      <c r="C236" s="34"/>
      <c r="D236" s="181" t="s">
        <v>128</v>
      </c>
      <c r="E236" s="34"/>
      <c r="F236" s="186" t="s">
        <v>374</v>
      </c>
      <c r="G236" s="34"/>
      <c r="H236" s="34"/>
      <c r="I236" s="183"/>
      <c r="J236" s="34"/>
      <c r="K236" s="34"/>
      <c r="L236" s="35"/>
      <c r="M236" s="184"/>
      <c r="N236" s="185"/>
      <c r="O236" s="73"/>
      <c r="P236" s="73"/>
      <c r="Q236" s="73"/>
      <c r="R236" s="73"/>
      <c r="S236" s="73"/>
      <c r="T236" s="7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5" t="s">
        <v>128</v>
      </c>
      <c r="AU236" s="15" t="s">
        <v>82</v>
      </c>
    </row>
    <row r="237" spans="1:65" s="2" customFormat="1" ht="16.5" customHeight="1">
      <c r="A237" s="34"/>
      <c r="B237" s="167"/>
      <c r="C237" s="191" t="s">
        <v>274</v>
      </c>
      <c r="D237" s="191" t="s">
        <v>239</v>
      </c>
      <c r="E237" s="192" t="s">
        <v>375</v>
      </c>
      <c r="F237" s="193" t="s">
        <v>376</v>
      </c>
      <c r="G237" s="194" t="s">
        <v>148</v>
      </c>
      <c r="H237" s="195">
        <v>1</v>
      </c>
      <c r="I237" s="196"/>
      <c r="J237" s="197">
        <f>ROUND(I237*H237,2)</f>
        <v>0</v>
      </c>
      <c r="K237" s="193" t="s">
        <v>188</v>
      </c>
      <c r="L237" s="198"/>
      <c r="M237" s="199" t="s">
        <v>1</v>
      </c>
      <c r="N237" s="200" t="s">
        <v>38</v>
      </c>
      <c r="O237" s="73"/>
      <c r="P237" s="177">
        <f>O237*H237</f>
        <v>0</v>
      </c>
      <c r="Q237" s="177">
        <v>0</v>
      </c>
      <c r="R237" s="177">
        <f>Q237*H237</f>
        <v>0</v>
      </c>
      <c r="S237" s="177">
        <v>0</v>
      </c>
      <c r="T237" s="17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79" t="s">
        <v>140</v>
      </c>
      <c r="AT237" s="179" t="s">
        <v>239</v>
      </c>
      <c r="AU237" s="179" t="s">
        <v>82</v>
      </c>
      <c r="AY237" s="15" t="s">
        <v>117</v>
      </c>
      <c r="BE237" s="180">
        <f>IF(N237="základní",J237,0)</f>
        <v>0</v>
      </c>
      <c r="BF237" s="180">
        <f>IF(N237="snížená",J237,0)</f>
        <v>0</v>
      </c>
      <c r="BG237" s="180">
        <f>IF(N237="zákl. přenesená",J237,0)</f>
        <v>0</v>
      </c>
      <c r="BH237" s="180">
        <f>IF(N237="sníž. přenesená",J237,0)</f>
        <v>0</v>
      </c>
      <c r="BI237" s="180">
        <f>IF(N237="nulová",J237,0)</f>
        <v>0</v>
      </c>
      <c r="BJ237" s="15" t="s">
        <v>80</v>
      </c>
      <c r="BK237" s="180">
        <f>ROUND(I237*H237,2)</f>
        <v>0</v>
      </c>
      <c r="BL237" s="15" t="s">
        <v>125</v>
      </c>
      <c r="BM237" s="179" t="s">
        <v>377</v>
      </c>
    </row>
    <row r="238" spans="1:47" s="2" customFormat="1" ht="12">
      <c r="A238" s="34"/>
      <c r="B238" s="35"/>
      <c r="C238" s="34"/>
      <c r="D238" s="181" t="s">
        <v>126</v>
      </c>
      <c r="E238" s="34"/>
      <c r="F238" s="182" t="s">
        <v>378</v>
      </c>
      <c r="G238" s="34"/>
      <c r="H238" s="34"/>
      <c r="I238" s="183"/>
      <c r="J238" s="34"/>
      <c r="K238" s="34"/>
      <c r="L238" s="35"/>
      <c r="M238" s="184"/>
      <c r="N238" s="185"/>
      <c r="O238" s="73"/>
      <c r="P238" s="73"/>
      <c r="Q238" s="73"/>
      <c r="R238" s="73"/>
      <c r="S238" s="73"/>
      <c r="T238" s="7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5" t="s">
        <v>126</v>
      </c>
      <c r="AU238" s="15" t="s">
        <v>82</v>
      </c>
    </row>
    <row r="239" spans="1:47" s="2" customFormat="1" ht="12">
      <c r="A239" s="34"/>
      <c r="B239" s="35"/>
      <c r="C239" s="34"/>
      <c r="D239" s="181" t="s">
        <v>128</v>
      </c>
      <c r="E239" s="34"/>
      <c r="F239" s="186" t="s">
        <v>379</v>
      </c>
      <c r="G239" s="34"/>
      <c r="H239" s="34"/>
      <c r="I239" s="183"/>
      <c r="J239" s="34"/>
      <c r="K239" s="34"/>
      <c r="L239" s="35"/>
      <c r="M239" s="184"/>
      <c r="N239" s="185"/>
      <c r="O239" s="73"/>
      <c r="P239" s="73"/>
      <c r="Q239" s="73"/>
      <c r="R239" s="73"/>
      <c r="S239" s="73"/>
      <c r="T239" s="7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5" t="s">
        <v>128</v>
      </c>
      <c r="AU239" s="15" t="s">
        <v>82</v>
      </c>
    </row>
    <row r="240" spans="1:65" s="2" customFormat="1" ht="16.5" customHeight="1">
      <c r="A240" s="34"/>
      <c r="B240" s="167"/>
      <c r="C240" s="191" t="s">
        <v>380</v>
      </c>
      <c r="D240" s="191" t="s">
        <v>239</v>
      </c>
      <c r="E240" s="192" t="s">
        <v>381</v>
      </c>
      <c r="F240" s="193" t="s">
        <v>382</v>
      </c>
      <c r="G240" s="194" t="s">
        <v>148</v>
      </c>
      <c r="H240" s="195">
        <v>1</v>
      </c>
      <c r="I240" s="196"/>
      <c r="J240" s="197">
        <f>ROUND(I240*H240,2)</f>
        <v>0</v>
      </c>
      <c r="K240" s="193" t="s">
        <v>188</v>
      </c>
      <c r="L240" s="198"/>
      <c r="M240" s="199" t="s">
        <v>1</v>
      </c>
      <c r="N240" s="200" t="s">
        <v>38</v>
      </c>
      <c r="O240" s="73"/>
      <c r="P240" s="177">
        <f>O240*H240</f>
        <v>0</v>
      </c>
      <c r="Q240" s="177">
        <v>0</v>
      </c>
      <c r="R240" s="177">
        <f>Q240*H240</f>
        <v>0</v>
      </c>
      <c r="S240" s="177">
        <v>0</v>
      </c>
      <c r="T240" s="17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79" t="s">
        <v>140</v>
      </c>
      <c r="AT240" s="179" t="s">
        <v>239</v>
      </c>
      <c r="AU240" s="179" t="s">
        <v>82</v>
      </c>
      <c r="AY240" s="15" t="s">
        <v>117</v>
      </c>
      <c r="BE240" s="180">
        <f>IF(N240="základní",J240,0)</f>
        <v>0</v>
      </c>
      <c r="BF240" s="180">
        <f>IF(N240="snížená",J240,0)</f>
        <v>0</v>
      </c>
      <c r="BG240" s="180">
        <f>IF(N240="zákl. přenesená",J240,0)</f>
        <v>0</v>
      </c>
      <c r="BH240" s="180">
        <f>IF(N240="sníž. přenesená",J240,0)</f>
        <v>0</v>
      </c>
      <c r="BI240" s="180">
        <f>IF(N240="nulová",J240,0)</f>
        <v>0</v>
      </c>
      <c r="BJ240" s="15" t="s">
        <v>80</v>
      </c>
      <c r="BK240" s="180">
        <f>ROUND(I240*H240,2)</f>
        <v>0</v>
      </c>
      <c r="BL240" s="15" t="s">
        <v>125</v>
      </c>
      <c r="BM240" s="179" t="s">
        <v>383</v>
      </c>
    </row>
    <row r="241" spans="1:47" s="2" customFormat="1" ht="12">
      <c r="A241" s="34"/>
      <c r="B241" s="35"/>
      <c r="C241" s="34"/>
      <c r="D241" s="181" t="s">
        <v>126</v>
      </c>
      <c r="E241" s="34"/>
      <c r="F241" s="182" t="s">
        <v>384</v>
      </c>
      <c r="G241" s="34"/>
      <c r="H241" s="34"/>
      <c r="I241" s="183"/>
      <c r="J241" s="34"/>
      <c r="K241" s="34"/>
      <c r="L241" s="35"/>
      <c r="M241" s="184"/>
      <c r="N241" s="185"/>
      <c r="O241" s="73"/>
      <c r="P241" s="73"/>
      <c r="Q241" s="73"/>
      <c r="R241" s="73"/>
      <c r="S241" s="73"/>
      <c r="T241" s="7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5" t="s">
        <v>126</v>
      </c>
      <c r="AU241" s="15" t="s">
        <v>82</v>
      </c>
    </row>
    <row r="242" spans="1:65" s="2" customFormat="1" ht="16.5" customHeight="1">
      <c r="A242" s="34"/>
      <c r="B242" s="167"/>
      <c r="C242" s="191" t="s">
        <v>279</v>
      </c>
      <c r="D242" s="191" t="s">
        <v>239</v>
      </c>
      <c r="E242" s="192" t="s">
        <v>385</v>
      </c>
      <c r="F242" s="193" t="s">
        <v>386</v>
      </c>
      <c r="G242" s="194" t="s">
        <v>148</v>
      </c>
      <c r="H242" s="195">
        <v>1</v>
      </c>
      <c r="I242" s="196"/>
      <c r="J242" s="197">
        <f>ROUND(I242*H242,2)</f>
        <v>0</v>
      </c>
      <c r="K242" s="193" t="s">
        <v>188</v>
      </c>
      <c r="L242" s="198"/>
      <c r="M242" s="199" t="s">
        <v>1</v>
      </c>
      <c r="N242" s="200" t="s">
        <v>38</v>
      </c>
      <c r="O242" s="73"/>
      <c r="P242" s="177">
        <f>O242*H242</f>
        <v>0</v>
      </c>
      <c r="Q242" s="177">
        <v>0</v>
      </c>
      <c r="R242" s="177">
        <f>Q242*H242</f>
        <v>0</v>
      </c>
      <c r="S242" s="177">
        <v>0</v>
      </c>
      <c r="T242" s="17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79" t="s">
        <v>140</v>
      </c>
      <c r="AT242" s="179" t="s">
        <v>239</v>
      </c>
      <c r="AU242" s="179" t="s">
        <v>82</v>
      </c>
      <c r="AY242" s="15" t="s">
        <v>117</v>
      </c>
      <c r="BE242" s="180">
        <f>IF(N242="základní",J242,0)</f>
        <v>0</v>
      </c>
      <c r="BF242" s="180">
        <f>IF(N242="snížená",J242,0)</f>
        <v>0</v>
      </c>
      <c r="BG242" s="180">
        <f>IF(N242="zákl. přenesená",J242,0)</f>
        <v>0</v>
      </c>
      <c r="BH242" s="180">
        <f>IF(N242="sníž. přenesená",J242,0)</f>
        <v>0</v>
      </c>
      <c r="BI242" s="180">
        <f>IF(N242="nulová",J242,0)</f>
        <v>0</v>
      </c>
      <c r="BJ242" s="15" t="s">
        <v>80</v>
      </c>
      <c r="BK242" s="180">
        <f>ROUND(I242*H242,2)</f>
        <v>0</v>
      </c>
      <c r="BL242" s="15" t="s">
        <v>125</v>
      </c>
      <c r="BM242" s="179" t="s">
        <v>387</v>
      </c>
    </row>
    <row r="243" spans="1:47" s="2" customFormat="1" ht="12">
      <c r="A243" s="34"/>
      <c r="B243" s="35"/>
      <c r="C243" s="34"/>
      <c r="D243" s="181" t="s">
        <v>126</v>
      </c>
      <c r="E243" s="34"/>
      <c r="F243" s="182" t="s">
        <v>386</v>
      </c>
      <c r="G243" s="34"/>
      <c r="H243" s="34"/>
      <c r="I243" s="183"/>
      <c r="J243" s="34"/>
      <c r="K243" s="34"/>
      <c r="L243" s="35"/>
      <c r="M243" s="184"/>
      <c r="N243" s="185"/>
      <c r="O243" s="73"/>
      <c r="P243" s="73"/>
      <c r="Q243" s="73"/>
      <c r="R243" s="73"/>
      <c r="S243" s="73"/>
      <c r="T243" s="7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5" t="s">
        <v>126</v>
      </c>
      <c r="AU243" s="15" t="s">
        <v>82</v>
      </c>
    </row>
    <row r="244" spans="1:65" s="2" customFormat="1" ht="16.5" customHeight="1">
      <c r="A244" s="34"/>
      <c r="B244" s="167"/>
      <c r="C244" s="168" t="s">
        <v>388</v>
      </c>
      <c r="D244" s="168" t="s">
        <v>120</v>
      </c>
      <c r="E244" s="169" t="s">
        <v>389</v>
      </c>
      <c r="F244" s="170" t="s">
        <v>390</v>
      </c>
      <c r="G244" s="171" t="s">
        <v>148</v>
      </c>
      <c r="H244" s="172">
        <v>2</v>
      </c>
      <c r="I244" s="173"/>
      <c r="J244" s="174">
        <f>ROUND(I244*H244,2)</f>
        <v>0</v>
      </c>
      <c r="K244" s="170" t="s">
        <v>188</v>
      </c>
      <c r="L244" s="35"/>
      <c r="M244" s="175" t="s">
        <v>1</v>
      </c>
      <c r="N244" s="176" t="s">
        <v>38</v>
      </c>
      <c r="O244" s="73"/>
      <c r="P244" s="177">
        <f>O244*H244</f>
        <v>0</v>
      </c>
      <c r="Q244" s="177">
        <v>0</v>
      </c>
      <c r="R244" s="177">
        <f>Q244*H244</f>
        <v>0</v>
      </c>
      <c r="S244" s="177">
        <v>0</v>
      </c>
      <c r="T244" s="17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79" t="s">
        <v>125</v>
      </c>
      <c r="AT244" s="179" t="s">
        <v>120</v>
      </c>
      <c r="AU244" s="179" t="s">
        <v>82</v>
      </c>
      <c r="AY244" s="15" t="s">
        <v>117</v>
      </c>
      <c r="BE244" s="180">
        <f>IF(N244="základní",J244,0)</f>
        <v>0</v>
      </c>
      <c r="BF244" s="180">
        <f>IF(N244="snížená",J244,0)</f>
        <v>0</v>
      </c>
      <c r="BG244" s="180">
        <f>IF(N244="zákl. přenesená",J244,0)</f>
        <v>0</v>
      </c>
      <c r="BH244" s="180">
        <f>IF(N244="sníž. přenesená",J244,0)</f>
        <v>0</v>
      </c>
      <c r="BI244" s="180">
        <f>IF(N244="nulová",J244,0)</f>
        <v>0</v>
      </c>
      <c r="BJ244" s="15" t="s">
        <v>80</v>
      </c>
      <c r="BK244" s="180">
        <f>ROUND(I244*H244,2)</f>
        <v>0</v>
      </c>
      <c r="BL244" s="15" t="s">
        <v>125</v>
      </c>
      <c r="BM244" s="179" t="s">
        <v>391</v>
      </c>
    </row>
    <row r="245" spans="1:47" s="2" customFormat="1" ht="12">
      <c r="A245" s="34"/>
      <c r="B245" s="35"/>
      <c r="C245" s="34"/>
      <c r="D245" s="181" t="s">
        <v>126</v>
      </c>
      <c r="E245" s="34"/>
      <c r="F245" s="182" t="s">
        <v>392</v>
      </c>
      <c r="G245" s="34"/>
      <c r="H245" s="34"/>
      <c r="I245" s="183"/>
      <c r="J245" s="34"/>
      <c r="K245" s="34"/>
      <c r="L245" s="35"/>
      <c r="M245" s="184"/>
      <c r="N245" s="185"/>
      <c r="O245" s="73"/>
      <c r="P245" s="73"/>
      <c r="Q245" s="73"/>
      <c r="R245" s="73"/>
      <c r="S245" s="73"/>
      <c r="T245" s="7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5" t="s">
        <v>126</v>
      </c>
      <c r="AU245" s="15" t="s">
        <v>82</v>
      </c>
    </row>
    <row r="246" spans="1:65" s="2" customFormat="1" ht="16.5" customHeight="1">
      <c r="A246" s="34"/>
      <c r="B246" s="167"/>
      <c r="C246" s="168" t="s">
        <v>285</v>
      </c>
      <c r="D246" s="168" t="s">
        <v>120</v>
      </c>
      <c r="E246" s="169" t="s">
        <v>393</v>
      </c>
      <c r="F246" s="170" t="s">
        <v>394</v>
      </c>
      <c r="G246" s="171" t="s">
        <v>148</v>
      </c>
      <c r="H246" s="172">
        <v>1</v>
      </c>
      <c r="I246" s="173"/>
      <c r="J246" s="174">
        <f>ROUND(I246*H246,2)</f>
        <v>0</v>
      </c>
      <c r="K246" s="170" t="s">
        <v>188</v>
      </c>
      <c r="L246" s="35"/>
      <c r="M246" s="175" t="s">
        <v>1</v>
      </c>
      <c r="N246" s="176" t="s">
        <v>38</v>
      </c>
      <c r="O246" s="73"/>
      <c r="P246" s="177">
        <f>O246*H246</f>
        <v>0</v>
      </c>
      <c r="Q246" s="177">
        <v>0</v>
      </c>
      <c r="R246" s="177">
        <f>Q246*H246</f>
        <v>0</v>
      </c>
      <c r="S246" s="177">
        <v>0</v>
      </c>
      <c r="T246" s="17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79" t="s">
        <v>125</v>
      </c>
      <c r="AT246" s="179" t="s">
        <v>120</v>
      </c>
      <c r="AU246" s="179" t="s">
        <v>82</v>
      </c>
      <c r="AY246" s="15" t="s">
        <v>117</v>
      </c>
      <c r="BE246" s="180">
        <f>IF(N246="základní",J246,0)</f>
        <v>0</v>
      </c>
      <c r="BF246" s="180">
        <f>IF(N246="snížená",J246,0)</f>
        <v>0</v>
      </c>
      <c r="BG246" s="180">
        <f>IF(N246="zákl. přenesená",J246,0)</f>
        <v>0</v>
      </c>
      <c r="BH246" s="180">
        <f>IF(N246="sníž. přenesená",J246,0)</f>
        <v>0</v>
      </c>
      <c r="BI246" s="180">
        <f>IF(N246="nulová",J246,0)</f>
        <v>0</v>
      </c>
      <c r="BJ246" s="15" t="s">
        <v>80</v>
      </c>
      <c r="BK246" s="180">
        <f>ROUND(I246*H246,2)</f>
        <v>0</v>
      </c>
      <c r="BL246" s="15" t="s">
        <v>125</v>
      </c>
      <c r="BM246" s="179" t="s">
        <v>395</v>
      </c>
    </row>
    <row r="247" spans="1:47" s="2" customFormat="1" ht="12">
      <c r="A247" s="34"/>
      <c r="B247" s="35"/>
      <c r="C247" s="34"/>
      <c r="D247" s="181" t="s">
        <v>126</v>
      </c>
      <c r="E247" s="34"/>
      <c r="F247" s="182" t="s">
        <v>396</v>
      </c>
      <c r="G247" s="34"/>
      <c r="H247" s="34"/>
      <c r="I247" s="183"/>
      <c r="J247" s="34"/>
      <c r="K247" s="34"/>
      <c r="L247" s="35"/>
      <c r="M247" s="184"/>
      <c r="N247" s="185"/>
      <c r="O247" s="73"/>
      <c r="P247" s="73"/>
      <c r="Q247" s="73"/>
      <c r="R247" s="73"/>
      <c r="S247" s="73"/>
      <c r="T247" s="7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5" t="s">
        <v>126</v>
      </c>
      <c r="AU247" s="15" t="s">
        <v>82</v>
      </c>
    </row>
    <row r="248" spans="1:65" s="2" customFormat="1" ht="16.5" customHeight="1">
      <c r="A248" s="34"/>
      <c r="B248" s="167"/>
      <c r="C248" s="168" t="s">
        <v>397</v>
      </c>
      <c r="D248" s="168" t="s">
        <v>120</v>
      </c>
      <c r="E248" s="169" t="s">
        <v>398</v>
      </c>
      <c r="F248" s="170" t="s">
        <v>399</v>
      </c>
      <c r="G248" s="171" t="s">
        <v>187</v>
      </c>
      <c r="H248" s="172">
        <v>5000</v>
      </c>
      <c r="I248" s="173"/>
      <c r="J248" s="174">
        <f>ROUND(I248*H248,2)</f>
        <v>0</v>
      </c>
      <c r="K248" s="170" t="s">
        <v>188</v>
      </c>
      <c r="L248" s="35"/>
      <c r="M248" s="175" t="s">
        <v>1</v>
      </c>
      <c r="N248" s="176" t="s">
        <v>38</v>
      </c>
      <c r="O248" s="73"/>
      <c r="P248" s="177">
        <f>O248*H248</f>
        <v>0</v>
      </c>
      <c r="Q248" s="177">
        <v>0</v>
      </c>
      <c r="R248" s="177">
        <f>Q248*H248</f>
        <v>0</v>
      </c>
      <c r="S248" s="177">
        <v>0</v>
      </c>
      <c r="T248" s="17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79" t="s">
        <v>125</v>
      </c>
      <c r="AT248" s="179" t="s">
        <v>120</v>
      </c>
      <c r="AU248" s="179" t="s">
        <v>82</v>
      </c>
      <c r="AY248" s="15" t="s">
        <v>117</v>
      </c>
      <c r="BE248" s="180">
        <f>IF(N248="základní",J248,0)</f>
        <v>0</v>
      </c>
      <c r="BF248" s="180">
        <f>IF(N248="snížená",J248,0)</f>
        <v>0</v>
      </c>
      <c r="BG248" s="180">
        <f>IF(N248="zákl. přenesená",J248,0)</f>
        <v>0</v>
      </c>
      <c r="BH248" s="180">
        <f>IF(N248="sníž. přenesená",J248,0)</f>
        <v>0</v>
      </c>
      <c r="BI248" s="180">
        <f>IF(N248="nulová",J248,0)</f>
        <v>0</v>
      </c>
      <c r="BJ248" s="15" t="s">
        <v>80</v>
      </c>
      <c r="BK248" s="180">
        <f>ROUND(I248*H248,2)</f>
        <v>0</v>
      </c>
      <c r="BL248" s="15" t="s">
        <v>125</v>
      </c>
      <c r="BM248" s="179" t="s">
        <v>400</v>
      </c>
    </row>
    <row r="249" spans="1:47" s="2" customFormat="1" ht="12">
      <c r="A249" s="34"/>
      <c r="B249" s="35"/>
      <c r="C249" s="34"/>
      <c r="D249" s="181" t="s">
        <v>126</v>
      </c>
      <c r="E249" s="34"/>
      <c r="F249" s="182" t="s">
        <v>401</v>
      </c>
      <c r="G249" s="34"/>
      <c r="H249" s="34"/>
      <c r="I249" s="183"/>
      <c r="J249" s="34"/>
      <c r="K249" s="34"/>
      <c r="L249" s="35"/>
      <c r="M249" s="184"/>
      <c r="N249" s="185"/>
      <c r="O249" s="73"/>
      <c r="P249" s="73"/>
      <c r="Q249" s="73"/>
      <c r="R249" s="73"/>
      <c r="S249" s="73"/>
      <c r="T249" s="7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5" t="s">
        <v>126</v>
      </c>
      <c r="AU249" s="15" t="s">
        <v>82</v>
      </c>
    </row>
    <row r="250" spans="1:47" s="2" customFormat="1" ht="12">
      <c r="A250" s="34"/>
      <c r="B250" s="35"/>
      <c r="C250" s="34"/>
      <c r="D250" s="181" t="s">
        <v>128</v>
      </c>
      <c r="E250" s="34"/>
      <c r="F250" s="186" t="s">
        <v>402</v>
      </c>
      <c r="G250" s="34"/>
      <c r="H250" s="34"/>
      <c r="I250" s="183"/>
      <c r="J250" s="34"/>
      <c r="K250" s="34"/>
      <c r="L250" s="35"/>
      <c r="M250" s="184"/>
      <c r="N250" s="185"/>
      <c r="O250" s="73"/>
      <c r="P250" s="73"/>
      <c r="Q250" s="73"/>
      <c r="R250" s="73"/>
      <c r="S250" s="73"/>
      <c r="T250" s="7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5" t="s">
        <v>128</v>
      </c>
      <c r="AU250" s="15" t="s">
        <v>82</v>
      </c>
    </row>
    <row r="251" spans="1:65" s="2" customFormat="1" ht="16.5" customHeight="1">
      <c r="A251" s="34"/>
      <c r="B251" s="167"/>
      <c r="C251" s="168" t="s">
        <v>291</v>
      </c>
      <c r="D251" s="168" t="s">
        <v>120</v>
      </c>
      <c r="E251" s="169" t="s">
        <v>403</v>
      </c>
      <c r="F251" s="170" t="s">
        <v>404</v>
      </c>
      <c r="G251" s="171" t="s">
        <v>284</v>
      </c>
      <c r="H251" s="172">
        <v>150</v>
      </c>
      <c r="I251" s="173"/>
      <c r="J251" s="174">
        <f>ROUND(I251*H251,2)</f>
        <v>0</v>
      </c>
      <c r="K251" s="170" t="s">
        <v>1</v>
      </c>
      <c r="L251" s="35"/>
      <c r="M251" s="175" t="s">
        <v>1</v>
      </c>
      <c r="N251" s="176" t="s">
        <v>38</v>
      </c>
      <c r="O251" s="73"/>
      <c r="P251" s="177">
        <f>O251*H251</f>
        <v>0</v>
      </c>
      <c r="Q251" s="177">
        <v>0</v>
      </c>
      <c r="R251" s="177">
        <f>Q251*H251</f>
        <v>0</v>
      </c>
      <c r="S251" s="177">
        <v>0</v>
      </c>
      <c r="T251" s="17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79" t="s">
        <v>125</v>
      </c>
      <c r="AT251" s="179" t="s">
        <v>120</v>
      </c>
      <c r="AU251" s="179" t="s">
        <v>82</v>
      </c>
      <c r="AY251" s="15" t="s">
        <v>117</v>
      </c>
      <c r="BE251" s="180">
        <f>IF(N251="základní",J251,0)</f>
        <v>0</v>
      </c>
      <c r="BF251" s="180">
        <f>IF(N251="snížená",J251,0)</f>
        <v>0</v>
      </c>
      <c r="BG251" s="180">
        <f>IF(N251="zákl. přenesená",J251,0)</f>
        <v>0</v>
      </c>
      <c r="BH251" s="180">
        <f>IF(N251="sníž. přenesená",J251,0)</f>
        <v>0</v>
      </c>
      <c r="BI251" s="180">
        <f>IF(N251="nulová",J251,0)</f>
        <v>0</v>
      </c>
      <c r="BJ251" s="15" t="s">
        <v>80</v>
      </c>
      <c r="BK251" s="180">
        <f>ROUND(I251*H251,2)</f>
        <v>0</v>
      </c>
      <c r="BL251" s="15" t="s">
        <v>125</v>
      </c>
      <c r="BM251" s="179" t="s">
        <v>405</v>
      </c>
    </row>
    <row r="252" spans="1:47" s="2" customFormat="1" ht="12">
      <c r="A252" s="34"/>
      <c r="B252" s="35"/>
      <c r="C252" s="34"/>
      <c r="D252" s="181" t="s">
        <v>126</v>
      </c>
      <c r="E252" s="34"/>
      <c r="F252" s="182" t="s">
        <v>404</v>
      </c>
      <c r="G252" s="34"/>
      <c r="H252" s="34"/>
      <c r="I252" s="183"/>
      <c r="J252" s="34"/>
      <c r="K252" s="34"/>
      <c r="L252" s="35"/>
      <c r="M252" s="184"/>
      <c r="N252" s="185"/>
      <c r="O252" s="73"/>
      <c r="P252" s="73"/>
      <c r="Q252" s="73"/>
      <c r="R252" s="73"/>
      <c r="S252" s="73"/>
      <c r="T252" s="7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5" t="s">
        <v>126</v>
      </c>
      <c r="AU252" s="15" t="s">
        <v>82</v>
      </c>
    </row>
    <row r="253" spans="1:65" s="2" customFormat="1" ht="16.5" customHeight="1">
      <c r="A253" s="34"/>
      <c r="B253" s="167"/>
      <c r="C253" s="168" t="s">
        <v>406</v>
      </c>
      <c r="D253" s="168" t="s">
        <v>120</v>
      </c>
      <c r="E253" s="169" t="s">
        <v>407</v>
      </c>
      <c r="F253" s="170" t="s">
        <v>408</v>
      </c>
      <c r="G253" s="171" t="s">
        <v>284</v>
      </c>
      <c r="H253" s="172">
        <v>150</v>
      </c>
      <c r="I253" s="173"/>
      <c r="J253" s="174">
        <f>ROUND(I253*H253,2)</f>
        <v>0</v>
      </c>
      <c r="K253" s="170" t="s">
        <v>1</v>
      </c>
      <c r="L253" s="35"/>
      <c r="M253" s="175" t="s">
        <v>1</v>
      </c>
      <c r="N253" s="176" t="s">
        <v>38</v>
      </c>
      <c r="O253" s="73"/>
      <c r="P253" s="177">
        <f>O253*H253</f>
        <v>0</v>
      </c>
      <c r="Q253" s="177">
        <v>0</v>
      </c>
      <c r="R253" s="177">
        <f>Q253*H253</f>
        <v>0</v>
      </c>
      <c r="S253" s="177">
        <v>0</v>
      </c>
      <c r="T253" s="17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79" t="s">
        <v>125</v>
      </c>
      <c r="AT253" s="179" t="s">
        <v>120</v>
      </c>
      <c r="AU253" s="179" t="s">
        <v>82</v>
      </c>
      <c r="AY253" s="15" t="s">
        <v>117</v>
      </c>
      <c r="BE253" s="180">
        <f>IF(N253="základní",J253,0)</f>
        <v>0</v>
      </c>
      <c r="BF253" s="180">
        <f>IF(N253="snížená",J253,0)</f>
        <v>0</v>
      </c>
      <c r="BG253" s="180">
        <f>IF(N253="zákl. přenesená",J253,0)</f>
        <v>0</v>
      </c>
      <c r="BH253" s="180">
        <f>IF(N253="sníž. přenesená",J253,0)</f>
        <v>0</v>
      </c>
      <c r="BI253" s="180">
        <f>IF(N253="nulová",J253,0)</f>
        <v>0</v>
      </c>
      <c r="BJ253" s="15" t="s">
        <v>80</v>
      </c>
      <c r="BK253" s="180">
        <f>ROUND(I253*H253,2)</f>
        <v>0</v>
      </c>
      <c r="BL253" s="15" t="s">
        <v>125</v>
      </c>
      <c r="BM253" s="179" t="s">
        <v>409</v>
      </c>
    </row>
    <row r="254" spans="1:47" s="2" customFormat="1" ht="12">
      <c r="A254" s="34"/>
      <c r="B254" s="35"/>
      <c r="C254" s="34"/>
      <c r="D254" s="181" t="s">
        <v>126</v>
      </c>
      <c r="E254" s="34"/>
      <c r="F254" s="182" t="s">
        <v>408</v>
      </c>
      <c r="G254" s="34"/>
      <c r="H254" s="34"/>
      <c r="I254" s="183"/>
      <c r="J254" s="34"/>
      <c r="K254" s="34"/>
      <c r="L254" s="35"/>
      <c r="M254" s="184"/>
      <c r="N254" s="185"/>
      <c r="O254" s="73"/>
      <c r="P254" s="73"/>
      <c r="Q254" s="73"/>
      <c r="R254" s="73"/>
      <c r="S254" s="73"/>
      <c r="T254" s="7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5" t="s">
        <v>126</v>
      </c>
      <c r="AU254" s="15" t="s">
        <v>82</v>
      </c>
    </row>
    <row r="255" spans="1:63" s="12" customFormat="1" ht="22.8" customHeight="1">
      <c r="A255" s="12"/>
      <c r="B255" s="154"/>
      <c r="C255" s="12"/>
      <c r="D255" s="155" t="s">
        <v>72</v>
      </c>
      <c r="E255" s="165" t="s">
        <v>410</v>
      </c>
      <c r="F255" s="165" t="s">
        <v>411</v>
      </c>
      <c r="G255" s="12"/>
      <c r="H255" s="12"/>
      <c r="I255" s="157"/>
      <c r="J255" s="166">
        <f>BK255</f>
        <v>0</v>
      </c>
      <c r="K255" s="12"/>
      <c r="L255" s="154"/>
      <c r="M255" s="159"/>
      <c r="N255" s="160"/>
      <c r="O255" s="160"/>
      <c r="P255" s="161">
        <f>SUM(P256:P264)</f>
        <v>0</v>
      </c>
      <c r="Q255" s="160"/>
      <c r="R255" s="161">
        <f>SUM(R256:R264)</f>
        <v>0</v>
      </c>
      <c r="S255" s="160"/>
      <c r="T255" s="162">
        <f>SUM(T256:T264)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155" t="s">
        <v>80</v>
      </c>
      <c r="AT255" s="163" t="s">
        <v>72</v>
      </c>
      <c r="AU255" s="163" t="s">
        <v>80</v>
      </c>
      <c r="AY255" s="155" t="s">
        <v>117</v>
      </c>
      <c r="BK255" s="164">
        <f>SUM(BK256:BK264)</f>
        <v>0</v>
      </c>
    </row>
    <row r="256" spans="1:65" s="2" customFormat="1" ht="16.5" customHeight="1">
      <c r="A256" s="34"/>
      <c r="B256" s="167"/>
      <c r="C256" s="168" t="s">
        <v>297</v>
      </c>
      <c r="D256" s="168" t="s">
        <v>120</v>
      </c>
      <c r="E256" s="169" t="s">
        <v>412</v>
      </c>
      <c r="F256" s="170" t="s">
        <v>413</v>
      </c>
      <c r="G256" s="171" t="s">
        <v>273</v>
      </c>
      <c r="H256" s="172">
        <v>29.05</v>
      </c>
      <c r="I256" s="173"/>
      <c r="J256" s="174">
        <f>ROUND(I256*H256,2)</f>
        <v>0</v>
      </c>
      <c r="K256" s="170" t="s">
        <v>188</v>
      </c>
      <c r="L256" s="35"/>
      <c r="M256" s="175" t="s">
        <v>1</v>
      </c>
      <c r="N256" s="176" t="s">
        <v>38</v>
      </c>
      <c r="O256" s="73"/>
      <c r="P256" s="177">
        <f>O256*H256</f>
        <v>0</v>
      </c>
      <c r="Q256" s="177">
        <v>0</v>
      </c>
      <c r="R256" s="177">
        <f>Q256*H256</f>
        <v>0</v>
      </c>
      <c r="S256" s="177">
        <v>0</v>
      </c>
      <c r="T256" s="17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79" t="s">
        <v>125</v>
      </c>
      <c r="AT256" s="179" t="s">
        <v>120</v>
      </c>
      <c r="AU256" s="179" t="s">
        <v>82</v>
      </c>
      <c r="AY256" s="15" t="s">
        <v>117</v>
      </c>
      <c r="BE256" s="180">
        <f>IF(N256="základní",J256,0)</f>
        <v>0</v>
      </c>
      <c r="BF256" s="180">
        <f>IF(N256="snížená",J256,0)</f>
        <v>0</v>
      </c>
      <c r="BG256" s="180">
        <f>IF(N256="zákl. přenesená",J256,0)</f>
        <v>0</v>
      </c>
      <c r="BH256" s="180">
        <f>IF(N256="sníž. přenesená",J256,0)</f>
        <v>0</v>
      </c>
      <c r="BI256" s="180">
        <f>IF(N256="nulová",J256,0)</f>
        <v>0</v>
      </c>
      <c r="BJ256" s="15" t="s">
        <v>80</v>
      </c>
      <c r="BK256" s="180">
        <f>ROUND(I256*H256,2)</f>
        <v>0</v>
      </c>
      <c r="BL256" s="15" t="s">
        <v>125</v>
      </c>
      <c r="BM256" s="179" t="s">
        <v>414</v>
      </c>
    </row>
    <row r="257" spans="1:47" s="2" customFormat="1" ht="12">
      <c r="A257" s="34"/>
      <c r="B257" s="35"/>
      <c r="C257" s="34"/>
      <c r="D257" s="181" t="s">
        <v>126</v>
      </c>
      <c r="E257" s="34"/>
      <c r="F257" s="182" t="s">
        <v>415</v>
      </c>
      <c r="G257" s="34"/>
      <c r="H257" s="34"/>
      <c r="I257" s="183"/>
      <c r="J257" s="34"/>
      <c r="K257" s="34"/>
      <c r="L257" s="35"/>
      <c r="M257" s="184"/>
      <c r="N257" s="185"/>
      <c r="O257" s="73"/>
      <c r="P257" s="73"/>
      <c r="Q257" s="73"/>
      <c r="R257" s="73"/>
      <c r="S257" s="73"/>
      <c r="T257" s="7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5" t="s">
        <v>126</v>
      </c>
      <c r="AU257" s="15" t="s">
        <v>82</v>
      </c>
    </row>
    <row r="258" spans="1:47" s="2" customFormat="1" ht="12">
      <c r="A258" s="34"/>
      <c r="B258" s="35"/>
      <c r="C258" s="34"/>
      <c r="D258" s="181" t="s">
        <v>128</v>
      </c>
      <c r="E258" s="34"/>
      <c r="F258" s="186" t="s">
        <v>416</v>
      </c>
      <c r="G258" s="34"/>
      <c r="H258" s="34"/>
      <c r="I258" s="183"/>
      <c r="J258" s="34"/>
      <c r="K258" s="34"/>
      <c r="L258" s="35"/>
      <c r="M258" s="184"/>
      <c r="N258" s="185"/>
      <c r="O258" s="73"/>
      <c r="P258" s="73"/>
      <c r="Q258" s="73"/>
      <c r="R258" s="73"/>
      <c r="S258" s="73"/>
      <c r="T258" s="7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5" t="s">
        <v>128</v>
      </c>
      <c r="AU258" s="15" t="s">
        <v>82</v>
      </c>
    </row>
    <row r="259" spans="1:65" s="2" customFormat="1" ht="16.5" customHeight="1">
      <c r="A259" s="34"/>
      <c r="B259" s="167"/>
      <c r="C259" s="168" t="s">
        <v>417</v>
      </c>
      <c r="D259" s="168" t="s">
        <v>120</v>
      </c>
      <c r="E259" s="169" t="s">
        <v>418</v>
      </c>
      <c r="F259" s="170" t="s">
        <v>419</v>
      </c>
      <c r="G259" s="171" t="s">
        <v>273</v>
      </c>
      <c r="H259" s="172">
        <v>842.45</v>
      </c>
      <c r="I259" s="173"/>
      <c r="J259" s="174">
        <f>ROUND(I259*H259,2)</f>
        <v>0</v>
      </c>
      <c r="K259" s="170" t="s">
        <v>188</v>
      </c>
      <c r="L259" s="35"/>
      <c r="M259" s="175" t="s">
        <v>1</v>
      </c>
      <c r="N259" s="176" t="s">
        <v>38</v>
      </c>
      <c r="O259" s="73"/>
      <c r="P259" s="177">
        <f>O259*H259</f>
        <v>0</v>
      </c>
      <c r="Q259" s="177">
        <v>0</v>
      </c>
      <c r="R259" s="177">
        <f>Q259*H259</f>
        <v>0</v>
      </c>
      <c r="S259" s="177">
        <v>0</v>
      </c>
      <c r="T259" s="17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79" t="s">
        <v>125</v>
      </c>
      <c r="AT259" s="179" t="s">
        <v>120</v>
      </c>
      <c r="AU259" s="179" t="s">
        <v>82</v>
      </c>
      <c r="AY259" s="15" t="s">
        <v>117</v>
      </c>
      <c r="BE259" s="180">
        <f>IF(N259="základní",J259,0)</f>
        <v>0</v>
      </c>
      <c r="BF259" s="180">
        <f>IF(N259="snížená",J259,0)</f>
        <v>0</v>
      </c>
      <c r="BG259" s="180">
        <f>IF(N259="zákl. přenesená",J259,0)</f>
        <v>0</v>
      </c>
      <c r="BH259" s="180">
        <f>IF(N259="sníž. přenesená",J259,0)</f>
        <v>0</v>
      </c>
      <c r="BI259" s="180">
        <f>IF(N259="nulová",J259,0)</f>
        <v>0</v>
      </c>
      <c r="BJ259" s="15" t="s">
        <v>80</v>
      </c>
      <c r="BK259" s="180">
        <f>ROUND(I259*H259,2)</f>
        <v>0</v>
      </c>
      <c r="BL259" s="15" t="s">
        <v>125</v>
      </c>
      <c r="BM259" s="179" t="s">
        <v>420</v>
      </c>
    </row>
    <row r="260" spans="1:47" s="2" customFormat="1" ht="12">
      <c r="A260" s="34"/>
      <c r="B260" s="35"/>
      <c r="C260" s="34"/>
      <c r="D260" s="181" t="s">
        <v>126</v>
      </c>
      <c r="E260" s="34"/>
      <c r="F260" s="182" t="s">
        <v>421</v>
      </c>
      <c r="G260" s="34"/>
      <c r="H260" s="34"/>
      <c r="I260" s="183"/>
      <c r="J260" s="34"/>
      <c r="K260" s="34"/>
      <c r="L260" s="35"/>
      <c r="M260" s="184"/>
      <c r="N260" s="185"/>
      <c r="O260" s="73"/>
      <c r="P260" s="73"/>
      <c r="Q260" s="73"/>
      <c r="R260" s="73"/>
      <c r="S260" s="73"/>
      <c r="T260" s="7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5" t="s">
        <v>126</v>
      </c>
      <c r="AU260" s="15" t="s">
        <v>82</v>
      </c>
    </row>
    <row r="261" spans="1:47" s="2" customFormat="1" ht="12">
      <c r="A261" s="34"/>
      <c r="B261" s="35"/>
      <c r="C261" s="34"/>
      <c r="D261" s="181" t="s">
        <v>128</v>
      </c>
      <c r="E261" s="34"/>
      <c r="F261" s="186" t="s">
        <v>422</v>
      </c>
      <c r="G261" s="34"/>
      <c r="H261" s="34"/>
      <c r="I261" s="183"/>
      <c r="J261" s="34"/>
      <c r="K261" s="34"/>
      <c r="L261" s="35"/>
      <c r="M261" s="184"/>
      <c r="N261" s="185"/>
      <c r="O261" s="73"/>
      <c r="P261" s="73"/>
      <c r="Q261" s="73"/>
      <c r="R261" s="73"/>
      <c r="S261" s="73"/>
      <c r="T261" s="7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5" t="s">
        <v>128</v>
      </c>
      <c r="AU261" s="15" t="s">
        <v>82</v>
      </c>
    </row>
    <row r="262" spans="1:65" s="2" customFormat="1" ht="16.5" customHeight="1">
      <c r="A262" s="34"/>
      <c r="B262" s="167"/>
      <c r="C262" s="168" t="s">
        <v>302</v>
      </c>
      <c r="D262" s="168" t="s">
        <v>120</v>
      </c>
      <c r="E262" s="169" t="s">
        <v>423</v>
      </c>
      <c r="F262" s="170" t="s">
        <v>424</v>
      </c>
      <c r="G262" s="171" t="s">
        <v>273</v>
      </c>
      <c r="H262" s="172">
        <v>29.05</v>
      </c>
      <c r="I262" s="173"/>
      <c r="J262" s="174">
        <f>ROUND(I262*H262,2)</f>
        <v>0</v>
      </c>
      <c r="K262" s="170" t="s">
        <v>188</v>
      </c>
      <c r="L262" s="35"/>
      <c r="M262" s="175" t="s">
        <v>1</v>
      </c>
      <c r="N262" s="176" t="s">
        <v>38</v>
      </c>
      <c r="O262" s="73"/>
      <c r="P262" s="177">
        <f>O262*H262</f>
        <v>0</v>
      </c>
      <c r="Q262" s="177">
        <v>0</v>
      </c>
      <c r="R262" s="177">
        <f>Q262*H262</f>
        <v>0</v>
      </c>
      <c r="S262" s="177">
        <v>0</v>
      </c>
      <c r="T262" s="17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79" t="s">
        <v>125</v>
      </c>
      <c r="AT262" s="179" t="s">
        <v>120</v>
      </c>
      <c r="AU262" s="179" t="s">
        <v>82</v>
      </c>
      <c r="AY262" s="15" t="s">
        <v>117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15" t="s">
        <v>80</v>
      </c>
      <c r="BK262" s="180">
        <f>ROUND(I262*H262,2)</f>
        <v>0</v>
      </c>
      <c r="BL262" s="15" t="s">
        <v>125</v>
      </c>
      <c r="BM262" s="179" t="s">
        <v>425</v>
      </c>
    </row>
    <row r="263" spans="1:47" s="2" customFormat="1" ht="12">
      <c r="A263" s="34"/>
      <c r="B263" s="35"/>
      <c r="C263" s="34"/>
      <c r="D263" s="181" t="s">
        <v>126</v>
      </c>
      <c r="E263" s="34"/>
      <c r="F263" s="182" t="s">
        <v>426</v>
      </c>
      <c r="G263" s="34"/>
      <c r="H263" s="34"/>
      <c r="I263" s="183"/>
      <c r="J263" s="34"/>
      <c r="K263" s="34"/>
      <c r="L263" s="35"/>
      <c r="M263" s="184"/>
      <c r="N263" s="185"/>
      <c r="O263" s="73"/>
      <c r="P263" s="73"/>
      <c r="Q263" s="73"/>
      <c r="R263" s="73"/>
      <c r="S263" s="73"/>
      <c r="T263" s="7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5" t="s">
        <v>126</v>
      </c>
      <c r="AU263" s="15" t="s">
        <v>82</v>
      </c>
    </row>
    <row r="264" spans="1:47" s="2" customFormat="1" ht="12">
      <c r="A264" s="34"/>
      <c r="B264" s="35"/>
      <c r="C264" s="34"/>
      <c r="D264" s="181" t="s">
        <v>128</v>
      </c>
      <c r="E264" s="34"/>
      <c r="F264" s="186" t="s">
        <v>427</v>
      </c>
      <c r="G264" s="34"/>
      <c r="H264" s="34"/>
      <c r="I264" s="183"/>
      <c r="J264" s="34"/>
      <c r="K264" s="34"/>
      <c r="L264" s="35"/>
      <c r="M264" s="184"/>
      <c r="N264" s="185"/>
      <c r="O264" s="73"/>
      <c r="P264" s="73"/>
      <c r="Q264" s="73"/>
      <c r="R264" s="73"/>
      <c r="S264" s="73"/>
      <c r="T264" s="7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5" t="s">
        <v>128</v>
      </c>
      <c r="AU264" s="15" t="s">
        <v>82</v>
      </c>
    </row>
    <row r="265" spans="1:63" s="12" customFormat="1" ht="22.8" customHeight="1">
      <c r="A265" s="12"/>
      <c r="B265" s="154"/>
      <c r="C265" s="12"/>
      <c r="D265" s="155" t="s">
        <v>72</v>
      </c>
      <c r="E265" s="165" t="s">
        <v>428</v>
      </c>
      <c r="F265" s="165" t="s">
        <v>429</v>
      </c>
      <c r="G265" s="12"/>
      <c r="H265" s="12"/>
      <c r="I265" s="157"/>
      <c r="J265" s="166">
        <f>BK265</f>
        <v>0</v>
      </c>
      <c r="K265" s="12"/>
      <c r="L265" s="154"/>
      <c r="M265" s="159"/>
      <c r="N265" s="160"/>
      <c r="O265" s="160"/>
      <c r="P265" s="161">
        <f>SUM(P266:P269)</f>
        <v>0</v>
      </c>
      <c r="Q265" s="160"/>
      <c r="R265" s="161">
        <f>SUM(R266:R269)</f>
        <v>0</v>
      </c>
      <c r="S265" s="160"/>
      <c r="T265" s="162">
        <f>SUM(T266:T269)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55" t="s">
        <v>80</v>
      </c>
      <c r="AT265" s="163" t="s">
        <v>72</v>
      </c>
      <c r="AU265" s="163" t="s">
        <v>80</v>
      </c>
      <c r="AY265" s="155" t="s">
        <v>117</v>
      </c>
      <c r="BK265" s="164">
        <f>SUM(BK266:BK269)</f>
        <v>0</v>
      </c>
    </row>
    <row r="266" spans="1:65" s="2" customFormat="1" ht="16.5" customHeight="1">
      <c r="A266" s="34"/>
      <c r="B266" s="167"/>
      <c r="C266" s="168" t="s">
        <v>430</v>
      </c>
      <c r="D266" s="168" t="s">
        <v>120</v>
      </c>
      <c r="E266" s="169" t="s">
        <v>431</v>
      </c>
      <c r="F266" s="170" t="s">
        <v>432</v>
      </c>
      <c r="G266" s="171" t="s">
        <v>273</v>
      </c>
      <c r="H266" s="172">
        <v>228.307</v>
      </c>
      <c r="I266" s="173"/>
      <c r="J266" s="174">
        <f>ROUND(I266*H266,2)</f>
        <v>0</v>
      </c>
      <c r="K266" s="170" t="s">
        <v>188</v>
      </c>
      <c r="L266" s="35"/>
      <c r="M266" s="175" t="s">
        <v>1</v>
      </c>
      <c r="N266" s="176" t="s">
        <v>38</v>
      </c>
      <c r="O266" s="73"/>
      <c r="P266" s="177">
        <f>O266*H266</f>
        <v>0</v>
      </c>
      <c r="Q266" s="177">
        <v>0</v>
      </c>
      <c r="R266" s="177">
        <f>Q266*H266</f>
        <v>0</v>
      </c>
      <c r="S266" s="177">
        <v>0</v>
      </c>
      <c r="T266" s="17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79" t="s">
        <v>125</v>
      </c>
      <c r="AT266" s="179" t="s">
        <v>120</v>
      </c>
      <c r="AU266" s="179" t="s">
        <v>82</v>
      </c>
      <c r="AY266" s="15" t="s">
        <v>117</v>
      </c>
      <c r="BE266" s="180">
        <f>IF(N266="základní",J266,0)</f>
        <v>0</v>
      </c>
      <c r="BF266" s="180">
        <f>IF(N266="snížená",J266,0)</f>
        <v>0</v>
      </c>
      <c r="BG266" s="180">
        <f>IF(N266="zákl. přenesená",J266,0)</f>
        <v>0</v>
      </c>
      <c r="BH266" s="180">
        <f>IF(N266="sníž. přenesená",J266,0)</f>
        <v>0</v>
      </c>
      <c r="BI266" s="180">
        <f>IF(N266="nulová",J266,0)</f>
        <v>0</v>
      </c>
      <c r="BJ266" s="15" t="s">
        <v>80</v>
      </c>
      <c r="BK266" s="180">
        <f>ROUND(I266*H266,2)</f>
        <v>0</v>
      </c>
      <c r="BL266" s="15" t="s">
        <v>125</v>
      </c>
      <c r="BM266" s="179" t="s">
        <v>433</v>
      </c>
    </row>
    <row r="267" spans="1:47" s="2" customFormat="1" ht="12">
      <c r="A267" s="34"/>
      <c r="B267" s="35"/>
      <c r="C267" s="34"/>
      <c r="D267" s="181" t="s">
        <v>126</v>
      </c>
      <c r="E267" s="34"/>
      <c r="F267" s="182" t="s">
        <v>434</v>
      </c>
      <c r="G267" s="34"/>
      <c r="H267" s="34"/>
      <c r="I267" s="183"/>
      <c r="J267" s="34"/>
      <c r="K267" s="34"/>
      <c r="L267" s="35"/>
      <c r="M267" s="184"/>
      <c r="N267" s="185"/>
      <c r="O267" s="73"/>
      <c r="P267" s="73"/>
      <c r="Q267" s="73"/>
      <c r="R267" s="73"/>
      <c r="S267" s="73"/>
      <c r="T267" s="7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5" t="s">
        <v>126</v>
      </c>
      <c r="AU267" s="15" t="s">
        <v>82</v>
      </c>
    </row>
    <row r="268" spans="1:65" s="2" customFormat="1" ht="21.75" customHeight="1">
      <c r="A268" s="34"/>
      <c r="B268" s="167"/>
      <c r="C268" s="168" t="s">
        <v>308</v>
      </c>
      <c r="D268" s="168" t="s">
        <v>120</v>
      </c>
      <c r="E268" s="169" t="s">
        <v>435</v>
      </c>
      <c r="F268" s="170" t="s">
        <v>436</v>
      </c>
      <c r="G268" s="171" t="s">
        <v>273</v>
      </c>
      <c r="H268" s="172">
        <v>314.811</v>
      </c>
      <c r="I268" s="173"/>
      <c r="J268" s="174">
        <f>ROUND(I268*H268,2)</f>
        <v>0</v>
      </c>
      <c r="K268" s="170" t="s">
        <v>188</v>
      </c>
      <c r="L268" s="35"/>
      <c r="M268" s="175" t="s">
        <v>1</v>
      </c>
      <c r="N268" s="176" t="s">
        <v>38</v>
      </c>
      <c r="O268" s="73"/>
      <c r="P268" s="177">
        <f>O268*H268</f>
        <v>0</v>
      </c>
      <c r="Q268" s="177">
        <v>0</v>
      </c>
      <c r="R268" s="177">
        <f>Q268*H268</f>
        <v>0</v>
      </c>
      <c r="S268" s="177">
        <v>0</v>
      </c>
      <c r="T268" s="17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79" t="s">
        <v>125</v>
      </c>
      <c r="AT268" s="179" t="s">
        <v>120</v>
      </c>
      <c r="AU268" s="179" t="s">
        <v>82</v>
      </c>
      <c r="AY268" s="15" t="s">
        <v>117</v>
      </c>
      <c r="BE268" s="180">
        <f>IF(N268="základní",J268,0)</f>
        <v>0</v>
      </c>
      <c r="BF268" s="180">
        <f>IF(N268="snížená",J268,0)</f>
        <v>0</v>
      </c>
      <c r="BG268" s="180">
        <f>IF(N268="zákl. přenesená",J268,0)</f>
        <v>0</v>
      </c>
      <c r="BH268" s="180">
        <f>IF(N268="sníž. přenesená",J268,0)</f>
        <v>0</v>
      </c>
      <c r="BI268" s="180">
        <f>IF(N268="nulová",J268,0)</f>
        <v>0</v>
      </c>
      <c r="BJ268" s="15" t="s">
        <v>80</v>
      </c>
      <c r="BK268" s="180">
        <f>ROUND(I268*H268,2)</f>
        <v>0</v>
      </c>
      <c r="BL268" s="15" t="s">
        <v>125</v>
      </c>
      <c r="BM268" s="179" t="s">
        <v>437</v>
      </c>
    </row>
    <row r="269" spans="1:47" s="2" customFormat="1" ht="12">
      <c r="A269" s="34"/>
      <c r="B269" s="35"/>
      <c r="C269" s="34"/>
      <c r="D269" s="181" t="s">
        <v>126</v>
      </c>
      <c r="E269" s="34"/>
      <c r="F269" s="182" t="s">
        <v>438</v>
      </c>
      <c r="G269" s="34"/>
      <c r="H269" s="34"/>
      <c r="I269" s="183"/>
      <c r="J269" s="34"/>
      <c r="K269" s="34"/>
      <c r="L269" s="35"/>
      <c r="M269" s="187"/>
      <c r="N269" s="188"/>
      <c r="O269" s="189"/>
      <c r="P269" s="189"/>
      <c r="Q269" s="189"/>
      <c r="R269" s="189"/>
      <c r="S269" s="189"/>
      <c r="T269" s="190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5" t="s">
        <v>126</v>
      </c>
      <c r="AU269" s="15" t="s">
        <v>82</v>
      </c>
    </row>
    <row r="270" spans="1:31" s="2" customFormat="1" ht="6.95" customHeight="1">
      <c r="A270" s="34"/>
      <c r="B270" s="56"/>
      <c r="C270" s="57"/>
      <c r="D270" s="57"/>
      <c r="E270" s="57"/>
      <c r="F270" s="57"/>
      <c r="G270" s="57"/>
      <c r="H270" s="57"/>
      <c r="I270" s="57"/>
      <c r="J270" s="57"/>
      <c r="K270" s="57"/>
      <c r="L270" s="35"/>
      <c r="M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</row>
  </sheetData>
  <autoFilter ref="C122:K26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87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s="1" customFormat="1" ht="24.95" customHeight="1">
      <c r="B4" s="18"/>
      <c r="D4" s="19" t="s">
        <v>88</v>
      </c>
      <c r="L4" s="18"/>
      <c r="M4" s="116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8" t="s">
        <v>16</v>
      </c>
      <c r="L6" s="18"/>
    </row>
    <row r="7" spans="2:12" s="1" customFormat="1" ht="16.5" customHeight="1">
      <c r="B7" s="18"/>
      <c r="E7" s="117" t="str">
        <f>'Rekapitulace stavby'!K6</f>
        <v>304-15-2 - Polní cesta C8 v k.ú. Lavičné</v>
      </c>
      <c r="F7" s="28"/>
      <c r="G7" s="28"/>
      <c r="H7" s="28"/>
      <c r="L7" s="18"/>
    </row>
    <row r="8" spans="1:31" s="2" customFormat="1" ht="12" customHeight="1">
      <c r="A8" s="34"/>
      <c r="B8" s="35"/>
      <c r="C8" s="34"/>
      <c r="D8" s="28" t="s">
        <v>89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63" t="s">
        <v>439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14. 1. 2021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3" t="str">
        <f>IF('Rekapitulace stavby'!E11="","",'Rekapitulace stavby'!E11)</f>
        <v xml:space="preserve"> </v>
      </c>
      <c r="F15" s="34"/>
      <c r="G15" s="34"/>
      <c r="H15" s="34"/>
      <c r="I15" s="28" t="s">
        <v>26</v>
      </c>
      <c r="J15" s="2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26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25</v>
      </c>
      <c r="J20" s="2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3" t="str">
        <f>IF('Rekapitulace stavby'!E17="","",'Rekapitulace stavby'!E17)</f>
        <v xml:space="preserve"> </v>
      </c>
      <c r="F21" s="34"/>
      <c r="G21" s="34"/>
      <c r="H21" s="34"/>
      <c r="I21" s="28" t="s">
        <v>26</v>
      </c>
      <c r="J21" s="2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31</v>
      </c>
      <c r="E23" s="34"/>
      <c r="F23" s="34"/>
      <c r="G23" s="34"/>
      <c r="H23" s="34"/>
      <c r="I23" s="28" t="s">
        <v>25</v>
      </c>
      <c r="J23" s="2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3" t="str">
        <f>IF('Rekapitulace stavby'!E20="","",'Rekapitulace stavby'!E20)</f>
        <v xml:space="preserve"> </v>
      </c>
      <c r="F24" s="34"/>
      <c r="G24" s="34"/>
      <c r="H24" s="34"/>
      <c r="I24" s="28" t="s">
        <v>26</v>
      </c>
      <c r="J24" s="2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8"/>
      <c r="B27" s="119"/>
      <c r="C27" s="118"/>
      <c r="D27" s="118"/>
      <c r="E27" s="32" t="s">
        <v>1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21" t="s">
        <v>33</v>
      </c>
      <c r="E30" s="34"/>
      <c r="F30" s="34"/>
      <c r="G30" s="34"/>
      <c r="H30" s="34"/>
      <c r="I30" s="34"/>
      <c r="J30" s="92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35</v>
      </c>
      <c r="G32" s="34"/>
      <c r="H32" s="34"/>
      <c r="I32" s="39" t="s">
        <v>34</v>
      </c>
      <c r="J32" s="39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22" t="s">
        <v>37</v>
      </c>
      <c r="E33" s="28" t="s">
        <v>38</v>
      </c>
      <c r="F33" s="123">
        <f>ROUND((SUM(BE124:BE363)),2)</f>
        <v>0</v>
      </c>
      <c r="G33" s="34"/>
      <c r="H33" s="34"/>
      <c r="I33" s="124">
        <v>0.21</v>
      </c>
      <c r="J33" s="123">
        <f>ROUND(((SUM(BE124:BE363))*I33),2)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39</v>
      </c>
      <c r="F34" s="123">
        <f>ROUND((SUM(BF124:BF363)),2)</f>
        <v>0</v>
      </c>
      <c r="G34" s="34"/>
      <c r="H34" s="34"/>
      <c r="I34" s="124">
        <v>0.15</v>
      </c>
      <c r="J34" s="123">
        <f>ROUND(((SUM(BF124:BF363))*I34),2)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40</v>
      </c>
      <c r="F35" s="123">
        <f>ROUND((SUM(BG124:BG363)),2)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41</v>
      </c>
      <c r="F36" s="123">
        <f>ROUND((SUM(BH124:BH363)),2)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42</v>
      </c>
      <c r="F37" s="123">
        <f>ROUND((SUM(BI124:BI363)),2)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5"/>
      <c r="D39" s="126" t="s">
        <v>43</v>
      </c>
      <c r="E39" s="77"/>
      <c r="F39" s="77"/>
      <c r="G39" s="127" t="s">
        <v>44</v>
      </c>
      <c r="H39" s="128" t="s">
        <v>45</v>
      </c>
      <c r="I39" s="77"/>
      <c r="J39" s="129">
        <f>SUM(J30:J37)</f>
        <v>0</v>
      </c>
      <c r="K39" s="13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46</v>
      </c>
      <c r="E50" s="53"/>
      <c r="F50" s="53"/>
      <c r="G50" s="52" t="s">
        <v>47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48</v>
      </c>
      <c r="E61" s="37"/>
      <c r="F61" s="131" t="s">
        <v>49</v>
      </c>
      <c r="G61" s="54" t="s">
        <v>48</v>
      </c>
      <c r="H61" s="37"/>
      <c r="I61" s="37"/>
      <c r="J61" s="132" t="s">
        <v>49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50</v>
      </c>
      <c r="E65" s="55"/>
      <c r="F65" s="55"/>
      <c r="G65" s="52" t="s">
        <v>51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48</v>
      </c>
      <c r="E76" s="37"/>
      <c r="F76" s="131" t="s">
        <v>49</v>
      </c>
      <c r="G76" s="54" t="s">
        <v>48</v>
      </c>
      <c r="H76" s="37"/>
      <c r="I76" s="37"/>
      <c r="J76" s="132" t="s">
        <v>49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91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117" t="str">
        <f>E7</f>
        <v>304-15-2 - Polní cesta C8 v k.ú. Lavičné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89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4"/>
      <c r="D87" s="34"/>
      <c r="E87" s="63" t="str">
        <f>E9</f>
        <v>304-15-2-2 - Výstavba pol...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4"/>
      <c r="E89" s="34"/>
      <c r="F89" s="23" t="str">
        <f>F12</f>
        <v xml:space="preserve"> </v>
      </c>
      <c r="G89" s="34"/>
      <c r="H89" s="34"/>
      <c r="I89" s="28" t="s">
        <v>22</v>
      </c>
      <c r="J89" s="65" t="str">
        <f>IF(J12="","",J12)</f>
        <v>14. 1. 2021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29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31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3" t="s">
        <v>92</v>
      </c>
      <c r="D94" s="125"/>
      <c r="E94" s="125"/>
      <c r="F94" s="125"/>
      <c r="G94" s="125"/>
      <c r="H94" s="125"/>
      <c r="I94" s="125"/>
      <c r="J94" s="134" t="s">
        <v>93</v>
      </c>
      <c r="K94" s="12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35" t="s">
        <v>94</v>
      </c>
      <c r="D96" s="34"/>
      <c r="E96" s="34"/>
      <c r="F96" s="34"/>
      <c r="G96" s="34"/>
      <c r="H96" s="34"/>
      <c r="I96" s="34"/>
      <c r="J96" s="92">
        <f>J124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95</v>
      </c>
    </row>
    <row r="97" spans="1:31" s="9" customFormat="1" ht="24.95" customHeight="1">
      <c r="A97" s="9"/>
      <c r="B97" s="136"/>
      <c r="C97" s="9"/>
      <c r="D97" s="137" t="s">
        <v>175</v>
      </c>
      <c r="E97" s="138"/>
      <c r="F97" s="138"/>
      <c r="G97" s="138"/>
      <c r="H97" s="138"/>
      <c r="I97" s="138"/>
      <c r="J97" s="139">
        <f>J125</f>
        <v>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0"/>
      <c r="C98" s="10"/>
      <c r="D98" s="141" t="s">
        <v>176</v>
      </c>
      <c r="E98" s="142"/>
      <c r="F98" s="142"/>
      <c r="G98" s="142"/>
      <c r="H98" s="142"/>
      <c r="I98" s="142"/>
      <c r="J98" s="143">
        <f>J126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0"/>
      <c r="C99" s="10"/>
      <c r="D99" s="141" t="s">
        <v>177</v>
      </c>
      <c r="E99" s="142"/>
      <c r="F99" s="142"/>
      <c r="G99" s="142"/>
      <c r="H99" s="142"/>
      <c r="I99" s="142"/>
      <c r="J99" s="143">
        <f>J242</f>
        <v>0</v>
      </c>
      <c r="K99" s="10"/>
      <c r="L99" s="14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0"/>
      <c r="C100" s="10"/>
      <c r="D100" s="141" t="s">
        <v>440</v>
      </c>
      <c r="E100" s="142"/>
      <c r="F100" s="142"/>
      <c r="G100" s="142"/>
      <c r="H100" s="142"/>
      <c r="I100" s="142"/>
      <c r="J100" s="143">
        <f>J261</f>
        <v>0</v>
      </c>
      <c r="K100" s="10"/>
      <c r="L100" s="14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40"/>
      <c r="C101" s="10"/>
      <c r="D101" s="141" t="s">
        <v>441</v>
      </c>
      <c r="E101" s="142"/>
      <c r="F101" s="142"/>
      <c r="G101" s="142"/>
      <c r="H101" s="142"/>
      <c r="I101" s="142"/>
      <c r="J101" s="143">
        <f>J265</f>
        <v>0</v>
      </c>
      <c r="K101" s="10"/>
      <c r="L101" s="14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0"/>
      <c r="C102" s="10"/>
      <c r="D102" s="141" t="s">
        <v>178</v>
      </c>
      <c r="E102" s="142"/>
      <c r="F102" s="142"/>
      <c r="G102" s="142"/>
      <c r="H102" s="142"/>
      <c r="I102" s="142"/>
      <c r="J102" s="143">
        <f>J281</f>
        <v>0</v>
      </c>
      <c r="K102" s="10"/>
      <c r="L102" s="14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0"/>
      <c r="C103" s="10"/>
      <c r="D103" s="141" t="s">
        <v>179</v>
      </c>
      <c r="E103" s="142"/>
      <c r="F103" s="142"/>
      <c r="G103" s="142"/>
      <c r="H103" s="142"/>
      <c r="I103" s="142"/>
      <c r="J103" s="143">
        <f>J328</f>
        <v>0</v>
      </c>
      <c r="K103" s="10"/>
      <c r="L103" s="14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0"/>
      <c r="C104" s="10"/>
      <c r="D104" s="141" t="s">
        <v>181</v>
      </c>
      <c r="E104" s="142"/>
      <c r="F104" s="142"/>
      <c r="G104" s="142"/>
      <c r="H104" s="142"/>
      <c r="I104" s="142"/>
      <c r="J104" s="143">
        <f>J361</f>
        <v>0</v>
      </c>
      <c r="K104" s="10"/>
      <c r="L104" s="14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19" t="s">
        <v>101</v>
      </c>
      <c r="D111" s="34"/>
      <c r="E111" s="34"/>
      <c r="F111" s="34"/>
      <c r="G111" s="34"/>
      <c r="H111" s="34"/>
      <c r="I111" s="34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8" t="s">
        <v>16</v>
      </c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4"/>
      <c r="D114" s="34"/>
      <c r="E114" s="117" t="str">
        <f>E7</f>
        <v>304-15-2 - Polní cesta C8 v k.ú. Lavičné</v>
      </c>
      <c r="F114" s="28"/>
      <c r="G114" s="28"/>
      <c r="H114" s="28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8" t="s">
        <v>89</v>
      </c>
      <c r="D115" s="34"/>
      <c r="E115" s="34"/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4"/>
      <c r="D116" s="34"/>
      <c r="E116" s="63" t="str">
        <f>E9</f>
        <v>304-15-2-2 - Výstavba pol...</v>
      </c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8" t="s">
        <v>20</v>
      </c>
      <c r="D118" s="34"/>
      <c r="E118" s="34"/>
      <c r="F118" s="23" t="str">
        <f>F12</f>
        <v xml:space="preserve"> </v>
      </c>
      <c r="G118" s="34"/>
      <c r="H118" s="34"/>
      <c r="I118" s="28" t="s">
        <v>22</v>
      </c>
      <c r="J118" s="65" t="str">
        <f>IF(J12="","",J12)</f>
        <v>14. 1. 2021</v>
      </c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15" customHeight="1">
      <c r="A120" s="34"/>
      <c r="B120" s="35"/>
      <c r="C120" s="28" t="s">
        <v>24</v>
      </c>
      <c r="D120" s="34"/>
      <c r="E120" s="34"/>
      <c r="F120" s="23" t="str">
        <f>E15</f>
        <v xml:space="preserve"> </v>
      </c>
      <c r="G120" s="34"/>
      <c r="H120" s="34"/>
      <c r="I120" s="28" t="s">
        <v>29</v>
      </c>
      <c r="J120" s="32" t="str">
        <f>E21</f>
        <v xml:space="preserve"> </v>
      </c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8" t="s">
        <v>27</v>
      </c>
      <c r="D121" s="34"/>
      <c r="E121" s="34"/>
      <c r="F121" s="23" t="str">
        <f>IF(E18="","",E18)</f>
        <v>Vyplň údaj</v>
      </c>
      <c r="G121" s="34"/>
      <c r="H121" s="34"/>
      <c r="I121" s="28" t="s">
        <v>31</v>
      </c>
      <c r="J121" s="32" t="str">
        <f>E24</f>
        <v xml:space="preserve"> </v>
      </c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44"/>
      <c r="B123" s="145"/>
      <c r="C123" s="146" t="s">
        <v>102</v>
      </c>
      <c r="D123" s="147" t="s">
        <v>58</v>
      </c>
      <c r="E123" s="147" t="s">
        <v>54</v>
      </c>
      <c r="F123" s="147" t="s">
        <v>55</v>
      </c>
      <c r="G123" s="147" t="s">
        <v>103</v>
      </c>
      <c r="H123" s="147" t="s">
        <v>104</v>
      </c>
      <c r="I123" s="147" t="s">
        <v>105</v>
      </c>
      <c r="J123" s="147" t="s">
        <v>93</v>
      </c>
      <c r="K123" s="148" t="s">
        <v>106</v>
      </c>
      <c r="L123" s="149"/>
      <c r="M123" s="82" t="s">
        <v>1</v>
      </c>
      <c r="N123" s="83" t="s">
        <v>37</v>
      </c>
      <c r="O123" s="83" t="s">
        <v>107</v>
      </c>
      <c r="P123" s="83" t="s">
        <v>108</v>
      </c>
      <c r="Q123" s="83" t="s">
        <v>109</v>
      </c>
      <c r="R123" s="83" t="s">
        <v>110</v>
      </c>
      <c r="S123" s="83" t="s">
        <v>111</v>
      </c>
      <c r="T123" s="84" t="s">
        <v>112</v>
      </c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</row>
    <row r="124" spans="1:63" s="2" customFormat="1" ht="22.8" customHeight="1">
      <c r="A124" s="34"/>
      <c r="B124" s="35"/>
      <c r="C124" s="89" t="s">
        <v>113</v>
      </c>
      <c r="D124" s="34"/>
      <c r="E124" s="34"/>
      <c r="F124" s="34"/>
      <c r="G124" s="34"/>
      <c r="H124" s="34"/>
      <c r="I124" s="34"/>
      <c r="J124" s="150">
        <f>BK124</f>
        <v>0</v>
      </c>
      <c r="K124" s="34"/>
      <c r="L124" s="35"/>
      <c r="M124" s="85"/>
      <c r="N124" s="69"/>
      <c r="O124" s="86"/>
      <c r="P124" s="151">
        <f>P125</f>
        <v>0</v>
      </c>
      <c r="Q124" s="86"/>
      <c r="R124" s="151">
        <f>R125</f>
        <v>0</v>
      </c>
      <c r="S124" s="86"/>
      <c r="T124" s="152">
        <f>T125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72</v>
      </c>
      <c r="AU124" s="15" t="s">
        <v>95</v>
      </c>
      <c r="BK124" s="153">
        <f>BK125</f>
        <v>0</v>
      </c>
    </row>
    <row r="125" spans="1:63" s="12" customFormat="1" ht="25.9" customHeight="1">
      <c r="A125" s="12"/>
      <c r="B125" s="154"/>
      <c r="C125" s="12"/>
      <c r="D125" s="155" t="s">
        <v>72</v>
      </c>
      <c r="E125" s="156" t="s">
        <v>182</v>
      </c>
      <c r="F125" s="156" t="s">
        <v>183</v>
      </c>
      <c r="G125" s="12"/>
      <c r="H125" s="12"/>
      <c r="I125" s="157"/>
      <c r="J125" s="158">
        <f>BK125</f>
        <v>0</v>
      </c>
      <c r="K125" s="12"/>
      <c r="L125" s="154"/>
      <c r="M125" s="159"/>
      <c r="N125" s="160"/>
      <c r="O125" s="160"/>
      <c r="P125" s="161">
        <f>P126+P242+P261+P281+P328+P361</f>
        <v>0</v>
      </c>
      <c r="Q125" s="160"/>
      <c r="R125" s="161">
        <f>R126+R242+R261+R281+R328+R361</f>
        <v>0</v>
      </c>
      <c r="S125" s="160"/>
      <c r="T125" s="162">
        <f>T126+T242+T261+T281+T328+T361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5" t="s">
        <v>80</v>
      </c>
      <c r="AT125" s="163" t="s">
        <v>72</v>
      </c>
      <c r="AU125" s="163" t="s">
        <v>73</v>
      </c>
      <c r="AY125" s="155" t="s">
        <v>117</v>
      </c>
      <c r="BK125" s="164">
        <f>BK126+BK242+BK261+BK281+BK328+BK361</f>
        <v>0</v>
      </c>
    </row>
    <row r="126" spans="1:63" s="12" customFormat="1" ht="22.8" customHeight="1">
      <c r="A126" s="12"/>
      <c r="B126" s="154"/>
      <c r="C126" s="12"/>
      <c r="D126" s="155" t="s">
        <v>72</v>
      </c>
      <c r="E126" s="165" t="s">
        <v>80</v>
      </c>
      <c r="F126" s="165" t="s">
        <v>184</v>
      </c>
      <c r="G126" s="12"/>
      <c r="H126" s="12"/>
      <c r="I126" s="157"/>
      <c r="J126" s="166">
        <f>BK126</f>
        <v>0</v>
      </c>
      <c r="K126" s="12"/>
      <c r="L126" s="154"/>
      <c r="M126" s="159"/>
      <c r="N126" s="160"/>
      <c r="O126" s="160"/>
      <c r="P126" s="161">
        <f>SUM(P127:P241)</f>
        <v>0</v>
      </c>
      <c r="Q126" s="160"/>
      <c r="R126" s="161">
        <f>SUM(R127:R241)</f>
        <v>0</v>
      </c>
      <c r="S126" s="160"/>
      <c r="T126" s="162">
        <f>SUM(T127:T241)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5" t="s">
        <v>80</v>
      </c>
      <c r="AT126" s="163" t="s">
        <v>72</v>
      </c>
      <c r="AU126" s="163" t="s">
        <v>80</v>
      </c>
      <c r="AY126" s="155" t="s">
        <v>117</v>
      </c>
      <c r="BK126" s="164">
        <f>SUM(BK127:BK241)</f>
        <v>0</v>
      </c>
    </row>
    <row r="127" spans="1:65" s="2" customFormat="1" ht="21.75" customHeight="1">
      <c r="A127" s="34"/>
      <c r="B127" s="167"/>
      <c r="C127" s="168" t="s">
        <v>80</v>
      </c>
      <c r="D127" s="168" t="s">
        <v>120</v>
      </c>
      <c r="E127" s="169" t="s">
        <v>442</v>
      </c>
      <c r="F127" s="170" t="s">
        <v>443</v>
      </c>
      <c r="G127" s="171" t="s">
        <v>187</v>
      </c>
      <c r="H127" s="172">
        <v>1230</v>
      </c>
      <c r="I127" s="173"/>
      <c r="J127" s="174">
        <f>ROUND(I127*H127,2)</f>
        <v>0</v>
      </c>
      <c r="K127" s="170" t="s">
        <v>188</v>
      </c>
      <c r="L127" s="35"/>
      <c r="M127" s="175" t="s">
        <v>1</v>
      </c>
      <c r="N127" s="176" t="s">
        <v>38</v>
      </c>
      <c r="O127" s="73"/>
      <c r="P127" s="177">
        <f>O127*H127</f>
        <v>0</v>
      </c>
      <c r="Q127" s="177">
        <v>0</v>
      </c>
      <c r="R127" s="177">
        <f>Q127*H127</f>
        <v>0</v>
      </c>
      <c r="S127" s="177">
        <v>0</v>
      </c>
      <c r="T127" s="17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9" t="s">
        <v>125</v>
      </c>
      <c r="AT127" s="179" t="s">
        <v>120</v>
      </c>
      <c r="AU127" s="179" t="s">
        <v>82</v>
      </c>
      <c r="AY127" s="15" t="s">
        <v>117</v>
      </c>
      <c r="BE127" s="180">
        <f>IF(N127="základní",J127,0)</f>
        <v>0</v>
      </c>
      <c r="BF127" s="180">
        <f>IF(N127="snížená",J127,0)</f>
        <v>0</v>
      </c>
      <c r="BG127" s="180">
        <f>IF(N127="zákl. přenesená",J127,0)</f>
        <v>0</v>
      </c>
      <c r="BH127" s="180">
        <f>IF(N127="sníž. přenesená",J127,0)</f>
        <v>0</v>
      </c>
      <c r="BI127" s="180">
        <f>IF(N127="nulová",J127,0)</f>
        <v>0</v>
      </c>
      <c r="BJ127" s="15" t="s">
        <v>80</v>
      </c>
      <c r="BK127" s="180">
        <f>ROUND(I127*H127,2)</f>
        <v>0</v>
      </c>
      <c r="BL127" s="15" t="s">
        <v>125</v>
      </c>
      <c r="BM127" s="179" t="s">
        <v>82</v>
      </c>
    </row>
    <row r="128" spans="1:47" s="2" customFormat="1" ht="12">
      <c r="A128" s="34"/>
      <c r="B128" s="35"/>
      <c r="C128" s="34"/>
      <c r="D128" s="181" t="s">
        <v>126</v>
      </c>
      <c r="E128" s="34"/>
      <c r="F128" s="182" t="s">
        <v>444</v>
      </c>
      <c r="G128" s="34"/>
      <c r="H128" s="34"/>
      <c r="I128" s="183"/>
      <c r="J128" s="34"/>
      <c r="K128" s="34"/>
      <c r="L128" s="35"/>
      <c r="M128" s="184"/>
      <c r="N128" s="185"/>
      <c r="O128" s="73"/>
      <c r="P128" s="73"/>
      <c r="Q128" s="73"/>
      <c r="R128" s="73"/>
      <c r="S128" s="73"/>
      <c r="T128" s="7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5" t="s">
        <v>126</v>
      </c>
      <c r="AU128" s="15" t="s">
        <v>82</v>
      </c>
    </row>
    <row r="129" spans="1:65" s="2" customFormat="1" ht="16.5" customHeight="1">
      <c r="A129" s="34"/>
      <c r="B129" s="167"/>
      <c r="C129" s="168" t="s">
        <v>82</v>
      </c>
      <c r="D129" s="168" t="s">
        <v>120</v>
      </c>
      <c r="E129" s="169" t="s">
        <v>190</v>
      </c>
      <c r="F129" s="170" t="s">
        <v>191</v>
      </c>
      <c r="G129" s="171" t="s">
        <v>187</v>
      </c>
      <c r="H129" s="172">
        <v>1230</v>
      </c>
      <c r="I129" s="173"/>
      <c r="J129" s="174">
        <f>ROUND(I129*H129,2)</f>
        <v>0</v>
      </c>
      <c r="K129" s="170" t="s">
        <v>188</v>
      </c>
      <c r="L129" s="35"/>
      <c r="M129" s="175" t="s">
        <v>1</v>
      </c>
      <c r="N129" s="176" t="s">
        <v>38</v>
      </c>
      <c r="O129" s="73"/>
      <c r="P129" s="177">
        <f>O129*H129</f>
        <v>0</v>
      </c>
      <c r="Q129" s="177">
        <v>0</v>
      </c>
      <c r="R129" s="177">
        <f>Q129*H129</f>
        <v>0</v>
      </c>
      <c r="S129" s="177">
        <v>0</v>
      </c>
      <c r="T129" s="17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9" t="s">
        <v>125</v>
      </c>
      <c r="AT129" s="179" t="s">
        <v>120</v>
      </c>
      <c r="AU129" s="179" t="s">
        <v>82</v>
      </c>
      <c r="AY129" s="15" t="s">
        <v>117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15" t="s">
        <v>80</v>
      </c>
      <c r="BK129" s="180">
        <f>ROUND(I129*H129,2)</f>
        <v>0</v>
      </c>
      <c r="BL129" s="15" t="s">
        <v>125</v>
      </c>
      <c r="BM129" s="179" t="s">
        <v>125</v>
      </c>
    </row>
    <row r="130" spans="1:47" s="2" customFormat="1" ht="12">
      <c r="A130" s="34"/>
      <c r="B130" s="35"/>
      <c r="C130" s="34"/>
      <c r="D130" s="181" t="s">
        <v>126</v>
      </c>
      <c r="E130" s="34"/>
      <c r="F130" s="182" t="s">
        <v>192</v>
      </c>
      <c r="G130" s="34"/>
      <c r="H130" s="34"/>
      <c r="I130" s="183"/>
      <c r="J130" s="34"/>
      <c r="K130" s="34"/>
      <c r="L130" s="35"/>
      <c r="M130" s="184"/>
      <c r="N130" s="185"/>
      <c r="O130" s="73"/>
      <c r="P130" s="73"/>
      <c r="Q130" s="73"/>
      <c r="R130" s="73"/>
      <c r="S130" s="73"/>
      <c r="T130" s="7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5" t="s">
        <v>126</v>
      </c>
      <c r="AU130" s="15" t="s">
        <v>82</v>
      </c>
    </row>
    <row r="131" spans="1:47" s="2" customFormat="1" ht="12">
      <c r="A131" s="34"/>
      <c r="B131" s="35"/>
      <c r="C131" s="34"/>
      <c r="D131" s="181" t="s">
        <v>128</v>
      </c>
      <c r="E131" s="34"/>
      <c r="F131" s="186" t="s">
        <v>193</v>
      </c>
      <c r="G131" s="34"/>
      <c r="H131" s="34"/>
      <c r="I131" s="183"/>
      <c r="J131" s="34"/>
      <c r="K131" s="34"/>
      <c r="L131" s="35"/>
      <c r="M131" s="184"/>
      <c r="N131" s="185"/>
      <c r="O131" s="73"/>
      <c r="P131" s="73"/>
      <c r="Q131" s="73"/>
      <c r="R131" s="73"/>
      <c r="S131" s="73"/>
      <c r="T131" s="7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5" t="s">
        <v>128</v>
      </c>
      <c r="AU131" s="15" t="s">
        <v>82</v>
      </c>
    </row>
    <row r="132" spans="1:65" s="2" customFormat="1" ht="16.5" customHeight="1">
      <c r="A132" s="34"/>
      <c r="B132" s="167"/>
      <c r="C132" s="168" t="s">
        <v>133</v>
      </c>
      <c r="D132" s="168" t="s">
        <v>120</v>
      </c>
      <c r="E132" s="169" t="s">
        <v>445</v>
      </c>
      <c r="F132" s="170" t="s">
        <v>446</v>
      </c>
      <c r="G132" s="171" t="s">
        <v>148</v>
      </c>
      <c r="H132" s="172">
        <v>60</v>
      </c>
      <c r="I132" s="173"/>
      <c r="J132" s="174">
        <f>ROUND(I132*H132,2)</f>
        <v>0</v>
      </c>
      <c r="K132" s="170" t="s">
        <v>188</v>
      </c>
      <c r="L132" s="35"/>
      <c r="M132" s="175" t="s">
        <v>1</v>
      </c>
      <c r="N132" s="176" t="s">
        <v>38</v>
      </c>
      <c r="O132" s="73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9" t="s">
        <v>125</v>
      </c>
      <c r="AT132" s="179" t="s">
        <v>120</v>
      </c>
      <c r="AU132" s="179" t="s">
        <v>82</v>
      </c>
      <c r="AY132" s="15" t="s">
        <v>117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5" t="s">
        <v>80</v>
      </c>
      <c r="BK132" s="180">
        <f>ROUND(I132*H132,2)</f>
        <v>0</v>
      </c>
      <c r="BL132" s="15" t="s">
        <v>125</v>
      </c>
      <c r="BM132" s="179" t="s">
        <v>136</v>
      </c>
    </row>
    <row r="133" spans="1:47" s="2" customFormat="1" ht="12">
      <c r="A133" s="34"/>
      <c r="B133" s="35"/>
      <c r="C133" s="34"/>
      <c r="D133" s="181" t="s">
        <v>126</v>
      </c>
      <c r="E133" s="34"/>
      <c r="F133" s="182" t="s">
        <v>447</v>
      </c>
      <c r="G133" s="34"/>
      <c r="H133" s="34"/>
      <c r="I133" s="183"/>
      <c r="J133" s="34"/>
      <c r="K133" s="34"/>
      <c r="L133" s="35"/>
      <c r="M133" s="184"/>
      <c r="N133" s="185"/>
      <c r="O133" s="73"/>
      <c r="P133" s="73"/>
      <c r="Q133" s="73"/>
      <c r="R133" s="73"/>
      <c r="S133" s="73"/>
      <c r="T133" s="7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5" t="s">
        <v>126</v>
      </c>
      <c r="AU133" s="15" t="s">
        <v>82</v>
      </c>
    </row>
    <row r="134" spans="1:47" s="2" customFormat="1" ht="12">
      <c r="A134" s="34"/>
      <c r="B134" s="35"/>
      <c r="C134" s="34"/>
      <c r="D134" s="181" t="s">
        <v>128</v>
      </c>
      <c r="E134" s="34"/>
      <c r="F134" s="186" t="s">
        <v>448</v>
      </c>
      <c r="G134" s="34"/>
      <c r="H134" s="34"/>
      <c r="I134" s="183"/>
      <c r="J134" s="34"/>
      <c r="K134" s="34"/>
      <c r="L134" s="35"/>
      <c r="M134" s="184"/>
      <c r="N134" s="185"/>
      <c r="O134" s="73"/>
      <c r="P134" s="73"/>
      <c r="Q134" s="73"/>
      <c r="R134" s="73"/>
      <c r="S134" s="73"/>
      <c r="T134" s="7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5" t="s">
        <v>128</v>
      </c>
      <c r="AU134" s="15" t="s">
        <v>82</v>
      </c>
    </row>
    <row r="135" spans="1:65" s="2" customFormat="1" ht="16.5" customHeight="1">
      <c r="A135" s="34"/>
      <c r="B135" s="167"/>
      <c r="C135" s="168" t="s">
        <v>125</v>
      </c>
      <c r="D135" s="168" t="s">
        <v>120</v>
      </c>
      <c r="E135" s="169" t="s">
        <v>449</v>
      </c>
      <c r="F135" s="170" t="s">
        <v>450</v>
      </c>
      <c r="G135" s="171" t="s">
        <v>148</v>
      </c>
      <c r="H135" s="172">
        <v>3</v>
      </c>
      <c r="I135" s="173"/>
      <c r="J135" s="174">
        <f>ROUND(I135*H135,2)</f>
        <v>0</v>
      </c>
      <c r="K135" s="170" t="s">
        <v>188</v>
      </c>
      <c r="L135" s="35"/>
      <c r="M135" s="175" t="s">
        <v>1</v>
      </c>
      <c r="N135" s="176" t="s">
        <v>38</v>
      </c>
      <c r="O135" s="73"/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9" t="s">
        <v>125</v>
      </c>
      <c r="AT135" s="179" t="s">
        <v>120</v>
      </c>
      <c r="AU135" s="179" t="s">
        <v>82</v>
      </c>
      <c r="AY135" s="15" t="s">
        <v>117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5" t="s">
        <v>80</v>
      </c>
      <c r="BK135" s="180">
        <f>ROUND(I135*H135,2)</f>
        <v>0</v>
      </c>
      <c r="BL135" s="15" t="s">
        <v>125</v>
      </c>
      <c r="BM135" s="179" t="s">
        <v>140</v>
      </c>
    </row>
    <row r="136" spans="1:47" s="2" customFormat="1" ht="12">
      <c r="A136" s="34"/>
      <c r="B136" s="35"/>
      <c r="C136" s="34"/>
      <c r="D136" s="181" t="s">
        <v>126</v>
      </c>
      <c r="E136" s="34"/>
      <c r="F136" s="182" t="s">
        <v>451</v>
      </c>
      <c r="G136" s="34"/>
      <c r="H136" s="34"/>
      <c r="I136" s="183"/>
      <c r="J136" s="34"/>
      <c r="K136" s="34"/>
      <c r="L136" s="35"/>
      <c r="M136" s="184"/>
      <c r="N136" s="185"/>
      <c r="O136" s="73"/>
      <c r="P136" s="73"/>
      <c r="Q136" s="73"/>
      <c r="R136" s="73"/>
      <c r="S136" s="73"/>
      <c r="T136" s="7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5" t="s">
        <v>126</v>
      </c>
      <c r="AU136" s="15" t="s">
        <v>82</v>
      </c>
    </row>
    <row r="137" spans="1:47" s="2" customFormat="1" ht="12">
      <c r="A137" s="34"/>
      <c r="B137" s="35"/>
      <c r="C137" s="34"/>
      <c r="D137" s="181" t="s">
        <v>128</v>
      </c>
      <c r="E137" s="34"/>
      <c r="F137" s="186" t="s">
        <v>452</v>
      </c>
      <c r="G137" s="34"/>
      <c r="H137" s="34"/>
      <c r="I137" s="183"/>
      <c r="J137" s="34"/>
      <c r="K137" s="34"/>
      <c r="L137" s="35"/>
      <c r="M137" s="184"/>
      <c r="N137" s="185"/>
      <c r="O137" s="73"/>
      <c r="P137" s="73"/>
      <c r="Q137" s="73"/>
      <c r="R137" s="73"/>
      <c r="S137" s="73"/>
      <c r="T137" s="7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5" t="s">
        <v>128</v>
      </c>
      <c r="AU137" s="15" t="s">
        <v>82</v>
      </c>
    </row>
    <row r="138" spans="1:65" s="2" customFormat="1" ht="16.5" customHeight="1">
      <c r="A138" s="34"/>
      <c r="B138" s="167"/>
      <c r="C138" s="168" t="s">
        <v>116</v>
      </c>
      <c r="D138" s="168" t="s">
        <v>120</v>
      </c>
      <c r="E138" s="169" t="s">
        <v>453</v>
      </c>
      <c r="F138" s="170" t="s">
        <v>454</v>
      </c>
      <c r="G138" s="171" t="s">
        <v>148</v>
      </c>
      <c r="H138" s="172">
        <v>2</v>
      </c>
      <c r="I138" s="173"/>
      <c r="J138" s="174">
        <f>ROUND(I138*H138,2)</f>
        <v>0</v>
      </c>
      <c r="K138" s="170" t="s">
        <v>188</v>
      </c>
      <c r="L138" s="35"/>
      <c r="M138" s="175" t="s">
        <v>1</v>
      </c>
      <c r="N138" s="176" t="s">
        <v>38</v>
      </c>
      <c r="O138" s="73"/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9" t="s">
        <v>125</v>
      </c>
      <c r="AT138" s="179" t="s">
        <v>120</v>
      </c>
      <c r="AU138" s="179" t="s">
        <v>82</v>
      </c>
      <c r="AY138" s="15" t="s">
        <v>117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5" t="s">
        <v>80</v>
      </c>
      <c r="BK138" s="180">
        <f>ROUND(I138*H138,2)</f>
        <v>0</v>
      </c>
      <c r="BL138" s="15" t="s">
        <v>125</v>
      </c>
      <c r="BM138" s="179" t="s">
        <v>144</v>
      </c>
    </row>
    <row r="139" spans="1:47" s="2" customFormat="1" ht="12">
      <c r="A139" s="34"/>
      <c r="B139" s="35"/>
      <c r="C139" s="34"/>
      <c r="D139" s="181" t="s">
        <v>126</v>
      </c>
      <c r="E139" s="34"/>
      <c r="F139" s="182" t="s">
        <v>455</v>
      </c>
      <c r="G139" s="34"/>
      <c r="H139" s="34"/>
      <c r="I139" s="183"/>
      <c r="J139" s="34"/>
      <c r="K139" s="34"/>
      <c r="L139" s="35"/>
      <c r="M139" s="184"/>
      <c r="N139" s="185"/>
      <c r="O139" s="73"/>
      <c r="P139" s="73"/>
      <c r="Q139" s="73"/>
      <c r="R139" s="73"/>
      <c r="S139" s="73"/>
      <c r="T139" s="7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5" t="s">
        <v>126</v>
      </c>
      <c r="AU139" s="15" t="s">
        <v>82</v>
      </c>
    </row>
    <row r="140" spans="1:47" s="2" customFormat="1" ht="12">
      <c r="A140" s="34"/>
      <c r="B140" s="35"/>
      <c r="C140" s="34"/>
      <c r="D140" s="181" t="s">
        <v>128</v>
      </c>
      <c r="E140" s="34"/>
      <c r="F140" s="186" t="s">
        <v>456</v>
      </c>
      <c r="G140" s="34"/>
      <c r="H140" s="34"/>
      <c r="I140" s="183"/>
      <c r="J140" s="34"/>
      <c r="K140" s="34"/>
      <c r="L140" s="35"/>
      <c r="M140" s="184"/>
      <c r="N140" s="185"/>
      <c r="O140" s="73"/>
      <c r="P140" s="73"/>
      <c r="Q140" s="73"/>
      <c r="R140" s="73"/>
      <c r="S140" s="73"/>
      <c r="T140" s="7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5" t="s">
        <v>128</v>
      </c>
      <c r="AU140" s="15" t="s">
        <v>82</v>
      </c>
    </row>
    <row r="141" spans="1:65" s="2" customFormat="1" ht="16.5" customHeight="1">
      <c r="A141" s="34"/>
      <c r="B141" s="167"/>
      <c r="C141" s="168" t="s">
        <v>136</v>
      </c>
      <c r="D141" s="168" t="s">
        <v>120</v>
      </c>
      <c r="E141" s="169" t="s">
        <v>457</v>
      </c>
      <c r="F141" s="170" t="s">
        <v>458</v>
      </c>
      <c r="G141" s="171" t="s">
        <v>148</v>
      </c>
      <c r="H141" s="172">
        <v>60</v>
      </c>
      <c r="I141" s="173"/>
      <c r="J141" s="174">
        <f>ROUND(I141*H141,2)</f>
        <v>0</v>
      </c>
      <c r="K141" s="170" t="s">
        <v>188</v>
      </c>
      <c r="L141" s="35"/>
      <c r="M141" s="175" t="s">
        <v>1</v>
      </c>
      <c r="N141" s="176" t="s">
        <v>38</v>
      </c>
      <c r="O141" s="73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9" t="s">
        <v>125</v>
      </c>
      <c r="AT141" s="179" t="s">
        <v>120</v>
      </c>
      <c r="AU141" s="179" t="s">
        <v>82</v>
      </c>
      <c r="AY141" s="15" t="s">
        <v>117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5" t="s">
        <v>80</v>
      </c>
      <c r="BK141" s="180">
        <f>ROUND(I141*H141,2)</f>
        <v>0</v>
      </c>
      <c r="BL141" s="15" t="s">
        <v>125</v>
      </c>
      <c r="BM141" s="179" t="s">
        <v>149</v>
      </c>
    </row>
    <row r="142" spans="1:47" s="2" customFormat="1" ht="12">
      <c r="A142" s="34"/>
      <c r="B142" s="35"/>
      <c r="C142" s="34"/>
      <c r="D142" s="181" t="s">
        <v>126</v>
      </c>
      <c r="E142" s="34"/>
      <c r="F142" s="182" t="s">
        <v>459</v>
      </c>
      <c r="G142" s="34"/>
      <c r="H142" s="34"/>
      <c r="I142" s="183"/>
      <c r="J142" s="34"/>
      <c r="K142" s="34"/>
      <c r="L142" s="35"/>
      <c r="M142" s="184"/>
      <c r="N142" s="185"/>
      <c r="O142" s="73"/>
      <c r="P142" s="73"/>
      <c r="Q142" s="73"/>
      <c r="R142" s="73"/>
      <c r="S142" s="73"/>
      <c r="T142" s="7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5" t="s">
        <v>126</v>
      </c>
      <c r="AU142" s="15" t="s">
        <v>82</v>
      </c>
    </row>
    <row r="143" spans="1:47" s="2" customFormat="1" ht="12">
      <c r="A143" s="34"/>
      <c r="B143" s="35"/>
      <c r="C143" s="34"/>
      <c r="D143" s="181" t="s">
        <v>128</v>
      </c>
      <c r="E143" s="34"/>
      <c r="F143" s="186" t="s">
        <v>460</v>
      </c>
      <c r="G143" s="34"/>
      <c r="H143" s="34"/>
      <c r="I143" s="183"/>
      <c r="J143" s="34"/>
      <c r="K143" s="34"/>
      <c r="L143" s="35"/>
      <c r="M143" s="184"/>
      <c r="N143" s="185"/>
      <c r="O143" s="73"/>
      <c r="P143" s="73"/>
      <c r="Q143" s="73"/>
      <c r="R143" s="73"/>
      <c r="S143" s="73"/>
      <c r="T143" s="7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5" t="s">
        <v>128</v>
      </c>
      <c r="AU143" s="15" t="s">
        <v>82</v>
      </c>
    </row>
    <row r="144" spans="1:65" s="2" customFormat="1" ht="16.5" customHeight="1">
      <c r="A144" s="34"/>
      <c r="B144" s="167"/>
      <c r="C144" s="168" t="s">
        <v>153</v>
      </c>
      <c r="D144" s="168" t="s">
        <v>120</v>
      </c>
      <c r="E144" s="169" t="s">
        <v>461</v>
      </c>
      <c r="F144" s="170" t="s">
        <v>462</v>
      </c>
      <c r="G144" s="171" t="s">
        <v>148</v>
      </c>
      <c r="H144" s="172">
        <v>3</v>
      </c>
      <c r="I144" s="173"/>
      <c r="J144" s="174">
        <f>ROUND(I144*H144,2)</f>
        <v>0</v>
      </c>
      <c r="K144" s="170" t="s">
        <v>188</v>
      </c>
      <c r="L144" s="35"/>
      <c r="M144" s="175" t="s">
        <v>1</v>
      </c>
      <c r="N144" s="176" t="s">
        <v>38</v>
      </c>
      <c r="O144" s="73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9" t="s">
        <v>125</v>
      </c>
      <c r="AT144" s="179" t="s">
        <v>120</v>
      </c>
      <c r="AU144" s="179" t="s">
        <v>82</v>
      </c>
      <c r="AY144" s="15" t="s">
        <v>117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5" t="s">
        <v>80</v>
      </c>
      <c r="BK144" s="180">
        <f>ROUND(I144*H144,2)</f>
        <v>0</v>
      </c>
      <c r="BL144" s="15" t="s">
        <v>125</v>
      </c>
      <c r="BM144" s="179" t="s">
        <v>156</v>
      </c>
    </row>
    <row r="145" spans="1:47" s="2" customFormat="1" ht="12">
      <c r="A145" s="34"/>
      <c r="B145" s="35"/>
      <c r="C145" s="34"/>
      <c r="D145" s="181" t="s">
        <v>126</v>
      </c>
      <c r="E145" s="34"/>
      <c r="F145" s="182" t="s">
        <v>463</v>
      </c>
      <c r="G145" s="34"/>
      <c r="H145" s="34"/>
      <c r="I145" s="183"/>
      <c r="J145" s="34"/>
      <c r="K145" s="34"/>
      <c r="L145" s="35"/>
      <c r="M145" s="184"/>
      <c r="N145" s="185"/>
      <c r="O145" s="73"/>
      <c r="P145" s="73"/>
      <c r="Q145" s="73"/>
      <c r="R145" s="73"/>
      <c r="S145" s="73"/>
      <c r="T145" s="7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5" t="s">
        <v>126</v>
      </c>
      <c r="AU145" s="15" t="s">
        <v>82</v>
      </c>
    </row>
    <row r="146" spans="1:47" s="2" customFormat="1" ht="12">
      <c r="A146" s="34"/>
      <c r="B146" s="35"/>
      <c r="C146" s="34"/>
      <c r="D146" s="181" t="s">
        <v>128</v>
      </c>
      <c r="E146" s="34"/>
      <c r="F146" s="186" t="s">
        <v>464</v>
      </c>
      <c r="G146" s="34"/>
      <c r="H146" s="34"/>
      <c r="I146" s="183"/>
      <c r="J146" s="34"/>
      <c r="K146" s="34"/>
      <c r="L146" s="35"/>
      <c r="M146" s="184"/>
      <c r="N146" s="185"/>
      <c r="O146" s="73"/>
      <c r="P146" s="73"/>
      <c r="Q146" s="73"/>
      <c r="R146" s="73"/>
      <c r="S146" s="73"/>
      <c r="T146" s="7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5" t="s">
        <v>128</v>
      </c>
      <c r="AU146" s="15" t="s">
        <v>82</v>
      </c>
    </row>
    <row r="147" spans="1:65" s="2" customFormat="1" ht="16.5" customHeight="1">
      <c r="A147" s="34"/>
      <c r="B147" s="167"/>
      <c r="C147" s="168" t="s">
        <v>140</v>
      </c>
      <c r="D147" s="168" t="s">
        <v>120</v>
      </c>
      <c r="E147" s="169" t="s">
        <v>465</v>
      </c>
      <c r="F147" s="170" t="s">
        <v>466</v>
      </c>
      <c r="G147" s="171" t="s">
        <v>148</v>
      </c>
      <c r="H147" s="172">
        <v>2</v>
      </c>
      <c r="I147" s="173"/>
      <c r="J147" s="174">
        <f>ROUND(I147*H147,2)</f>
        <v>0</v>
      </c>
      <c r="K147" s="170" t="s">
        <v>188</v>
      </c>
      <c r="L147" s="35"/>
      <c r="M147" s="175" t="s">
        <v>1</v>
      </c>
      <c r="N147" s="176" t="s">
        <v>38</v>
      </c>
      <c r="O147" s="73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9" t="s">
        <v>125</v>
      </c>
      <c r="AT147" s="179" t="s">
        <v>120</v>
      </c>
      <c r="AU147" s="179" t="s">
        <v>82</v>
      </c>
      <c r="AY147" s="15" t="s">
        <v>117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5" t="s">
        <v>80</v>
      </c>
      <c r="BK147" s="180">
        <f>ROUND(I147*H147,2)</f>
        <v>0</v>
      </c>
      <c r="BL147" s="15" t="s">
        <v>125</v>
      </c>
      <c r="BM147" s="179" t="s">
        <v>161</v>
      </c>
    </row>
    <row r="148" spans="1:47" s="2" customFormat="1" ht="12">
      <c r="A148" s="34"/>
      <c r="B148" s="35"/>
      <c r="C148" s="34"/>
      <c r="D148" s="181" t="s">
        <v>126</v>
      </c>
      <c r="E148" s="34"/>
      <c r="F148" s="182" t="s">
        <v>467</v>
      </c>
      <c r="G148" s="34"/>
      <c r="H148" s="34"/>
      <c r="I148" s="183"/>
      <c r="J148" s="34"/>
      <c r="K148" s="34"/>
      <c r="L148" s="35"/>
      <c r="M148" s="184"/>
      <c r="N148" s="185"/>
      <c r="O148" s="73"/>
      <c r="P148" s="73"/>
      <c r="Q148" s="73"/>
      <c r="R148" s="73"/>
      <c r="S148" s="73"/>
      <c r="T148" s="7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5" t="s">
        <v>126</v>
      </c>
      <c r="AU148" s="15" t="s">
        <v>82</v>
      </c>
    </row>
    <row r="149" spans="1:47" s="2" customFormat="1" ht="12">
      <c r="A149" s="34"/>
      <c r="B149" s="35"/>
      <c r="C149" s="34"/>
      <c r="D149" s="181" t="s">
        <v>128</v>
      </c>
      <c r="E149" s="34"/>
      <c r="F149" s="186" t="s">
        <v>222</v>
      </c>
      <c r="G149" s="34"/>
      <c r="H149" s="34"/>
      <c r="I149" s="183"/>
      <c r="J149" s="34"/>
      <c r="K149" s="34"/>
      <c r="L149" s="35"/>
      <c r="M149" s="184"/>
      <c r="N149" s="185"/>
      <c r="O149" s="73"/>
      <c r="P149" s="73"/>
      <c r="Q149" s="73"/>
      <c r="R149" s="73"/>
      <c r="S149" s="73"/>
      <c r="T149" s="7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5" t="s">
        <v>128</v>
      </c>
      <c r="AU149" s="15" t="s">
        <v>82</v>
      </c>
    </row>
    <row r="150" spans="1:65" s="2" customFormat="1" ht="16.5" customHeight="1">
      <c r="A150" s="34"/>
      <c r="B150" s="167"/>
      <c r="C150" s="168" t="s">
        <v>162</v>
      </c>
      <c r="D150" s="168" t="s">
        <v>120</v>
      </c>
      <c r="E150" s="169" t="s">
        <v>468</v>
      </c>
      <c r="F150" s="170" t="s">
        <v>469</v>
      </c>
      <c r="G150" s="171" t="s">
        <v>204</v>
      </c>
      <c r="H150" s="172">
        <v>783.75</v>
      </c>
      <c r="I150" s="173"/>
      <c r="J150" s="174">
        <f>ROUND(I150*H150,2)</f>
        <v>0</v>
      </c>
      <c r="K150" s="170" t="s">
        <v>188</v>
      </c>
      <c r="L150" s="35"/>
      <c r="M150" s="175" t="s">
        <v>1</v>
      </c>
      <c r="N150" s="176" t="s">
        <v>38</v>
      </c>
      <c r="O150" s="73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9" t="s">
        <v>125</v>
      </c>
      <c r="AT150" s="179" t="s">
        <v>120</v>
      </c>
      <c r="AU150" s="179" t="s">
        <v>82</v>
      </c>
      <c r="AY150" s="15" t="s">
        <v>117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5" t="s">
        <v>80</v>
      </c>
      <c r="BK150" s="180">
        <f>ROUND(I150*H150,2)</f>
        <v>0</v>
      </c>
      <c r="BL150" s="15" t="s">
        <v>125</v>
      </c>
      <c r="BM150" s="179" t="s">
        <v>166</v>
      </c>
    </row>
    <row r="151" spans="1:47" s="2" customFormat="1" ht="12">
      <c r="A151" s="34"/>
      <c r="B151" s="35"/>
      <c r="C151" s="34"/>
      <c r="D151" s="181" t="s">
        <v>126</v>
      </c>
      <c r="E151" s="34"/>
      <c r="F151" s="182" t="s">
        <v>470</v>
      </c>
      <c r="G151" s="34"/>
      <c r="H151" s="34"/>
      <c r="I151" s="183"/>
      <c r="J151" s="34"/>
      <c r="K151" s="34"/>
      <c r="L151" s="35"/>
      <c r="M151" s="184"/>
      <c r="N151" s="185"/>
      <c r="O151" s="73"/>
      <c r="P151" s="73"/>
      <c r="Q151" s="73"/>
      <c r="R151" s="73"/>
      <c r="S151" s="73"/>
      <c r="T151" s="7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5" t="s">
        <v>126</v>
      </c>
      <c r="AU151" s="15" t="s">
        <v>82</v>
      </c>
    </row>
    <row r="152" spans="1:47" s="2" customFormat="1" ht="12">
      <c r="A152" s="34"/>
      <c r="B152" s="35"/>
      <c r="C152" s="34"/>
      <c r="D152" s="181" t="s">
        <v>128</v>
      </c>
      <c r="E152" s="34"/>
      <c r="F152" s="186" t="s">
        <v>471</v>
      </c>
      <c r="G152" s="34"/>
      <c r="H152" s="34"/>
      <c r="I152" s="183"/>
      <c r="J152" s="34"/>
      <c r="K152" s="34"/>
      <c r="L152" s="35"/>
      <c r="M152" s="184"/>
      <c r="N152" s="185"/>
      <c r="O152" s="73"/>
      <c r="P152" s="73"/>
      <c r="Q152" s="73"/>
      <c r="R152" s="73"/>
      <c r="S152" s="73"/>
      <c r="T152" s="7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5" t="s">
        <v>128</v>
      </c>
      <c r="AU152" s="15" t="s">
        <v>82</v>
      </c>
    </row>
    <row r="153" spans="1:65" s="2" customFormat="1" ht="16.5" customHeight="1">
      <c r="A153" s="34"/>
      <c r="B153" s="167"/>
      <c r="C153" s="168" t="s">
        <v>144</v>
      </c>
      <c r="D153" s="168" t="s">
        <v>120</v>
      </c>
      <c r="E153" s="169" t="s">
        <v>472</v>
      </c>
      <c r="F153" s="170" t="s">
        <v>473</v>
      </c>
      <c r="G153" s="171" t="s">
        <v>204</v>
      </c>
      <c r="H153" s="172">
        <v>1561.124</v>
      </c>
      <c r="I153" s="173"/>
      <c r="J153" s="174">
        <f>ROUND(I153*H153,2)</f>
        <v>0</v>
      </c>
      <c r="K153" s="170" t="s">
        <v>188</v>
      </c>
      <c r="L153" s="35"/>
      <c r="M153" s="175" t="s">
        <v>1</v>
      </c>
      <c r="N153" s="176" t="s">
        <v>38</v>
      </c>
      <c r="O153" s="73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9" t="s">
        <v>125</v>
      </c>
      <c r="AT153" s="179" t="s">
        <v>120</v>
      </c>
      <c r="AU153" s="179" t="s">
        <v>82</v>
      </c>
      <c r="AY153" s="15" t="s">
        <v>117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5" t="s">
        <v>80</v>
      </c>
      <c r="BK153" s="180">
        <f>ROUND(I153*H153,2)</f>
        <v>0</v>
      </c>
      <c r="BL153" s="15" t="s">
        <v>125</v>
      </c>
      <c r="BM153" s="179" t="s">
        <v>172</v>
      </c>
    </row>
    <row r="154" spans="1:47" s="2" customFormat="1" ht="12">
      <c r="A154" s="34"/>
      <c r="B154" s="35"/>
      <c r="C154" s="34"/>
      <c r="D154" s="181" t="s">
        <v>126</v>
      </c>
      <c r="E154" s="34"/>
      <c r="F154" s="182" t="s">
        <v>474</v>
      </c>
      <c r="G154" s="34"/>
      <c r="H154" s="34"/>
      <c r="I154" s="183"/>
      <c r="J154" s="34"/>
      <c r="K154" s="34"/>
      <c r="L154" s="35"/>
      <c r="M154" s="184"/>
      <c r="N154" s="185"/>
      <c r="O154" s="73"/>
      <c r="P154" s="73"/>
      <c r="Q154" s="73"/>
      <c r="R154" s="73"/>
      <c r="S154" s="73"/>
      <c r="T154" s="7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5" t="s">
        <v>126</v>
      </c>
      <c r="AU154" s="15" t="s">
        <v>82</v>
      </c>
    </row>
    <row r="155" spans="1:47" s="2" customFormat="1" ht="12">
      <c r="A155" s="34"/>
      <c r="B155" s="35"/>
      <c r="C155" s="34"/>
      <c r="D155" s="181" t="s">
        <v>128</v>
      </c>
      <c r="E155" s="34"/>
      <c r="F155" s="186" t="s">
        <v>206</v>
      </c>
      <c r="G155" s="34"/>
      <c r="H155" s="34"/>
      <c r="I155" s="183"/>
      <c r="J155" s="34"/>
      <c r="K155" s="34"/>
      <c r="L155" s="35"/>
      <c r="M155" s="184"/>
      <c r="N155" s="185"/>
      <c r="O155" s="73"/>
      <c r="P155" s="73"/>
      <c r="Q155" s="73"/>
      <c r="R155" s="73"/>
      <c r="S155" s="73"/>
      <c r="T155" s="7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5" t="s">
        <v>128</v>
      </c>
      <c r="AU155" s="15" t="s">
        <v>82</v>
      </c>
    </row>
    <row r="156" spans="1:65" s="2" customFormat="1" ht="16.5" customHeight="1">
      <c r="A156" s="34"/>
      <c r="B156" s="167"/>
      <c r="C156" s="168" t="s">
        <v>227</v>
      </c>
      <c r="D156" s="168" t="s">
        <v>120</v>
      </c>
      <c r="E156" s="169" t="s">
        <v>207</v>
      </c>
      <c r="F156" s="170" t="s">
        <v>208</v>
      </c>
      <c r="G156" s="171" t="s">
        <v>204</v>
      </c>
      <c r="H156" s="172">
        <v>520.375</v>
      </c>
      <c r="I156" s="173"/>
      <c r="J156" s="174">
        <f>ROUND(I156*H156,2)</f>
        <v>0</v>
      </c>
      <c r="K156" s="170" t="s">
        <v>188</v>
      </c>
      <c r="L156" s="35"/>
      <c r="M156" s="175" t="s">
        <v>1</v>
      </c>
      <c r="N156" s="176" t="s">
        <v>38</v>
      </c>
      <c r="O156" s="73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9" t="s">
        <v>125</v>
      </c>
      <c r="AT156" s="179" t="s">
        <v>120</v>
      </c>
      <c r="AU156" s="179" t="s">
        <v>82</v>
      </c>
      <c r="AY156" s="15" t="s">
        <v>117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5" t="s">
        <v>80</v>
      </c>
      <c r="BK156" s="180">
        <f>ROUND(I156*H156,2)</f>
        <v>0</v>
      </c>
      <c r="BL156" s="15" t="s">
        <v>125</v>
      </c>
      <c r="BM156" s="179" t="s">
        <v>230</v>
      </c>
    </row>
    <row r="157" spans="1:47" s="2" customFormat="1" ht="12">
      <c r="A157" s="34"/>
      <c r="B157" s="35"/>
      <c r="C157" s="34"/>
      <c r="D157" s="181" t="s">
        <v>126</v>
      </c>
      <c r="E157" s="34"/>
      <c r="F157" s="182" t="s">
        <v>209</v>
      </c>
      <c r="G157" s="34"/>
      <c r="H157" s="34"/>
      <c r="I157" s="183"/>
      <c r="J157" s="34"/>
      <c r="K157" s="34"/>
      <c r="L157" s="35"/>
      <c r="M157" s="184"/>
      <c r="N157" s="185"/>
      <c r="O157" s="73"/>
      <c r="P157" s="73"/>
      <c r="Q157" s="73"/>
      <c r="R157" s="73"/>
      <c r="S157" s="73"/>
      <c r="T157" s="7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5" t="s">
        <v>126</v>
      </c>
      <c r="AU157" s="15" t="s">
        <v>82</v>
      </c>
    </row>
    <row r="158" spans="1:47" s="2" customFormat="1" ht="12">
      <c r="A158" s="34"/>
      <c r="B158" s="35"/>
      <c r="C158" s="34"/>
      <c r="D158" s="181" t="s">
        <v>128</v>
      </c>
      <c r="E158" s="34"/>
      <c r="F158" s="186" t="s">
        <v>475</v>
      </c>
      <c r="G158" s="34"/>
      <c r="H158" s="34"/>
      <c r="I158" s="183"/>
      <c r="J158" s="34"/>
      <c r="K158" s="34"/>
      <c r="L158" s="35"/>
      <c r="M158" s="184"/>
      <c r="N158" s="185"/>
      <c r="O158" s="73"/>
      <c r="P158" s="73"/>
      <c r="Q158" s="73"/>
      <c r="R158" s="73"/>
      <c r="S158" s="73"/>
      <c r="T158" s="7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5" t="s">
        <v>128</v>
      </c>
      <c r="AU158" s="15" t="s">
        <v>82</v>
      </c>
    </row>
    <row r="159" spans="1:65" s="2" customFormat="1" ht="16.5" customHeight="1">
      <c r="A159" s="34"/>
      <c r="B159" s="167"/>
      <c r="C159" s="168" t="s">
        <v>149</v>
      </c>
      <c r="D159" s="168" t="s">
        <v>120</v>
      </c>
      <c r="E159" s="169" t="s">
        <v>476</v>
      </c>
      <c r="F159" s="170" t="s">
        <v>477</v>
      </c>
      <c r="G159" s="171" t="s">
        <v>204</v>
      </c>
      <c r="H159" s="172">
        <v>33.6</v>
      </c>
      <c r="I159" s="173"/>
      <c r="J159" s="174">
        <f>ROUND(I159*H159,2)</f>
        <v>0</v>
      </c>
      <c r="K159" s="170" t="s">
        <v>188</v>
      </c>
      <c r="L159" s="35"/>
      <c r="M159" s="175" t="s">
        <v>1</v>
      </c>
      <c r="N159" s="176" t="s">
        <v>38</v>
      </c>
      <c r="O159" s="73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9" t="s">
        <v>125</v>
      </c>
      <c r="AT159" s="179" t="s">
        <v>120</v>
      </c>
      <c r="AU159" s="179" t="s">
        <v>82</v>
      </c>
      <c r="AY159" s="15" t="s">
        <v>117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5" t="s">
        <v>80</v>
      </c>
      <c r="BK159" s="180">
        <f>ROUND(I159*H159,2)</f>
        <v>0</v>
      </c>
      <c r="BL159" s="15" t="s">
        <v>125</v>
      </c>
      <c r="BM159" s="179" t="s">
        <v>235</v>
      </c>
    </row>
    <row r="160" spans="1:47" s="2" customFormat="1" ht="12">
      <c r="A160" s="34"/>
      <c r="B160" s="35"/>
      <c r="C160" s="34"/>
      <c r="D160" s="181" t="s">
        <v>126</v>
      </c>
      <c r="E160" s="34"/>
      <c r="F160" s="182" t="s">
        <v>478</v>
      </c>
      <c r="G160" s="34"/>
      <c r="H160" s="34"/>
      <c r="I160" s="183"/>
      <c r="J160" s="34"/>
      <c r="K160" s="34"/>
      <c r="L160" s="35"/>
      <c r="M160" s="184"/>
      <c r="N160" s="185"/>
      <c r="O160" s="73"/>
      <c r="P160" s="73"/>
      <c r="Q160" s="73"/>
      <c r="R160" s="73"/>
      <c r="S160" s="73"/>
      <c r="T160" s="7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5" t="s">
        <v>126</v>
      </c>
      <c r="AU160" s="15" t="s">
        <v>82</v>
      </c>
    </row>
    <row r="161" spans="1:47" s="2" customFormat="1" ht="12">
      <c r="A161" s="34"/>
      <c r="B161" s="35"/>
      <c r="C161" s="34"/>
      <c r="D161" s="181" t="s">
        <v>128</v>
      </c>
      <c r="E161" s="34"/>
      <c r="F161" s="186" t="s">
        <v>479</v>
      </c>
      <c r="G161" s="34"/>
      <c r="H161" s="34"/>
      <c r="I161" s="183"/>
      <c r="J161" s="34"/>
      <c r="K161" s="34"/>
      <c r="L161" s="35"/>
      <c r="M161" s="184"/>
      <c r="N161" s="185"/>
      <c r="O161" s="73"/>
      <c r="P161" s="73"/>
      <c r="Q161" s="73"/>
      <c r="R161" s="73"/>
      <c r="S161" s="73"/>
      <c r="T161" s="7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5" t="s">
        <v>128</v>
      </c>
      <c r="AU161" s="15" t="s">
        <v>82</v>
      </c>
    </row>
    <row r="162" spans="1:65" s="2" customFormat="1" ht="16.5" customHeight="1">
      <c r="A162" s="34"/>
      <c r="B162" s="167"/>
      <c r="C162" s="168" t="s">
        <v>238</v>
      </c>
      <c r="D162" s="168" t="s">
        <v>120</v>
      </c>
      <c r="E162" s="169" t="s">
        <v>480</v>
      </c>
      <c r="F162" s="170" t="s">
        <v>481</v>
      </c>
      <c r="G162" s="171" t="s">
        <v>204</v>
      </c>
      <c r="H162" s="172">
        <v>11.2</v>
      </c>
      <c r="I162" s="173"/>
      <c r="J162" s="174">
        <f>ROUND(I162*H162,2)</f>
        <v>0</v>
      </c>
      <c r="K162" s="170" t="s">
        <v>188</v>
      </c>
      <c r="L162" s="35"/>
      <c r="M162" s="175" t="s">
        <v>1</v>
      </c>
      <c r="N162" s="176" t="s">
        <v>38</v>
      </c>
      <c r="O162" s="73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9" t="s">
        <v>125</v>
      </c>
      <c r="AT162" s="179" t="s">
        <v>120</v>
      </c>
      <c r="AU162" s="179" t="s">
        <v>82</v>
      </c>
      <c r="AY162" s="15" t="s">
        <v>117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5" t="s">
        <v>80</v>
      </c>
      <c r="BK162" s="180">
        <f>ROUND(I162*H162,2)</f>
        <v>0</v>
      </c>
      <c r="BL162" s="15" t="s">
        <v>125</v>
      </c>
      <c r="BM162" s="179" t="s">
        <v>243</v>
      </c>
    </row>
    <row r="163" spans="1:47" s="2" customFormat="1" ht="12">
      <c r="A163" s="34"/>
      <c r="B163" s="35"/>
      <c r="C163" s="34"/>
      <c r="D163" s="181" t="s">
        <v>126</v>
      </c>
      <c r="E163" s="34"/>
      <c r="F163" s="182" t="s">
        <v>482</v>
      </c>
      <c r="G163" s="34"/>
      <c r="H163" s="34"/>
      <c r="I163" s="183"/>
      <c r="J163" s="34"/>
      <c r="K163" s="34"/>
      <c r="L163" s="35"/>
      <c r="M163" s="184"/>
      <c r="N163" s="185"/>
      <c r="O163" s="73"/>
      <c r="P163" s="73"/>
      <c r="Q163" s="73"/>
      <c r="R163" s="73"/>
      <c r="S163" s="73"/>
      <c r="T163" s="7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5" t="s">
        <v>126</v>
      </c>
      <c r="AU163" s="15" t="s">
        <v>82</v>
      </c>
    </row>
    <row r="164" spans="1:47" s="2" customFormat="1" ht="12">
      <c r="A164" s="34"/>
      <c r="B164" s="35"/>
      <c r="C164" s="34"/>
      <c r="D164" s="181" t="s">
        <v>128</v>
      </c>
      <c r="E164" s="34"/>
      <c r="F164" s="186" t="s">
        <v>483</v>
      </c>
      <c r="G164" s="34"/>
      <c r="H164" s="34"/>
      <c r="I164" s="183"/>
      <c r="J164" s="34"/>
      <c r="K164" s="34"/>
      <c r="L164" s="35"/>
      <c r="M164" s="184"/>
      <c r="N164" s="185"/>
      <c r="O164" s="73"/>
      <c r="P164" s="73"/>
      <c r="Q164" s="73"/>
      <c r="R164" s="73"/>
      <c r="S164" s="73"/>
      <c r="T164" s="7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5" t="s">
        <v>128</v>
      </c>
      <c r="AU164" s="15" t="s">
        <v>82</v>
      </c>
    </row>
    <row r="165" spans="1:65" s="2" customFormat="1" ht="16.5" customHeight="1">
      <c r="A165" s="34"/>
      <c r="B165" s="167"/>
      <c r="C165" s="168" t="s">
        <v>156</v>
      </c>
      <c r="D165" s="168" t="s">
        <v>120</v>
      </c>
      <c r="E165" s="169" t="s">
        <v>211</v>
      </c>
      <c r="F165" s="170" t="s">
        <v>212</v>
      </c>
      <c r="G165" s="171" t="s">
        <v>204</v>
      </c>
      <c r="H165" s="172">
        <v>2378.472</v>
      </c>
      <c r="I165" s="173"/>
      <c r="J165" s="174">
        <f>ROUND(I165*H165,2)</f>
        <v>0</v>
      </c>
      <c r="K165" s="170" t="s">
        <v>188</v>
      </c>
      <c r="L165" s="35"/>
      <c r="M165" s="175" t="s">
        <v>1</v>
      </c>
      <c r="N165" s="176" t="s">
        <v>38</v>
      </c>
      <c r="O165" s="73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9" t="s">
        <v>125</v>
      </c>
      <c r="AT165" s="179" t="s">
        <v>120</v>
      </c>
      <c r="AU165" s="179" t="s">
        <v>82</v>
      </c>
      <c r="AY165" s="15" t="s">
        <v>117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5" t="s">
        <v>80</v>
      </c>
      <c r="BK165" s="180">
        <f>ROUND(I165*H165,2)</f>
        <v>0</v>
      </c>
      <c r="BL165" s="15" t="s">
        <v>125</v>
      </c>
      <c r="BM165" s="179" t="s">
        <v>248</v>
      </c>
    </row>
    <row r="166" spans="1:47" s="2" customFormat="1" ht="12">
      <c r="A166" s="34"/>
      <c r="B166" s="35"/>
      <c r="C166" s="34"/>
      <c r="D166" s="181" t="s">
        <v>126</v>
      </c>
      <c r="E166" s="34"/>
      <c r="F166" s="182" t="s">
        <v>213</v>
      </c>
      <c r="G166" s="34"/>
      <c r="H166" s="34"/>
      <c r="I166" s="183"/>
      <c r="J166" s="34"/>
      <c r="K166" s="34"/>
      <c r="L166" s="35"/>
      <c r="M166" s="184"/>
      <c r="N166" s="185"/>
      <c r="O166" s="73"/>
      <c r="P166" s="73"/>
      <c r="Q166" s="73"/>
      <c r="R166" s="73"/>
      <c r="S166" s="73"/>
      <c r="T166" s="7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5" t="s">
        <v>126</v>
      </c>
      <c r="AU166" s="15" t="s">
        <v>82</v>
      </c>
    </row>
    <row r="167" spans="1:47" s="2" customFormat="1" ht="12">
      <c r="A167" s="34"/>
      <c r="B167" s="35"/>
      <c r="C167" s="34"/>
      <c r="D167" s="181" t="s">
        <v>128</v>
      </c>
      <c r="E167" s="34"/>
      <c r="F167" s="186" t="s">
        <v>484</v>
      </c>
      <c r="G167" s="34"/>
      <c r="H167" s="34"/>
      <c r="I167" s="183"/>
      <c r="J167" s="34"/>
      <c r="K167" s="34"/>
      <c r="L167" s="35"/>
      <c r="M167" s="184"/>
      <c r="N167" s="185"/>
      <c r="O167" s="73"/>
      <c r="P167" s="73"/>
      <c r="Q167" s="73"/>
      <c r="R167" s="73"/>
      <c r="S167" s="73"/>
      <c r="T167" s="7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5" t="s">
        <v>128</v>
      </c>
      <c r="AU167" s="15" t="s">
        <v>82</v>
      </c>
    </row>
    <row r="168" spans="1:65" s="2" customFormat="1" ht="21.75" customHeight="1">
      <c r="A168" s="34"/>
      <c r="B168" s="167"/>
      <c r="C168" s="168" t="s">
        <v>8</v>
      </c>
      <c r="D168" s="168" t="s">
        <v>120</v>
      </c>
      <c r="E168" s="169" t="s">
        <v>215</v>
      </c>
      <c r="F168" s="170" t="s">
        <v>216</v>
      </c>
      <c r="G168" s="171" t="s">
        <v>204</v>
      </c>
      <c r="H168" s="172">
        <v>23784.72</v>
      </c>
      <c r="I168" s="173"/>
      <c r="J168" s="174">
        <f>ROUND(I168*H168,2)</f>
        <v>0</v>
      </c>
      <c r="K168" s="170" t="s">
        <v>188</v>
      </c>
      <c r="L168" s="35"/>
      <c r="M168" s="175" t="s">
        <v>1</v>
      </c>
      <c r="N168" s="176" t="s">
        <v>38</v>
      </c>
      <c r="O168" s="73"/>
      <c r="P168" s="177">
        <f>O168*H168</f>
        <v>0</v>
      </c>
      <c r="Q168" s="177">
        <v>0</v>
      </c>
      <c r="R168" s="177">
        <f>Q168*H168</f>
        <v>0</v>
      </c>
      <c r="S168" s="177">
        <v>0</v>
      </c>
      <c r="T168" s="17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79" t="s">
        <v>125</v>
      </c>
      <c r="AT168" s="179" t="s">
        <v>120</v>
      </c>
      <c r="AU168" s="179" t="s">
        <v>82</v>
      </c>
      <c r="AY168" s="15" t="s">
        <v>117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5" t="s">
        <v>80</v>
      </c>
      <c r="BK168" s="180">
        <f>ROUND(I168*H168,2)</f>
        <v>0</v>
      </c>
      <c r="BL168" s="15" t="s">
        <v>125</v>
      </c>
      <c r="BM168" s="179" t="s">
        <v>253</v>
      </c>
    </row>
    <row r="169" spans="1:47" s="2" customFormat="1" ht="12">
      <c r="A169" s="34"/>
      <c r="B169" s="35"/>
      <c r="C169" s="34"/>
      <c r="D169" s="181" t="s">
        <v>126</v>
      </c>
      <c r="E169" s="34"/>
      <c r="F169" s="182" t="s">
        <v>217</v>
      </c>
      <c r="G169" s="34"/>
      <c r="H169" s="34"/>
      <c r="I169" s="183"/>
      <c r="J169" s="34"/>
      <c r="K169" s="34"/>
      <c r="L169" s="35"/>
      <c r="M169" s="184"/>
      <c r="N169" s="185"/>
      <c r="O169" s="73"/>
      <c r="P169" s="73"/>
      <c r="Q169" s="73"/>
      <c r="R169" s="73"/>
      <c r="S169" s="73"/>
      <c r="T169" s="7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5" t="s">
        <v>126</v>
      </c>
      <c r="AU169" s="15" t="s">
        <v>82</v>
      </c>
    </row>
    <row r="170" spans="1:47" s="2" customFormat="1" ht="12">
      <c r="A170" s="34"/>
      <c r="B170" s="35"/>
      <c r="C170" s="34"/>
      <c r="D170" s="181" t="s">
        <v>128</v>
      </c>
      <c r="E170" s="34"/>
      <c r="F170" s="186" t="s">
        <v>485</v>
      </c>
      <c r="G170" s="34"/>
      <c r="H170" s="34"/>
      <c r="I170" s="183"/>
      <c r="J170" s="34"/>
      <c r="K170" s="34"/>
      <c r="L170" s="35"/>
      <c r="M170" s="184"/>
      <c r="N170" s="185"/>
      <c r="O170" s="73"/>
      <c r="P170" s="73"/>
      <c r="Q170" s="73"/>
      <c r="R170" s="73"/>
      <c r="S170" s="73"/>
      <c r="T170" s="7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5" t="s">
        <v>128</v>
      </c>
      <c r="AU170" s="15" t="s">
        <v>82</v>
      </c>
    </row>
    <row r="171" spans="1:65" s="2" customFormat="1" ht="16.5" customHeight="1">
      <c r="A171" s="34"/>
      <c r="B171" s="167"/>
      <c r="C171" s="168" t="s">
        <v>161</v>
      </c>
      <c r="D171" s="168" t="s">
        <v>120</v>
      </c>
      <c r="E171" s="169" t="s">
        <v>486</v>
      </c>
      <c r="F171" s="170" t="s">
        <v>487</v>
      </c>
      <c r="G171" s="171" t="s">
        <v>148</v>
      </c>
      <c r="H171" s="172">
        <v>60</v>
      </c>
      <c r="I171" s="173"/>
      <c r="J171" s="174">
        <f>ROUND(I171*H171,2)</f>
        <v>0</v>
      </c>
      <c r="K171" s="170" t="s">
        <v>188</v>
      </c>
      <c r="L171" s="35"/>
      <c r="M171" s="175" t="s">
        <v>1</v>
      </c>
      <c r="N171" s="176" t="s">
        <v>38</v>
      </c>
      <c r="O171" s="73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79" t="s">
        <v>125</v>
      </c>
      <c r="AT171" s="179" t="s">
        <v>120</v>
      </c>
      <c r="AU171" s="179" t="s">
        <v>82</v>
      </c>
      <c r="AY171" s="15" t="s">
        <v>117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5" t="s">
        <v>80</v>
      </c>
      <c r="BK171" s="180">
        <f>ROUND(I171*H171,2)</f>
        <v>0</v>
      </c>
      <c r="BL171" s="15" t="s">
        <v>125</v>
      </c>
      <c r="BM171" s="179" t="s">
        <v>258</v>
      </c>
    </row>
    <row r="172" spans="1:47" s="2" customFormat="1" ht="12">
      <c r="A172" s="34"/>
      <c r="B172" s="35"/>
      <c r="C172" s="34"/>
      <c r="D172" s="181" t="s">
        <v>126</v>
      </c>
      <c r="E172" s="34"/>
      <c r="F172" s="182" t="s">
        <v>488</v>
      </c>
      <c r="G172" s="34"/>
      <c r="H172" s="34"/>
      <c r="I172" s="183"/>
      <c r="J172" s="34"/>
      <c r="K172" s="34"/>
      <c r="L172" s="35"/>
      <c r="M172" s="184"/>
      <c r="N172" s="185"/>
      <c r="O172" s="73"/>
      <c r="P172" s="73"/>
      <c r="Q172" s="73"/>
      <c r="R172" s="73"/>
      <c r="S172" s="73"/>
      <c r="T172" s="7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5" t="s">
        <v>126</v>
      </c>
      <c r="AU172" s="15" t="s">
        <v>82</v>
      </c>
    </row>
    <row r="173" spans="1:47" s="2" customFormat="1" ht="12">
      <c r="A173" s="34"/>
      <c r="B173" s="35"/>
      <c r="C173" s="34"/>
      <c r="D173" s="181" t="s">
        <v>128</v>
      </c>
      <c r="E173" s="34"/>
      <c r="F173" s="186" t="s">
        <v>489</v>
      </c>
      <c r="G173" s="34"/>
      <c r="H173" s="34"/>
      <c r="I173" s="183"/>
      <c r="J173" s="34"/>
      <c r="K173" s="34"/>
      <c r="L173" s="35"/>
      <c r="M173" s="184"/>
      <c r="N173" s="185"/>
      <c r="O173" s="73"/>
      <c r="P173" s="73"/>
      <c r="Q173" s="73"/>
      <c r="R173" s="73"/>
      <c r="S173" s="73"/>
      <c r="T173" s="7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5" t="s">
        <v>128</v>
      </c>
      <c r="AU173" s="15" t="s">
        <v>82</v>
      </c>
    </row>
    <row r="174" spans="1:65" s="2" customFormat="1" ht="16.5" customHeight="1">
      <c r="A174" s="34"/>
      <c r="B174" s="167"/>
      <c r="C174" s="168" t="s">
        <v>260</v>
      </c>
      <c r="D174" s="168" t="s">
        <v>120</v>
      </c>
      <c r="E174" s="169" t="s">
        <v>490</v>
      </c>
      <c r="F174" s="170" t="s">
        <v>491</v>
      </c>
      <c r="G174" s="171" t="s">
        <v>148</v>
      </c>
      <c r="H174" s="172">
        <v>3</v>
      </c>
      <c r="I174" s="173"/>
      <c r="J174" s="174">
        <f>ROUND(I174*H174,2)</f>
        <v>0</v>
      </c>
      <c r="K174" s="170" t="s">
        <v>188</v>
      </c>
      <c r="L174" s="35"/>
      <c r="M174" s="175" t="s">
        <v>1</v>
      </c>
      <c r="N174" s="176" t="s">
        <v>38</v>
      </c>
      <c r="O174" s="73"/>
      <c r="P174" s="177">
        <f>O174*H174</f>
        <v>0</v>
      </c>
      <c r="Q174" s="177">
        <v>0</v>
      </c>
      <c r="R174" s="177">
        <f>Q174*H174</f>
        <v>0</v>
      </c>
      <c r="S174" s="177">
        <v>0</v>
      </c>
      <c r="T174" s="17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9" t="s">
        <v>125</v>
      </c>
      <c r="AT174" s="179" t="s">
        <v>120</v>
      </c>
      <c r="AU174" s="179" t="s">
        <v>82</v>
      </c>
      <c r="AY174" s="15" t="s">
        <v>117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5" t="s">
        <v>80</v>
      </c>
      <c r="BK174" s="180">
        <f>ROUND(I174*H174,2)</f>
        <v>0</v>
      </c>
      <c r="BL174" s="15" t="s">
        <v>125</v>
      </c>
      <c r="BM174" s="179" t="s">
        <v>263</v>
      </c>
    </row>
    <row r="175" spans="1:47" s="2" customFormat="1" ht="12">
      <c r="A175" s="34"/>
      <c r="B175" s="35"/>
      <c r="C175" s="34"/>
      <c r="D175" s="181" t="s">
        <v>126</v>
      </c>
      <c r="E175" s="34"/>
      <c r="F175" s="182" t="s">
        <v>492</v>
      </c>
      <c r="G175" s="34"/>
      <c r="H175" s="34"/>
      <c r="I175" s="183"/>
      <c r="J175" s="34"/>
      <c r="K175" s="34"/>
      <c r="L175" s="35"/>
      <c r="M175" s="184"/>
      <c r="N175" s="185"/>
      <c r="O175" s="73"/>
      <c r="P175" s="73"/>
      <c r="Q175" s="73"/>
      <c r="R175" s="73"/>
      <c r="S175" s="73"/>
      <c r="T175" s="7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5" t="s">
        <v>126</v>
      </c>
      <c r="AU175" s="15" t="s">
        <v>82</v>
      </c>
    </row>
    <row r="176" spans="1:47" s="2" customFormat="1" ht="12">
      <c r="A176" s="34"/>
      <c r="B176" s="35"/>
      <c r="C176" s="34"/>
      <c r="D176" s="181" t="s">
        <v>128</v>
      </c>
      <c r="E176" s="34"/>
      <c r="F176" s="186" t="s">
        <v>493</v>
      </c>
      <c r="G176" s="34"/>
      <c r="H176" s="34"/>
      <c r="I176" s="183"/>
      <c r="J176" s="34"/>
      <c r="K176" s="34"/>
      <c r="L176" s="35"/>
      <c r="M176" s="184"/>
      <c r="N176" s="185"/>
      <c r="O176" s="73"/>
      <c r="P176" s="73"/>
      <c r="Q176" s="73"/>
      <c r="R176" s="73"/>
      <c r="S176" s="73"/>
      <c r="T176" s="7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5" t="s">
        <v>128</v>
      </c>
      <c r="AU176" s="15" t="s">
        <v>82</v>
      </c>
    </row>
    <row r="177" spans="1:65" s="2" customFormat="1" ht="16.5" customHeight="1">
      <c r="A177" s="34"/>
      <c r="B177" s="167"/>
      <c r="C177" s="168" t="s">
        <v>166</v>
      </c>
      <c r="D177" s="168" t="s">
        <v>120</v>
      </c>
      <c r="E177" s="169" t="s">
        <v>494</v>
      </c>
      <c r="F177" s="170" t="s">
        <v>495</v>
      </c>
      <c r="G177" s="171" t="s">
        <v>148</v>
      </c>
      <c r="H177" s="172">
        <v>2</v>
      </c>
      <c r="I177" s="173"/>
      <c r="J177" s="174">
        <f>ROUND(I177*H177,2)</f>
        <v>0</v>
      </c>
      <c r="K177" s="170" t="s">
        <v>188</v>
      </c>
      <c r="L177" s="35"/>
      <c r="M177" s="175" t="s">
        <v>1</v>
      </c>
      <c r="N177" s="176" t="s">
        <v>38</v>
      </c>
      <c r="O177" s="73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79" t="s">
        <v>125</v>
      </c>
      <c r="AT177" s="179" t="s">
        <v>120</v>
      </c>
      <c r="AU177" s="179" t="s">
        <v>82</v>
      </c>
      <c r="AY177" s="15" t="s">
        <v>117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5" t="s">
        <v>80</v>
      </c>
      <c r="BK177" s="180">
        <f>ROUND(I177*H177,2)</f>
        <v>0</v>
      </c>
      <c r="BL177" s="15" t="s">
        <v>125</v>
      </c>
      <c r="BM177" s="179" t="s">
        <v>268</v>
      </c>
    </row>
    <row r="178" spans="1:47" s="2" customFormat="1" ht="12">
      <c r="A178" s="34"/>
      <c r="B178" s="35"/>
      <c r="C178" s="34"/>
      <c r="D178" s="181" t="s">
        <v>126</v>
      </c>
      <c r="E178" s="34"/>
      <c r="F178" s="182" t="s">
        <v>496</v>
      </c>
      <c r="G178" s="34"/>
      <c r="H178" s="34"/>
      <c r="I178" s="183"/>
      <c r="J178" s="34"/>
      <c r="K178" s="34"/>
      <c r="L178" s="35"/>
      <c r="M178" s="184"/>
      <c r="N178" s="185"/>
      <c r="O178" s="73"/>
      <c r="P178" s="73"/>
      <c r="Q178" s="73"/>
      <c r="R178" s="73"/>
      <c r="S178" s="73"/>
      <c r="T178" s="7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5" t="s">
        <v>126</v>
      </c>
      <c r="AU178" s="15" t="s">
        <v>82</v>
      </c>
    </row>
    <row r="179" spans="1:47" s="2" customFormat="1" ht="12">
      <c r="A179" s="34"/>
      <c r="B179" s="35"/>
      <c r="C179" s="34"/>
      <c r="D179" s="181" t="s">
        <v>128</v>
      </c>
      <c r="E179" s="34"/>
      <c r="F179" s="186" t="s">
        <v>497</v>
      </c>
      <c r="G179" s="34"/>
      <c r="H179" s="34"/>
      <c r="I179" s="183"/>
      <c r="J179" s="34"/>
      <c r="K179" s="34"/>
      <c r="L179" s="35"/>
      <c r="M179" s="184"/>
      <c r="N179" s="185"/>
      <c r="O179" s="73"/>
      <c r="P179" s="73"/>
      <c r="Q179" s="73"/>
      <c r="R179" s="73"/>
      <c r="S179" s="73"/>
      <c r="T179" s="7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5" t="s">
        <v>128</v>
      </c>
      <c r="AU179" s="15" t="s">
        <v>82</v>
      </c>
    </row>
    <row r="180" spans="1:65" s="2" customFormat="1" ht="16.5" customHeight="1">
      <c r="A180" s="34"/>
      <c r="B180" s="167"/>
      <c r="C180" s="168" t="s">
        <v>270</v>
      </c>
      <c r="D180" s="168" t="s">
        <v>120</v>
      </c>
      <c r="E180" s="169" t="s">
        <v>498</v>
      </c>
      <c r="F180" s="170" t="s">
        <v>499</v>
      </c>
      <c r="G180" s="171" t="s">
        <v>148</v>
      </c>
      <c r="H180" s="172">
        <v>60</v>
      </c>
      <c r="I180" s="173"/>
      <c r="J180" s="174">
        <f>ROUND(I180*H180,2)</f>
        <v>0</v>
      </c>
      <c r="K180" s="170" t="s">
        <v>188</v>
      </c>
      <c r="L180" s="35"/>
      <c r="M180" s="175" t="s">
        <v>1</v>
      </c>
      <c r="N180" s="176" t="s">
        <v>38</v>
      </c>
      <c r="O180" s="73"/>
      <c r="P180" s="177">
        <f>O180*H180</f>
        <v>0</v>
      </c>
      <c r="Q180" s="177">
        <v>0</v>
      </c>
      <c r="R180" s="177">
        <f>Q180*H180</f>
        <v>0</v>
      </c>
      <c r="S180" s="177">
        <v>0</v>
      </c>
      <c r="T180" s="17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79" t="s">
        <v>125</v>
      </c>
      <c r="AT180" s="179" t="s">
        <v>120</v>
      </c>
      <c r="AU180" s="179" t="s">
        <v>82</v>
      </c>
      <c r="AY180" s="15" t="s">
        <v>117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5" t="s">
        <v>80</v>
      </c>
      <c r="BK180" s="180">
        <f>ROUND(I180*H180,2)</f>
        <v>0</v>
      </c>
      <c r="BL180" s="15" t="s">
        <v>125</v>
      </c>
      <c r="BM180" s="179" t="s">
        <v>274</v>
      </c>
    </row>
    <row r="181" spans="1:47" s="2" customFormat="1" ht="12">
      <c r="A181" s="34"/>
      <c r="B181" s="35"/>
      <c r="C181" s="34"/>
      <c r="D181" s="181" t="s">
        <v>126</v>
      </c>
      <c r="E181" s="34"/>
      <c r="F181" s="182" t="s">
        <v>500</v>
      </c>
      <c r="G181" s="34"/>
      <c r="H181" s="34"/>
      <c r="I181" s="183"/>
      <c r="J181" s="34"/>
      <c r="K181" s="34"/>
      <c r="L181" s="35"/>
      <c r="M181" s="184"/>
      <c r="N181" s="185"/>
      <c r="O181" s="73"/>
      <c r="P181" s="73"/>
      <c r="Q181" s="73"/>
      <c r="R181" s="73"/>
      <c r="S181" s="73"/>
      <c r="T181" s="7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5" t="s">
        <v>126</v>
      </c>
      <c r="AU181" s="15" t="s">
        <v>82</v>
      </c>
    </row>
    <row r="182" spans="1:47" s="2" customFormat="1" ht="12">
      <c r="A182" s="34"/>
      <c r="B182" s="35"/>
      <c r="C182" s="34"/>
      <c r="D182" s="181" t="s">
        <v>128</v>
      </c>
      <c r="E182" s="34"/>
      <c r="F182" s="186" t="s">
        <v>460</v>
      </c>
      <c r="G182" s="34"/>
      <c r="H182" s="34"/>
      <c r="I182" s="183"/>
      <c r="J182" s="34"/>
      <c r="K182" s="34"/>
      <c r="L182" s="35"/>
      <c r="M182" s="184"/>
      <c r="N182" s="185"/>
      <c r="O182" s="73"/>
      <c r="P182" s="73"/>
      <c r="Q182" s="73"/>
      <c r="R182" s="73"/>
      <c r="S182" s="73"/>
      <c r="T182" s="7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5" t="s">
        <v>128</v>
      </c>
      <c r="AU182" s="15" t="s">
        <v>82</v>
      </c>
    </row>
    <row r="183" spans="1:65" s="2" customFormat="1" ht="16.5" customHeight="1">
      <c r="A183" s="34"/>
      <c r="B183" s="167"/>
      <c r="C183" s="168" t="s">
        <v>172</v>
      </c>
      <c r="D183" s="168" t="s">
        <v>120</v>
      </c>
      <c r="E183" s="169" t="s">
        <v>501</v>
      </c>
      <c r="F183" s="170" t="s">
        <v>502</v>
      </c>
      <c r="G183" s="171" t="s">
        <v>148</v>
      </c>
      <c r="H183" s="172">
        <v>3</v>
      </c>
      <c r="I183" s="173"/>
      <c r="J183" s="174">
        <f>ROUND(I183*H183,2)</f>
        <v>0</v>
      </c>
      <c r="K183" s="170" t="s">
        <v>188</v>
      </c>
      <c r="L183" s="35"/>
      <c r="M183" s="175" t="s">
        <v>1</v>
      </c>
      <c r="N183" s="176" t="s">
        <v>38</v>
      </c>
      <c r="O183" s="73"/>
      <c r="P183" s="177">
        <f>O183*H183</f>
        <v>0</v>
      </c>
      <c r="Q183" s="177">
        <v>0</v>
      </c>
      <c r="R183" s="177">
        <f>Q183*H183</f>
        <v>0</v>
      </c>
      <c r="S183" s="177">
        <v>0</v>
      </c>
      <c r="T183" s="17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79" t="s">
        <v>125</v>
      </c>
      <c r="AT183" s="179" t="s">
        <v>120</v>
      </c>
      <c r="AU183" s="179" t="s">
        <v>82</v>
      </c>
      <c r="AY183" s="15" t="s">
        <v>117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5" t="s">
        <v>80</v>
      </c>
      <c r="BK183" s="180">
        <f>ROUND(I183*H183,2)</f>
        <v>0</v>
      </c>
      <c r="BL183" s="15" t="s">
        <v>125</v>
      </c>
      <c r="BM183" s="179" t="s">
        <v>279</v>
      </c>
    </row>
    <row r="184" spans="1:47" s="2" customFormat="1" ht="12">
      <c r="A184" s="34"/>
      <c r="B184" s="35"/>
      <c r="C184" s="34"/>
      <c r="D184" s="181" t="s">
        <v>126</v>
      </c>
      <c r="E184" s="34"/>
      <c r="F184" s="182" t="s">
        <v>503</v>
      </c>
      <c r="G184" s="34"/>
      <c r="H184" s="34"/>
      <c r="I184" s="183"/>
      <c r="J184" s="34"/>
      <c r="K184" s="34"/>
      <c r="L184" s="35"/>
      <c r="M184" s="184"/>
      <c r="N184" s="185"/>
      <c r="O184" s="73"/>
      <c r="P184" s="73"/>
      <c r="Q184" s="73"/>
      <c r="R184" s="73"/>
      <c r="S184" s="73"/>
      <c r="T184" s="7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5" t="s">
        <v>126</v>
      </c>
      <c r="AU184" s="15" t="s">
        <v>82</v>
      </c>
    </row>
    <row r="185" spans="1:47" s="2" customFormat="1" ht="12">
      <c r="A185" s="34"/>
      <c r="B185" s="35"/>
      <c r="C185" s="34"/>
      <c r="D185" s="181" t="s">
        <v>128</v>
      </c>
      <c r="E185" s="34"/>
      <c r="F185" s="186" t="s">
        <v>464</v>
      </c>
      <c r="G185" s="34"/>
      <c r="H185" s="34"/>
      <c r="I185" s="183"/>
      <c r="J185" s="34"/>
      <c r="K185" s="34"/>
      <c r="L185" s="35"/>
      <c r="M185" s="184"/>
      <c r="N185" s="185"/>
      <c r="O185" s="73"/>
      <c r="P185" s="73"/>
      <c r="Q185" s="73"/>
      <c r="R185" s="73"/>
      <c r="S185" s="73"/>
      <c r="T185" s="7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5" t="s">
        <v>128</v>
      </c>
      <c r="AU185" s="15" t="s">
        <v>82</v>
      </c>
    </row>
    <row r="186" spans="1:65" s="2" customFormat="1" ht="16.5" customHeight="1">
      <c r="A186" s="34"/>
      <c r="B186" s="167"/>
      <c r="C186" s="168" t="s">
        <v>7</v>
      </c>
      <c r="D186" s="168" t="s">
        <v>120</v>
      </c>
      <c r="E186" s="169" t="s">
        <v>504</v>
      </c>
      <c r="F186" s="170" t="s">
        <v>505</v>
      </c>
      <c r="G186" s="171" t="s">
        <v>148</v>
      </c>
      <c r="H186" s="172">
        <v>2</v>
      </c>
      <c r="I186" s="173"/>
      <c r="J186" s="174">
        <f>ROUND(I186*H186,2)</f>
        <v>0</v>
      </c>
      <c r="K186" s="170" t="s">
        <v>188</v>
      </c>
      <c r="L186" s="35"/>
      <c r="M186" s="175" t="s">
        <v>1</v>
      </c>
      <c r="N186" s="176" t="s">
        <v>38</v>
      </c>
      <c r="O186" s="73"/>
      <c r="P186" s="177">
        <f>O186*H186</f>
        <v>0</v>
      </c>
      <c r="Q186" s="177">
        <v>0</v>
      </c>
      <c r="R186" s="177">
        <f>Q186*H186</f>
        <v>0</v>
      </c>
      <c r="S186" s="177">
        <v>0</v>
      </c>
      <c r="T186" s="17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79" t="s">
        <v>125</v>
      </c>
      <c r="AT186" s="179" t="s">
        <v>120</v>
      </c>
      <c r="AU186" s="179" t="s">
        <v>82</v>
      </c>
      <c r="AY186" s="15" t="s">
        <v>117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5" t="s">
        <v>80</v>
      </c>
      <c r="BK186" s="180">
        <f>ROUND(I186*H186,2)</f>
        <v>0</v>
      </c>
      <c r="BL186" s="15" t="s">
        <v>125</v>
      </c>
      <c r="BM186" s="179" t="s">
        <v>285</v>
      </c>
    </row>
    <row r="187" spans="1:47" s="2" customFormat="1" ht="12">
      <c r="A187" s="34"/>
      <c r="B187" s="35"/>
      <c r="C187" s="34"/>
      <c r="D187" s="181" t="s">
        <v>126</v>
      </c>
      <c r="E187" s="34"/>
      <c r="F187" s="182" t="s">
        <v>506</v>
      </c>
      <c r="G187" s="34"/>
      <c r="H187" s="34"/>
      <c r="I187" s="183"/>
      <c r="J187" s="34"/>
      <c r="K187" s="34"/>
      <c r="L187" s="35"/>
      <c r="M187" s="184"/>
      <c r="N187" s="185"/>
      <c r="O187" s="73"/>
      <c r="P187" s="73"/>
      <c r="Q187" s="73"/>
      <c r="R187" s="73"/>
      <c r="S187" s="73"/>
      <c r="T187" s="7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5" t="s">
        <v>126</v>
      </c>
      <c r="AU187" s="15" t="s">
        <v>82</v>
      </c>
    </row>
    <row r="188" spans="1:47" s="2" customFormat="1" ht="12">
      <c r="A188" s="34"/>
      <c r="B188" s="35"/>
      <c r="C188" s="34"/>
      <c r="D188" s="181" t="s">
        <v>128</v>
      </c>
      <c r="E188" s="34"/>
      <c r="F188" s="186" t="s">
        <v>222</v>
      </c>
      <c r="G188" s="34"/>
      <c r="H188" s="34"/>
      <c r="I188" s="183"/>
      <c r="J188" s="34"/>
      <c r="K188" s="34"/>
      <c r="L188" s="35"/>
      <c r="M188" s="184"/>
      <c r="N188" s="185"/>
      <c r="O188" s="73"/>
      <c r="P188" s="73"/>
      <c r="Q188" s="73"/>
      <c r="R188" s="73"/>
      <c r="S188" s="73"/>
      <c r="T188" s="7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5" t="s">
        <v>128</v>
      </c>
      <c r="AU188" s="15" t="s">
        <v>82</v>
      </c>
    </row>
    <row r="189" spans="1:65" s="2" customFormat="1" ht="16.5" customHeight="1">
      <c r="A189" s="34"/>
      <c r="B189" s="167"/>
      <c r="C189" s="168" t="s">
        <v>230</v>
      </c>
      <c r="D189" s="168" t="s">
        <v>120</v>
      </c>
      <c r="E189" s="169" t="s">
        <v>507</v>
      </c>
      <c r="F189" s="170" t="s">
        <v>508</v>
      </c>
      <c r="G189" s="171" t="s">
        <v>148</v>
      </c>
      <c r="H189" s="172">
        <v>60</v>
      </c>
      <c r="I189" s="173"/>
      <c r="J189" s="174">
        <f>ROUND(I189*H189,2)</f>
        <v>0</v>
      </c>
      <c r="K189" s="170" t="s">
        <v>188</v>
      </c>
      <c r="L189" s="35"/>
      <c r="M189" s="175" t="s">
        <v>1</v>
      </c>
      <c r="N189" s="176" t="s">
        <v>38</v>
      </c>
      <c r="O189" s="73"/>
      <c r="P189" s="177">
        <f>O189*H189</f>
        <v>0</v>
      </c>
      <c r="Q189" s="177">
        <v>0</v>
      </c>
      <c r="R189" s="177">
        <f>Q189*H189</f>
        <v>0</v>
      </c>
      <c r="S189" s="177">
        <v>0</v>
      </c>
      <c r="T189" s="17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79" t="s">
        <v>125</v>
      </c>
      <c r="AT189" s="179" t="s">
        <v>120</v>
      </c>
      <c r="AU189" s="179" t="s">
        <v>82</v>
      </c>
      <c r="AY189" s="15" t="s">
        <v>117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5" t="s">
        <v>80</v>
      </c>
      <c r="BK189" s="180">
        <f>ROUND(I189*H189,2)</f>
        <v>0</v>
      </c>
      <c r="BL189" s="15" t="s">
        <v>125</v>
      </c>
      <c r="BM189" s="179" t="s">
        <v>291</v>
      </c>
    </row>
    <row r="190" spans="1:47" s="2" customFormat="1" ht="12">
      <c r="A190" s="34"/>
      <c r="B190" s="35"/>
      <c r="C190" s="34"/>
      <c r="D190" s="181" t="s">
        <v>126</v>
      </c>
      <c r="E190" s="34"/>
      <c r="F190" s="182" t="s">
        <v>509</v>
      </c>
      <c r="G190" s="34"/>
      <c r="H190" s="34"/>
      <c r="I190" s="183"/>
      <c r="J190" s="34"/>
      <c r="K190" s="34"/>
      <c r="L190" s="35"/>
      <c r="M190" s="184"/>
      <c r="N190" s="185"/>
      <c r="O190" s="73"/>
      <c r="P190" s="73"/>
      <c r="Q190" s="73"/>
      <c r="R190" s="73"/>
      <c r="S190" s="73"/>
      <c r="T190" s="7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5" t="s">
        <v>126</v>
      </c>
      <c r="AU190" s="15" t="s">
        <v>82</v>
      </c>
    </row>
    <row r="191" spans="1:47" s="2" customFormat="1" ht="12">
      <c r="A191" s="34"/>
      <c r="B191" s="35"/>
      <c r="C191" s="34"/>
      <c r="D191" s="181" t="s">
        <v>128</v>
      </c>
      <c r="E191" s="34"/>
      <c r="F191" s="186" t="s">
        <v>510</v>
      </c>
      <c r="G191" s="34"/>
      <c r="H191" s="34"/>
      <c r="I191" s="183"/>
      <c r="J191" s="34"/>
      <c r="K191" s="34"/>
      <c r="L191" s="35"/>
      <c r="M191" s="184"/>
      <c r="N191" s="185"/>
      <c r="O191" s="73"/>
      <c r="P191" s="73"/>
      <c r="Q191" s="73"/>
      <c r="R191" s="73"/>
      <c r="S191" s="73"/>
      <c r="T191" s="7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5" t="s">
        <v>128</v>
      </c>
      <c r="AU191" s="15" t="s">
        <v>82</v>
      </c>
    </row>
    <row r="192" spans="1:65" s="2" customFormat="1" ht="16.5" customHeight="1">
      <c r="A192" s="34"/>
      <c r="B192" s="167"/>
      <c r="C192" s="168" t="s">
        <v>294</v>
      </c>
      <c r="D192" s="168" t="s">
        <v>120</v>
      </c>
      <c r="E192" s="169" t="s">
        <v>511</v>
      </c>
      <c r="F192" s="170" t="s">
        <v>512</v>
      </c>
      <c r="G192" s="171" t="s">
        <v>148</v>
      </c>
      <c r="H192" s="172">
        <v>3</v>
      </c>
      <c r="I192" s="173"/>
      <c r="J192" s="174">
        <f>ROUND(I192*H192,2)</f>
        <v>0</v>
      </c>
      <c r="K192" s="170" t="s">
        <v>188</v>
      </c>
      <c r="L192" s="35"/>
      <c r="M192" s="175" t="s">
        <v>1</v>
      </c>
      <c r="N192" s="176" t="s">
        <v>38</v>
      </c>
      <c r="O192" s="73"/>
      <c r="P192" s="177">
        <f>O192*H192</f>
        <v>0</v>
      </c>
      <c r="Q192" s="177">
        <v>0</v>
      </c>
      <c r="R192" s="177">
        <f>Q192*H192</f>
        <v>0</v>
      </c>
      <c r="S192" s="177">
        <v>0</v>
      </c>
      <c r="T192" s="17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79" t="s">
        <v>125</v>
      </c>
      <c r="AT192" s="179" t="s">
        <v>120</v>
      </c>
      <c r="AU192" s="179" t="s">
        <v>82</v>
      </c>
      <c r="AY192" s="15" t="s">
        <v>117</v>
      </c>
      <c r="BE192" s="180">
        <f>IF(N192="základní",J192,0)</f>
        <v>0</v>
      </c>
      <c r="BF192" s="180">
        <f>IF(N192="snížená",J192,0)</f>
        <v>0</v>
      </c>
      <c r="BG192" s="180">
        <f>IF(N192="zákl. přenesená",J192,0)</f>
        <v>0</v>
      </c>
      <c r="BH192" s="180">
        <f>IF(N192="sníž. přenesená",J192,0)</f>
        <v>0</v>
      </c>
      <c r="BI192" s="180">
        <f>IF(N192="nulová",J192,0)</f>
        <v>0</v>
      </c>
      <c r="BJ192" s="15" t="s">
        <v>80</v>
      </c>
      <c r="BK192" s="180">
        <f>ROUND(I192*H192,2)</f>
        <v>0</v>
      </c>
      <c r="BL192" s="15" t="s">
        <v>125</v>
      </c>
      <c r="BM192" s="179" t="s">
        <v>297</v>
      </c>
    </row>
    <row r="193" spans="1:47" s="2" customFormat="1" ht="12">
      <c r="A193" s="34"/>
      <c r="B193" s="35"/>
      <c r="C193" s="34"/>
      <c r="D193" s="181" t="s">
        <v>126</v>
      </c>
      <c r="E193" s="34"/>
      <c r="F193" s="182" t="s">
        <v>513</v>
      </c>
      <c r="G193" s="34"/>
      <c r="H193" s="34"/>
      <c r="I193" s="183"/>
      <c r="J193" s="34"/>
      <c r="K193" s="34"/>
      <c r="L193" s="35"/>
      <c r="M193" s="184"/>
      <c r="N193" s="185"/>
      <c r="O193" s="73"/>
      <c r="P193" s="73"/>
      <c r="Q193" s="73"/>
      <c r="R193" s="73"/>
      <c r="S193" s="73"/>
      <c r="T193" s="7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5" t="s">
        <v>126</v>
      </c>
      <c r="AU193" s="15" t="s">
        <v>82</v>
      </c>
    </row>
    <row r="194" spans="1:47" s="2" customFormat="1" ht="12">
      <c r="A194" s="34"/>
      <c r="B194" s="35"/>
      <c r="C194" s="34"/>
      <c r="D194" s="181" t="s">
        <v>128</v>
      </c>
      <c r="E194" s="34"/>
      <c r="F194" s="186" t="s">
        <v>514</v>
      </c>
      <c r="G194" s="34"/>
      <c r="H194" s="34"/>
      <c r="I194" s="183"/>
      <c r="J194" s="34"/>
      <c r="K194" s="34"/>
      <c r="L194" s="35"/>
      <c r="M194" s="184"/>
      <c r="N194" s="185"/>
      <c r="O194" s="73"/>
      <c r="P194" s="73"/>
      <c r="Q194" s="73"/>
      <c r="R194" s="73"/>
      <c r="S194" s="73"/>
      <c r="T194" s="7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5" t="s">
        <v>128</v>
      </c>
      <c r="AU194" s="15" t="s">
        <v>82</v>
      </c>
    </row>
    <row r="195" spans="1:65" s="2" customFormat="1" ht="16.5" customHeight="1">
      <c r="A195" s="34"/>
      <c r="B195" s="167"/>
      <c r="C195" s="168" t="s">
        <v>235</v>
      </c>
      <c r="D195" s="168" t="s">
        <v>120</v>
      </c>
      <c r="E195" s="169" t="s">
        <v>515</v>
      </c>
      <c r="F195" s="170" t="s">
        <v>516</v>
      </c>
      <c r="G195" s="171" t="s">
        <v>148</v>
      </c>
      <c r="H195" s="172">
        <v>2</v>
      </c>
      <c r="I195" s="173"/>
      <c r="J195" s="174">
        <f>ROUND(I195*H195,2)</f>
        <v>0</v>
      </c>
      <c r="K195" s="170" t="s">
        <v>188</v>
      </c>
      <c r="L195" s="35"/>
      <c r="M195" s="175" t="s">
        <v>1</v>
      </c>
      <c r="N195" s="176" t="s">
        <v>38</v>
      </c>
      <c r="O195" s="73"/>
      <c r="P195" s="177">
        <f>O195*H195</f>
        <v>0</v>
      </c>
      <c r="Q195" s="177">
        <v>0</v>
      </c>
      <c r="R195" s="177">
        <f>Q195*H195</f>
        <v>0</v>
      </c>
      <c r="S195" s="177">
        <v>0</v>
      </c>
      <c r="T195" s="17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79" t="s">
        <v>125</v>
      </c>
      <c r="AT195" s="179" t="s">
        <v>120</v>
      </c>
      <c r="AU195" s="179" t="s">
        <v>82</v>
      </c>
      <c r="AY195" s="15" t="s">
        <v>117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5" t="s">
        <v>80</v>
      </c>
      <c r="BK195" s="180">
        <f>ROUND(I195*H195,2)</f>
        <v>0</v>
      </c>
      <c r="BL195" s="15" t="s">
        <v>125</v>
      </c>
      <c r="BM195" s="179" t="s">
        <v>302</v>
      </c>
    </row>
    <row r="196" spans="1:47" s="2" customFormat="1" ht="12">
      <c r="A196" s="34"/>
      <c r="B196" s="35"/>
      <c r="C196" s="34"/>
      <c r="D196" s="181" t="s">
        <v>126</v>
      </c>
      <c r="E196" s="34"/>
      <c r="F196" s="182" t="s">
        <v>517</v>
      </c>
      <c r="G196" s="34"/>
      <c r="H196" s="34"/>
      <c r="I196" s="183"/>
      <c r="J196" s="34"/>
      <c r="K196" s="34"/>
      <c r="L196" s="35"/>
      <c r="M196" s="184"/>
      <c r="N196" s="185"/>
      <c r="O196" s="73"/>
      <c r="P196" s="73"/>
      <c r="Q196" s="73"/>
      <c r="R196" s="73"/>
      <c r="S196" s="73"/>
      <c r="T196" s="7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5" t="s">
        <v>126</v>
      </c>
      <c r="AU196" s="15" t="s">
        <v>82</v>
      </c>
    </row>
    <row r="197" spans="1:47" s="2" customFormat="1" ht="12">
      <c r="A197" s="34"/>
      <c r="B197" s="35"/>
      <c r="C197" s="34"/>
      <c r="D197" s="181" t="s">
        <v>128</v>
      </c>
      <c r="E197" s="34"/>
      <c r="F197" s="186" t="s">
        <v>518</v>
      </c>
      <c r="G197" s="34"/>
      <c r="H197" s="34"/>
      <c r="I197" s="183"/>
      <c r="J197" s="34"/>
      <c r="K197" s="34"/>
      <c r="L197" s="35"/>
      <c r="M197" s="184"/>
      <c r="N197" s="185"/>
      <c r="O197" s="73"/>
      <c r="P197" s="73"/>
      <c r="Q197" s="73"/>
      <c r="R197" s="73"/>
      <c r="S197" s="73"/>
      <c r="T197" s="7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5" t="s">
        <v>128</v>
      </c>
      <c r="AU197" s="15" t="s">
        <v>82</v>
      </c>
    </row>
    <row r="198" spans="1:65" s="2" customFormat="1" ht="16.5" customHeight="1">
      <c r="A198" s="34"/>
      <c r="B198" s="167"/>
      <c r="C198" s="168" t="s">
        <v>305</v>
      </c>
      <c r="D198" s="168" t="s">
        <v>120</v>
      </c>
      <c r="E198" s="169" t="s">
        <v>519</v>
      </c>
      <c r="F198" s="170" t="s">
        <v>520</v>
      </c>
      <c r="G198" s="171" t="s">
        <v>148</v>
      </c>
      <c r="H198" s="172">
        <v>60</v>
      </c>
      <c r="I198" s="173"/>
      <c r="J198" s="174">
        <f>ROUND(I198*H198,2)</f>
        <v>0</v>
      </c>
      <c r="K198" s="170" t="s">
        <v>188</v>
      </c>
      <c r="L198" s="35"/>
      <c r="M198" s="175" t="s">
        <v>1</v>
      </c>
      <c r="N198" s="176" t="s">
        <v>38</v>
      </c>
      <c r="O198" s="73"/>
      <c r="P198" s="177">
        <f>O198*H198</f>
        <v>0</v>
      </c>
      <c r="Q198" s="177">
        <v>0</v>
      </c>
      <c r="R198" s="177">
        <f>Q198*H198</f>
        <v>0</v>
      </c>
      <c r="S198" s="177">
        <v>0</v>
      </c>
      <c r="T198" s="17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79" t="s">
        <v>125</v>
      </c>
      <c r="AT198" s="179" t="s">
        <v>120</v>
      </c>
      <c r="AU198" s="179" t="s">
        <v>82</v>
      </c>
      <c r="AY198" s="15" t="s">
        <v>117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5" t="s">
        <v>80</v>
      </c>
      <c r="BK198" s="180">
        <f>ROUND(I198*H198,2)</f>
        <v>0</v>
      </c>
      <c r="BL198" s="15" t="s">
        <v>125</v>
      </c>
      <c r="BM198" s="179" t="s">
        <v>308</v>
      </c>
    </row>
    <row r="199" spans="1:47" s="2" customFormat="1" ht="12">
      <c r="A199" s="34"/>
      <c r="B199" s="35"/>
      <c r="C199" s="34"/>
      <c r="D199" s="181" t="s">
        <v>126</v>
      </c>
      <c r="E199" s="34"/>
      <c r="F199" s="182" t="s">
        <v>521</v>
      </c>
      <c r="G199" s="34"/>
      <c r="H199" s="34"/>
      <c r="I199" s="183"/>
      <c r="J199" s="34"/>
      <c r="K199" s="34"/>
      <c r="L199" s="35"/>
      <c r="M199" s="184"/>
      <c r="N199" s="185"/>
      <c r="O199" s="73"/>
      <c r="P199" s="73"/>
      <c r="Q199" s="73"/>
      <c r="R199" s="73"/>
      <c r="S199" s="73"/>
      <c r="T199" s="7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5" t="s">
        <v>126</v>
      </c>
      <c r="AU199" s="15" t="s">
        <v>82</v>
      </c>
    </row>
    <row r="200" spans="1:47" s="2" customFormat="1" ht="12">
      <c r="A200" s="34"/>
      <c r="B200" s="35"/>
      <c r="C200" s="34"/>
      <c r="D200" s="181" t="s">
        <v>128</v>
      </c>
      <c r="E200" s="34"/>
      <c r="F200" s="186" t="s">
        <v>522</v>
      </c>
      <c r="G200" s="34"/>
      <c r="H200" s="34"/>
      <c r="I200" s="183"/>
      <c r="J200" s="34"/>
      <c r="K200" s="34"/>
      <c r="L200" s="35"/>
      <c r="M200" s="184"/>
      <c r="N200" s="185"/>
      <c r="O200" s="73"/>
      <c r="P200" s="73"/>
      <c r="Q200" s="73"/>
      <c r="R200" s="73"/>
      <c r="S200" s="73"/>
      <c r="T200" s="7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5" t="s">
        <v>128</v>
      </c>
      <c r="AU200" s="15" t="s">
        <v>82</v>
      </c>
    </row>
    <row r="201" spans="1:65" s="2" customFormat="1" ht="16.5" customHeight="1">
      <c r="A201" s="34"/>
      <c r="B201" s="167"/>
      <c r="C201" s="168" t="s">
        <v>243</v>
      </c>
      <c r="D201" s="168" t="s">
        <v>120</v>
      </c>
      <c r="E201" s="169" t="s">
        <v>523</v>
      </c>
      <c r="F201" s="170" t="s">
        <v>524</v>
      </c>
      <c r="G201" s="171" t="s">
        <v>148</v>
      </c>
      <c r="H201" s="172">
        <v>3</v>
      </c>
      <c r="I201" s="173"/>
      <c r="J201" s="174">
        <f>ROUND(I201*H201,2)</f>
        <v>0</v>
      </c>
      <c r="K201" s="170" t="s">
        <v>188</v>
      </c>
      <c r="L201" s="35"/>
      <c r="M201" s="175" t="s">
        <v>1</v>
      </c>
      <c r="N201" s="176" t="s">
        <v>38</v>
      </c>
      <c r="O201" s="73"/>
      <c r="P201" s="177">
        <f>O201*H201</f>
        <v>0</v>
      </c>
      <c r="Q201" s="177">
        <v>0</v>
      </c>
      <c r="R201" s="177">
        <f>Q201*H201</f>
        <v>0</v>
      </c>
      <c r="S201" s="177">
        <v>0</v>
      </c>
      <c r="T201" s="17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79" t="s">
        <v>125</v>
      </c>
      <c r="AT201" s="179" t="s">
        <v>120</v>
      </c>
      <c r="AU201" s="179" t="s">
        <v>82</v>
      </c>
      <c r="AY201" s="15" t="s">
        <v>117</v>
      </c>
      <c r="BE201" s="180">
        <f>IF(N201="základní",J201,0)</f>
        <v>0</v>
      </c>
      <c r="BF201" s="180">
        <f>IF(N201="snížená",J201,0)</f>
        <v>0</v>
      </c>
      <c r="BG201" s="180">
        <f>IF(N201="zákl. přenesená",J201,0)</f>
        <v>0</v>
      </c>
      <c r="BH201" s="180">
        <f>IF(N201="sníž. přenesená",J201,0)</f>
        <v>0</v>
      </c>
      <c r="BI201" s="180">
        <f>IF(N201="nulová",J201,0)</f>
        <v>0</v>
      </c>
      <c r="BJ201" s="15" t="s">
        <v>80</v>
      </c>
      <c r="BK201" s="180">
        <f>ROUND(I201*H201,2)</f>
        <v>0</v>
      </c>
      <c r="BL201" s="15" t="s">
        <v>125</v>
      </c>
      <c r="BM201" s="179" t="s">
        <v>313</v>
      </c>
    </row>
    <row r="202" spans="1:47" s="2" customFormat="1" ht="12">
      <c r="A202" s="34"/>
      <c r="B202" s="35"/>
      <c r="C202" s="34"/>
      <c r="D202" s="181" t="s">
        <v>126</v>
      </c>
      <c r="E202" s="34"/>
      <c r="F202" s="182" t="s">
        <v>525</v>
      </c>
      <c r="G202" s="34"/>
      <c r="H202" s="34"/>
      <c r="I202" s="183"/>
      <c r="J202" s="34"/>
      <c r="K202" s="34"/>
      <c r="L202" s="35"/>
      <c r="M202" s="184"/>
      <c r="N202" s="185"/>
      <c r="O202" s="73"/>
      <c r="P202" s="73"/>
      <c r="Q202" s="73"/>
      <c r="R202" s="73"/>
      <c r="S202" s="73"/>
      <c r="T202" s="7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5" t="s">
        <v>126</v>
      </c>
      <c r="AU202" s="15" t="s">
        <v>82</v>
      </c>
    </row>
    <row r="203" spans="1:47" s="2" customFormat="1" ht="12">
      <c r="A203" s="34"/>
      <c r="B203" s="35"/>
      <c r="C203" s="34"/>
      <c r="D203" s="181" t="s">
        <v>128</v>
      </c>
      <c r="E203" s="34"/>
      <c r="F203" s="186" t="s">
        <v>526</v>
      </c>
      <c r="G203" s="34"/>
      <c r="H203" s="34"/>
      <c r="I203" s="183"/>
      <c r="J203" s="34"/>
      <c r="K203" s="34"/>
      <c r="L203" s="35"/>
      <c r="M203" s="184"/>
      <c r="N203" s="185"/>
      <c r="O203" s="73"/>
      <c r="P203" s="73"/>
      <c r="Q203" s="73"/>
      <c r="R203" s="73"/>
      <c r="S203" s="73"/>
      <c r="T203" s="7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5" t="s">
        <v>128</v>
      </c>
      <c r="AU203" s="15" t="s">
        <v>82</v>
      </c>
    </row>
    <row r="204" spans="1:65" s="2" customFormat="1" ht="16.5" customHeight="1">
      <c r="A204" s="34"/>
      <c r="B204" s="167"/>
      <c r="C204" s="168" t="s">
        <v>316</v>
      </c>
      <c r="D204" s="168" t="s">
        <v>120</v>
      </c>
      <c r="E204" s="169" t="s">
        <v>527</v>
      </c>
      <c r="F204" s="170" t="s">
        <v>528</v>
      </c>
      <c r="G204" s="171" t="s">
        <v>148</v>
      </c>
      <c r="H204" s="172">
        <v>2</v>
      </c>
      <c r="I204" s="173"/>
      <c r="J204" s="174">
        <f>ROUND(I204*H204,2)</f>
        <v>0</v>
      </c>
      <c r="K204" s="170" t="s">
        <v>188</v>
      </c>
      <c r="L204" s="35"/>
      <c r="M204" s="175" t="s">
        <v>1</v>
      </c>
      <c r="N204" s="176" t="s">
        <v>38</v>
      </c>
      <c r="O204" s="73"/>
      <c r="P204" s="177">
        <f>O204*H204</f>
        <v>0</v>
      </c>
      <c r="Q204" s="177">
        <v>0</v>
      </c>
      <c r="R204" s="177">
        <f>Q204*H204</f>
        <v>0</v>
      </c>
      <c r="S204" s="177">
        <v>0</v>
      </c>
      <c r="T204" s="17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79" t="s">
        <v>125</v>
      </c>
      <c r="AT204" s="179" t="s">
        <v>120</v>
      </c>
      <c r="AU204" s="179" t="s">
        <v>82</v>
      </c>
      <c r="AY204" s="15" t="s">
        <v>117</v>
      </c>
      <c r="BE204" s="180">
        <f>IF(N204="základní",J204,0)</f>
        <v>0</v>
      </c>
      <c r="BF204" s="180">
        <f>IF(N204="snížená",J204,0)</f>
        <v>0</v>
      </c>
      <c r="BG204" s="180">
        <f>IF(N204="zákl. přenesená",J204,0)</f>
        <v>0</v>
      </c>
      <c r="BH204" s="180">
        <f>IF(N204="sníž. přenesená",J204,0)</f>
        <v>0</v>
      </c>
      <c r="BI204" s="180">
        <f>IF(N204="nulová",J204,0)</f>
        <v>0</v>
      </c>
      <c r="BJ204" s="15" t="s">
        <v>80</v>
      </c>
      <c r="BK204" s="180">
        <f>ROUND(I204*H204,2)</f>
        <v>0</v>
      </c>
      <c r="BL204" s="15" t="s">
        <v>125</v>
      </c>
      <c r="BM204" s="179" t="s">
        <v>319</v>
      </c>
    </row>
    <row r="205" spans="1:47" s="2" customFormat="1" ht="12">
      <c r="A205" s="34"/>
      <c r="B205" s="35"/>
      <c r="C205" s="34"/>
      <c r="D205" s="181" t="s">
        <v>126</v>
      </c>
      <c r="E205" s="34"/>
      <c r="F205" s="182" t="s">
        <v>529</v>
      </c>
      <c r="G205" s="34"/>
      <c r="H205" s="34"/>
      <c r="I205" s="183"/>
      <c r="J205" s="34"/>
      <c r="K205" s="34"/>
      <c r="L205" s="35"/>
      <c r="M205" s="184"/>
      <c r="N205" s="185"/>
      <c r="O205" s="73"/>
      <c r="P205" s="73"/>
      <c r="Q205" s="73"/>
      <c r="R205" s="73"/>
      <c r="S205" s="73"/>
      <c r="T205" s="7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5" t="s">
        <v>126</v>
      </c>
      <c r="AU205" s="15" t="s">
        <v>82</v>
      </c>
    </row>
    <row r="206" spans="1:47" s="2" customFormat="1" ht="12">
      <c r="A206" s="34"/>
      <c r="B206" s="35"/>
      <c r="C206" s="34"/>
      <c r="D206" s="181" t="s">
        <v>128</v>
      </c>
      <c r="E206" s="34"/>
      <c r="F206" s="186" t="s">
        <v>530</v>
      </c>
      <c r="G206" s="34"/>
      <c r="H206" s="34"/>
      <c r="I206" s="183"/>
      <c r="J206" s="34"/>
      <c r="K206" s="34"/>
      <c r="L206" s="35"/>
      <c r="M206" s="184"/>
      <c r="N206" s="185"/>
      <c r="O206" s="73"/>
      <c r="P206" s="73"/>
      <c r="Q206" s="73"/>
      <c r="R206" s="73"/>
      <c r="S206" s="73"/>
      <c r="T206" s="7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5" t="s">
        <v>128</v>
      </c>
      <c r="AU206" s="15" t="s">
        <v>82</v>
      </c>
    </row>
    <row r="207" spans="1:65" s="2" customFormat="1" ht="16.5" customHeight="1">
      <c r="A207" s="34"/>
      <c r="B207" s="167"/>
      <c r="C207" s="168" t="s">
        <v>248</v>
      </c>
      <c r="D207" s="168" t="s">
        <v>120</v>
      </c>
      <c r="E207" s="169" t="s">
        <v>219</v>
      </c>
      <c r="F207" s="170" t="s">
        <v>220</v>
      </c>
      <c r="G207" s="171" t="s">
        <v>204</v>
      </c>
      <c r="H207" s="172">
        <v>2378.472</v>
      </c>
      <c r="I207" s="173"/>
      <c r="J207" s="174">
        <f>ROUND(I207*H207,2)</f>
        <v>0</v>
      </c>
      <c r="K207" s="170" t="s">
        <v>188</v>
      </c>
      <c r="L207" s="35"/>
      <c r="M207" s="175" t="s">
        <v>1</v>
      </c>
      <c r="N207" s="176" t="s">
        <v>38</v>
      </c>
      <c r="O207" s="73"/>
      <c r="P207" s="177">
        <f>O207*H207</f>
        <v>0</v>
      </c>
      <c r="Q207" s="177">
        <v>0</v>
      </c>
      <c r="R207" s="177">
        <f>Q207*H207</f>
        <v>0</v>
      </c>
      <c r="S207" s="177">
        <v>0</v>
      </c>
      <c r="T207" s="17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79" t="s">
        <v>125</v>
      </c>
      <c r="AT207" s="179" t="s">
        <v>120</v>
      </c>
      <c r="AU207" s="179" t="s">
        <v>82</v>
      </c>
      <c r="AY207" s="15" t="s">
        <v>117</v>
      </c>
      <c r="BE207" s="180">
        <f>IF(N207="základní",J207,0)</f>
        <v>0</v>
      </c>
      <c r="BF207" s="180">
        <f>IF(N207="snížená",J207,0)</f>
        <v>0</v>
      </c>
      <c r="BG207" s="180">
        <f>IF(N207="zákl. přenesená",J207,0)</f>
        <v>0</v>
      </c>
      <c r="BH207" s="180">
        <f>IF(N207="sníž. přenesená",J207,0)</f>
        <v>0</v>
      </c>
      <c r="BI207" s="180">
        <f>IF(N207="nulová",J207,0)</f>
        <v>0</v>
      </c>
      <c r="BJ207" s="15" t="s">
        <v>80</v>
      </c>
      <c r="BK207" s="180">
        <f>ROUND(I207*H207,2)</f>
        <v>0</v>
      </c>
      <c r="BL207" s="15" t="s">
        <v>125</v>
      </c>
      <c r="BM207" s="179" t="s">
        <v>323</v>
      </c>
    </row>
    <row r="208" spans="1:47" s="2" customFormat="1" ht="12">
      <c r="A208" s="34"/>
      <c r="B208" s="35"/>
      <c r="C208" s="34"/>
      <c r="D208" s="181" t="s">
        <v>126</v>
      </c>
      <c r="E208" s="34"/>
      <c r="F208" s="182" t="s">
        <v>221</v>
      </c>
      <c r="G208" s="34"/>
      <c r="H208" s="34"/>
      <c r="I208" s="183"/>
      <c r="J208" s="34"/>
      <c r="K208" s="34"/>
      <c r="L208" s="35"/>
      <c r="M208" s="184"/>
      <c r="N208" s="185"/>
      <c r="O208" s="73"/>
      <c r="P208" s="73"/>
      <c r="Q208" s="73"/>
      <c r="R208" s="73"/>
      <c r="S208" s="73"/>
      <c r="T208" s="7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5" t="s">
        <v>126</v>
      </c>
      <c r="AU208" s="15" t="s">
        <v>82</v>
      </c>
    </row>
    <row r="209" spans="1:47" s="2" customFormat="1" ht="12">
      <c r="A209" s="34"/>
      <c r="B209" s="35"/>
      <c r="C209" s="34"/>
      <c r="D209" s="181" t="s">
        <v>128</v>
      </c>
      <c r="E209" s="34"/>
      <c r="F209" s="186" t="s">
        <v>531</v>
      </c>
      <c r="G209" s="34"/>
      <c r="H209" s="34"/>
      <c r="I209" s="183"/>
      <c r="J209" s="34"/>
      <c r="K209" s="34"/>
      <c r="L209" s="35"/>
      <c r="M209" s="184"/>
      <c r="N209" s="185"/>
      <c r="O209" s="73"/>
      <c r="P209" s="73"/>
      <c r="Q209" s="73"/>
      <c r="R209" s="73"/>
      <c r="S209" s="73"/>
      <c r="T209" s="7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5" t="s">
        <v>128</v>
      </c>
      <c r="AU209" s="15" t="s">
        <v>82</v>
      </c>
    </row>
    <row r="210" spans="1:65" s="2" customFormat="1" ht="16.5" customHeight="1">
      <c r="A210" s="34"/>
      <c r="B210" s="167"/>
      <c r="C210" s="168" t="s">
        <v>326</v>
      </c>
      <c r="D210" s="168" t="s">
        <v>120</v>
      </c>
      <c r="E210" s="169" t="s">
        <v>223</v>
      </c>
      <c r="F210" s="170" t="s">
        <v>224</v>
      </c>
      <c r="G210" s="171" t="s">
        <v>204</v>
      </c>
      <c r="H210" s="172">
        <v>510.33</v>
      </c>
      <c r="I210" s="173"/>
      <c r="J210" s="174">
        <f>ROUND(I210*H210,2)</f>
        <v>0</v>
      </c>
      <c r="K210" s="170" t="s">
        <v>188</v>
      </c>
      <c r="L210" s="35"/>
      <c r="M210" s="175" t="s">
        <v>1</v>
      </c>
      <c r="N210" s="176" t="s">
        <v>38</v>
      </c>
      <c r="O210" s="73"/>
      <c r="P210" s="177">
        <f>O210*H210</f>
        <v>0</v>
      </c>
      <c r="Q210" s="177">
        <v>0</v>
      </c>
      <c r="R210" s="177">
        <f>Q210*H210</f>
        <v>0</v>
      </c>
      <c r="S210" s="177">
        <v>0</v>
      </c>
      <c r="T210" s="17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79" t="s">
        <v>125</v>
      </c>
      <c r="AT210" s="179" t="s">
        <v>120</v>
      </c>
      <c r="AU210" s="179" t="s">
        <v>82</v>
      </c>
      <c r="AY210" s="15" t="s">
        <v>117</v>
      </c>
      <c r="BE210" s="180">
        <f>IF(N210="základní",J210,0)</f>
        <v>0</v>
      </c>
      <c r="BF210" s="180">
        <f>IF(N210="snížená",J210,0)</f>
        <v>0</v>
      </c>
      <c r="BG210" s="180">
        <f>IF(N210="zákl. přenesená",J210,0)</f>
        <v>0</v>
      </c>
      <c r="BH210" s="180">
        <f>IF(N210="sníž. přenesená",J210,0)</f>
        <v>0</v>
      </c>
      <c r="BI210" s="180">
        <f>IF(N210="nulová",J210,0)</f>
        <v>0</v>
      </c>
      <c r="BJ210" s="15" t="s">
        <v>80</v>
      </c>
      <c r="BK210" s="180">
        <f>ROUND(I210*H210,2)</f>
        <v>0</v>
      </c>
      <c r="BL210" s="15" t="s">
        <v>125</v>
      </c>
      <c r="BM210" s="179" t="s">
        <v>329</v>
      </c>
    </row>
    <row r="211" spans="1:47" s="2" customFormat="1" ht="12">
      <c r="A211" s="34"/>
      <c r="B211" s="35"/>
      <c r="C211" s="34"/>
      <c r="D211" s="181" t="s">
        <v>126</v>
      </c>
      <c r="E211" s="34"/>
      <c r="F211" s="182" t="s">
        <v>225</v>
      </c>
      <c r="G211" s="34"/>
      <c r="H211" s="34"/>
      <c r="I211" s="183"/>
      <c r="J211" s="34"/>
      <c r="K211" s="34"/>
      <c r="L211" s="35"/>
      <c r="M211" s="184"/>
      <c r="N211" s="185"/>
      <c r="O211" s="73"/>
      <c r="P211" s="73"/>
      <c r="Q211" s="73"/>
      <c r="R211" s="73"/>
      <c r="S211" s="73"/>
      <c r="T211" s="7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5" t="s">
        <v>126</v>
      </c>
      <c r="AU211" s="15" t="s">
        <v>82</v>
      </c>
    </row>
    <row r="212" spans="1:47" s="2" customFormat="1" ht="12">
      <c r="A212" s="34"/>
      <c r="B212" s="35"/>
      <c r="C212" s="34"/>
      <c r="D212" s="181" t="s">
        <v>128</v>
      </c>
      <c r="E212" s="34"/>
      <c r="F212" s="186" t="s">
        <v>532</v>
      </c>
      <c r="G212" s="34"/>
      <c r="H212" s="34"/>
      <c r="I212" s="183"/>
      <c r="J212" s="34"/>
      <c r="K212" s="34"/>
      <c r="L212" s="35"/>
      <c r="M212" s="184"/>
      <c r="N212" s="185"/>
      <c r="O212" s="73"/>
      <c r="P212" s="73"/>
      <c r="Q212" s="73"/>
      <c r="R212" s="73"/>
      <c r="S212" s="73"/>
      <c r="T212" s="7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5" t="s">
        <v>128</v>
      </c>
      <c r="AU212" s="15" t="s">
        <v>82</v>
      </c>
    </row>
    <row r="213" spans="1:65" s="2" customFormat="1" ht="16.5" customHeight="1">
      <c r="A213" s="34"/>
      <c r="B213" s="167"/>
      <c r="C213" s="168" t="s">
        <v>253</v>
      </c>
      <c r="D213" s="168" t="s">
        <v>120</v>
      </c>
      <c r="E213" s="169" t="s">
        <v>228</v>
      </c>
      <c r="F213" s="170" t="s">
        <v>229</v>
      </c>
      <c r="G213" s="171" t="s">
        <v>204</v>
      </c>
      <c r="H213" s="172">
        <v>40.77</v>
      </c>
      <c r="I213" s="173"/>
      <c r="J213" s="174">
        <f>ROUND(I213*H213,2)</f>
        <v>0</v>
      </c>
      <c r="K213" s="170" t="s">
        <v>188</v>
      </c>
      <c r="L213" s="35"/>
      <c r="M213" s="175" t="s">
        <v>1</v>
      </c>
      <c r="N213" s="176" t="s">
        <v>38</v>
      </c>
      <c r="O213" s="73"/>
      <c r="P213" s="177">
        <f>O213*H213</f>
        <v>0</v>
      </c>
      <c r="Q213" s="177">
        <v>0</v>
      </c>
      <c r="R213" s="177">
        <f>Q213*H213</f>
        <v>0</v>
      </c>
      <c r="S213" s="177">
        <v>0</v>
      </c>
      <c r="T213" s="17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79" t="s">
        <v>125</v>
      </c>
      <c r="AT213" s="179" t="s">
        <v>120</v>
      </c>
      <c r="AU213" s="179" t="s">
        <v>82</v>
      </c>
      <c r="AY213" s="15" t="s">
        <v>117</v>
      </c>
      <c r="BE213" s="180">
        <f>IF(N213="základní",J213,0)</f>
        <v>0</v>
      </c>
      <c r="BF213" s="180">
        <f>IF(N213="snížená",J213,0)</f>
        <v>0</v>
      </c>
      <c r="BG213" s="180">
        <f>IF(N213="zákl. přenesená",J213,0)</f>
        <v>0</v>
      </c>
      <c r="BH213" s="180">
        <f>IF(N213="sníž. přenesená",J213,0)</f>
        <v>0</v>
      </c>
      <c r="BI213" s="180">
        <f>IF(N213="nulová",J213,0)</f>
        <v>0</v>
      </c>
      <c r="BJ213" s="15" t="s">
        <v>80</v>
      </c>
      <c r="BK213" s="180">
        <f>ROUND(I213*H213,2)</f>
        <v>0</v>
      </c>
      <c r="BL213" s="15" t="s">
        <v>125</v>
      </c>
      <c r="BM213" s="179" t="s">
        <v>333</v>
      </c>
    </row>
    <row r="214" spans="1:47" s="2" customFormat="1" ht="12">
      <c r="A214" s="34"/>
      <c r="B214" s="35"/>
      <c r="C214" s="34"/>
      <c r="D214" s="181" t="s">
        <v>126</v>
      </c>
      <c r="E214" s="34"/>
      <c r="F214" s="182" t="s">
        <v>231</v>
      </c>
      <c r="G214" s="34"/>
      <c r="H214" s="34"/>
      <c r="I214" s="183"/>
      <c r="J214" s="34"/>
      <c r="K214" s="34"/>
      <c r="L214" s="35"/>
      <c r="M214" s="184"/>
      <c r="N214" s="185"/>
      <c r="O214" s="73"/>
      <c r="P214" s="73"/>
      <c r="Q214" s="73"/>
      <c r="R214" s="73"/>
      <c r="S214" s="73"/>
      <c r="T214" s="7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5" t="s">
        <v>126</v>
      </c>
      <c r="AU214" s="15" t="s">
        <v>82</v>
      </c>
    </row>
    <row r="215" spans="1:47" s="2" customFormat="1" ht="12">
      <c r="A215" s="34"/>
      <c r="B215" s="35"/>
      <c r="C215" s="34"/>
      <c r="D215" s="181" t="s">
        <v>128</v>
      </c>
      <c r="E215" s="34"/>
      <c r="F215" s="186" t="s">
        <v>533</v>
      </c>
      <c r="G215" s="34"/>
      <c r="H215" s="34"/>
      <c r="I215" s="183"/>
      <c r="J215" s="34"/>
      <c r="K215" s="34"/>
      <c r="L215" s="35"/>
      <c r="M215" s="184"/>
      <c r="N215" s="185"/>
      <c r="O215" s="73"/>
      <c r="P215" s="73"/>
      <c r="Q215" s="73"/>
      <c r="R215" s="73"/>
      <c r="S215" s="73"/>
      <c r="T215" s="7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5" t="s">
        <v>128</v>
      </c>
      <c r="AU215" s="15" t="s">
        <v>82</v>
      </c>
    </row>
    <row r="216" spans="1:65" s="2" customFormat="1" ht="16.5" customHeight="1">
      <c r="A216" s="34"/>
      <c r="B216" s="167"/>
      <c r="C216" s="168" t="s">
        <v>336</v>
      </c>
      <c r="D216" s="168" t="s">
        <v>120</v>
      </c>
      <c r="E216" s="169" t="s">
        <v>233</v>
      </c>
      <c r="F216" s="170" t="s">
        <v>234</v>
      </c>
      <c r="G216" s="171" t="s">
        <v>187</v>
      </c>
      <c r="H216" s="172">
        <v>4497.745</v>
      </c>
      <c r="I216" s="173"/>
      <c r="J216" s="174">
        <f>ROUND(I216*H216,2)</f>
        <v>0</v>
      </c>
      <c r="K216" s="170" t="s">
        <v>188</v>
      </c>
      <c r="L216" s="35"/>
      <c r="M216" s="175" t="s">
        <v>1</v>
      </c>
      <c r="N216" s="176" t="s">
        <v>38</v>
      </c>
      <c r="O216" s="73"/>
      <c r="P216" s="177">
        <f>O216*H216</f>
        <v>0</v>
      </c>
      <c r="Q216" s="177">
        <v>0</v>
      </c>
      <c r="R216" s="177">
        <f>Q216*H216</f>
        <v>0</v>
      </c>
      <c r="S216" s="177">
        <v>0</v>
      </c>
      <c r="T216" s="17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79" t="s">
        <v>125</v>
      </c>
      <c r="AT216" s="179" t="s">
        <v>120</v>
      </c>
      <c r="AU216" s="179" t="s">
        <v>82</v>
      </c>
      <c r="AY216" s="15" t="s">
        <v>117</v>
      </c>
      <c r="BE216" s="180">
        <f>IF(N216="základní",J216,0)</f>
        <v>0</v>
      </c>
      <c r="BF216" s="180">
        <f>IF(N216="snížená",J216,0)</f>
        <v>0</v>
      </c>
      <c r="BG216" s="180">
        <f>IF(N216="zákl. přenesená",J216,0)</f>
        <v>0</v>
      </c>
      <c r="BH216" s="180">
        <f>IF(N216="sníž. přenesená",J216,0)</f>
        <v>0</v>
      </c>
      <c r="BI216" s="180">
        <f>IF(N216="nulová",J216,0)</f>
        <v>0</v>
      </c>
      <c r="BJ216" s="15" t="s">
        <v>80</v>
      </c>
      <c r="BK216" s="180">
        <f>ROUND(I216*H216,2)</f>
        <v>0</v>
      </c>
      <c r="BL216" s="15" t="s">
        <v>125</v>
      </c>
      <c r="BM216" s="179" t="s">
        <v>339</v>
      </c>
    </row>
    <row r="217" spans="1:47" s="2" customFormat="1" ht="12">
      <c r="A217" s="34"/>
      <c r="B217" s="35"/>
      <c r="C217" s="34"/>
      <c r="D217" s="181" t="s">
        <v>126</v>
      </c>
      <c r="E217" s="34"/>
      <c r="F217" s="182" t="s">
        <v>236</v>
      </c>
      <c r="G217" s="34"/>
      <c r="H217" s="34"/>
      <c r="I217" s="183"/>
      <c r="J217" s="34"/>
      <c r="K217" s="34"/>
      <c r="L217" s="35"/>
      <c r="M217" s="184"/>
      <c r="N217" s="185"/>
      <c r="O217" s="73"/>
      <c r="P217" s="73"/>
      <c r="Q217" s="73"/>
      <c r="R217" s="73"/>
      <c r="S217" s="73"/>
      <c r="T217" s="7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5" t="s">
        <v>126</v>
      </c>
      <c r="AU217" s="15" t="s">
        <v>82</v>
      </c>
    </row>
    <row r="218" spans="1:47" s="2" customFormat="1" ht="12">
      <c r="A218" s="34"/>
      <c r="B218" s="35"/>
      <c r="C218" s="34"/>
      <c r="D218" s="181" t="s">
        <v>128</v>
      </c>
      <c r="E218" s="34"/>
      <c r="F218" s="186" t="s">
        <v>534</v>
      </c>
      <c r="G218" s="34"/>
      <c r="H218" s="34"/>
      <c r="I218" s="183"/>
      <c r="J218" s="34"/>
      <c r="K218" s="34"/>
      <c r="L218" s="35"/>
      <c r="M218" s="184"/>
      <c r="N218" s="185"/>
      <c r="O218" s="73"/>
      <c r="P218" s="73"/>
      <c r="Q218" s="73"/>
      <c r="R218" s="73"/>
      <c r="S218" s="73"/>
      <c r="T218" s="7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5" t="s">
        <v>128</v>
      </c>
      <c r="AU218" s="15" t="s">
        <v>82</v>
      </c>
    </row>
    <row r="219" spans="1:65" s="2" customFormat="1" ht="16.5" customHeight="1">
      <c r="A219" s="34"/>
      <c r="B219" s="167"/>
      <c r="C219" s="191" t="s">
        <v>258</v>
      </c>
      <c r="D219" s="191" t="s">
        <v>239</v>
      </c>
      <c r="E219" s="192" t="s">
        <v>240</v>
      </c>
      <c r="F219" s="193" t="s">
        <v>241</v>
      </c>
      <c r="G219" s="194" t="s">
        <v>242</v>
      </c>
      <c r="H219" s="195">
        <v>28.34</v>
      </c>
      <c r="I219" s="196"/>
      <c r="J219" s="197">
        <f>ROUND(I219*H219,2)</f>
        <v>0</v>
      </c>
      <c r="K219" s="193" t="s">
        <v>1</v>
      </c>
      <c r="L219" s="198"/>
      <c r="M219" s="199" t="s">
        <v>1</v>
      </c>
      <c r="N219" s="200" t="s">
        <v>38</v>
      </c>
      <c r="O219" s="73"/>
      <c r="P219" s="177">
        <f>O219*H219</f>
        <v>0</v>
      </c>
      <c r="Q219" s="177">
        <v>0</v>
      </c>
      <c r="R219" s="177">
        <f>Q219*H219</f>
        <v>0</v>
      </c>
      <c r="S219" s="177">
        <v>0</v>
      </c>
      <c r="T219" s="17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79" t="s">
        <v>140</v>
      </c>
      <c r="AT219" s="179" t="s">
        <v>239</v>
      </c>
      <c r="AU219" s="179" t="s">
        <v>82</v>
      </c>
      <c r="AY219" s="15" t="s">
        <v>117</v>
      </c>
      <c r="BE219" s="180">
        <f>IF(N219="základní",J219,0)</f>
        <v>0</v>
      </c>
      <c r="BF219" s="180">
        <f>IF(N219="snížená",J219,0)</f>
        <v>0</v>
      </c>
      <c r="BG219" s="180">
        <f>IF(N219="zákl. přenesená",J219,0)</f>
        <v>0</v>
      </c>
      <c r="BH219" s="180">
        <f>IF(N219="sníž. přenesená",J219,0)</f>
        <v>0</v>
      </c>
      <c r="BI219" s="180">
        <f>IF(N219="nulová",J219,0)</f>
        <v>0</v>
      </c>
      <c r="BJ219" s="15" t="s">
        <v>80</v>
      </c>
      <c r="BK219" s="180">
        <f>ROUND(I219*H219,2)</f>
        <v>0</v>
      </c>
      <c r="BL219" s="15" t="s">
        <v>125</v>
      </c>
      <c r="BM219" s="179" t="s">
        <v>342</v>
      </c>
    </row>
    <row r="220" spans="1:47" s="2" customFormat="1" ht="12">
      <c r="A220" s="34"/>
      <c r="B220" s="35"/>
      <c r="C220" s="34"/>
      <c r="D220" s="181" t="s">
        <v>126</v>
      </c>
      <c r="E220" s="34"/>
      <c r="F220" s="182" t="s">
        <v>244</v>
      </c>
      <c r="G220" s="34"/>
      <c r="H220" s="34"/>
      <c r="I220" s="183"/>
      <c r="J220" s="34"/>
      <c r="K220" s="34"/>
      <c r="L220" s="35"/>
      <c r="M220" s="184"/>
      <c r="N220" s="185"/>
      <c r="O220" s="73"/>
      <c r="P220" s="73"/>
      <c r="Q220" s="73"/>
      <c r="R220" s="73"/>
      <c r="S220" s="73"/>
      <c r="T220" s="7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5" t="s">
        <v>126</v>
      </c>
      <c r="AU220" s="15" t="s">
        <v>82</v>
      </c>
    </row>
    <row r="221" spans="1:47" s="2" customFormat="1" ht="12">
      <c r="A221" s="34"/>
      <c r="B221" s="35"/>
      <c r="C221" s="34"/>
      <c r="D221" s="181" t="s">
        <v>128</v>
      </c>
      <c r="E221" s="34"/>
      <c r="F221" s="186" t="s">
        <v>535</v>
      </c>
      <c r="G221" s="34"/>
      <c r="H221" s="34"/>
      <c r="I221" s="183"/>
      <c r="J221" s="34"/>
      <c r="K221" s="34"/>
      <c r="L221" s="35"/>
      <c r="M221" s="184"/>
      <c r="N221" s="185"/>
      <c r="O221" s="73"/>
      <c r="P221" s="73"/>
      <c r="Q221" s="73"/>
      <c r="R221" s="73"/>
      <c r="S221" s="73"/>
      <c r="T221" s="7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5" t="s">
        <v>128</v>
      </c>
      <c r="AU221" s="15" t="s">
        <v>82</v>
      </c>
    </row>
    <row r="222" spans="1:65" s="2" customFormat="1" ht="16.5" customHeight="1">
      <c r="A222" s="34"/>
      <c r="B222" s="167"/>
      <c r="C222" s="168" t="s">
        <v>345</v>
      </c>
      <c r="D222" s="168" t="s">
        <v>120</v>
      </c>
      <c r="E222" s="169" t="s">
        <v>246</v>
      </c>
      <c r="F222" s="170" t="s">
        <v>247</v>
      </c>
      <c r="G222" s="171" t="s">
        <v>187</v>
      </c>
      <c r="H222" s="172">
        <v>9138.817</v>
      </c>
      <c r="I222" s="173"/>
      <c r="J222" s="174">
        <f>ROUND(I222*H222,2)</f>
        <v>0</v>
      </c>
      <c r="K222" s="170" t="s">
        <v>188</v>
      </c>
      <c r="L222" s="35"/>
      <c r="M222" s="175" t="s">
        <v>1</v>
      </c>
      <c r="N222" s="176" t="s">
        <v>38</v>
      </c>
      <c r="O222" s="73"/>
      <c r="P222" s="177">
        <f>O222*H222</f>
        <v>0</v>
      </c>
      <c r="Q222" s="177">
        <v>0</v>
      </c>
      <c r="R222" s="177">
        <f>Q222*H222</f>
        <v>0</v>
      </c>
      <c r="S222" s="177">
        <v>0</v>
      </c>
      <c r="T222" s="17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79" t="s">
        <v>125</v>
      </c>
      <c r="AT222" s="179" t="s">
        <v>120</v>
      </c>
      <c r="AU222" s="179" t="s">
        <v>82</v>
      </c>
      <c r="AY222" s="15" t="s">
        <v>117</v>
      </c>
      <c r="BE222" s="180">
        <f>IF(N222="základní",J222,0)</f>
        <v>0</v>
      </c>
      <c r="BF222" s="180">
        <f>IF(N222="snížená",J222,0)</f>
        <v>0</v>
      </c>
      <c r="BG222" s="180">
        <f>IF(N222="zákl. přenesená",J222,0)</f>
        <v>0</v>
      </c>
      <c r="BH222" s="180">
        <f>IF(N222="sníž. přenesená",J222,0)</f>
        <v>0</v>
      </c>
      <c r="BI222" s="180">
        <f>IF(N222="nulová",J222,0)</f>
        <v>0</v>
      </c>
      <c r="BJ222" s="15" t="s">
        <v>80</v>
      </c>
      <c r="BK222" s="180">
        <f>ROUND(I222*H222,2)</f>
        <v>0</v>
      </c>
      <c r="BL222" s="15" t="s">
        <v>125</v>
      </c>
      <c r="BM222" s="179" t="s">
        <v>348</v>
      </c>
    </row>
    <row r="223" spans="1:47" s="2" customFormat="1" ht="12">
      <c r="A223" s="34"/>
      <c r="B223" s="35"/>
      <c r="C223" s="34"/>
      <c r="D223" s="181" t="s">
        <v>126</v>
      </c>
      <c r="E223" s="34"/>
      <c r="F223" s="182" t="s">
        <v>249</v>
      </c>
      <c r="G223" s="34"/>
      <c r="H223" s="34"/>
      <c r="I223" s="183"/>
      <c r="J223" s="34"/>
      <c r="K223" s="34"/>
      <c r="L223" s="35"/>
      <c r="M223" s="184"/>
      <c r="N223" s="185"/>
      <c r="O223" s="73"/>
      <c r="P223" s="73"/>
      <c r="Q223" s="73"/>
      <c r="R223" s="73"/>
      <c r="S223" s="73"/>
      <c r="T223" s="7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5" t="s">
        <v>126</v>
      </c>
      <c r="AU223" s="15" t="s">
        <v>82</v>
      </c>
    </row>
    <row r="224" spans="1:47" s="2" customFormat="1" ht="12">
      <c r="A224" s="34"/>
      <c r="B224" s="35"/>
      <c r="C224" s="34"/>
      <c r="D224" s="181" t="s">
        <v>128</v>
      </c>
      <c r="E224" s="34"/>
      <c r="F224" s="186" t="s">
        <v>536</v>
      </c>
      <c r="G224" s="34"/>
      <c r="H224" s="34"/>
      <c r="I224" s="183"/>
      <c r="J224" s="34"/>
      <c r="K224" s="34"/>
      <c r="L224" s="35"/>
      <c r="M224" s="184"/>
      <c r="N224" s="185"/>
      <c r="O224" s="73"/>
      <c r="P224" s="73"/>
      <c r="Q224" s="73"/>
      <c r="R224" s="73"/>
      <c r="S224" s="73"/>
      <c r="T224" s="7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5" t="s">
        <v>128</v>
      </c>
      <c r="AU224" s="15" t="s">
        <v>82</v>
      </c>
    </row>
    <row r="225" spans="1:65" s="2" customFormat="1" ht="16.5" customHeight="1">
      <c r="A225" s="34"/>
      <c r="B225" s="167"/>
      <c r="C225" s="168" t="s">
        <v>263</v>
      </c>
      <c r="D225" s="168" t="s">
        <v>120</v>
      </c>
      <c r="E225" s="169" t="s">
        <v>251</v>
      </c>
      <c r="F225" s="170" t="s">
        <v>252</v>
      </c>
      <c r="G225" s="171" t="s">
        <v>187</v>
      </c>
      <c r="H225" s="172">
        <v>835.9</v>
      </c>
      <c r="I225" s="173"/>
      <c r="J225" s="174">
        <f>ROUND(I225*H225,2)</f>
        <v>0</v>
      </c>
      <c r="K225" s="170" t="s">
        <v>188</v>
      </c>
      <c r="L225" s="35"/>
      <c r="M225" s="175" t="s">
        <v>1</v>
      </c>
      <c r="N225" s="176" t="s">
        <v>38</v>
      </c>
      <c r="O225" s="73"/>
      <c r="P225" s="177">
        <f>O225*H225</f>
        <v>0</v>
      </c>
      <c r="Q225" s="177">
        <v>0</v>
      </c>
      <c r="R225" s="177">
        <f>Q225*H225</f>
        <v>0</v>
      </c>
      <c r="S225" s="177">
        <v>0</v>
      </c>
      <c r="T225" s="17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79" t="s">
        <v>125</v>
      </c>
      <c r="AT225" s="179" t="s">
        <v>120</v>
      </c>
      <c r="AU225" s="179" t="s">
        <v>82</v>
      </c>
      <c r="AY225" s="15" t="s">
        <v>117</v>
      </c>
      <c r="BE225" s="180">
        <f>IF(N225="základní",J225,0)</f>
        <v>0</v>
      </c>
      <c r="BF225" s="180">
        <f>IF(N225="snížená",J225,0)</f>
        <v>0</v>
      </c>
      <c r="BG225" s="180">
        <f>IF(N225="zákl. přenesená",J225,0)</f>
        <v>0</v>
      </c>
      <c r="BH225" s="180">
        <f>IF(N225="sníž. přenesená",J225,0)</f>
        <v>0</v>
      </c>
      <c r="BI225" s="180">
        <f>IF(N225="nulová",J225,0)</f>
        <v>0</v>
      </c>
      <c r="BJ225" s="15" t="s">
        <v>80</v>
      </c>
      <c r="BK225" s="180">
        <f>ROUND(I225*H225,2)</f>
        <v>0</v>
      </c>
      <c r="BL225" s="15" t="s">
        <v>125</v>
      </c>
      <c r="BM225" s="179" t="s">
        <v>353</v>
      </c>
    </row>
    <row r="226" spans="1:47" s="2" customFormat="1" ht="12">
      <c r="A226" s="34"/>
      <c r="B226" s="35"/>
      <c r="C226" s="34"/>
      <c r="D226" s="181" t="s">
        <v>126</v>
      </c>
      <c r="E226" s="34"/>
      <c r="F226" s="182" t="s">
        <v>254</v>
      </c>
      <c r="G226" s="34"/>
      <c r="H226" s="34"/>
      <c r="I226" s="183"/>
      <c r="J226" s="34"/>
      <c r="K226" s="34"/>
      <c r="L226" s="35"/>
      <c r="M226" s="184"/>
      <c r="N226" s="185"/>
      <c r="O226" s="73"/>
      <c r="P226" s="73"/>
      <c r="Q226" s="73"/>
      <c r="R226" s="73"/>
      <c r="S226" s="73"/>
      <c r="T226" s="7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5" t="s">
        <v>126</v>
      </c>
      <c r="AU226" s="15" t="s">
        <v>82</v>
      </c>
    </row>
    <row r="227" spans="1:47" s="2" customFormat="1" ht="12">
      <c r="A227" s="34"/>
      <c r="B227" s="35"/>
      <c r="C227" s="34"/>
      <c r="D227" s="181" t="s">
        <v>128</v>
      </c>
      <c r="E227" s="34"/>
      <c r="F227" s="186" t="s">
        <v>255</v>
      </c>
      <c r="G227" s="34"/>
      <c r="H227" s="34"/>
      <c r="I227" s="183"/>
      <c r="J227" s="34"/>
      <c r="K227" s="34"/>
      <c r="L227" s="35"/>
      <c r="M227" s="184"/>
      <c r="N227" s="185"/>
      <c r="O227" s="73"/>
      <c r="P227" s="73"/>
      <c r="Q227" s="73"/>
      <c r="R227" s="73"/>
      <c r="S227" s="73"/>
      <c r="T227" s="7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5" t="s">
        <v>128</v>
      </c>
      <c r="AU227" s="15" t="s">
        <v>82</v>
      </c>
    </row>
    <row r="228" spans="1:65" s="2" customFormat="1" ht="16.5" customHeight="1">
      <c r="A228" s="34"/>
      <c r="B228" s="167"/>
      <c r="C228" s="168" t="s">
        <v>356</v>
      </c>
      <c r="D228" s="168" t="s">
        <v>120</v>
      </c>
      <c r="E228" s="169" t="s">
        <v>256</v>
      </c>
      <c r="F228" s="170" t="s">
        <v>257</v>
      </c>
      <c r="G228" s="171" t="s">
        <v>187</v>
      </c>
      <c r="H228" s="172">
        <v>122.15</v>
      </c>
      <c r="I228" s="173"/>
      <c r="J228" s="174">
        <f>ROUND(I228*H228,2)</f>
        <v>0</v>
      </c>
      <c r="K228" s="170" t="s">
        <v>188</v>
      </c>
      <c r="L228" s="35"/>
      <c r="M228" s="175" t="s">
        <v>1</v>
      </c>
      <c r="N228" s="176" t="s">
        <v>38</v>
      </c>
      <c r="O228" s="73"/>
      <c r="P228" s="177">
        <f>O228*H228</f>
        <v>0</v>
      </c>
      <c r="Q228" s="177">
        <v>0</v>
      </c>
      <c r="R228" s="177">
        <f>Q228*H228</f>
        <v>0</v>
      </c>
      <c r="S228" s="177">
        <v>0</v>
      </c>
      <c r="T228" s="17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79" t="s">
        <v>125</v>
      </c>
      <c r="AT228" s="179" t="s">
        <v>120</v>
      </c>
      <c r="AU228" s="179" t="s">
        <v>82</v>
      </c>
      <c r="AY228" s="15" t="s">
        <v>117</v>
      </c>
      <c r="BE228" s="180">
        <f>IF(N228="základní",J228,0)</f>
        <v>0</v>
      </c>
      <c r="BF228" s="180">
        <f>IF(N228="snížená",J228,0)</f>
        <v>0</v>
      </c>
      <c r="BG228" s="180">
        <f>IF(N228="zákl. přenesená",J228,0)</f>
        <v>0</v>
      </c>
      <c r="BH228" s="180">
        <f>IF(N228="sníž. přenesená",J228,0)</f>
        <v>0</v>
      </c>
      <c r="BI228" s="180">
        <f>IF(N228="nulová",J228,0)</f>
        <v>0</v>
      </c>
      <c r="BJ228" s="15" t="s">
        <v>80</v>
      </c>
      <c r="BK228" s="180">
        <f>ROUND(I228*H228,2)</f>
        <v>0</v>
      </c>
      <c r="BL228" s="15" t="s">
        <v>125</v>
      </c>
      <c r="BM228" s="179" t="s">
        <v>360</v>
      </c>
    </row>
    <row r="229" spans="1:47" s="2" customFormat="1" ht="12">
      <c r="A229" s="34"/>
      <c r="B229" s="35"/>
      <c r="C229" s="34"/>
      <c r="D229" s="181" t="s">
        <v>126</v>
      </c>
      <c r="E229" s="34"/>
      <c r="F229" s="182" t="s">
        <v>259</v>
      </c>
      <c r="G229" s="34"/>
      <c r="H229" s="34"/>
      <c r="I229" s="183"/>
      <c r="J229" s="34"/>
      <c r="K229" s="34"/>
      <c r="L229" s="35"/>
      <c r="M229" s="184"/>
      <c r="N229" s="185"/>
      <c r="O229" s="73"/>
      <c r="P229" s="73"/>
      <c r="Q229" s="73"/>
      <c r="R229" s="73"/>
      <c r="S229" s="73"/>
      <c r="T229" s="7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5" t="s">
        <v>126</v>
      </c>
      <c r="AU229" s="15" t="s">
        <v>82</v>
      </c>
    </row>
    <row r="230" spans="1:47" s="2" customFormat="1" ht="12">
      <c r="A230" s="34"/>
      <c r="B230" s="35"/>
      <c r="C230" s="34"/>
      <c r="D230" s="181" t="s">
        <v>128</v>
      </c>
      <c r="E230" s="34"/>
      <c r="F230" s="186" t="s">
        <v>255</v>
      </c>
      <c r="G230" s="34"/>
      <c r="H230" s="34"/>
      <c r="I230" s="183"/>
      <c r="J230" s="34"/>
      <c r="K230" s="34"/>
      <c r="L230" s="35"/>
      <c r="M230" s="184"/>
      <c r="N230" s="185"/>
      <c r="O230" s="73"/>
      <c r="P230" s="73"/>
      <c r="Q230" s="73"/>
      <c r="R230" s="73"/>
      <c r="S230" s="73"/>
      <c r="T230" s="7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5" t="s">
        <v>128</v>
      </c>
      <c r="AU230" s="15" t="s">
        <v>82</v>
      </c>
    </row>
    <row r="231" spans="1:65" s="2" customFormat="1" ht="16.5" customHeight="1">
      <c r="A231" s="34"/>
      <c r="B231" s="167"/>
      <c r="C231" s="168" t="s">
        <v>268</v>
      </c>
      <c r="D231" s="168" t="s">
        <v>120</v>
      </c>
      <c r="E231" s="169" t="s">
        <v>537</v>
      </c>
      <c r="F231" s="170" t="s">
        <v>538</v>
      </c>
      <c r="G231" s="171" t="s">
        <v>187</v>
      </c>
      <c r="H231" s="172">
        <v>4497.745</v>
      </c>
      <c r="I231" s="173"/>
      <c r="J231" s="174">
        <f>ROUND(I231*H231,2)</f>
        <v>0</v>
      </c>
      <c r="K231" s="170" t="s">
        <v>188</v>
      </c>
      <c r="L231" s="35"/>
      <c r="M231" s="175" t="s">
        <v>1</v>
      </c>
      <c r="N231" s="176" t="s">
        <v>38</v>
      </c>
      <c r="O231" s="73"/>
      <c r="P231" s="177">
        <f>O231*H231</f>
        <v>0</v>
      </c>
      <c r="Q231" s="177">
        <v>0</v>
      </c>
      <c r="R231" s="177">
        <f>Q231*H231</f>
        <v>0</v>
      </c>
      <c r="S231" s="177">
        <v>0</v>
      </c>
      <c r="T231" s="17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79" t="s">
        <v>125</v>
      </c>
      <c r="AT231" s="179" t="s">
        <v>120</v>
      </c>
      <c r="AU231" s="179" t="s">
        <v>82</v>
      </c>
      <c r="AY231" s="15" t="s">
        <v>117</v>
      </c>
      <c r="BE231" s="180">
        <f>IF(N231="základní",J231,0)</f>
        <v>0</v>
      </c>
      <c r="BF231" s="180">
        <f>IF(N231="snížená",J231,0)</f>
        <v>0</v>
      </c>
      <c r="BG231" s="180">
        <f>IF(N231="zákl. přenesená",J231,0)</f>
        <v>0</v>
      </c>
      <c r="BH231" s="180">
        <f>IF(N231="sníž. přenesená",J231,0)</f>
        <v>0</v>
      </c>
      <c r="BI231" s="180">
        <f>IF(N231="nulová",J231,0)</f>
        <v>0</v>
      </c>
      <c r="BJ231" s="15" t="s">
        <v>80</v>
      </c>
      <c r="BK231" s="180">
        <f>ROUND(I231*H231,2)</f>
        <v>0</v>
      </c>
      <c r="BL231" s="15" t="s">
        <v>125</v>
      </c>
      <c r="BM231" s="179" t="s">
        <v>365</v>
      </c>
    </row>
    <row r="232" spans="1:47" s="2" customFormat="1" ht="12">
      <c r="A232" s="34"/>
      <c r="B232" s="35"/>
      <c r="C232" s="34"/>
      <c r="D232" s="181" t="s">
        <v>126</v>
      </c>
      <c r="E232" s="34"/>
      <c r="F232" s="182" t="s">
        <v>539</v>
      </c>
      <c r="G232" s="34"/>
      <c r="H232" s="34"/>
      <c r="I232" s="183"/>
      <c r="J232" s="34"/>
      <c r="K232" s="34"/>
      <c r="L232" s="35"/>
      <c r="M232" s="184"/>
      <c r="N232" s="185"/>
      <c r="O232" s="73"/>
      <c r="P232" s="73"/>
      <c r="Q232" s="73"/>
      <c r="R232" s="73"/>
      <c r="S232" s="73"/>
      <c r="T232" s="7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5" t="s">
        <v>126</v>
      </c>
      <c r="AU232" s="15" t="s">
        <v>82</v>
      </c>
    </row>
    <row r="233" spans="1:47" s="2" customFormat="1" ht="12">
      <c r="A233" s="34"/>
      <c r="B233" s="35"/>
      <c r="C233" s="34"/>
      <c r="D233" s="181" t="s">
        <v>128</v>
      </c>
      <c r="E233" s="34"/>
      <c r="F233" s="186" t="s">
        <v>255</v>
      </c>
      <c r="G233" s="34"/>
      <c r="H233" s="34"/>
      <c r="I233" s="183"/>
      <c r="J233" s="34"/>
      <c r="K233" s="34"/>
      <c r="L233" s="35"/>
      <c r="M233" s="184"/>
      <c r="N233" s="185"/>
      <c r="O233" s="73"/>
      <c r="P233" s="73"/>
      <c r="Q233" s="73"/>
      <c r="R233" s="73"/>
      <c r="S233" s="73"/>
      <c r="T233" s="7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5" t="s">
        <v>128</v>
      </c>
      <c r="AU233" s="15" t="s">
        <v>82</v>
      </c>
    </row>
    <row r="234" spans="1:65" s="2" customFormat="1" ht="16.5" customHeight="1">
      <c r="A234" s="34"/>
      <c r="B234" s="167"/>
      <c r="C234" s="168" t="s">
        <v>369</v>
      </c>
      <c r="D234" s="168" t="s">
        <v>120</v>
      </c>
      <c r="E234" s="169" t="s">
        <v>266</v>
      </c>
      <c r="F234" s="170" t="s">
        <v>267</v>
      </c>
      <c r="G234" s="171" t="s">
        <v>204</v>
      </c>
      <c r="H234" s="172">
        <v>1448.708</v>
      </c>
      <c r="I234" s="173"/>
      <c r="J234" s="174">
        <f>ROUND(I234*H234,2)</f>
        <v>0</v>
      </c>
      <c r="K234" s="170" t="s">
        <v>188</v>
      </c>
      <c r="L234" s="35"/>
      <c r="M234" s="175" t="s">
        <v>1</v>
      </c>
      <c r="N234" s="176" t="s">
        <v>38</v>
      </c>
      <c r="O234" s="73"/>
      <c r="P234" s="177">
        <f>O234*H234</f>
        <v>0</v>
      </c>
      <c r="Q234" s="177">
        <v>0</v>
      </c>
      <c r="R234" s="177">
        <f>Q234*H234</f>
        <v>0</v>
      </c>
      <c r="S234" s="177">
        <v>0</v>
      </c>
      <c r="T234" s="17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79" t="s">
        <v>125</v>
      </c>
      <c r="AT234" s="179" t="s">
        <v>120</v>
      </c>
      <c r="AU234" s="179" t="s">
        <v>82</v>
      </c>
      <c r="AY234" s="15" t="s">
        <v>117</v>
      </c>
      <c r="BE234" s="180">
        <f>IF(N234="základní",J234,0)</f>
        <v>0</v>
      </c>
      <c r="BF234" s="180">
        <f>IF(N234="snížená",J234,0)</f>
        <v>0</v>
      </c>
      <c r="BG234" s="180">
        <f>IF(N234="zákl. přenesená",J234,0)</f>
        <v>0</v>
      </c>
      <c r="BH234" s="180">
        <f>IF(N234="sníž. přenesená",J234,0)</f>
        <v>0</v>
      </c>
      <c r="BI234" s="180">
        <f>IF(N234="nulová",J234,0)</f>
        <v>0</v>
      </c>
      <c r="BJ234" s="15" t="s">
        <v>80</v>
      </c>
      <c r="BK234" s="180">
        <f>ROUND(I234*H234,2)</f>
        <v>0</v>
      </c>
      <c r="BL234" s="15" t="s">
        <v>125</v>
      </c>
      <c r="BM234" s="179" t="s">
        <v>372</v>
      </c>
    </row>
    <row r="235" spans="1:47" s="2" customFormat="1" ht="12">
      <c r="A235" s="34"/>
      <c r="B235" s="35"/>
      <c r="C235" s="34"/>
      <c r="D235" s="181" t="s">
        <v>126</v>
      </c>
      <c r="E235" s="34"/>
      <c r="F235" s="182" t="s">
        <v>267</v>
      </c>
      <c r="G235" s="34"/>
      <c r="H235" s="34"/>
      <c r="I235" s="183"/>
      <c r="J235" s="34"/>
      <c r="K235" s="34"/>
      <c r="L235" s="35"/>
      <c r="M235" s="184"/>
      <c r="N235" s="185"/>
      <c r="O235" s="73"/>
      <c r="P235" s="73"/>
      <c r="Q235" s="73"/>
      <c r="R235" s="73"/>
      <c r="S235" s="73"/>
      <c r="T235" s="7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5" t="s">
        <v>126</v>
      </c>
      <c r="AU235" s="15" t="s">
        <v>82</v>
      </c>
    </row>
    <row r="236" spans="1:47" s="2" customFormat="1" ht="12">
      <c r="A236" s="34"/>
      <c r="B236" s="35"/>
      <c r="C236" s="34"/>
      <c r="D236" s="181" t="s">
        <v>128</v>
      </c>
      <c r="E236" s="34"/>
      <c r="F236" s="186" t="s">
        <v>540</v>
      </c>
      <c r="G236" s="34"/>
      <c r="H236" s="34"/>
      <c r="I236" s="183"/>
      <c r="J236" s="34"/>
      <c r="K236" s="34"/>
      <c r="L236" s="35"/>
      <c r="M236" s="184"/>
      <c r="N236" s="185"/>
      <c r="O236" s="73"/>
      <c r="P236" s="73"/>
      <c r="Q236" s="73"/>
      <c r="R236" s="73"/>
      <c r="S236" s="73"/>
      <c r="T236" s="7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5" t="s">
        <v>128</v>
      </c>
      <c r="AU236" s="15" t="s">
        <v>82</v>
      </c>
    </row>
    <row r="237" spans="1:65" s="2" customFormat="1" ht="16.5" customHeight="1">
      <c r="A237" s="34"/>
      <c r="B237" s="167"/>
      <c r="C237" s="168" t="s">
        <v>274</v>
      </c>
      <c r="D237" s="168" t="s">
        <v>120</v>
      </c>
      <c r="E237" s="169" t="s">
        <v>271</v>
      </c>
      <c r="F237" s="170" t="s">
        <v>272</v>
      </c>
      <c r="G237" s="171" t="s">
        <v>273</v>
      </c>
      <c r="H237" s="172">
        <v>3998.755</v>
      </c>
      <c r="I237" s="173"/>
      <c r="J237" s="174">
        <f>ROUND(I237*H237,2)</f>
        <v>0</v>
      </c>
      <c r="K237" s="170" t="s">
        <v>188</v>
      </c>
      <c r="L237" s="35"/>
      <c r="M237" s="175" t="s">
        <v>1</v>
      </c>
      <c r="N237" s="176" t="s">
        <v>38</v>
      </c>
      <c r="O237" s="73"/>
      <c r="P237" s="177">
        <f>O237*H237</f>
        <v>0</v>
      </c>
      <c r="Q237" s="177">
        <v>0</v>
      </c>
      <c r="R237" s="177">
        <f>Q237*H237</f>
        <v>0</v>
      </c>
      <c r="S237" s="177">
        <v>0</v>
      </c>
      <c r="T237" s="17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79" t="s">
        <v>125</v>
      </c>
      <c r="AT237" s="179" t="s">
        <v>120</v>
      </c>
      <c r="AU237" s="179" t="s">
        <v>82</v>
      </c>
      <c r="AY237" s="15" t="s">
        <v>117</v>
      </c>
      <c r="BE237" s="180">
        <f>IF(N237="základní",J237,0)</f>
        <v>0</v>
      </c>
      <c r="BF237" s="180">
        <f>IF(N237="snížená",J237,0)</f>
        <v>0</v>
      </c>
      <c r="BG237" s="180">
        <f>IF(N237="zákl. přenesená",J237,0)</f>
        <v>0</v>
      </c>
      <c r="BH237" s="180">
        <f>IF(N237="sníž. přenesená",J237,0)</f>
        <v>0</v>
      </c>
      <c r="BI237" s="180">
        <f>IF(N237="nulová",J237,0)</f>
        <v>0</v>
      </c>
      <c r="BJ237" s="15" t="s">
        <v>80</v>
      </c>
      <c r="BK237" s="180">
        <f>ROUND(I237*H237,2)</f>
        <v>0</v>
      </c>
      <c r="BL237" s="15" t="s">
        <v>125</v>
      </c>
      <c r="BM237" s="179" t="s">
        <v>377</v>
      </c>
    </row>
    <row r="238" spans="1:47" s="2" customFormat="1" ht="12">
      <c r="A238" s="34"/>
      <c r="B238" s="35"/>
      <c r="C238" s="34"/>
      <c r="D238" s="181" t="s">
        <v>126</v>
      </c>
      <c r="E238" s="34"/>
      <c r="F238" s="182" t="s">
        <v>275</v>
      </c>
      <c r="G238" s="34"/>
      <c r="H238" s="34"/>
      <c r="I238" s="183"/>
      <c r="J238" s="34"/>
      <c r="K238" s="34"/>
      <c r="L238" s="35"/>
      <c r="M238" s="184"/>
      <c r="N238" s="185"/>
      <c r="O238" s="73"/>
      <c r="P238" s="73"/>
      <c r="Q238" s="73"/>
      <c r="R238" s="73"/>
      <c r="S238" s="73"/>
      <c r="T238" s="7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5" t="s">
        <v>126</v>
      </c>
      <c r="AU238" s="15" t="s">
        <v>82</v>
      </c>
    </row>
    <row r="239" spans="1:47" s="2" customFormat="1" ht="12">
      <c r="A239" s="34"/>
      <c r="B239" s="35"/>
      <c r="C239" s="34"/>
      <c r="D239" s="181" t="s">
        <v>128</v>
      </c>
      <c r="E239" s="34"/>
      <c r="F239" s="186" t="s">
        <v>541</v>
      </c>
      <c r="G239" s="34"/>
      <c r="H239" s="34"/>
      <c r="I239" s="183"/>
      <c r="J239" s="34"/>
      <c r="K239" s="34"/>
      <c r="L239" s="35"/>
      <c r="M239" s="184"/>
      <c r="N239" s="185"/>
      <c r="O239" s="73"/>
      <c r="P239" s="73"/>
      <c r="Q239" s="73"/>
      <c r="R239" s="73"/>
      <c r="S239" s="73"/>
      <c r="T239" s="7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5" t="s">
        <v>128</v>
      </c>
      <c r="AU239" s="15" t="s">
        <v>82</v>
      </c>
    </row>
    <row r="240" spans="1:65" s="2" customFormat="1" ht="16.5" customHeight="1">
      <c r="A240" s="34"/>
      <c r="B240" s="167"/>
      <c r="C240" s="168" t="s">
        <v>380</v>
      </c>
      <c r="D240" s="168" t="s">
        <v>120</v>
      </c>
      <c r="E240" s="169" t="s">
        <v>277</v>
      </c>
      <c r="F240" s="170" t="s">
        <v>278</v>
      </c>
      <c r="G240" s="171" t="s">
        <v>148</v>
      </c>
      <c r="H240" s="172">
        <v>2</v>
      </c>
      <c r="I240" s="173"/>
      <c r="J240" s="174">
        <f>ROUND(I240*H240,2)</f>
        <v>0</v>
      </c>
      <c r="K240" s="170" t="s">
        <v>1</v>
      </c>
      <c r="L240" s="35"/>
      <c r="M240" s="175" t="s">
        <v>1</v>
      </c>
      <c r="N240" s="176" t="s">
        <v>38</v>
      </c>
      <c r="O240" s="73"/>
      <c r="P240" s="177">
        <f>O240*H240</f>
        <v>0</v>
      </c>
      <c r="Q240" s="177">
        <v>0</v>
      </c>
      <c r="R240" s="177">
        <f>Q240*H240</f>
        <v>0</v>
      </c>
      <c r="S240" s="177">
        <v>0</v>
      </c>
      <c r="T240" s="17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79" t="s">
        <v>125</v>
      </c>
      <c r="AT240" s="179" t="s">
        <v>120</v>
      </c>
      <c r="AU240" s="179" t="s">
        <v>82</v>
      </c>
      <c r="AY240" s="15" t="s">
        <v>117</v>
      </c>
      <c r="BE240" s="180">
        <f>IF(N240="základní",J240,0)</f>
        <v>0</v>
      </c>
      <c r="BF240" s="180">
        <f>IF(N240="snížená",J240,0)</f>
        <v>0</v>
      </c>
      <c r="BG240" s="180">
        <f>IF(N240="zákl. přenesená",J240,0)</f>
        <v>0</v>
      </c>
      <c r="BH240" s="180">
        <f>IF(N240="sníž. přenesená",J240,0)</f>
        <v>0</v>
      </c>
      <c r="BI240" s="180">
        <f>IF(N240="nulová",J240,0)</f>
        <v>0</v>
      </c>
      <c r="BJ240" s="15" t="s">
        <v>80</v>
      </c>
      <c r="BK240" s="180">
        <f>ROUND(I240*H240,2)</f>
        <v>0</v>
      </c>
      <c r="BL240" s="15" t="s">
        <v>125</v>
      </c>
      <c r="BM240" s="179" t="s">
        <v>383</v>
      </c>
    </row>
    <row r="241" spans="1:47" s="2" customFormat="1" ht="12">
      <c r="A241" s="34"/>
      <c r="B241" s="35"/>
      <c r="C241" s="34"/>
      <c r="D241" s="181" t="s">
        <v>126</v>
      </c>
      <c r="E241" s="34"/>
      <c r="F241" s="182" t="s">
        <v>280</v>
      </c>
      <c r="G241" s="34"/>
      <c r="H241" s="34"/>
      <c r="I241" s="183"/>
      <c r="J241" s="34"/>
      <c r="K241" s="34"/>
      <c r="L241" s="35"/>
      <c r="M241" s="184"/>
      <c r="N241" s="185"/>
      <c r="O241" s="73"/>
      <c r="P241" s="73"/>
      <c r="Q241" s="73"/>
      <c r="R241" s="73"/>
      <c r="S241" s="73"/>
      <c r="T241" s="7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5" t="s">
        <v>126</v>
      </c>
      <c r="AU241" s="15" t="s">
        <v>82</v>
      </c>
    </row>
    <row r="242" spans="1:63" s="12" customFormat="1" ht="22.8" customHeight="1">
      <c r="A242" s="12"/>
      <c r="B242" s="154"/>
      <c r="C242" s="12"/>
      <c r="D242" s="155" t="s">
        <v>72</v>
      </c>
      <c r="E242" s="165" t="s">
        <v>82</v>
      </c>
      <c r="F242" s="165" t="s">
        <v>281</v>
      </c>
      <c r="G242" s="12"/>
      <c r="H242" s="12"/>
      <c r="I242" s="157"/>
      <c r="J242" s="166">
        <f>BK242</f>
        <v>0</v>
      </c>
      <c r="K242" s="12"/>
      <c r="L242" s="154"/>
      <c r="M242" s="159"/>
      <c r="N242" s="160"/>
      <c r="O242" s="160"/>
      <c r="P242" s="161">
        <f>SUM(P243:P260)</f>
        <v>0</v>
      </c>
      <c r="Q242" s="160"/>
      <c r="R242" s="161">
        <f>SUM(R243:R260)</f>
        <v>0</v>
      </c>
      <c r="S242" s="160"/>
      <c r="T242" s="162">
        <f>SUM(T243:T260)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55" t="s">
        <v>80</v>
      </c>
      <c r="AT242" s="163" t="s">
        <v>72</v>
      </c>
      <c r="AU242" s="163" t="s">
        <v>80</v>
      </c>
      <c r="AY242" s="155" t="s">
        <v>117</v>
      </c>
      <c r="BK242" s="164">
        <f>SUM(BK243:BK260)</f>
        <v>0</v>
      </c>
    </row>
    <row r="243" spans="1:65" s="2" customFormat="1" ht="16.5" customHeight="1">
      <c r="A243" s="34"/>
      <c r="B243" s="167"/>
      <c r="C243" s="168" t="s">
        <v>279</v>
      </c>
      <c r="D243" s="168" t="s">
        <v>120</v>
      </c>
      <c r="E243" s="169" t="s">
        <v>542</v>
      </c>
      <c r="F243" s="170" t="s">
        <v>543</v>
      </c>
      <c r="G243" s="171" t="s">
        <v>204</v>
      </c>
      <c r="H243" s="172">
        <v>33.6</v>
      </c>
      <c r="I243" s="173"/>
      <c r="J243" s="174">
        <f>ROUND(I243*H243,2)</f>
        <v>0</v>
      </c>
      <c r="K243" s="170" t="s">
        <v>188</v>
      </c>
      <c r="L243" s="35"/>
      <c r="M243" s="175" t="s">
        <v>1</v>
      </c>
      <c r="N243" s="176" t="s">
        <v>38</v>
      </c>
      <c r="O243" s="73"/>
      <c r="P243" s="177">
        <f>O243*H243</f>
        <v>0</v>
      </c>
      <c r="Q243" s="177">
        <v>0</v>
      </c>
      <c r="R243" s="177">
        <f>Q243*H243</f>
        <v>0</v>
      </c>
      <c r="S243" s="177">
        <v>0</v>
      </c>
      <c r="T243" s="17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79" t="s">
        <v>125</v>
      </c>
      <c r="AT243" s="179" t="s">
        <v>120</v>
      </c>
      <c r="AU243" s="179" t="s">
        <v>82</v>
      </c>
      <c r="AY243" s="15" t="s">
        <v>117</v>
      </c>
      <c r="BE243" s="180">
        <f>IF(N243="základní",J243,0)</f>
        <v>0</v>
      </c>
      <c r="BF243" s="180">
        <f>IF(N243="snížená",J243,0)</f>
        <v>0</v>
      </c>
      <c r="BG243" s="180">
        <f>IF(N243="zákl. přenesená",J243,0)</f>
        <v>0</v>
      </c>
      <c r="BH243" s="180">
        <f>IF(N243="sníž. přenesená",J243,0)</f>
        <v>0</v>
      </c>
      <c r="BI243" s="180">
        <f>IF(N243="nulová",J243,0)</f>
        <v>0</v>
      </c>
      <c r="BJ243" s="15" t="s">
        <v>80</v>
      </c>
      <c r="BK243" s="180">
        <f>ROUND(I243*H243,2)</f>
        <v>0</v>
      </c>
      <c r="BL243" s="15" t="s">
        <v>125</v>
      </c>
      <c r="BM243" s="179" t="s">
        <v>387</v>
      </c>
    </row>
    <row r="244" spans="1:47" s="2" customFormat="1" ht="12">
      <c r="A244" s="34"/>
      <c r="B244" s="35"/>
      <c r="C244" s="34"/>
      <c r="D244" s="181" t="s">
        <v>126</v>
      </c>
      <c r="E244" s="34"/>
      <c r="F244" s="182" t="s">
        <v>544</v>
      </c>
      <c r="G244" s="34"/>
      <c r="H244" s="34"/>
      <c r="I244" s="183"/>
      <c r="J244" s="34"/>
      <c r="K244" s="34"/>
      <c r="L244" s="35"/>
      <c r="M244" s="184"/>
      <c r="N244" s="185"/>
      <c r="O244" s="73"/>
      <c r="P244" s="73"/>
      <c r="Q244" s="73"/>
      <c r="R244" s="73"/>
      <c r="S244" s="73"/>
      <c r="T244" s="7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5" t="s">
        <v>126</v>
      </c>
      <c r="AU244" s="15" t="s">
        <v>82</v>
      </c>
    </row>
    <row r="245" spans="1:47" s="2" customFormat="1" ht="12">
      <c r="A245" s="34"/>
      <c r="B245" s="35"/>
      <c r="C245" s="34"/>
      <c r="D245" s="181" t="s">
        <v>128</v>
      </c>
      <c r="E245" s="34"/>
      <c r="F245" s="186" t="s">
        <v>545</v>
      </c>
      <c r="G245" s="34"/>
      <c r="H245" s="34"/>
      <c r="I245" s="183"/>
      <c r="J245" s="34"/>
      <c r="K245" s="34"/>
      <c r="L245" s="35"/>
      <c r="M245" s="184"/>
      <c r="N245" s="185"/>
      <c r="O245" s="73"/>
      <c r="P245" s="73"/>
      <c r="Q245" s="73"/>
      <c r="R245" s="73"/>
      <c r="S245" s="73"/>
      <c r="T245" s="7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5" t="s">
        <v>128</v>
      </c>
      <c r="AU245" s="15" t="s">
        <v>82</v>
      </c>
    </row>
    <row r="246" spans="1:65" s="2" customFormat="1" ht="16.5" customHeight="1">
      <c r="A246" s="34"/>
      <c r="B246" s="167"/>
      <c r="C246" s="168" t="s">
        <v>388</v>
      </c>
      <c r="D246" s="168" t="s">
        <v>120</v>
      </c>
      <c r="E246" s="169" t="s">
        <v>546</v>
      </c>
      <c r="F246" s="170" t="s">
        <v>547</v>
      </c>
      <c r="G246" s="171" t="s">
        <v>204</v>
      </c>
      <c r="H246" s="172">
        <v>22.163</v>
      </c>
      <c r="I246" s="173"/>
      <c r="J246" s="174">
        <f>ROUND(I246*H246,2)</f>
        <v>0</v>
      </c>
      <c r="K246" s="170" t="s">
        <v>188</v>
      </c>
      <c r="L246" s="35"/>
      <c r="M246" s="175" t="s">
        <v>1</v>
      </c>
      <c r="N246" s="176" t="s">
        <v>38</v>
      </c>
      <c r="O246" s="73"/>
      <c r="P246" s="177">
        <f>O246*H246</f>
        <v>0</v>
      </c>
      <c r="Q246" s="177">
        <v>0</v>
      </c>
      <c r="R246" s="177">
        <f>Q246*H246</f>
        <v>0</v>
      </c>
      <c r="S246" s="177">
        <v>0</v>
      </c>
      <c r="T246" s="17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79" t="s">
        <v>125</v>
      </c>
      <c r="AT246" s="179" t="s">
        <v>120</v>
      </c>
      <c r="AU246" s="179" t="s">
        <v>82</v>
      </c>
      <c r="AY246" s="15" t="s">
        <v>117</v>
      </c>
      <c r="BE246" s="180">
        <f>IF(N246="základní",J246,0)</f>
        <v>0</v>
      </c>
      <c r="BF246" s="180">
        <f>IF(N246="snížená",J246,0)</f>
        <v>0</v>
      </c>
      <c r="BG246" s="180">
        <f>IF(N246="zákl. přenesená",J246,0)</f>
        <v>0</v>
      </c>
      <c r="BH246" s="180">
        <f>IF(N246="sníž. přenesená",J246,0)</f>
        <v>0</v>
      </c>
      <c r="BI246" s="180">
        <f>IF(N246="nulová",J246,0)</f>
        <v>0</v>
      </c>
      <c r="BJ246" s="15" t="s">
        <v>80</v>
      </c>
      <c r="BK246" s="180">
        <f>ROUND(I246*H246,2)</f>
        <v>0</v>
      </c>
      <c r="BL246" s="15" t="s">
        <v>125</v>
      </c>
      <c r="BM246" s="179" t="s">
        <v>391</v>
      </c>
    </row>
    <row r="247" spans="1:47" s="2" customFormat="1" ht="12">
      <c r="A247" s="34"/>
      <c r="B247" s="35"/>
      <c r="C247" s="34"/>
      <c r="D247" s="181" t="s">
        <v>126</v>
      </c>
      <c r="E247" s="34"/>
      <c r="F247" s="182" t="s">
        <v>548</v>
      </c>
      <c r="G247" s="34"/>
      <c r="H247" s="34"/>
      <c r="I247" s="183"/>
      <c r="J247" s="34"/>
      <c r="K247" s="34"/>
      <c r="L247" s="35"/>
      <c r="M247" s="184"/>
      <c r="N247" s="185"/>
      <c r="O247" s="73"/>
      <c r="P247" s="73"/>
      <c r="Q247" s="73"/>
      <c r="R247" s="73"/>
      <c r="S247" s="73"/>
      <c r="T247" s="7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5" t="s">
        <v>126</v>
      </c>
      <c r="AU247" s="15" t="s">
        <v>82</v>
      </c>
    </row>
    <row r="248" spans="1:47" s="2" customFormat="1" ht="12">
      <c r="A248" s="34"/>
      <c r="B248" s="35"/>
      <c r="C248" s="34"/>
      <c r="D248" s="181" t="s">
        <v>128</v>
      </c>
      <c r="E248" s="34"/>
      <c r="F248" s="186" t="s">
        <v>549</v>
      </c>
      <c r="G248" s="34"/>
      <c r="H248" s="34"/>
      <c r="I248" s="183"/>
      <c r="J248" s="34"/>
      <c r="K248" s="34"/>
      <c r="L248" s="35"/>
      <c r="M248" s="184"/>
      <c r="N248" s="185"/>
      <c r="O248" s="73"/>
      <c r="P248" s="73"/>
      <c r="Q248" s="73"/>
      <c r="R248" s="73"/>
      <c r="S248" s="73"/>
      <c r="T248" s="7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5" t="s">
        <v>128</v>
      </c>
      <c r="AU248" s="15" t="s">
        <v>82</v>
      </c>
    </row>
    <row r="249" spans="1:65" s="2" customFormat="1" ht="16.5" customHeight="1">
      <c r="A249" s="34"/>
      <c r="B249" s="167"/>
      <c r="C249" s="168" t="s">
        <v>285</v>
      </c>
      <c r="D249" s="168" t="s">
        <v>120</v>
      </c>
      <c r="E249" s="169" t="s">
        <v>550</v>
      </c>
      <c r="F249" s="170" t="s">
        <v>551</v>
      </c>
      <c r="G249" s="171" t="s">
        <v>187</v>
      </c>
      <c r="H249" s="172">
        <v>83.25</v>
      </c>
      <c r="I249" s="173"/>
      <c r="J249" s="174">
        <f>ROUND(I249*H249,2)</f>
        <v>0</v>
      </c>
      <c r="K249" s="170" t="s">
        <v>188</v>
      </c>
      <c r="L249" s="35"/>
      <c r="M249" s="175" t="s">
        <v>1</v>
      </c>
      <c r="N249" s="176" t="s">
        <v>38</v>
      </c>
      <c r="O249" s="73"/>
      <c r="P249" s="177">
        <f>O249*H249</f>
        <v>0</v>
      </c>
      <c r="Q249" s="177">
        <v>0</v>
      </c>
      <c r="R249" s="177">
        <f>Q249*H249</f>
        <v>0</v>
      </c>
      <c r="S249" s="177">
        <v>0</v>
      </c>
      <c r="T249" s="17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79" t="s">
        <v>125</v>
      </c>
      <c r="AT249" s="179" t="s">
        <v>120</v>
      </c>
      <c r="AU249" s="179" t="s">
        <v>82</v>
      </c>
      <c r="AY249" s="15" t="s">
        <v>117</v>
      </c>
      <c r="BE249" s="180">
        <f>IF(N249="základní",J249,0)</f>
        <v>0</v>
      </c>
      <c r="BF249" s="180">
        <f>IF(N249="snížená",J249,0)</f>
        <v>0</v>
      </c>
      <c r="BG249" s="180">
        <f>IF(N249="zákl. přenesená",J249,0)</f>
        <v>0</v>
      </c>
      <c r="BH249" s="180">
        <f>IF(N249="sníž. přenesená",J249,0)</f>
        <v>0</v>
      </c>
      <c r="BI249" s="180">
        <f>IF(N249="nulová",J249,0)</f>
        <v>0</v>
      </c>
      <c r="BJ249" s="15" t="s">
        <v>80</v>
      </c>
      <c r="BK249" s="180">
        <f>ROUND(I249*H249,2)</f>
        <v>0</v>
      </c>
      <c r="BL249" s="15" t="s">
        <v>125</v>
      </c>
      <c r="BM249" s="179" t="s">
        <v>395</v>
      </c>
    </row>
    <row r="250" spans="1:47" s="2" customFormat="1" ht="12">
      <c r="A250" s="34"/>
      <c r="B250" s="35"/>
      <c r="C250" s="34"/>
      <c r="D250" s="181" t="s">
        <v>126</v>
      </c>
      <c r="E250" s="34"/>
      <c r="F250" s="182" t="s">
        <v>552</v>
      </c>
      <c r="G250" s="34"/>
      <c r="H250" s="34"/>
      <c r="I250" s="183"/>
      <c r="J250" s="34"/>
      <c r="K250" s="34"/>
      <c r="L250" s="35"/>
      <c r="M250" s="184"/>
      <c r="N250" s="185"/>
      <c r="O250" s="73"/>
      <c r="P250" s="73"/>
      <c r="Q250" s="73"/>
      <c r="R250" s="73"/>
      <c r="S250" s="73"/>
      <c r="T250" s="7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5" t="s">
        <v>126</v>
      </c>
      <c r="AU250" s="15" t="s">
        <v>82</v>
      </c>
    </row>
    <row r="251" spans="1:47" s="2" customFormat="1" ht="12">
      <c r="A251" s="34"/>
      <c r="B251" s="35"/>
      <c r="C251" s="34"/>
      <c r="D251" s="181" t="s">
        <v>128</v>
      </c>
      <c r="E251" s="34"/>
      <c r="F251" s="186" t="s">
        <v>553</v>
      </c>
      <c r="G251" s="34"/>
      <c r="H251" s="34"/>
      <c r="I251" s="183"/>
      <c r="J251" s="34"/>
      <c r="K251" s="34"/>
      <c r="L251" s="35"/>
      <c r="M251" s="184"/>
      <c r="N251" s="185"/>
      <c r="O251" s="73"/>
      <c r="P251" s="73"/>
      <c r="Q251" s="73"/>
      <c r="R251" s="73"/>
      <c r="S251" s="73"/>
      <c r="T251" s="7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5" t="s">
        <v>128</v>
      </c>
      <c r="AU251" s="15" t="s">
        <v>82</v>
      </c>
    </row>
    <row r="252" spans="1:65" s="2" customFormat="1" ht="16.5" customHeight="1">
      <c r="A252" s="34"/>
      <c r="B252" s="167"/>
      <c r="C252" s="168" t="s">
        <v>397</v>
      </c>
      <c r="D252" s="168" t="s">
        <v>120</v>
      </c>
      <c r="E252" s="169" t="s">
        <v>554</v>
      </c>
      <c r="F252" s="170" t="s">
        <v>555</v>
      </c>
      <c r="G252" s="171" t="s">
        <v>187</v>
      </c>
      <c r="H252" s="172">
        <v>83.25</v>
      </c>
      <c r="I252" s="173"/>
      <c r="J252" s="174">
        <f>ROUND(I252*H252,2)</f>
        <v>0</v>
      </c>
      <c r="K252" s="170" t="s">
        <v>188</v>
      </c>
      <c r="L252" s="35"/>
      <c r="M252" s="175" t="s">
        <v>1</v>
      </c>
      <c r="N252" s="176" t="s">
        <v>38</v>
      </c>
      <c r="O252" s="73"/>
      <c r="P252" s="177">
        <f>O252*H252</f>
        <v>0</v>
      </c>
      <c r="Q252" s="177">
        <v>0</v>
      </c>
      <c r="R252" s="177">
        <f>Q252*H252</f>
        <v>0</v>
      </c>
      <c r="S252" s="177">
        <v>0</v>
      </c>
      <c r="T252" s="17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79" t="s">
        <v>125</v>
      </c>
      <c r="AT252" s="179" t="s">
        <v>120</v>
      </c>
      <c r="AU252" s="179" t="s">
        <v>82</v>
      </c>
      <c r="AY252" s="15" t="s">
        <v>117</v>
      </c>
      <c r="BE252" s="180">
        <f>IF(N252="základní",J252,0)</f>
        <v>0</v>
      </c>
      <c r="BF252" s="180">
        <f>IF(N252="snížená",J252,0)</f>
        <v>0</v>
      </c>
      <c r="BG252" s="180">
        <f>IF(N252="zákl. přenesená",J252,0)</f>
        <v>0</v>
      </c>
      <c r="BH252" s="180">
        <f>IF(N252="sníž. přenesená",J252,0)</f>
        <v>0</v>
      </c>
      <c r="BI252" s="180">
        <f>IF(N252="nulová",J252,0)</f>
        <v>0</v>
      </c>
      <c r="BJ252" s="15" t="s">
        <v>80</v>
      </c>
      <c r="BK252" s="180">
        <f>ROUND(I252*H252,2)</f>
        <v>0</v>
      </c>
      <c r="BL252" s="15" t="s">
        <v>125</v>
      </c>
      <c r="BM252" s="179" t="s">
        <v>400</v>
      </c>
    </row>
    <row r="253" spans="1:47" s="2" customFormat="1" ht="12">
      <c r="A253" s="34"/>
      <c r="B253" s="35"/>
      <c r="C253" s="34"/>
      <c r="D253" s="181" t="s">
        <v>126</v>
      </c>
      <c r="E253" s="34"/>
      <c r="F253" s="182" t="s">
        <v>556</v>
      </c>
      <c r="G253" s="34"/>
      <c r="H253" s="34"/>
      <c r="I253" s="183"/>
      <c r="J253" s="34"/>
      <c r="K253" s="34"/>
      <c r="L253" s="35"/>
      <c r="M253" s="184"/>
      <c r="N253" s="185"/>
      <c r="O253" s="73"/>
      <c r="P253" s="73"/>
      <c r="Q253" s="73"/>
      <c r="R253" s="73"/>
      <c r="S253" s="73"/>
      <c r="T253" s="7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5" t="s">
        <v>126</v>
      </c>
      <c r="AU253" s="15" t="s">
        <v>82</v>
      </c>
    </row>
    <row r="254" spans="1:47" s="2" customFormat="1" ht="12">
      <c r="A254" s="34"/>
      <c r="B254" s="35"/>
      <c r="C254" s="34"/>
      <c r="D254" s="181" t="s">
        <v>128</v>
      </c>
      <c r="E254" s="34"/>
      <c r="F254" s="186" t="s">
        <v>557</v>
      </c>
      <c r="G254" s="34"/>
      <c r="H254" s="34"/>
      <c r="I254" s="183"/>
      <c r="J254" s="34"/>
      <c r="K254" s="34"/>
      <c r="L254" s="35"/>
      <c r="M254" s="184"/>
      <c r="N254" s="185"/>
      <c r="O254" s="73"/>
      <c r="P254" s="73"/>
      <c r="Q254" s="73"/>
      <c r="R254" s="73"/>
      <c r="S254" s="73"/>
      <c r="T254" s="7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5" t="s">
        <v>128</v>
      </c>
      <c r="AU254" s="15" t="s">
        <v>82</v>
      </c>
    </row>
    <row r="255" spans="1:65" s="2" customFormat="1" ht="16.5" customHeight="1">
      <c r="A255" s="34"/>
      <c r="B255" s="167"/>
      <c r="C255" s="168" t="s">
        <v>291</v>
      </c>
      <c r="D255" s="168" t="s">
        <v>120</v>
      </c>
      <c r="E255" s="169" t="s">
        <v>558</v>
      </c>
      <c r="F255" s="170" t="s">
        <v>559</v>
      </c>
      <c r="G255" s="171" t="s">
        <v>273</v>
      </c>
      <c r="H255" s="172">
        <v>0.33</v>
      </c>
      <c r="I255" s="173"/>
      <c r="J255" s="174">
        <f>ROUND(I255*H255,2)</f>
        <v>0</v>
      </c>
      <c r="K255" s="170" t="s">
        <v>188</v>
      </c>
      <c r="L255" s="35"/>
      <c r="M255" s="175" t="s">
        <v>1</v>
      </c>
      <c r="N255" s="176" t="s">
        <v>38</v>
      </c>
      <c r="O255" s="73"/>
      <c r="P255" s="177">
        <f>O255*H255</f>
        <v>0</v>
      </c>
      <c r="Q255" s="177">
        <v>0</v>
      </c>
      <c r="R255" s="177">
        <f>Q255*H255</f>
        <v>0</v>
      </c>
      <c r="S255" s="177">
        <v>0</v>
      </c>
      <c r="T255" s="17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79" t="s">
        <v>125</v>
      </c>
      <c r="AT255" s="179" t="s">
        <v>120</v>
      </c>
      <c r="AU255" s="179" t="s">
        <v>82</v>
      </c>
      <c r="AY255" s="15" t="s">
        <v>117</v>
      </c>
      <c r="BE255" s="180">
        <f>IF(N255="základní",J255,0)</f>
        <v>0</v>
      </c>
      <c r="BF255" s="180">
        <f>IF(N255="snížená",J255,0)</f>
        <v>0</v>
      </c>
      <c r="BG255" s="180">
        <f>IF(N255="zákl. přenesená",J255,0)</f>
        <v>0</v>
      </c>
      <c r="BH255" s="180">
        <f>IF(N255="sníž. přenesená",J255,0)</f>
        <v>0</v>
      </c>
      <c r="BI255" s="180">
        <f>IF(N255="nulová",J255,0)</f>
        <v>0</v>
      </c>
      <c r="BJ255" s="15" t="s">
        <v>80</v>
      </c>
      <c r="BK255" s="180">
        <f>ROUND(I255*H255,2)</f>
        <v>0</v>
      </c>
      <c r="BL255" s="15" t="s">
        <v>125</v>
      </c>
      <c r="BM255" s="179" t="s">
        <v>405</v>
      </c>
    </row>
    <row r="256" spans="1:47" s="2" customFormat="1" ht="12">
      <c r="A256" s="34"/>
      <c r="B256" s="35"/>
      <c r="C256" s="34"/>
      <c r="D256" s="181" t="s">
        <v>126</v>
      </c>
      <c r="E256" s="34"/>
      <c r="F256" s="182" t="s">
        <v>560</v>
      </c>
      <c r="G256" s="34"/>
      <c r="H256" s="34"/>
      <c r="I256" s="183"/>
      <c r="J256" s="34"/>
      <c r="K256" s="34"/>
      <c r="L256" s="35"/>
      <c r="M256" s="184"/>
      <c r="N256" s="185"/>
      <c r="O256" s="73"/>
      <c r="P256" s="73"/>
      <c r="Q256" s="73"/>
      <c r="R256" s="73"/>
      <c r="S256" s="73"/>
      <c r="T256" s="7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5" t="s">
        <v>126</v>
      </c>
      <c r="AU256" s="15" t="s">
        <v>82</v>
      </c>
    </row>
    <row r="257" spans="1:47" s="2" customFormat="1" ht="12">
      <c r="A257" s="34"/>
      <c r="B257" s="35"/>
      <c r="C257" s="34"/>
      <c r="D257" s="181" t="s">
        <v>128</v>
      </c>
      <c r="E257" s="34"/>
      <c r="F257" s="186" t="s">
        <v>561</v>
      </c>
      <c r="G257" s="34"/>
      <c r="H257" s="34"/>
      <c r="I257" s="183"/>
      <c r="J257" s="34"/>
      <c r="K257" s="34"/>
      <c r="L257" s="35"/>
      <c r="M257" s="184"/>
      <c r="N257" s="185"/>
      <c r="O257" s="73"/>
      <c r="P257" s="73"/>
      <c r="Q257" s="73"/>
      <c r="R257" s="73"/>
      <c r="S257" s="73"/>
      <c r="T257" s="7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5" t="s">
        <v>128</v>
      </c>
      <c r="AU257" s="15" t="s">
        <v>82</v>
      </c>
    </row>
    <row r="258" spans="1:65" s="2" customFormat="1" ht="16.5" customHeight="1">
      <c r="A258" s="34"/>
      <c r="B258" s="167"/>
      <c r="C258" s="168" t="s">
        <v>406</v>
      </c>
      <c r="D258" s="168" t="s">
        <v>120</v>
      </c>
      <c r="E258" s="169" t="s">
        <v>282</v>
      </c>
      <c r="F258" s="170" t="s">
        <v>283</v>
      </c>
      <c r="G258" s="171" t="s">
        <v>284</v>
      </c>
      <c r="H258" s="172">
        <v>70</v>
      </c>
      <c r="I258" s="173"/>
      <c r="J258" s="174">
        <f>ROUND(I258*H258,2)</f>
        <v>0</v>
      </c>
      <c r="K258" s="170" t="s">
        <v>188</v>
      </c>
      <c r="L258" s="35"/>
      <c r="M258" s="175" t="s">
        <v>1</v>
      </c>
      <c r="N258" s="176" t="s">
        <v>38</v>
      </c>
      <c r="O258" s="73"/>
      <c r="P258" s="177">
        <f>O258*H258</f>
        <v>0</v>
      </c>
      <c r="Q258" s="177">
        <v>0</v>
      </c>
      <c r="R258" s="177">
        <f>Q258*H258</f>
        <v>0</v>
      </c>
      <c r="S258" s="177">
        <v>0</v>
      </c>
      <c r="T258" s="17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79" t="s">
        <v>125</v>
      </c>
      <c r="AT258" s="179" t="s">
        <v>120</v>
      </c>
      <c r="AU258" s="179" t="s">
        <v>82</v>
      </c>
      <c r="AY258" s="15" t="s">
        <v>117</v>
      </c>
      <c r="BE258" s="180">
        <f>IF(N258="základní",J258,0)</f>
        <v>0</v>
      </c>
      <c r="BF258" s="180">
        <f>IF(N258="snížená",J258,0)</f>
        <v>0</v>
      </c>
      <c r="BG258" s="180">
        <f>IF(N258="zákl. přenesená",J258,0)</f>
        <v>0</v>
      </c>
      <c r="BH258" s="180">
        <f>IF(N258="sníž. přenesená",J258,0)</f>
        <v>0</v>
      </c>
      <c r="BI258" s="180">
        <f>IF(N258="nulová",J258,0)</f>
        <v>0</v>
      </c>
      <c r="BJ258" s="15" t="s">
        <v>80</v>
      </c>
      <c r="BK258" s="180">
        <f>ROUND(I258*H258,2)</f>
        <v>0</v>
      </c>
      <c r="BL258" s="15" t="s">
        <v>125</v>
      </c>
      <c r="BM258" s="179" t="s">
        <v>409</v>
      </c>
    </row>
    <row r="259" spans="1:47" s="2" customFormat="1" ht="12">
      <c r="A259" s="34"/>
      <c r="B259" s="35"/>
      <c r="C259" s="34"/>
      <c r="D259" s="181" t="s">
        <v>126</v>
      </c>
      <c r="E259" s="34"/>
      <c r="F259" s="182" t="s">
        <v>286</v>
      </c>
      <c r="G259" s="34"/>
      <c r="H259" s="34"/>
      <c r="I259" s="183"/>
      <c r="J259" s="34"/>
      <c r="K259" s="34"/>
      <c r="L259" s="35"/>
      <c r="M259" s="184"/>
      <c r="N259" s="185"/>
      <c r="O259" s="73"/>
      <c r="P259" s="73"/>
      <c r="Q259" s="73"/>
      <c r="R259" s="73"/>
      <c r="S259" s="73"/>
      <c r="T259" s="7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5" t="s">
        <v>126</v>
      </c>
      <c r="AU259" s="15" t="s">
        <v>82</v>
      </c>
    </row>
    <row r="260" spans="1:47" s="2" customFormat="1" ht="12">
      <c r="A260" s="34"/>
      <c r="B260" s="35"/>
      <c r="C260" s="34"/>
      <c r="D260" s="181" t="s">
        <v>128</v>
      </c>
      <c r="E260" s="34"/>
      <c r="F260" s="186" t="s">
        <v>562</v>
      </c>
      <c r="G260" s="34"/>
      <c r="H260" s="34"/>
      <c r="I260" s="183"/>
      <c r="J260" s="34"/>
      <c r="K260" s="34"/>
      <c r="L260" s="35"/>
      <c r="M260" s="184"/>
      <c r="N260" s="185"/>
      <c r="O260" s="73"/>
      <c r="P260" s="73"/>
      <c r="Q260" s="73"/>
      <c r="R260" s="73"/>
      <c r="S260" s="73"/>
      <c r="T260" s="7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5" t="s">
        <v>128</v>
      </c>
      <c r="AU260" s="15" t="s">
        <v>82</v>
      </c>
    </row>
    <row r="261" spans="1:63" s="12" customFormat="1" ht="22.8" customHeight="1">
      <c r="A261" s="12"/>
      <c r="B261" s="154"/>
      <c r="C261" s="12"/>
      <c r="D261" s="155" t="s">
        <v>72</v>
      </c>
      <c r="E261" s="165" t="s">
        <v>133</v>
      </c>
      <c r="F261" s="165" t="s">
        <v>563</v>
      </c>
      <c r="G261" s="12"/>
      <c r="H261" s="12"/>
      <c r="I261" s="157"/>
      <c r="J261" s="166">
        <f>BK261</f>
        <v>0</v>
      </c>
      <c r="K261" s="12"/>
      <c r="L261" s="154"/>
      <c r="M261" s="159"/>
      <c r="N261" s="160"/>
      <c r="O261" s="160"/>
      <c r="P261" s="161">
        <f>P262+SUM(P263:P265)</f>
        <v>0</v>
      </c>
      <c r="Q261" s="160"/>
      <c r="R261" s="161">
        <f>R262+SUM(R263:R265)</f>
        <v>0</v>
      </c>
      <c r="S261" s="160"/>
      <c r="T261" s="162">
        <f>T262+SUM(T263:T265)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55" t="s">
        <v>80</v>
      </c>
      <c r="AT261" s="163" t="s">
        <v>72</v>
      </c>
      <c r="AU261" s="163" t="s">
        <v>80</v>
      </c>
      <c r="AY261" s="155" t="s">
        <v>117</v>
      </c>
      <c r="BK261" s="164">
        <f>BK262+SUM(BK263:BK265)</f>
        <v>0</v>
      </c>
    </row>
    <row r="262" spans="1:65" s="2" customFormat="1" ht="16.5" customHeight="1">
      <c r="A262" s="34"/>
      <c r="B262" s="167"/>
      <c r="C262" s="168" t="s">
        <v>297</v>
      </c>
      <c r="D262" s="168" t="s">
        <v>120</v>
      </c>
      <c r="E262" s="169" t="s">
        <v>564</v>
      </c>
      <c r="F262" s="170" t="s">
        <v>565</v>
      </c>
      <c r="G262" s="171" t="s">
        <v>273</v>
      </c>
      <c r="H262" s="172">
        <v>0.2</v>
      </c>
      <c r="I262" s="173"/>
      <c r="J262" s="174">
        <f>ROUND(I262*H262,2)</f>
        <v>0</v>
      </c>
      <c r="K262" s="170" t="s">
        <v>188</v>
      </c>
      <c r="L262" s="35"/>
      <c r="M262" s="175" t="s">
        <v>1</v>
      </c>
      <c r="N262" s="176" t="s">
        <v>38</v>
      </c>
      <c r="O262" s="73"/>
      <c r="P262" s="177">
        <f>O262*H262</f>
        <v>0</v>
      </c>
      <c r="Q262" s="177">
        <v>0</v>
      </c>
      <c r="R262" s="177">
        <f>Q262*H262</f>
        <v>0</v>
      </c>
      <c r="S262" s="177">
        <v>0</v>
      </c>
      <c r="T262" s="17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79" t="s">
        <v>125</v>
      </c>
      <c r="AT262" s="179" t="s">
        <v>120</v>
      </c>
      <c r="AU262" s="179" t="s">
        <v>82</v>
      </c>
      <c r="AY262" s="15" t="s">
        <v>117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15" t="s">
        <v>80</v>
      </c>
      <c r="BK262" s="180">
        <f>ROUND(I262*H262,2)</f>
        <v>0</v>
      </c>
      <c r="BL262" s="15" t="s">
        <v>125</v>
      </c>
      <c r="BM262" s="179" t="s">
        <v>414</v>
      </c>
    </row>
    <row r="263" spans="1:47" s="2" customFormat="1" ht="12">
      <c r="A263" s="34"/>
      <c r="B263" s="35"/>
      <c r="C263" s="34"/>
      <c r="D263" s="181" t="s">
        <v>126</v>
      </c>
      <c r="E263" s="34"/>
      <c r="F263" s="182" t="s">
        <v>566</v>
      </c>
      <c r="G263" s="34"/>
      <c r="H263" s="34"/>
      <c r="I263" s="183"/>
      <c r="J263" s="34"/>
      <c r="K263" s="34"/>
      <c r="L263" s="35"/>
      <c r="M263" s="184"/>
      <c r="N263" s="185"/>
      <c r="O263" s="73"/>
      <c r="P263" s="73"/>
      <c r="Q263" s="73"/>
      <c r="R263" s="73"/>
      <c r="S263" s="73"/>
      <c r="T263" s="7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5" t="s">
        <v>126</v>
      </c>
      <c r="AU263" s="15" t="s">
        <v>82</v>
      </c>
    </row>
    <row r="264" spans="1:47" s="2" customFormat="1" ht="12">
      <c r="A264" s="34"/>
      <c r="B264" s="35"/>
      <c r="C264" s="34"/>
      <c r="D264" s="181" t="s">
        <v>128</v>
      </c>
      <c r="E264" s="34"/>
      <c r="F264" s="186" t="s">
        <v>567</v>
      </c>
      <c r="G264" s="34"/>
      <c r="H264" s="34"/>
      <c r="I264" s="183"/>
      <c r="J264" s="34"/>
      <c r="K264" s="34"/>
      <c r="L264" s="35"/>
      <c r="M264" s="184"/>
      <c r="N264" s="185"/>
      <c r="O264" s="73"/>
      <c r="P264" s="73"/>
      <c r="Q264" s="73"/>
      <c r="R264" s="73"/>
      <c r="S264" s="73"/>
      <c r="T264" s="7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5" t="s">
        <v>128</v>
      </c>
      <c r="AU264" s="15" t="s">
        <v>82</v>
      </c>
    </row>
    <row r="265" spans="1:63" s="12" customFormat="1" ht="20.85" customHeight="1">
      <c r="A265" s="12"/>
      <c r="B265" s="154"/>
      <c r="C265" s="12"/>
      <c r="D265" s="155" t="s">
        <v>72</v>
      </c>
      <c r="E265" s="165" t="s">
        <v>125</v>
      </c>
      <c r="F265" s="165" t="s">
        <v>568</v>
      </c>
      <c r="G265" s="12"/>
      <c r="H265" s="12"/>
      <c r="I265" s="157"/>
      <c r="J265" s="166">
        <f>BK265</f>
        <v>0</v>
      </c>
      <c r="K265" s="12"/>
      <c r="L265" s="154"/>
      <c r="M265" s="159"/>
      <c r="N265" s="160"/>
      <c r="O265" s="160"/>
      <c r="P265" s="161">
        <f>SUM(P266:P280)</f>
        <v>0</v>
      </c>
      <c r="Q265" s="160"/>
      <c r="R265" s="161">
        <f>SUM(R266:R280)</f>
        <v>0</v>
      </c>
      <c r="S265" s="160"/>
      <c r="T265" s="162">
        <f>SUM(T266:T280)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55" t="s">
        <v>80</v>
      </c>
      <c r="AT265" s="163" t="s">
        <v>72</v>
      </c>
      <c r="AU265" s="163" t="s">
        <v>82</v>
      </c>
      <c r="AY265" s="155" t="s">
        <v>117</v>
      </c>
      <c r="BK265" s="164">
        <f>SUM(BK266:BK280)</f>
        <v>0</v>
      </c>
    </row>
    <row r="266" spans="1:65" s="2" customFormat="1" ht="16.5" customHeight="1">
      <c r="A266" s="34"/>
      <c r="B266" s="167"/>
      <c r="C266" s="168" t="s">
        <v>417</v>
      </c>
      <c r="D266" s="168" t="s">
        <v>120</v>
      </c>
      <c r="E266" s="169" t="s">
        <v>569</v>
      </c>
      <c r="F266" s="170" t="s">
        <v>570</v>
      </c>
      <c r="G266" s="171" t="s">
        <v>187</v>
      </c>
      <c r="H266" s="172">
        <v>3046.272</v>
      </c>
      <c r="I266" s="173"/>
      <c r="J266" s="174">
        <f>ROUND(I266*H266,2)</f>
        <v>0</v>
      </c>
      <c r="K266" s="170" t="s">
        <v>188</v>
      </c>
      <c r="L266" s="35"/>
      <c r="M266" s="175" t="s">
        <v>1</v>
      </c>
      <c r="N266" s="176" t="s">
        <v>38</v>
      </c>
      <c r="O266" s="73"/>
      <c r="P266" s="177">
        <f>O266*H266</f>
        <v>0</v>
      </c>
      <c r="Q266" s="177">
        <v>0</v>
      </c>
      <c r="R266" s="177">
        <f>Q266*H266</f>
        <v>0</v>
      </c>
      <c r="S266" s="177">
        <v>0</v>
      </c>
      <c r="T266" s="17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79" t="s">
        <v>125</v>
      </c>
      <c r="AT266" s="179" t="s">
        <v>120</v>
      </c>
      <c r="AU266" s="179" t="s">
        <v>133</v>
      </c>
      <c r="AY266" s="15" t="s">
        <v>117</v>
      </c>
      <c r="BE266" s="180">
        <f>IF(N266="základní",J266,0)</f>
        <v>0</v>
      </c>
      <c r="BF266" s="180">
        <f>IF(N266="snížená",J266,0)</f>
        <v>0</v>
      </c>
      <c r="BG266" s="180">
        <f>IF(N266="zákl. přenesená",J266,0)</f>
        <v>0</v>
      </c>
      <c r="BH266" s="180">
        <f>IF(N266="sníž. přenesená",J266,0)</f>
        <v>0</v>
      </c>
      <c r="BI266" s="180">
        <f>IF(N266="nulová",J266,0)</f>
        <v>0</v>
      </c>
      <c r="BJ266" s="15" t="s">
        <v>80</v>
      </c>
      <c r="BK266" s="180">
        <f>ROUND(I266*H266,2)</f>
        <v>0</v>
      </c>
      <c r="BL266" s="15" t="s">
        <v>125</v>
      </c>
      <c r="BM266" s="179" t="s">
        <v>420</v>
      </c>
    </row>
    <row r="267" spans="1:47" s="2" customFormat="1" ht="12">
      <c r="A267" s="34"/>
      <c r="B267" s="35"/>
      <c r="C267" s="34"/>
      <c r="D267" s="181" t="s">
        <v>126</v>
      </c>
      <c r="E267" s="34"/>
      <c r="F267" s="182" t="s">
        <v>571</v>
      </c>
      <c r="G267" s="34"/>
      <c r="H267" s="34"/>
      <c r="I267" s="183"/>
      <c r="J267" s="34"/>
      <c r="K267" s="34"/>
      <c r="L267" s="35"/>
      <c r="M267" s="184"/>
      <c r="N267" s="185"/>
      <c r="O267" s="73"/>
      <c r="P267" s="73"/>
      <c r="Q267" s="73"/>
      <c r="R267" s="73"/>
      <c r="S267" s="73"/>
      <c r="T267" s="7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5" t="s">
        <v>126</v>
      </c>
      <c r="AU267" s="15" t="s">
        <v>133</v>
      </c>
    </row>
    <row r="268" spans="1:47" s="2" customFormat="1" ht="12">
      <c r="A268" s="34"/>
      <c r="B268" s="35"/>
      <c r="C268" s="34"/>
      <c r="D268" s="181" t="s">
        <v>128</v>
      </c>
      <c r="E268" s="34"/>
      <c r="F268" s="186" t="s">
        <v>572</v>
      </c>
      <c r="G268" s="34"/>
      <c r="H268" s="34"/>
      <c r="I268" s="183"/>
      <c r="J268" s="34"/>
      <c r="K268" s="34"/>
      <c r="L268" s="35"/>
      <c r="M268" s="184"/>
      <c r="N268" s="185"/>
      <c r="O268" s="73"/>
      <c r="P268" s="73"/>
      <c r="Q268" s="73"/>
      <c r="R268" s="73"/>
      <c r="S268" s="73"/>
      <c r="T268" s="7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5" t="s">
        <v>128</v>
      </c>
      <c r="AU268" s="15" t="s">
        <v>133</v>
      </c>
    </row>
    <row r="269" spans="1:65" s="2" customFormat="1" ht="16.5" customHeight="1">
      <c r="A269" s="34"/>
      <c r="B269" s="167"/>
      <c r="C269" s="191" t="s">
        <v>302</v>
      </c>
      <c r="D269" s="191" t="s">
        <v>239</v>
      </c>
      <c r="E269" s="192" t="s">
        <v>573</v>
      </c>
      <c r="F269" s="193" t="s">
        <v>574</v>
      </c>
      <c r="G269" s="194" t="s">
        <v>187</v>
      </c>
      <c r="H269" s="195">
        <v>3350.9</v>
      </c>
      <c r="I269" s="196"/>
      <c r="J269" s="197">
        <f>ROUND(I269*H269,2)</f>
        <v>0</v>
      </c>
      <c r="K269" s="193" t="s">
        <v>188</v>
      </c>
      <c r="L269" s="198"/>
      <c r="M269" s="199" t="s">
        <v>1</v>
      </c>
      <c r="N269" s="200" t="s">
        <v>38</v>
      </c>
      <c r="O269" s="73"/>
      <c r="P269" s="177">
        <f>O269*H269</f>
        <v>0</v>
      </c>
      <c r="Q269" s="177">
        <v>0</v>
      </c>
      <c r="R269" s="177">
        <f>Q269*H269</f>
        <v>0</v>
      </c>
      <c r="S269" s="177">
        <v>0</v>
      </c>
      <c r="T269" s="17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79" t="s">
        <v>140</v>
      </c>
      <c r="AT269" s="179" t="s">
        <v>239</v>
      </c>
      <c r="AU269" s="179" t="s">
        <v>133</v>
      </c>
      <c r="AY269" s="15" t="s">
        <v>117</v>
      </c>
      <c r="BE269" s="180">
        <f>IF(N269="základní",J269,0)</f>
        <v>0</v>
      </c>
      <c r="BF269" s="180">
        <f>IF(N269="snížená",J269,0)</f>
        <v>0</v>
      </c>
      <c r="BG269" s="180">
        <f>IF(N269="zákl. přenesená",J269,0)</f>
        <v>0</v>
      </c>
      <c r="BH269" s="180">
        <f>IF(N269="sníž. přenesená",J269,0)</f>
        <v>0</v>
      </c>
      <c r="BI269" s="180">
        <f>IF(N269="nulová",J269,0)</f>
        <v>0</v>
      </c>
      <c r="BJ269" s="15" t="s">
        <v>80</v>
      </c>
      <c r="BK269" s="180">
        <f>ROUND(I269*H269,2)</f>
        <v>0</v>
      </c>
      <c r="BL269" s="15" t="s">
        <v>125</v>
      </c>
      <c r="BM269" s="179" t="s">
        <v>425</v>
      </c>
    </row>
    <row r="270" spans="1:47" s="2" customFormat="1" ht="12">
      <c r="A270" s="34"/>
      <c r="B270" s="35"/>
      <c r="C270" s="34"/>
      <c r="D270" s="181" t="s">
        <v>126</v>
      </c>
      <c r="E270" s="34"/>
      <c r="F270" s="182" t="s">
        <v>575</v>
      </c>
      <c r="G270" s="34"/>
      <c r="H270" s="34"/>
      <c r="I270" s="183"/>
      <c r="J270" s="34"/>
      <c r="K270" s="34"/>
      <c r="L270" s="35"/>
      <c r="M270" s="184"/>
      <c r="N270" s="185"/>
      <c r="O270" s="73"/>
      <c r="P270" s="73"/>
      <c r="Q270" s="73"/>
      <c r="R270" s="73"/>
      <c r="S270" s="73"/>
      <c r="T270" s="7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5" t="s">
        <v>126</v>
      </c>
      <c r="AU270" s="15" t="s">
        <v>133</v>
      </c>
    </row>
    <row r="271" spans="1:47" s="2" customFormat="1" ht="12">
      <c r="A271" s="34"/>
      <c r="B271" s="35"/>
      <c r="C271" s="34"/>
      <c r="D271" s="181" t="s">
        <v>128</v>
      </c>
      <c r="E271" s="34"/>
      <c r="F271" s="186" t="s">
        <v>576</v>
      </c>
      <c r="G271" s="34"/>
      <c r="H271" s="34"/>
      <c r="I271" s="183"/>
      <c r="J271" s="34"/>
      <c r="K271" s="34"/>
      <c r="L271" s="35"/>
      <c r="M271" s="184"/>
      <c r="N271" s="185"/>
      <c r="O271" s="73"/>
      <c r="P271" s="73"/>
      <c r="Q271" s="73"/>
      <c r="R271" s="73"/>
      <c r="S271" s="73"/>
      <c r="T271" s="7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5" t="s">
        <v>128</v>
      </c>
      <c r="AU271" s="15" t="s">
        <v>133</v>
      </c>
    </row>
    <row r="272" spans="1:65" s="2" customFormat="1" ht="16.5" customHeight="1">
      <c r="A272" s="34"/>
      <c r="B272" s="167"/>
      <c r="C272" s="168" t="s">
        <v>430</v>
      </c>
      <c r="D272" s="168" t="s">
        <v>120</v>
      </c>
      <c r="E272" s="169" t="s">
        <v>577</v>
      </c>
      <c r="F272" s="170" t="s">
        <v>578</v>
      </c>
      <c r="G272" s="171" t="s">
        <v>204</v>
      </c>
      <c r="H272" s="172">
        <v>15</v>
      </c>
      <c r="I272" s="173"/>
      <c r="J272" s="174">
        <f>ROUND(I272*H272,2)</f>
        <v>0</v>
      </c>
      <c r="K272" s="170" t="s">
        <v>188</v>
      </c>
      <c r="L272" s="35"/>
      <c r="M272" s="175" t="s">
        <v>1</v>
      </c>
      <c r="N272" s="176" t="s">
        <v>38</v>
      </c>
      <c r="O272" s="73"/>
      <c r="P272" s="177">
        <f>O272*H272</f>
        <v>0</v>
      </c>
      <c r="Q272" s="177">
        <v>0</v>
      </c>
      <c r="R272" s="177">
        <f>Q272*H272</f>
        <v>0</v>
      </c>
      <c r="S272" s="177">
        <v>0</v>
      </c>
      <c r="T272" s="17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79" t="s">
        <v>125</v>
      </c>
      <c r="AT272" s="179" t="s">
        <v>120</v>
      </c>
      <c r="AU272" s="179" t="s">
        <v>133</v>
      </c>
      <c r="AY272" s="15" t="s">
        <v>117</v>
      </c>
      <c r="BE272" s="180">
        <f>IF(N272="základní",J272,0)</f>
        <v>0</v>
      </c>
      <c r="BF272" s="180">
        <f>IF(N272="snížená",J272,0)</f>
        <v>0</v>
      </c>
      <c r="BG272" s="180">
        <f>IF(N272="zákl. přenesená",J272,0)</f>
        <v>0</v>
      </c>
      <c r="BH272" s="180">
        <f>IF(N272="sníž. přenesená",J272,0)</f>
        <v>0</v>
      </c>
      <c r="BI272" s="180">
        <f>IF(N272="nulová",J272,0)</f>
        <v>0</v>
      </c>
      <c r="BJ272" s="15" t="s">
        <v>80</v>
      </c>
      <c r="BK272" s="180">
        <f>ROUND(I272*H272,2)</f>
        <v>0</v>
      </c>
      <c r="BL272" s="15" t="s">
        <v>125</v>
      </c>
      <c r="BM272" s="179" t="s">
        <v>433</v>
      </c>
    </row>
    <row r="273" spans="1:47" s="2" customFormat="1" ht="12">
      <c r="A273" s="34"/>
      <c r="B273" s="35"/>
      <c r="C273" s="34"/>
      <c r="D273" s="181" t="s">
        <v>126</v>
      </c>
      <c r="E273" s="34"/>
      <c r="F273" s="182" t="s">
        <v>579</v>
      </c>
      <c r="G273" s="34"/>
      <c r="H273" s="34"/>
      <c r="I273" s="183"/>
      <c r="J273" s="34"/>
      <c r="K273" s="34"/>
      <c r="L273" s="35"/>
      <c r="M273" s="184"/>
      <c r="N273" s="185"/>
      <c r="O273" s="73"/>
      <c r="P273" s="73"/>
      <c r="Q273" s="73"/>
      <c r="R273" s="73"/>
      <c r="S273" s="73"/>
      <c r="T273" s="7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5" t="s">
        <v>126</v>
      </c>
      <c r="AU273" s="15" t="s">
        <v>133</v>
      </c>
    </row>
    <row r="274" spans="1:47" s="2" customFormat="1" ht="12">
      <c r="A274" s="34"/>
      <c r="B274" s="35"/>
      <c r="C274" s="34"/>
      <c r="D274" s="181" t="s">
        <v>128</v>
      </c>
      <c r="E274" s="34"/>
      <c r="F274" s="186" t="s">
        <v>580</v>
      </c>
      <c r="G274" s="34"/>
      <c r="H274" s="34"/>
      <c r="I274" s="183"/>
      <c r="J274" s="34"/>
      <c r="K274" s="34"/>
      <c r="L274" s="35"/>
      <c r="M274" s="184"/>
      <c r="N274" s="185"/>
      <c r="O274" s="73"/>
      <c r="P274" s="73"/>
      <c r="Q274" s="73"/>
      <c r="R274" s="73"/>
      <c r="S274" s="73"/>
      <c r="T274" s="7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5" t="s">
        <v>128</v>
      </c>
      <c r="AU274" s="15" t="s">
        <v>133</v>
      </c>
    </row>
    <row r="275" spans="1:65" s="2" customFormat="1" ht="21.75" customHeight="1">
      <c r="A275" s="34"/>
      <c r="B275" s="167"/>
      <c r="C275" s="168" t="s">
        <v>308</v>
      </c>
      <c r="D275" s="168" t="s">
        <v>120</v>
      </c>
      <c r="E275" s="169" t="s">
        <v>581</v>
      </c>
      <c r="F275" s="170" t="s">
        <v>582</v>
      </c>
      <c r="G275" s="171" t="s">
        <v>148</v>
      </c>
      <c r="H275" s="172">
        <v>39</v>
      </c>
      <c r="I275" s="173"/>
      <c r="J275" s="174">
        <f>ROUND(I275*H275,2)</f>
        <v>0</v>
      </c>
      <c r="K275" s="170" t="s">
        <v>188</v>
      </c>
      <c r="L275" s="35"/>
      <c r="M275" s="175" t="s">
        <v>1</v>
      </c>
      <c r="N275" s="176" t="s">
        <v>38</v>
      </c>
      <c r="O275" s="73"/>
      <c r="P275" s="177">
        <f>O275*H275</f>
        <v>0</v>
      </c>
      <c r="Q275" s="177">
        <v>0</v>
      </c>
      <c r="R275" s="177">
        <f>Q275*H275</f>
        <v>0</v>
      </c>
      <c r="S275" s="177">
        <v>0</v>
      </c>
      <c r="T275" s="17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79" t="s">
        <v>125</v>
      </c>
      <c r="AT275" s="179" t="s">
        <v>120</v>
      </c>
      <c r="AU275" s="179" t="s">
        <v>133</v>
      </c>
      <c r="AY275" s="15" t="s">
        <v>117</v>
      </c>
      <c r="BE275" s="180">
        <f>IF(N275="základní",J275,0)</f>
        <v>0</v>
      </c>
      <c r="BF275" s="180">
        <f>IF(N275="snížená",J275,0)</f>
        <v>0</v>
      </c>
      <c r="BG275" s="180">
        <f>IF(N275="zákl. přenesená",J275,0)</f>
        <v>0</v>
      </c>
      <c r="BH275" s="180">
        <f>IF(N275="sníž. přenesená",J275,0)</f>
        <v>0</v>
      </c>
      <c r="BI275" s="180">
        <f>IF(N275="nulová",J275,0)</f>
        <v>0</v>
      </c>
      <c r="BJ275" s="15" t="s">
        <v>80</v>
      </c>
      <c r="BK275" s="180">
        <f>ROUND(I275*H275,2)</f>
        <v>0</v>
      </c>
      <c r="BL275" s="15" t="s">
        <v>125</v>
      </c>
      <c r="BM275" s="179" t="s">
        <v>437</v>
      </c>
    </row>
    <row r="276" spans="1:47" s="2" customFormat="1" ht="12">
      <c r="A276" s="34"/>
      <c r="B276" s="35"/>
      <c r="C276" s="34"/>
      <c r="D276" s="181" t="s">
        <v>126</v>
      </c>
      <c r="E276" s="34"/>
      <c r="F276" s="182" t="s">
        <v>583</v>
      </c>
      <c r="G276" s="34"/>
      <c r="H276" s="34"/>
      <c r="I276" s="183"/>
      <c r="J276" s="34"/>
      <c r="K276" s="34"/>
      <c r="L276" s="35"/>
      <c r="M276" s="184"/>
      <c r="N276" s="185"/>
      <c r="O276" s="73"/>
      <c r="P276" s="73"/>
      <c r="Q276" s="73"/>
      <c r="R276" s="73"/>
      <c r="S276" s="73"/>
      <c r="T276" s="7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5" t="s">
        <v>126</v>
      </c>
      <c r="AU276" s="15" t="s">
        <v>133</v>
      </c>
    </row>
    <row r="277" spans="1:47" s="2" customFormat="1" ht="12">
      <c r="A277" s="34"/>
      <c r="B277" s="35"/>
      <c r="C277" s="34"/>
      <c r="D277" s="181" t="s">
        <v>128</v>
      </c>
      <c r="E277" s="34"/>
      <c r="F277" s="186" t="s">
        <v>584</v>
      </c>
      <c r="G277" s="34"/>
      <c r="H277" s="34"/>
      <c r="I277" s="183"/>
      <c r="J277" s="34"/>
      <c r="K277" s="34"/>
      <c r="L277" s="35"/>
      <c r="M277" s="184"/>
      <c r="N277" s="185"/>
      <c r="O277" s="73"/>
      <c r="P277" s="73"/>
      <c r="Q277" s="73"/>
      <c r="R277" s="73"/>
      <c r="S277" s="73"/>
      <c r="T277" s="7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5" t="s">
        <v>128</v>
      </c>
      <c r="AU277" s="15" t="s">
        <v>133</v>
      </c>
    </row>
    <row r="278" spans="1:65" s="2" customFormat="1" ht="16.5" customHeight="1">
      <c r="A278" s="34"/>
      <c r="B278" s="167"/>
      <c r="C278" s="191" t="s">
        <v>585</v>
      </c>
      <c r="D278" s="191" t="s">
        <v>239</v>
      </c>
      <c r="E278" s="192" t="s">
        <v>586</v>
      </c>
      <c r="F278" s="193" t="s">
        <v>587</v>
      </c>
      <c r="G278" s="194" t="s">
        <v>148</v>
      </c>
      <c r="H278" s="195">
        <v>39</v>
      </c>
      <c r="I278" s="196"/>
      <c r="J278" s="197">
        <f>ROUND(I278*H278,2)</f>
        <v>0</v>
      </c>
      <c r="K278" s="193" t="s">
        <v>1</v>
      </c>
      <c r="L278" s="198"/>
      <c r="M278" s="199" t="s">
        <v>1</v>
      </c>
      <c r="N278" s="200" t="s">
        <v>38</v>
      </c>
      <c r="O278" s="73"/>
      <c r="P278" s="177">
        <f>O278*H278</f>
        <v>0</v>
      </c>
      <c r="Q278" s="177">
        <v>0</v>
      </c>
      <c r="R278" s="177">
        <f>Q278*H278</f>
        <v>0</v>
      </c>
      <c r="S278" s="177">
        <v>0</v>
      </c>
      <c r="T278" s="17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79" t="s">
        <v>140</v>
      </c>
      <c r="AT278" s="179" t="s">
        <v>239</v>
      </c>
      <c r="AU278" s="179" t="s">
        <v>133</v>
      </c>
      <c r="AY278" s="15" t="s">
        <v>117</v>
      </c>
      <c r="BE278" s="180">
        <f>IF(N278="základní",J278,0)</f>
        <v>0</v>
      </c>
      <c r="BF278" s="180">
        <f>IF(N278="snížená",J278,0)</f>
        <v>0</v>
      </c>
      <c r="BG278" s="180">
        <f>IF(N278="zákl. přenesená",J278,0)</f>
        <v>0</v>
      </c>
      <c r="BH278" s="180">
        <f>IF(N278="sníž. přenesená",J278,0)</f>
        <v>0</v>
      </c>
      <c r="BI278" s="180">
        <f>IF(N278="nulová",J278,0)</f>
        <v>0</v>
      </c>
      <c r="BJ278" s="15" t="s">
        <v>80</v>
      </c>
      <c r="BK278" s="180">
        <f>ROUND(I278*H278,2)</f>
        <v>0</v>
      </c>
      <c r="BL278" s="15" t="s">
        <v>125</v>
      </c>
      <c r="BM278" s="179" t="s">
        <v>588</v>
      </c>
    </row>
    <row r="279" spans="1:47" s="2" customFormat="1" ht="12">
      <c r="A279" s="34"/>
      <c r="B279" s="35"/>
      <c r="C279" s="34"/>
      <c r="D279" s="181" t="s">
        <v>126</v>
      </c>
      <c r="E279" s="34"/>
      <c r="F279" s="182" t="s">
        <v>589</v>
      </c>
      <c r="G279" s="34"/>
      <c r="H279" s="34"/>
      <c r="I279" s="183"/>
      <c r="J279" s="34"/>
      <c r="K279" s="34"/>
      <c r="L279" s="35"/>
      <c r="M279" s="184"/>
      <c r="N279" s="185"/>
      <c r="O279" s="73"/>
      <c r="P279" s="73"/>
      <c r="Q279" s="73"/>
      <c r="R279" s="73"/>
      <c r="S279" s="73"/>
      <c r="T279" s="7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5" t="s">
        <v>126</v>
      </c>
      <c r="AU279" s="15" t="s">
        <v>133</v>
      </c>
    </row>
    <row r="280" spans="1:47" s="2" customFormat="1" ht="12">
      <c r="A280" s="34"/>
      <c r="B280" s="35"/>
      <c r="C280" s="34"/>
      <c r="D280" s="181" t="s">
        <v>128</v>
      </c>
      <c r="E280" s="34"/>
      <c r="F280" s="186" t="s">
        <v>590</v>
      </c>
      <c r="G280" s="34"/>
      <c r="H280" s="34"/>
      <c r="I280" s="183"/>
      <c r="J280" s="34"/>
      <c r="K280" s="34"/>
      <c r="L280" s="35"/>
      <c r="M280" s="184"/>
      <c r="N280" s="185"/>
      <c r="O280" s="73"/>
      <c r="P280" s="73"/>
      <c r="Q280" s="73"/>
      <c r="R280" s="73"/>
      <c r="S280" s="73"/>
      <c r="T280" s="7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5" t="s">
        <v>128</v>
      </c>
      <c r="AU280" s="15" t="s">
        <v>133</v>
      </c>
    </row>
    <row r="281" spans="1:63" s="12" customFormat="1" ht="22.8" customHeight="1">
      <c r="A281" s="12"/>
      <c r="B281" s="154"/>
      <c r="C281" s="12"/>
      <c r="D281" s="155" t="s">
        <v>72</v>
      </c>
      <c r="E281" s="165" t="s">
        <v>116</v>
      </c>
      <c r="F281" s="165" t="s">
        <v>288</v>
      </c>
      <c r="G281" s="12"/>
      <c r="H281" s="12"/>
      <c r="I281" s="157"/>
      <c r="J281" s="166">
        <f>BK281</f>
        <v>0</v>
      </c>
      <c r="K281" s="12"/>
      <c r="L281" s="154"/>
      <c r="M281" s="159"/>
      <c r="N281" s="160"/>
      <c r="O281" s="160"/>
      <c r="P281" s="161">
        <f>SUM(P282:P327)</f>
        <v>0</v>
      </c>
      <c r="Q281" s="160"/>
      <c r="R281" s="161">
        <f>SUM(R282:R327)</f>
        <v>0</v>
      </c>
      <c r="S281" s="160"/>
      <c r="T281" s="162">
        <f>SUM(T282:T327)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155" t="s">
        <v>80</v>
      </c>
      <c r="AT281" s="163" t="s">
        <v>72</v>
      </c>
      <c r="AU281" s="163" t="s">
        <v>80</v>
      </c>
      <c r="AY281" s="155" t="s">
        <v>117</v>
      </c>
      <c r="BK281" s="164">
        <f>SUM(BK282:BK327)</f>
        <v>0</v>
      </c>
    </row>
    <row r="282" spans="1:65" s="2" customFormat="1" ht="21.75" customHeight="1">
      <c r="A282" s="34"/>
      <c r="B282" s="167"/>
      <c r="C282" s="168" t="s">
        <v>313</v>
      </c>
      <c r="D282" s="168" t="s">
        <v>120</v>
      </c>
      <c r="E282" s="169" t="s">
        <v>591</v>
      </c>
      <c r="F282" s="170" t="s">
        <v>592</v>
      </c>
      <c r="G282" s="171" t="s">
        <v>187</v>
      </c>
      <c r="H282" s="172">
        <v>9138.817</v>
      </c>
      <c r="I282" s="173"/>
      <c r="J282" s="174">
        <f>ROUND(I282*H282,2)</f>
        <v>0</v>
      </c>
      <c r="K282" s="170" t="s">
        <v>188</v>
      </c>
      <c r="L282" s="35"/>
      <c r="M282" s="175" t="s">
        <v>1</v>
      </c>
      <c r="N282" s="176" t="s">
        <v>38</v>
      </c>
      <c r="O282" s="73"/>
      <c r="P282" s="177">
        <f>O282*H282</f>
        <v>0</v>
      </c>
      <c r="Q282" s="177">
        <v>0</v>
      </c>
      <c r="R282" s="177">
        <f>Q282*H282</f>
        <v>0</v>
      </c>
      <c r="S282" s="177">
        <v>0</v>
      </c>
      <c r="T282" s="17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79" t="s">
        <v>125</v>
      </c>
      <c r="AT282" s="179" t="s">
        <v>120</v>
      </c>
      <c r="AU282" s="179" t="s">
        <v>82</v>
      </c>
      <c r="AY282" s="15" t="s">
        <v>117</v>
      </c>
      <c r="BE282" s="180">
        <f>IF(N282="základní",J282,0)</f>
        <v>0</v>
      </c>
      <c r="BF282" s="180">
        <f>IF(N282="snížená",J282,0)</f>
        <v>0</v>
      </c>
      <c r="BG282" s="180">
        <f>IF(N282="zákl. přenesená",J282,0)</f>
        <v>0</v>
      </c>
      <c r="BH282" s="180">
        <f>IF(N282="sníž. přenesená",J282,0)</f>
        <v>0</v>
      </c>
      <c r="BI282" s="180">
        <f>IF(N282="nulová",J282,0)</f>
        <v>0</v>
      </c>
      <c r="BJ282" s="15" t="s">
        <v>80</v>
      </c>
      <c r="BK282" s="180">
        <f>ROUND(I282*H282,2)</f>
        <v>0</v>
      </c>
      <c r="BL282" s="15" t="s">
        <v>125</v>
      </c>
      <c r="BM282" s="179" t="s">
        <v>593</v>
      </c>
    </row>
    <row r="283" spans="1:47" s="2" customFormat="1" ht="12">
      <c r="A283" s="34"/>
      <c r="B283" s="35"/>
      <c r="C283" s="34"/>
      <c r="D283" s="181" t="s">
        <v>126</v>
      </c>
      <c r="E283" s="34"/>
      <c r="F283" s="182" t="s">
        <v>594</v>
      </c>
      <c r="G283" s="34"/>
      <c r="H283" s="34"/>
      <c r="I283" s="183"/>
      <c r="J283" s="34"/>
      <c r="K283" s="34"/>
      <c r="L283" s="35"/>
      <c r="M283" s="184"/>
      <c r="N283" s="185"/>
      <c r="O283" s="73"/>
      <c r="P283" s="73"/>
      <c r="Q283" s="73"/>
      <c r="R283" s="73"/>
      <c r="S283" s="73"/>
      <c r="T283" s="7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5" t="s">
        <v>126</v>
      </c>
      <c r="AU283" s="15" t="s">
        <v>82</v>
      </c>
    </row>
    <row r="284" spans="1:47" s="2" customFormat="1" ht="12">
      <c r="A284" s="34"/>
      <c r="B284" s="35"/>
      <c r="C284" s="34"/>
      <c r="D284" s="181" t="s">
        <v>128</v>
      </c>
      <c r="E284" s="34"/>
      <c r="F284" s="186" t="s">
        <v>595</v>
      </c>
      <c r="G284" s="34"/>
      <c r="H284" s="34"/>
      <c r="I284" s="183"/>
      <c r="J284" s="34"/>
      <c r="K284" s="34"/>
      <c r="L284" s="35"/>
      <c r="M284" s="184"/>
      <c r="N284" s="185"/>
      <c r="O284" s="73"/>
      <c r="P284" s="73"/>
      <c r="Q284" s="73"/>
      <c r="R284" s="73"/>
      <c r="S284" s="73"/>
      <c r="T284" s="7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5" t="s">
        <v>128</v>
      </c>
      <c r="AU284" s="15" t="s">
        <v>82</v>
      </c>
    </row>
    <row r="285" spans="1:65" s="2" customFormat="1" ht="16.5" customHeight="1">
      <c r="A285" s="34"/>
      <c r="B285" s="167"/>
      <c r="C285" s="191" t="s">
        <v>596</v>
      </c>
      <c r="D285" s="191" t="s">
        <v>239</v>
      </c>
      <c r="E285" s="192" t="s">
        <v>597</v>
      </c>
      <c r="F285" s="193" t="s">
        <v>598</v>
      </c>
      <c r="G285" s="194" t="s">
        <v>273</v>
      </c>
      <c r="H285" s="195">
        <v>228.47</v>
      </c>
      <c r="I285" s="196"/>
      <c r="J285" s="197">
        <f>ROUND(I285*H285,2)</f>
        <v>0</v>
      </c>
      <c r="K285" s="193" t="s">
        <v>188</v>
      </c>
      <c r="L285" s="198"/>
      <c r="M285" s="199" t="s">
        <v>1</v>
      </c>
      <c r="N285" s="200" t="s">
        <v>38</v>
      </c>
      <c r="O285" s="73"/>
      <c r="P285" s="177">
        <f>O285*H285</f>
        <v>0</v>
      </c>
      <c r="Q285" s="177">
        <v>0</v>
      </c>
      <c r="R285" s="177">
        <f>Q285*H285</f>
        <v>0</v>
      </c>
      <c r="S285" s="177">
        <v>0</v>
      </c>
      <c r="T285" s="17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79" t="s">
        <v>140</v>
      </c>
      <c r="AT285" s="179" t="s">
        <v>239</v>
      </c>
      <c r="AU285" s="179" t="s">
        <v>82</v>
      </c>
      <c r="AY285" s="15" t="s">
        <v>117</v>
      </c>
      <c r="BE285" s="180">
        <f>IF(N285="základní",J285,0)</f>
        <v>0</v>
      </c>
      <c r="BF285" s="180">
        <f>IF(N285="snížená",J285,0)</f>
        <v>0</v>
      </c>
      <c r="BG285" s="180">
        <f>IF(N285="zákl. přenesená",J285,0)</f>
        <v>0</v>
      </c>
      <c r="BH285" s="180">
        <f>IF(N285="sníž. přenesená",J285,0)</f>
        <v>0</v>
      </c>
      <c r="BI285" s="180">
        <f>IF(N285="nulová",J285,0)</f>
        <v>0</v>
      </c>
      <c r="BJ285" s="15" t="s">
        <v>80</v>
      </c>
      <c r="BK285" s="180">
        <f>ROUND(I285*H285,2)</f>
        <v>0</v>
      </c>
      <c r="BL285" s="15" t="s">
        <v>125</v>
      </c>
      <c r="BM285" s="179" t="s">
        <v>599</v>
      </c>
    </row>
    <row r="286" spans="1:47" s="2" customFormat="1" ht="12">
      <c r="A286" s="34"/>
      <c r="B286" s="35"/>
      <c r="C286" s="34"/>
      <c r="D286" s="181" t="s">
        <v>126</v>
      </c>
      <c r="E286" s="34"/>
      <c r="F286" s="182" t="s">
        <v>598</v>
      </c>
      <c r="G286" s="34"/>
      <c r="H286" s="34"/>
      <c r="I286" s="183"/>
      <c r="J286" s="34"/>
      <c r="K286" s="34"/>
      <c r="L286" s="35"/>
      <c r="M286" s="184"/>
      <c r="N286" s="185"/>
      <c r="O286" s="73"/>
      <c r="P286" s="73"/>
      <c r="Q286" s="73"/>
      <c r="R286" s="73"/>
      <c r="S286" s="73"/>
      <c r="T286" s="7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5" t="s">
        <v>126</v>
      </c>
      <c r="AU286" s="15" t="s">
        <v>82</v>
      </c>
    </row>
    <row r="287" spans="1:47" s="2" customFormat="1" ht="12">
      <c r="A287" s="34"/>
      <c r="B287" s="35"/>
      <c r="C287" s="34"/>
      <c r="D287" s="181" t="s">
        <v>128</v>
      </c>
      <c r="E287" s="34"/>
      <c r="F287" s="186" t="s">
        <v>600</v>
      </c>
      <c r="G287" s="34"/>
      <c r="H287" s="34"/>
      <c r="I287" s="183"/>
      <c r="J287" s="34"/>
      <c r="K287" s="34"/>
      <c r="L287" s="35"/>
      <c r="M287" s="184"/>
      <c r="N287" s="185"/>
      <c r="O287" s="73"/>
      <c r="P287" s="73"/>
      <c r="Q287" s="73"/>
      <c r="R287" s="73"/>
      <c r="S287" s="73"/>
      <c r="T287" s="7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5" t="s">
        <v>128</v>
      </c>
      <c r="AU287" s="15" t="s">
        <v>82</v>
      </c>
    </row>
    <row r="288" spans="1:65" s="2" customFormat="1" ht="16.5" customHeight="1">
      <c r="A288" s="34"/>
      <c r="B288" s="167"/>
      <c r="C288" s="168" t="s">
        <v>319</v>
      </c>
      <c r="D288" s="168" t="s">
        <v>120</v>
      </c>
      <c r="E288" s="169" t="s">
        <v>289</v>
      </c>
      <c r="F288" s="170" t="s">
        <v>290</v>
      </c>
      <c r="G288" s="171" t="s">
        <v>187</v>
      </c>
      <c r="H288" s="172">
        <v>9138.817</v>
      </c>
      <c r="I288" s="173"/>
      <c r="J288" s="174">
        <f>ROUND(I288*H288,2)</f>
        <v>0</v>
      </c>
      <c r="K288" s="170" t="s">
        <v>188</v>
      </c>
      <c r="L288" s="35"/>
      <c r="M288" s="175" t="s">
        <v>1</v>
      </c>
      <c r="N288" s="176" t="s">
        <v>38</v>
      </c>
      <c r="O288" s="73"/>
      <c r="P288" s="177">
        <f>O288*H288</f>
        <v>0</v>
      </c>
      <c r="Q288" s="177">
        <v>0</v>
      </c>
      <c r="R288" s="177">
        <f>Q288*H288</f>
        <v>0</v>
      </c>
      <c r="S288" s="177">
        <v>0</v>
      </c>
      <c r="T288" s="17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79" t="s">
        <v>125</v>
      </c>
      <c r="AT288" s="179" t="s">
        <v>120</v>
      </c>
      <c r="AU288" s="179" t="s">
        <v>82</v>
      </c>
      <c r="AY288" s="15" t="s">
        <v>117</v>
      </c>
      <c r="BE288" s="180">
        <f>IF(N288="základní",J288,0)</f>
        <v>0</v>
      </c>
      <c r="BF288" s="180">
        <f>IF(N288="snížená",J288,0)</f>
        <v>0</v>
      </c>
      <c r="BG288" s="180">
        <f>IF(N288="zákl. přenesená",J288,0)</f>
        <v>0</v>
      </c>
      <c r="BH288" s="180">
        <f>IF(N288="sníž. přenesená",J288,0)</f>
        <v>0</v>
      </c>
      <c r="BI288" s="180">
        <f>IF(N288="nulová",J288,0)</f>
        <v>0</v>
      </c>
      <c r="BJ288" s="15" t="s">
        <v>80</v>
      </c>
      <c r="BK288" s="180">
        <f>ROUND(I288*H288,2)</f>
        <v>0</v>
      </c>
      <c r="BL288" s="15" t="s">
        <v>125</v>
      </c>
      <c r="BM288" s="179" t="s">
        <v>601</v>
      </c>
    </row>
    <row r="289" spans="1:47" s="2" customFormat="1" ht="12">
      <c r="A289" s="34"/>
      <c r="B289" s="35"/>
      <c r="C289" s="34"/>
      <c r="D289" s="181" t="s">
        <v>126</v>
      </c>
      <c r="E289" s="34"/>
      <c r="F289" s="182" t="s">
        <v>292</v>
      </c>
      <c r="G289" s="34"/>
      <c r="H289" s="34"/>
      <c r="I289" s="183"/>
      <c r="J289" s="34"/>
      <c r="K289" s="34"/>
      <c r="L289" s="35"/>
      <c r="M289" s="184"/>
      <c r="N289" s="185"/>
      <c r="O289" s="73"/>
      <c r="P289" s="73"/>
      <c r="Q289" s="73"/>
      <c r="R289" s="73"/>
      <c r="S289" s="73"/>
      <c r="T289" s="7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5" t="s">
        <v>126</v>
      </c>
      <c r="AU289" s="15" t="s">
        <v>82</v>
      </c>
    </row>
    <row r="290" spans="1:47" s="2" customFormat="1" ht="12">
      <c r="A290" s="34"/>
      <c r="B290" s="35"/>
      <c r="C290" s="34"/>
      <c r="D290" s="181" t="s">
        <v>128</v>
      </c>
      <c r="E290" s="34"/>
      <c r="F290" s="186" t="s">
        <v>602</v>
      </c>
      <c r="G290" s="34"/>
      <c r="H290" s="34"/>
      <c r="I290" s="183"/>
      <c r="J290" s="34"/>
      <c r="K290" s="34"/>
      <c r="L290" s="35"/>
      <c r="M290" s="184"/>
      <c r="N290" s="185"/>
      <c r="O290" s="73"/>
      <c r="P290" s="73"/>
      <c r="Q290" s="73"/>
      <c r="R290" s="73"/>
      <c r="S290" s="73"/>
      <c r="T290" s="7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5" t="s">
        <v>128</v>
      </c>
      <c r="AU290" s="15" t="s">
        <v>82</v>
      </c>
    </row>
    <row r="291" spans="1:65" s="2" customFormat="1" ht="16.5" customHeight="1">
      <c r="A291" s="34"/>
      <c r="B291" s="167"/>
      <c r="C291" s="168" t="s">
        <v>603</v>
      </c>
      <c r="D291" s="168" t="s">
        <v>120</v>
      </c>
      <c r="E291" s="169" t="s">
        <v>300</v>
      </c>
      <c r="F291" s="170" t="s">
        <v>301</v>
      </c>
      <c r="G291" s="171" t="s">
        <v>187</v>
      </c>
      <c r="H291" s="172">
        <v>8596.957</v>
      </c>
      <c r="I291" s="173"/>
      <c r="J291" s="174">
        <f>ROUND(I291*H291,2)</f>
        <v>0</v>
      </c>
      <c r="K291" s="170" t="s">
        <v>188</v>
      </c>
      <c r="L291" s="35"/>
      <c r="M291" s="175" t="s">
        <v>1</v>
      </c>
      <c r="N291" s="176" t="s">
        <v>38</v>
      </c>
      <c r="O291" s="73"/>
      <c r="P291" s="177">
        <f>O291*H291</f>
        <v>0</v>
      </c>
      <c r="Q291" s="177">
        <v>0</v>
      </c>
      <c r="R291" s="177">
        <f>Q291*H291</f>
        <v>0</v>
      </c>
      <c r="S291" s="177">
        <v>0</v>
      </c>
      <c r="T291" s="17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79" t="s">
        <v>125</v>
      </c>
      <c r="AT291" s="179" t="s">
        <v>120</v>
      </c>
      <c r="AU291" s="179" t="s">
        <v>82</v>
      </c>
      <c r="AY291" s="15" t="s">
        <v>117</v>
      </c>
      <c r="BE291" s="180">
        <f>IF(N291="základní",J291,0)</f>
        <v>0</v>
      </c>
      <c r="BF291" s="180">
        <f>IF(N291="snížená",J291,0)</f>
        <v>0</v>
      </c>
      <c r="BG291" s="180">
        <f>IF(N291="zákl. přenesená",J291,0)</f>
        <v>0</v>
      </c>
      <c r="BH291" s="180">
        <f>IF(N291="sníž. přenesená",J291,0)</f>
        <v>0</v>
      </c>
      <c r="BI291" s="180">
        <f>IF(N291="nulová",J291,0)</f>
        <v>0</v>
      </c>
      <c r="BJ291" s="15" t="s">
        <v>80</v>
      </c>
      <c r="BK291" s="180">
        <f>ROUND(I291*H291,2)</f>
        <v>0</v>
      </c>
      <c r="BL291" s="15" t="s">
        <v>125</v>
      </c>
      <c r="BM291" s="179" t="s">
        <v>604</v>
      </c>
    </row>
    <row r="292" spans="1:47" s="2" customFormat="1" ht="12">
      <c r="A292" s="34"/>
      <c r="B292" s="35"/>
      <c r="C292" s="34"/>
      <c r="D292" s="181" t="s">
        <v>126</v>
      </c>
      <c r="E292" s="34"/>
      <c r="F292" s="182" t="s">
        <v>303</v>
      </c>
      <c r="G292" s="34"/>
      <c r="H292" s="34"/>
      <c r="I292" s="183"/>
      <c r="J292" s="34"/>
      <c r="K292" s="34"/>
      <c r="L292" s="35"/>
      <c r="M292" s="184"/>
      <c r="N292" s="185"/>
      <c r="O292" s="73"/>
      <c r="P292" s="73"/>
      <c r="Q292" s="73"/>
      <c r="R292" s="73"/>
      <c r="S292" s="73"/>
      <c r="T292" s="7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5" t="s">
        <v>126</v>
      </c>
      <c r="AU292" s="15" t="s">
        <v>82</v>
      </c>
    </row>
    <row r="293" spans="1:47" s="2" customFormat="1" ht="12">
      <c r="A293" s="34"/>
      <c r="B293" s="35"/>
      <c r="C293" s="34"/>
      <c r="D293" s="181" t="s">
        <v>128</v>
      </c>
      <c r="E293" s="34"/>
      <c r="F293" s="186" t="s">
        <v>605</v>
      </c>
      <c r="G293" s="34"/>
      <c r="H293" s="34"/>
      <c r="I293" s="183"/>
      <c r="J293" s="34"/>
      <c r="K293" s="34"/>
      <c r="L293" s="35"/>
      <c r="M293" s="184"/>
      <c r="N293" s="185"/>
      <c r="O293" s="73"/>
      <c r="P293" s="73"/>
      <c r="Q293" s="73"/>
      <c r="R293" s="73"/>
      <c r="S293" s="73"/>
      <c r="T293" s="7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5" t="s">
        <v>128</v>
      </c>
      <c r="AU293" s="15" t="s">
        <v>82</v>
      </c>
    </row>
    <row r="294" spans="1:65" s="2" customFormat="1" ht="16.5" customHeight="1">
      <c r="A294" s="34"/>
      <c r="B294" s="167"/>
      <c r="C294" s="168" t="s">
        <v>323</v>
      </c>
      <c r="D294" s="168" t="s">
        <v>120</v>
      </c>
      <c r="E294" s="169" t="s">
        <v>311</v>
      </c>
      <c r="F294" s="170" t="s">
        <v>312</v>
      </c>
      <c r="G294" s="171" t="s">
        <v>187</v>
      </c>
      <c r="H294" s="172">
        <v>6256.958</v>
      </c>
      <c r="I294" s="173"/>
      <c r="J294" s="174">
        <f>ROUND(I294*H294,2)</f>
        <v>0</v>
      </c>
      <c r="K294" s="170" t="s">
        <v>188</v>
      </c>
      <c r="L294" s="35"/>
      <c r="M294" s="175" t="s">
        <v>1</v>
      </c>
      <c r="N294" s="176" t="s">
        <v>38</v>
      </c>
      <c r="O294" s="73"/>
      <c r="P294" s="177">
        <f>O294*H294</f>
        <v>0</v>
      </c>
      <c r="Q294" s="177">
        <v>0</v>
      </c>
      <c r="R294" s="177">
        <f>Q294*H294</f>
        <v>0</v>
      </c>
      <c r="S294" s="177">
        <v>0</v>
      </c>
      <c r="T294" s="178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79" t="s">
        <v>125</v>
      </c>
      <c r="AT294" s="179" t="s">
        <v>120</v>
      </c>
      <c r="AU294" s="179" t="s">
        <v>82</v>
      </c>
      <c r="AY294" s="15" t="s">
        <v>117</v>
      </c>
      <c r="BE294" s="180">
        <f>IF(N294="základní",J294,0)</f>
        <v>0</v>
      </c>
      <c r="BF294" s="180">
        <f>IF(N294="snížená",J294,0)</f>
        <v>0</v>
      </c>
      <c r="BG294" s="180">
        <f>IF(N294="zákl. přenesená",J294,0)</f>
        <v>0</v>
      </c>
      <c r="BH294" s="180">
        <f>IF(N294="sníž. přenesená",J294,0)</f>
        <v>0</v>
      </c>
      <c r="BI294" s="180">
        <f>IF(N294="nulová",J294,0)</f>
        <v>0</v>
      </c>
      <c r="BJ294" s="15" t="s">
        <v>80</v>
      </c>
      <c r="BK294" s="180">
        <f>ROUND(I294*H294,2)</f>
        <v>0</v>
      </c>
      <c r="BL294" s="15" t="s">
        <v>125</v>
      </c>
      <c r="BM294" s="179" t="s">
        <v>606</v>
      </c>
    </row>
    <row r="295" spans="1:47" s="2" customFormat="1" ht="12">
      <c r="A295" s="34"/>
      <c r="B295" s="35"/>
      <c r="C295" s="34"/>
      <c r="D295" s="181" t="s">
        <v>126</v>
      </c>
      <c r="E295" s="34"/>
      <c r="F295" s="182" t="s">
        <v>314</v>
      </c>
      <c r="G295" s="34"/>
      <c r="H295" s="34"/>
      <c r="I295" s="183"/>
      <c r="J295" s="34"/>
      <c r="K295" s="34"/>
      <c r="L295" s="35"/>
      <c r="M295" s="184"/>
      <c r="N295" s="185"/>
      <c r="O295" s="73"/>
      <c r="P295" s="73"/>
      <c r="Q295" s="73"/>
      <c r="R295" s="73"/>
      <c r="S295" s="73"/>
      <c r="T295" s="7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5" t="s">
        <v>126</v>
      </c>
      <c r="AU295" s="15" t="s">
        <v>82</v>
      </c>
    </row>
    <row r="296" spans="1:47" s="2" customFormat="1" ht="12">
      <c r="A296" s="34"/>
      <c r="B296" s="35"/>
      <c r="C296" s="34"/>
      <c r="D296" s="181" t="s">
        <v>128</v>
      </c>
      <c r="E296" s="34"/>
      <c r="F296" s="186" t="s">
        <v>607</v>
      </c>
      <c r="G296" s="34"/>
      <c r="H296" s="34"/>
      <c r="I296" s="183"/>
      <c r="J296" s="34"/>
      <c r="K296" s="34"/>
      <c r="L296" s="35"/>
      <c r="M296" s="184"/>
      <c r="N296" s="185"/>
      <c r="O296" s="73"/>
      <c r="P296" s="73"/>
      <c r="Q296" s="73"/>
      <c r="R296" s="73"/>
      <c r="S296" s="73"/>
      <c r="T296" s="7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5" t="s">
        <v>128</v>
      </c>
      <c r="AU296" s="15" t="s">
        <v>82</v>
      </c>
    </row>
    <row r="297" spans="1:65" s="2" customFormat="1" ht="16.5" customHeight="1">
      <c r="A297" s="34"/>
      <c r="B297" s="167"/>
      <c r="C297" s="168" t="s">
        <v>608</v>
      </c>
      <c r="D297" s="168" t="s">
        <v>120</v>
      </c>
      <c r="E297" s="169" t="s">
        <v>609</v>
      </c>
      <c r="F297" s="170" t="s">
        <v>610</v>
      </c>
      <c r="G297" s="171" t="s">
        <v>187</v>
      </c>
      <c r="H297" s="172">
        <v>1658</v>
      </c>
      <c r="I297" s="173"/>
      <c r="J297" s="174">
        <f>ROUND(I297*H297,2)</f>
        <v>0</v>
      </c>
      <c r="K297" s="170" t="s">
        <v>188</v>
      </c>
      <c r="L297" s="35"/>
      <c r="M297" s="175" t="s">
        <v>1</v>
      </c>
      <c r="N297" s="176" t="s">
        <v>38</v>
      </c>
      <c r="O297" s="73"/>
      <c r="P297" s="177">
        <f>O297*H297</f>
        <v>0</v>
      </c>
      <c r="Q297" s="177">
        <v>0</v>
      </c>
      <c r="R297" s="177">
        <f>Q297*H297</f>
        <v>0</v>
      </c>
      <c r="S297" s="177">
        <v>0</v>
      </c>
      <c r="T297" s="17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79" t="s">
        <v>125</v>
      </c>
      <c r="AT297" s="179" t="s">
        <v>120</v>
      </c>
      <c r="AU297" s="179" t="s">
        <v>82</v>
      </c>
      <c r="AY297" s="15" t="s">
        <v>117</v>
      </c>
      <c r="BE297" s="180">
        <f>IF(N297="základní",J297,0)</f>
        <v>0</v>
      </c>
      <c r="BF297" s="180">
        <f>IF(N297="snížená",J297,0)</f>
        <v>0</v>
      </c>
      <c r="BG297" s="180">
        <f>IF(N297="zákl. přenesená",J297,0)</f>
        <v>0</v>
      </c>
      <c r="BH297" s="180">
        <f>IF(N297="sníž. přenesená",J297,0)</f>
        <v>0</v>
      </c>
      <c r="BI297" s="180">
        <f>IF(N297="nulová",J297,0)</f>
        <v>0</v>
      </c>
      <c r="BJ297" s="15" t="s">
        <v>80</v>
      </c>
      <c r="BK297" s="180">
        <f>ROUND(I297*H297,2)</f>
        <v>0</v>
      </c>
      <c r="BL297" s="15" t="s">
        <v>125</v>
      </c>
      <c r="BM297" s="179" t="s">
        <v>611</v>
      </c>
    </row>
    <row r="298" spans="1:47" s="2" customFormat="1" ht="12">
      <c r="A298" s="34"/>
      <c r="B298" s="35"/>
      <c r="C298" s="34"/>
      <c r="D298" s="181" t="s">
        <v>126</v>
      </c>
      <c r="E298" s="34"/>
      <c r="F298" s="182" t="s">
        <v>612</v>
      </c>
      <c r="G298" s="34"/>
      <c r="H298" s="34"/>
      <c r="I298" s="183"/>
      <c r="J298" s="34"/>
      <c r="K298" s="34"/>
      <c r="L298" s="35"/>
      <c r="M298" s="184"/>
      <c r="N298" s="185"/>
      <c r="O298" s="73"/>
      <c r="P298" s="73"/>
      <c r="Q298" s="73"/>
      <c r="R298" s="73"/>
      <c r="S298" s="73"/>
      <c r="T298" s="7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5" t="s">
        <v>126</v>
      </c>
      <c r="AU298" s="15" t="s">
        <v>82</v>
      </c>
    </row>
    <row r="299" spans="1:65" s="2" customFormat="1" ht="16.5" customHeight="1">
      <c r="A299" s="34"/>
      <c r="B299" s="167"/>
      <c r="C299" s="168" t="s">
        <v>329</v>
      </c>
      <c r="D299" s="168" t="s">
        <v>120</v>
      </c>
      <c r="E299" s="169" t="s">
        <v>321</v>
      </c>
      <c r="F299" s="170" t="s">
        <v>322</v>
      </c>
      <c r="G299" s="171" t="s">
        <v>187</v>
      </c>
      <c r="H299" s="172">
        <v>12513.916</v>
      </c>
      <c r="I299" s="173"/>
      <c r="J299" s="174">
        <f>ROUND(I299*H299,2)</f>
        <v>0</v>
      </c>
      <c r="K299" s="170" t="s">
        <v>188</v>
      </c>
      <c r="L299" s="35"/>
      <c r="M299" s="175" t="s">
        <v>1</v>
      </c>
      <c r="N299" s="176" t="s">
        <v>38</v>
      </c>
      <c r="O299" s="73"/>
      <c r="P299" s="177">
        <f>O299*H299</f>
        <v>0</v>
      </c>
      <c r="Q299" s="177">
        <v>0</v>
      </c>
      <c r="R299" s="177">
        <f>Q299*H299</f>
        <v>0</v>
      </c>
      <c r="S299" s="177">
        <v>0</v>
      </c>
      <c r="T299" s="17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79" t="s">
        <v>125</v>
      </c>
      <c r="AT299" s="179" t="s">
        <v>120</v>
      </c>
      <c r="AU299" s="179" t="s">
        <v>82</v>
      </c>
      <c r="AY299" s="15" t="s">
        <v>117</v>
      </c>
      <c r="BE299" s="180">
        <f>IF(N299="základní",J299,0)</f>
        <v>0</v>
      </c>
      <c r="BF299" s="180">
        <f>IF(N299="snížená",J299,0)</f>
        <v>0</v>
      </c>
      <c r="BG299" s="180">
        <f>IF(N299="zákl. přenesená",J299,0)</f>
        <v>0</v>
      </c>
      <c r="BH299" s="180">
        <f>IF(N299="sníž. přenesená",J299,0)</f>
        <v>0</v>
      </c>
      <c r="BI299" s="180">
        <f>IF(N299="nulová",J299,0)</f>
        <v>0</v>
      </c>
      <c r="BJ299" s="15" t="s">
        <v>80</v>
      </c>
      <c r="BK299" s="180">
        <f>ROUND(I299*H299,2)</f>
        <v>0</v>
      </c>
      <c r="BL299" s="15" t="s">
        <v>125</v>
      </c>
      <c r="BM299" s="179" t="s">
        <v>613</v>
      </c>
    </row>
    <row r="300" spans="1:47" s="2" customFormat="1" ht="12">
      <c r="A300" s="34"/>
      <c r="B300" s="35"/>
      <c r="C300" s="34"/>
      <c r="D300" s="181" t="s">
        <v>126</v>
      </c>
      <c r="E300" s="34"/>
      <c r="F300" s="182" t="s">
        <v>614</v>
      </c>
      <c r="G300" s="34"/>
      <c r="H300" s="34"/>
      <c r="I300" s="183"/>
      <c r="J300" s="34"/>
      <c r="K300" s="34"/>
      <c r="L300" s="35"/>
      <c r="M300" s="184"/>
      <c r="N300" s="185"/>
      <c r="O300" s="73"/>
      <c r="P300" s="73"/>
      <c r="Q300" s="73"/>
      <c r="R300" s="73"/>
      <c r="S300" s="73"/>
      <c r="T300" s="7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5" t="s">
        <v>126</v>
      </c>
      <c r="AU300" s="15" t="s">
        <v>82</v>
      </c>
    </row>
    <row r="301" spans="1:47" s="2" customFormat="1" ht="12">
      <c r="A301" s="34"/>
      <c r="B301" s="35"/>
      <c r="C301" s="34"/>
      <c r="D301" s="181" t="s">
        <v>128</v>
      </c>
      <c r="E301" s="34"/>
      <c r="F301" s="186" t="s">
        <v>615</v>
      </c>
      <c r="G301" s="34"/>
      <c r="H301" s="34"/>
      <c r="I301" s="183"/>
      <c r="J301" s="34"/>
      <c r="K301" s="34"/>
      <c r="L301" s="35"/>
      <c r="M301" s="184"/>
      <c r="N301" s="185"/>
      <c r="O301" s="73"/>
      <c r="P301" s="73"/>
      <c r="Q301" s="73"/>
      <c r="R301" s="73"/>
      <c r="S301" s="73"/>
      <c r="T301" s="7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5" t="s">
        <v>128</v>
      </c>
      <c r="AU301" s="15" t="s">
        <v>82</v>
      </c>
    </row>
    <row r="302" spans="1:65" s="2" customFormat="1" ht="21.75" customHeight="1">
      <c r="A302" s="34"/>
      <c r="B302" s="167"/>
      <c r="C302" s="168" t="s">
        <v>616</v>
      </c>
      <c r="D302" s="168" t="s">
        <v>120</v>
      </c>
      <c r="E302" s="169" t="s">
        <v>317</v>
      </c>
      <c r="F302" s="170" t="s">
        <v>318</v>
      </c>
      <c r="G302" s="171" t="s">
        <v>187</v>
      </c>
      <c r="H302" s="172">
        <v>6256.958</v>
      </c>
      <c r="I302" s="173"/>
      <c r="J302" s="174">
        <f>ROUND(I302*H302,2)</f>
        <v>0</v>
      </c>
      <c r="K302" s="170" t="s">
        <v>188</v>
      </c>
      <c r="L302" s="35"/>
      <c r="M302" s="175" t="s">
        <v>1</v>
      </c>
      <c r="N302" s="176" t="s">
        <v>38</v>
      </c>
      <c r="O302" s="73"/>
      <c r="P302" s="177">
        <f>O302*H302</f>
        <v>0</v>
      </c>
      <c r="Q302" s="177">
        <v>0</v>
      </c>
      <c r="R302" s="177">
        <f>Q302*H302</f>
        <v>0</v>
      </c>
      <c r="S302" s="177">
        <v>0</v>
      </c>
      <c r="T302" s="178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79" t="s">
        <v>125</v>
      </c>
      <c r="AT302" s="179" t="s">
        <v>120</v>
      </c>
      <c r="AU302" s="179" t="s">
        <v>82</v>
      </c>
      <c r="AY302" s="15" t="s">
        <v>117</v>
      </c>
      <c r="BE302" s="180">
        <f>IF(N302="základní",J302,0)</f>
        <v>0</v>
      </c>
      <c r="BF302" s="180">
        <f>IF(N302="snížená",J302,0)</f>
        <v>0</v>
      </c>
      <c r="BG302" s="180">
        <f>IF(N302="zákl. přenesená",J302,0)</f>
        <v>0</v>
      </c>
      <c r="BH302" s="180">
        <f>IF(N302="sníž. přenesená",J302,0)</f>
        <v>0</v>
      </c>
      <c r="BI302" s="180">
        <f>IF(N302="nulová",J302,0)</f>
        <v>0</v>
      </c>
      <c r="BJ302" s="15" t="s">
        <v>80</v>
      </c>
      <c r="BK302" s="180">
        <f>ROUND(I302*H302,2)</f>
        <v>0</v>
      </c>
      <c r="BL302" s="15" t="s">
        <v>125</v>
      </c>
      <c r="BM302" s="179" t="s">
        <v>617</v>
      </c>
    </row>
    <row r="303" spans="1:47" s="2" customFormat="1" ht="12">
      <c r="A303" s="34"/>
      <c r="B303" s="35"/>
      <c r="C303" s="34"/>
      <c r="D303" s="181" t="s">
        <v>126</v>
      </c>
      <c r="E303" s="34"/>
      <c r="F303" s="182" t="s">
        <v>320</v>
      </c>
      <c r="G303" s="34"/>
      <c r="H303" s="34"/>
      <c r="I303" s="183"/>
      <c r="J303" s="34"/>
      <c r="K303" s="34"/>
      <c r="L303" s="35"/>
      <c r="M303" s="184"/>
      <c r="N303" s="185"/>
      <c r="O303" s="73"/>
      <c r="P303" s="73"/>
      <c r="Q303" s="73"/>
      <c r="R303" s="73"/>
      <c r="S303" s="73"/>
      <c r="T303" s="7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5" t="s">
        <v>126</v>
      </c>
      <c r="AU303" s="15" t="s">
        <v>82</v>
      </c>
    </row>
    <row r="304" spans="1:47" s="2" customFormat="1" ht="12">
      <c r="A304" s="34"/>
      <c r="B304" s="35"/>
      <c r="C304" s="34"/>
      <c r="D304" s="181" t="s">
        <v>128</v>
      </c>
      <c r="E304" s="34"/>
      <c r="F304" s="186" t="s">
        <v>255</v>
      </c>
      <c r="G304" s="34"/>
      <c r="H304" s="34"/>
      <c r="I304" s="183"/>
      <c r="J304" s="34"/>
      <c r="K304" s="34"/>
      <c r="L304" s="35"/>
      <c r="M304" s="184"/>
      <c r="N304" s="185"/>
      <c r="O304" s="73"/>
      <c r="P304" s="73"/>
      <c r="Q304" s="73"/>
      <c r="R304" s="73"/>
      <c r="S304" s="73"/>
      <c r="T304" s="7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5" t="s">
        <v>128</v>
      </c>
      <c r="AU304" s="15" t="s">
        <v>82</v>
      </c>
    </row>
    <row r="305" spans="1:65" s="2" customFormat="1" ht="16.5" customHeight="1">
      <c r="A305" s="34"/>
      <c r="B305" s="167"/>
      <c r="C305" s="168" t="s">
        <v>333</v>
      </c>
      <c r="D305" s="168" t="s">
        <v>120</v>
      </c>
      <c r="E305" s="169" t="s">
        <v>618</v>
      </c>
      <c r="F305" s="170" t="s">
        <v>619</v>
      </c>
      <c r="G305" s="171" t="s">
        <v>187</v>
      </c>
      <c r="H305" s="172">
        <v>9</v>
      </c>
      <c r="I305" s="173"/>
      <c r="J305" s="174">
        <f>ROUND(I305*H305,2)</f>
        <v>0</v>
      </c>
      <c r="K305" s="170" t="s">
        <v>188</v>
      </c>
      <c r="L305" s="35"/>
      <c r="M305" s="175" t="s">
        <v>1</v>
      </c>
      <c r="N305" s="176" t="s">
        <v>38</v>
      </c>
      <c r="O305" s="73"/>
      <c r="P305" s="177">
        <f>O305*H305</f>
        <v>0</v>
      </c>
      <c r="Q305" s="177">
        <v>0</v>
      </c>
      <c r="R305" s="177">
        <f>Q305*H305</f>
        <v>0</v>
      </c>
      <c r="S305" s="177">
        <v>0</v>
      </c>
      <c r="T305" s="17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79" t="s">
        <v>125</v>
      </c>
      <c r="AT305" s="179" t="s">
        <v>120</v>
      </c>
      <c r="AU305" s="179" t="s">
        <v>82</v>
      </c>
      <c r="AY305" s="15" t="s">
        <v>117</v>
      </c>
      <c r="BE305" s="180">
        <f>IF(N305="základní",J305,0)</f>
        <v>0</v>
      </c>
      <c r="BF305" s="180">
        <f>IF(N305="snížená",J305,0)</f>
        <v>0</v>
      </c>
      <c r="BG305" s="180">
        <f>IF(N305="zákl. přenesená",J305,0)</f>
        <v>0</v>
      </c>
      <c r="BH305" s="180">
        <f>IF(N305="sníž. přenesená",J305,0)</f>
        <v>0</v>
      </c>
      <c r="BI305" s="180">
        <f>IF(N305="nulová",J305,0)</f>
        <v>0</v>
      </c>
      <c r="BJ305" s="15" t="s">
        <v>80</v>
      </c>
      <c r="BK305" s="180">
        <f>ROUND(I305*H305,2)</f>
        <v>0</v>
      </c>
      <c r="BL305" s="15" t="s">
        <v>125</v>
      </c>
      <c r="BM305" s="179" t="s">
        <v>620</v>
      </c>
    </row>
    <row r="306" spans="1:47" s="2" customFormat="1" ht="12">
      <c r="A306" s="34"/>
      <c r="B306" s="35"/>
      <c r="C306" s="34"/>
      <c r="D306" s="181" t="s">
        <v>126</v>
      </c>
      <c r="E306" s="34"/>
      <c r="F306" s="182" t="s">
        <v>621</v>
      </c>
      <c r="G306" s="34"/>
      <c r="H306" s="34"/>
      <c r="I306" s="183"/>
      <c r="J306" s="34"/>
      <c r="K306" s="34"/>
      <c r="L306" s="35"/>
      <c r="M306" s="184"/>
      <c r="N306" s="185"/>
      <c r="O306" s="73"/>
      <c r="P306" s="73"/>
      <c r="Q306" s="73"/>
      <c r="R306" s="73"/>
      <c r="S306" s="73"/>
      <c r="T306" s="7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5" t="s">
        <v>126</v>
      </c>
      <c r="AU306" s="15" t="s">
        <v>82</v>
      </c>
    </row>
    <row r="307" spans="1:47" s="2" customFormat="1" ht="12">
      <c r="A307" s="34"/>
      <c r="B307" s="35"/>
      <c r="C307" s="34"/>
      <c r="D307" s="181" t="s">
        <v>128</v>
      </c>
      <c r="E307" s="34"/>
      <c r="F307" s="186" t="s">
        <v>622</v>
      </c>
      <c r="G307" s="34"/>
      <c r="H307" s="34"/>
      <c r="I307" s="183"/>
      <c r="J307" s="34"/>
      <c r="K307" s="34"/>
      <c r="L307" s="35"/>
      <c r="M307" s="184"/>
      <c r="N307" s="185"/>
      <c r="O307" s="73"/>
      <c r="P307" s="73"/>
      <c r="Q307" s="73"/>
      <c r="R307" s="73"/>
      <c r="S307" s="73"/>
      <c r="T307" s="7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5" t="s">
        <v>128</v>
      </c>
      <c r="AU307" s="15" t="s">
        <v>82</v>
      </c>
    </row>
    <row r="308" spans="1:65" s="2" customFormat="1" ht="16.5" customHeight="1">
      <c r="A308" s="34"/>
      <c r="B308" s="167"/>
      <c r="C308" s="191" t="s">
        <v>623</v>
      </c>
      <c r="D308" s="191" t="s">
        <v>239</v>
      </c>
      <c r="E308" s="192" t="s">
        <v>624</v>
      </c>
      <c r="F308" s="193" t="s">
        <v>625</v>
      </c>
      <c r="G308" s="194" t="s">
        <v>148</v>
      </c>
      <c r="H308" s="195">
        <v>2</v>
      </c>
      <c r="I308" s="196"/>
      <c r="J308" s="197">
        <f>ROUND(I308*H308,2)</f>
        <v>0</v>
      </c>
      <c r="K308" s="193" t="s">
        <v>188</v>
      </c>
      <c r="L308" s="198"/>
      <c r="M308" s="199" t="s">
        <v>1</v>
      </c>
      <c r="N308" s="200" t="s">
        <v>38</v>
      </c>
      <c r="O308" s="73"/>
      <c r="P308" s="177">
        <f>O308*H308</f>
        <v>0</v>
      </c>
      <c r="Q308" s="177">
        <v>0</v>
      </c>
      <c r="R308" s="177">
        <f>Q308*H308</f>
        <v>0</v>
      </c>
      <c r="S308" s="177">
        <v>0</v>
      </c>
      <c r="T308" s="17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79" t="s">
        <v>140</v>
      </c>
      <c r="AT308" s="179" t="s">
        <v>239</v>
      </c>
      <c r="AU308" s="179" t="s">
        <v>82</v>
      </c>
      <c r="AY308" s="15" t="s">
        <v>117</v>
      </c>
      <c r="BE308" s="180">
        <f>IF(N308="základní",J308,0)</f>
        <v>0</v>
      </c>
      <c r="BF308" s="180">
        <f>IF(N308="snížená",J308,0)</f>
        <v>0</v>
      </c>
      <c r="BG308" s="180">
        <f>IF(N308="zákl. přenesená",J308,0)</f>
        <v>0</v>
      </c>
      <c r="BH308" s="180">
        <f>IF(N308="sníž. přenesená",J308,0)</f>
        <v>0</v>
      </c>
      <c r="BI308" s="180">
        <f>IF(N308="nulová",J308,0)</f>
        <v>0</v>
      </c>
      <c r="BJ308" s="15" t="s">
        <v>80</v>
      </c>
      <c r="BK308" s="180">
        <f>ROUND(I308*H308,2)</f>
        <v>0</v>
      </c>
      <c r="BL308" s="15" t="s">
        <v>125</v>
      </c>
      <c r="BM308" s="179" t="s">
        <v>626</v>
      </c>
    </row>
    <row r="309" spans="1:47" s="2" customFormat="1" ht="12">
      <c r="A309" s="34"/>
      <c r="B309" s="35"/>
      <c r="C309" s="34"/>
      <c r="D309" s="181" t="s">
        <v>126</v>
      </c>
      <c r="E309" s="34"/>
      <c r="F309" s="182" t="s">
        <v>627</v>
      </c>
      <c r="G309" s="34"/>
      <c r="H309" s="34"/>
      <c r="I309" s="183"/>
      <c r="J309" s="34"/>
      <c r="K309" s="34"/>
      <c r="L309" s="35"/>
      <c r="M309" s="184"/>
      <c r="N309" s="185"/>
      <c r="O309" s="73"/>
      <c r="P309" s="73"/>
      <c r="Q309" s="73"/>
      <c r="R309" s="73"/>
      <c r="S309" s="73"/>
      <c r="T309" s="7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5" t="s">
        <v>126</v>
      </c>
      <c r="AU309" s="15" t="s">
        <v>82</v>
      </c>
    </row>
    <row r="310" spans="1:47" s="2" customFormat="1" ht="12">
      <c r="A310" s="34"/>
      <c r="B310" s="35"/>
      <c r="C310" s="34"/>
      <c r="D310" s="181" t="s">
        <v>128</v>
      </c>
      <c r="E310" s="34"/>
      <c r="F310" s="186" t="s">
        <v>628</v>
      </c>
      <c r="G310" s="34"/>
      <c r="H310" s="34"/>
      <c r="I310" s="183"/>
      <c r="J310" s="34"/>
      <c r="K310" s="34"/>
      <c r="L310" s="35"/>
      <c r="M310" s="184"/>
      <c r="N310" s="185"/>
      <c r="O310" s="73"/>
      <c r="P310" s="73"/>
      <c r="Q310" s="73"/>
      <c r="R310" s="73"/>
      <c r="S310" s="73"/>
      <c r="T310" s="7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5" t="s">
        <v>128</v>
      </c>
      <c r="AU310" s="15" t="s">
        <v>82</v>
      </c>
    </row>
    <row r="311" spans="1:65" s="2" customFormat="1" ht="16.5" customHeight="1">
      <c r="A311" s="34"/>
      <c r="B311" s="167"/>
      <c r="C311" s="168" t="s">
        <v>339</v>
      </c>
      <c r="D311" s="168" t="s">
        <v>120</v>
      </c>
      <c r="E311" s="169" t="s">
        <v>629</v>
      </c>
      <c r="F311" s="170" t="s">
        <v>630</v>
      </c>
      <c r="G311" s="171" t="s">
        <v>187</v>
      </c>
      <c r="H311" s="172">
        <v>13.66</v>
      </c>
      <c r="I311" s="173"/>
      <c r="J311" s="174">
        <f>ROUND(I311*H311,2)</f>
        <v>0</v>
      </c>
      <c r="K311" s="170" t="s">
        <v>188</v>
      </c>
      <c r="L311" s="35"/>
      <c r="M311" s="175" t="s">
        <v>1</v>
      </c>
      <c r="N311" s="176" t="s">
        <v>38</v>
      </c>
      <c r="O311" s="73"/>
      <c r="P311" s="177">
        <f>O311*H311</f>
        <v>0</v>
      </c>
      <c r="Q311" s="177">
        <v>0</v>
      </c>
      <c r="R311" s="177">
        <f>Q311*H311</f>
        <v>0</v>
      </c>
      <c r="S311" s="177">
        <v>0</v>
      </c>
      <c r="T311" s="178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79" t="s">
        <v>125</v>
      </c>
      <c r="AT311" s="179" t="s">
        <v>120</v>
      </c>
      <c r="AU311" s="179" t="s">
        <v>82</v>
      </c>
      <c r="AY311" s="15" t="s">
        <v>117</v>
      </c>
      <c r="BE311" s="180">
        <f>IF(N311="základní",J311,0)</f>
        <v>0</v>
      </c>
      <c r="BF311" s="180">
        <f>IF(N311="snížená",J311,0)</f>
        <v>0</v>
      </c>
      <c r="BG311" s="180">
        <f>IF(N311="zákl. přenesená",J311,0)</f>
        <v>0</v>
      </c>
      <c r="BH311" s="180">
        <f>IF(N311="sníž. přenesená",J311,0)</f>
        <v>0</v>
      </c>
      <c r="BI311" s="180">
        <f>IF(N311="nulová",J311,0)</f>
        <v>0</v>
      </c>
      <c r="BJ311" s="15" t="s">
        <v>80</v>
      </c>
      <c r="BK311" s="180">
        <f>ROUND(I311*H311,2)</f>
        <v>0</v>
      </c>
      <c r="BL311" s="15" t="s">
        <v>125</v>
      </c>
      <c r="BM311" s="179" t="s">
        <v>631</v>
      </c>
    </row>
    <row r="312" spans="1:47" s="2" customFormat="1" ht="12">
      <c r="A312" s="34"/>
      <c r="B312" s="35"/>
      <c r="C312" s="34"/>
      <c r="D312" s="181" t="s">
        <v>126</v>
      </c>
      <c r="E312" s="34"/>
      <c r="F312" s="182" t="s">
        <v>632</v>
      </c>
      <c r="G312" s="34"/>
      <c r="H312" s="34"/>
      <c r="I312" s="183"/>
      <c r="J312" s="34"/>
      <c r="K312" s="34"/>
      <c r="L312" s="35"/>
      <c r="M312" s="184"/>
      <c r="N312" s="185"/>
      <c r="O312" s="73"/>
      <c r="P312" s="73"/>
      <c r="Q312" s="73"/>
      <c r="R312" s="73"/>
      <c r="S312" s="73"/>
      <c r="T312" s="7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5" t="s">
        <v>126</v>
      </c>
      <c r="AU312" s="15" t="s">
        <v>82</v>
      </c>
    </row>
    <row r="313" spans="1:47" s="2" customFormat="1" ht="12">
      <c r="A313" s="34"/>
      <c r="B313" s="35"/>
      <c r="C313" s="34"/>
      <c r="D313" s="181" t="s">
        <v>128</v>
      </c>
      <c r="E313" s="34"/>
      <c r="F313" s="186" t="s">
        <v>633</v>
      </c>
      <c r="G313" s="34"/>
      <c r="H313" s="34"/>
      <c r="I313" s="183"/>
      <c r="J313" s="34"/>
      <c r="K313" s="34"/>
      <c r="L313" s="35"/>
      <c r="M313" s="184"/>
      <c r="N313" s="185"/>
      <c r="O313" s="73"/>
      <c r="P313" s="73"/>
      <c r="Q313" s="73"/>
      <c r="R313" s="73"/>
      <c r="S313" s="73"/>
      <c r="T313" s="7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5" t="s">
        <v>128</v>
      </c>
      <c r="AU313" s="15" t="s">
        <v>82</v>
      </c>
    </row>
    <row r="314" spans="1:65" s="2" customFormat="1" ht="16.5" customHeight="1">
      <c r="A314" s="34"/>
      <c r="B314" s="167"/>
      <c r="C314" s="168" t="s">
        <v>634</v>
      </c>
      <c r="D314" s="168" t="s">
        <v>120</v>
      </c>
      <c r="E314" s="169" t="s">
        <v>337</v>
      </c>
      <c r="F314" s="170" t="s">
        <v>338</v>
      </c>
      <c r="G314" s="171" t="s">
        <v>284</v>
      </c>
      <c r="H314" s="172">
        <v>43</v>
      </c>
      <c r="I314" s="173"/>
      <c r="J314" s="174">
        <f>ROUND(I314*H314,2)</f>
        <v>0</v>
      </c>
      <c r="K314" s="170" t="s">
        <v>1</v>
      </c>
      <c r="L314" s="35"/>
      <c r="M314" s="175" t="s">
        <v>1</v>
      </c>
      <c r="N314" s="176" t="s">
        <v>38</v>
      </c>
      <c r="O314" s="73"/>
      <c r="P314" s="177">
        <f>O314*H314</f>
        <v>0</v>
      </c>
      <c r="Q314" s="177">
        <v>0</v>
      </c>
      <c r="R314" s="177">
        <f>Q314*H314</f>
        <v>0</v>
      </c>
      <c r="S314" s="177">
        <v>0</v>
      </c>
      <c r="T314" s="17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79" t="s">
        <v>125</v>
      </c>
      <c r="AT314" s="179" t="s">
        <v>120</v>
      </c>
      <c r="AU314" s="179" t="s">
        <v>82</v>
      </c>
      <c r="AY314" s="15" t="s">
        <v>117</v>
      </c>
      <c r="BE314" s="180">
        <f>IF(N314="základní",J314,0)</f>
        <v>0</v>
      </c>
      <c r="BF314" s="180">
        <f>IF(N314="snížená",J314,0)</f>
        <v>0</v>
      </c>
      <c r="BG314" s="180">
        <f>IF(N314="zákl. přenesená",J314,0)</f>
        <v>0</v>
      </c>
      <c r="BH314" s="180">
        <f>IF(N314="sníž. přenesená",J314,0)</f>
        <v>0</v>
      </c>
      <c r="BI314" s="180">
        <f>IF(N314="nulová",J314,0)</f>
        <v>0</v>
      </c>
      <c r="BJ314" s="15" t="s">
        <v>80</v>
      </c>
      <c r="BK314" s="180">
        <f>ROUND(I314*H314,2)</f>
        <v>0</v>
      </c>
      <c r="BL314" s="15" t="s">
        <v>125</v>
      </c>
      <c r="BM314" s="179" t="s">
        <v>635</v>
      </c>
    </row>
    <row r="315" spans="1:47" s="2" customFormat="1" ht="12">
      <c r="A315" s="34"/>
      <c r="B315" s="35"/>
      <c r="C315" s="34"/>
      <c r="D315" s="181" t="s">
        <v>126</v>
      </c>
      <c r="E315" s="34"/>
      <c r="F315" s="182" t="s">
        <v>338</v>
      </c>
      <c r="G315" s="34"/>
      <c r="H315" s="34"/>
      <c r="I315" s="183"/>
      <c r="J315" s="34"/>
      <c r="K315" s="34"/>
      <c r="L315" s="35"/>
      <c r="M315" s="184"/>
      <c r="N315" s="185"/>
      <c r="O315" s="73"/>
      <c r="P315" s="73"/>
      <c r="Q315" s="73"/>
      <c r="R315" s="73"/>
      <c r="S315" s="73"/>
      <c r="T315" s="7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5" t="s">
        <v>126</v>
      </c>
      <c r="AU315" s="15" t="s">
        <v>82</v>
      </c>
    </row>
    <row r="316" spans="1:65" s="2" customFormat="1" ht="16.5" customHeight="1">
      <c r="A316" s="34"/>
      <c r="B316" s="167"/>
      <c r="C316" s="168" t="s">
        <v>342</v>
      </c>
      <c r="D316" s="168" t="s">
        <v>120</v>
      </c>
      <c r="E316" s="169" t="s">
        <v>340</v>
      </c>
      <c r="F316" s="170" t="s">
        <v>341</v>
      </c>
      <c r="G316" s="171" t="s">
        <v>284</v>
      </c>
      <c r="H316" s="172">
        <v>8</v>
      </c>
      <c r="I316" s="173"/>
      <c r="J316" s="174">
        <f>ROUND(I316*H316,2)</f>
        <v>0</v>
      </c>
      <c r="K316" s="170" t="s">
        <v>188</v>
      </c>
      <c r="L316" s="35"/>
      <c r="M316" s="175" t="s">
        <v>1</v>
      </c>
      <c r="N316" s="176" t="s">
        <v>38</v>
      </c>
      <c r="O316" s="73"/>
      <c r="P316" s="177">
        <f>O316*H316</f>
        <v>0</v>
      </c>
      <c r="Q316" s="177">
        <v>0</v>
      </c>
      <c r="R316" s="177">
        <f>Q316*H316</f>
        <v>0</v>
      </c>
      <c r="S316" s="177">
        <v>0</v>
      </c>
      <c r="T316" s="17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79" t="s">
        <v>125</v>
      </c>
      <c r="AT316" s="179" t="s">
        <v>120</v>
      </c>
      <c r="AU316" s="179" t="s">
        <v>82</v>
      </c>
      <c r="AY316" s="15" t="s">
        <v>117</v>
      </c>
      <c r="BE316" s="180">
        <f>IF(N316="základní",J316,0)</f>
        <v>0</v>
      </c>
      <c r="BF316" s="180">
        <f>IF(N316="snížená",J316,0)</f>
        <v>0</v>
      </c>
      <c r="BG316" s="180">
        <f>IF(N316="zákl. přenesená",J316,0)</f>
        <v>0</v>
      </c>
      <c r="BH316" s="180">
        <f>IF(N316="sníž. přenesená",J316,0)</f>
        <v>0</v>
      </c>
      <c r="BI316" s="180">
        <f>IF(N316="nulová",J316,0)</f>
        <v>0</v>
      </c>
      <c r="BJ316" s="15" t="s">
        <v>80</v>
      </c>
      <c r="BK316" s="180">
        <f>ROUND(I316*H316,2)</f>
        <v>0</v>
      </c>
      <c r="BL316" s="15" t="s">
        <v>125</v>
      </c>
      <c r="BM316" s="179" t="s">
        <v>636</v>
      </c>
    </row>
    <row r="317" spans="1:47" s="2" customFormat="1" ht="12">
      <c r="A317" s="34"/>
      <c r="B317" s="35"/>
      <c r="C317" s="34"/>
      <c r="D317" s="181" t="s">
        <v>126</v>
      </c>
      <c r="E317" s="34"/>
      <c r="F317" s="182" t="s">
        <v>343</v>
      </c>
      <c r="G317" s="34"/>
      <c r="H317" s="34"/>
      <c r="I317" s="183"/>
      <c r="J317" s="34"/>
      <c r="K317" s="34"/>
      <c r="L317" s="35"/>
      <c r="M317" s="184"/>
      <c r="N317" s="185"/>
      <c r="O317" s="73"/>
      <c r="P317" s="73"/>
      <c r="Q317" s="73"/>
      <c r="R317" s="73"/>
      <c r="S317" s="73"/>
      <c r="T317" s="7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5" t="s">
        <v>126</v>
      </c>
      <c r="AU317" s="15" t="s">
        <v>82</v>
      </c>
    </row>
    <row r="318" spans="1:47" s="2" customFormat="1" ht="12">
      <c r="A318" s="34"/>
      <c r="B318" s="35"/>
      <c r="C318" s="34"/>
      <c r="D318" s="181" t="s">
        <v>128</v>
      </c>
      <c r="E318" s="34"/>
      <c r="F318" s="186" t="s">
        <v>637</v>
      </c>
      <c r="G318" s="34"/>
      <c r="H318" s="34"/>
      <c r="I318" s="183"/>
      <c r="J318" s="34"/>
      <c r="K318" s="34"/>
      <c r="L318" s="35"/>
      <c r="M318" s="184"/>
      <c r="N318" s="185"/>
      <c r="O318" s="73"/>
      <c r="P318" s="73"/>
      <c r="Q318" s="73"/>
      <c r="R318" s="73"/>
      <c r="S318" s="73"/>
      <c r="T318" s="7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5" t="s">
        <v>128</v>
      </c>
      <c r="AU318" s="15" t="s">
        <v>82</v>
      </c>
    </row>
    <row r="319" spans="1:65" s="2" customFormat="1" ht="16.5" customHeight="1">
      <c r="A319" s="34"/>
      <c r="B319" s="167"/>
      <c r="C319" s="168" t="s">
        <v>638</v>
      </c>
      <c r="D319" s="168" t="s">
        <v>120</v>
      </c>
      <c r="E319" s="169" t="s">
        <v>346</v>
      </c>
      <c r="F319" s="170" t="s">
        <v>347</v>
      </c>
      <c r="G319" s="171" t="s">
        <v>284</v>
      </c>
      <c r="H319" s="172">
        <v>8</v>
      </c>
      <c r="I319" s="173"/>
      <c r="J319" s="174">
        <f>ROUND(I319*H319,2)</f>
        <v>0</v>
      </c>
      <c r="K319" s="170" t="s">
        <v>188</v>
      </c>
      <c r="L319" s="35"/>
      <c r="M319" s="175" t="s">
        <v>1</v>
      </c>
      <c r="N319" s="176" t="s">
        <v>38</v>
      </c>
      <c r="O319" s="73"/>
      <c r="P319" s="177">
        <f>O319*H319</f>
        <v>0</v>
      </c>
      <c r="Q319" s="177">
        <v>0</v>
      </c>
      <c r="R319" s="177">
        <f>Q319*H319</f>
        <v>0</v>
      </c>
      <c r="S319" s="177">
        <v>0</v>
      </c>
      <c r="T319" s="17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79" t="s">
        <v>125</v>
      </c>
      <c r="AT319" s="179" t="s">
        <v>120</v>
      </c>
      <c r="AU319" s="179" t="s">
        <v>82</v>
      </c>
      <c r="AY319" s="15" t="s">
        <v>117</v>
      </c>
      <c r="BE319" s="180">
        <f>IF(N319="základní",J319,0)</f>
        <v>0</v>
      </c>
      <c r="BF319" s="180">
        <f>IF(N319="snížená",J319,0)</f>
        <v>0</v>
      </c>
      <c r="BG319" s="180">
        <f>IF(N319="zákl. přenesená",J319,0)</f>
        <v>0</v>
      </c>
      <c r="BH319" s="180">
        <f>IF(N319="sníž. přenesená",J319,0)</f>
        <v>0</v>
      </c>
      <c r="BI319" s="180">
        <f>IF(N319="nulová",J319,0)</f>
        <v>0</v>
      </c>
      <c r="BJ319" s="15" t="s">
        <v>80</v>
      </c>
      <c r="BK319" s="180">
        <f>ROUND(I319*H319,2)</f>
        <v>0</v>
      </c>
      <c r="BL319" s="15" t="s">
        <v>125</v>
      </c>
      <c r="BM319" s="179" t="s">
        <v>639</v>
      </c>
    </row>
    <row r="320" spans="1:47" s="2" customFormat="1" ht="12">
      <c r="A320" s="34"/>
      <c r="B320" s="35"/>
      <c r="C320" s="34"/>
      <c r="D320" s="181" t="s">
        <v>126</v>
      </c>
      <c r="E320" s="34"/>
      <c r="F320" s="182" t="s">
        <v>349</v>
      </c>
      <c r="G320" s="34"/>
      <c r="H320" s="34"/>
      <c r="I320" s="183"/>
      <c r="J320" s="34"/>
      <c r="K320" s="34"/>
      <c r="L320" s="35"/>
      <c r="M320" s="184"/>
      <c r="N320" s="185"/>
      <c r="O320" s="73"/>
      <c r="P320" s="73"/>
      <c r="Q320" s="73"/>
      <c r="R320" s="73"/>
      <c r="S320" s="73"/>
      <c r="T320" s="7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5" t="s">
        <v>126</v>
      </c>
      <c r="AU320" s="15" t="s">
        <v>82</v>
      </c>
    </row>
    <row r="321" spans="1:47" s="2" customFormat="1" ht="12">
      <c r="A321" s="34"/>
      <c r="B321" s="35"/>
      <c r="C321" s="34"/>
      <c r="D321" s="181" t="s">
        <v>128</v>
      </c>
      <c r="E321" s="34"/>
      <c r="F321" s="186" t="s">
        <v>350</v>
      </c>
      <c r="G321" s="34"/>
      <c r="H321" s="34"/>
      <c r="I321" s="183"/>
      <c r="J321" s="34"/>
      <c r="K321" s="34"/>
      <c r="L321" s="35"/>
      <c r="M321" s="184"/>
      <c r="N321" s="185"/>
      <c r="O321" s="73"/>
      <c r="P321" s="73"/>
      <c r="Q321" s="73"/>
      <c r="R321" s="73"/>
      <c r="S321" s="73"/>
      <c r="T321" s="7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5" t="s">
        <v>128</v>
      </c>
      <c r="AU321" s="15" t="s">
        <v>82</v>
      </c>
    </row>
    <row r="322" spans="1:65" s="2" customFormat="1" ht="16.5" customHeight="1">
      <c r="A322" s="34"/>
      <c r="B322" s="167"/>
      <c r="C322" s="168" t="s">
        <v>348</v>
      </c>
      <c r="D322" s="168" t="s">
        <v>120</v>
      </c>
      <c r="E322" s="169" t="s">
        <v>351</v>
      </c>
      <c r="F322" s="170" t="s">
        <v>352</v>
      </c>
      <c r="G322" s="171" t="s">
        <v>284</v>
      </c>
      <c r="H322" s="172">
        <v>8</v>
      </c>
      <c r="I322" s="173"/>
      <c r="J322" s="174">
        <f>ROUND(I322*H322,2)</f>
        <v>0</v>
      </c>
      <c r="K322" s="170" t="s">
        <v>1</v>
      </c>
      <c r="L322" s="35"/>
      <c r="M322" s="175" t="s">
        <v>1</v>
      </c>
      <c r="N322" s="176" t="s">
        <v>38</v>
      </c>
      <c r="O322" s="73"/>
      <c r="P322" s="177">
        <f>O322*H322</f>
        <v>0</v>
      </c>
      <c r="Q322" s="177">
        <v>0</v>
      </c>
      <c r="R322" s="177">
        <f>Q322*H322</f>
        <v>0</v>
      </c>
      <c r="S322" s="177">
        <v>0</v>
      </c>
      <c r="T322" s="178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79" t="s">
        <v>125</v>
      </c>
      <c r="AT322" s="179" t="s">
        <v>120</v>
      </c>
      <c r="AU322" s="179" t="s">
        <v>82</v>
      </c>
      <c r="AY322" s="15" t="s">
        <v>117</v>
      </c>
      <c r="BE322" s="180">
        <f>IF(N322="základní",J322,0)</f>
        <v>0</v>
      </c>
      <c r="BF322" s="180">
        <f>IF(N322="snížená",J322,0)</f>
        <v>0</v>
      </c>
      <c r="BG322" s="180">
        <f>IF(N322="zákl. přenesená",J322,0)</f>
        <v>0</v>
      </c>
      <c r="BH322" s="180">
        <f>IF(N322="sníž. přenesená",J322,0)</f>
        <v>0</v>
      </c>
      <c r="BI322" s="180">
        <f>IF(N322="nulová",J322,0)</f>
        <v>0</v>
      </c>
      <c r="BJ322" s="15" t="s">
        <v>80</v>
      </c>
      <c r="BK322" s="180">
        <f>ROUND(I322*H322,2)</f>
        <v>0</v>
      </c>
      <c r="BL322" s="15" t="s">
        <v>125</v>
      </c>
      <c r="BM322" s="179" t="s">
        <v>640</v>
      </c>
    </row>
    <row r="323" spans="1:47" s="2" customFormat="1" ht="12">
      <c r="A323" s="34"/>
      <c r="B323" s="35"/>
      <c r="C323" s="34"/>
      <c r="D323" s="181" t="s">
        <v>126</v>
      </c>
      <c r="E323" s="34"/>
      <c r="F323" s="182" t="s">
        <v>354</v>
      </c>
      <c r="G323" s="34"/>
      <c r="H323" s="34"/>
      <c r="I323" s="183"/>
      <c r="J323" s="34"/>
      <c r="K323" s="34"/>
      <c r="L323" s="35"/>
      <c r="M323" s="184"/>
      <c r="N323" s="185"/>
      <c r="O323" s="73"/>
      <c r="P323" s="73"/>
      <c r="Q323" s="73"/>
      <c r="R323" s="73"/>
      <c r="S323" s="73"/>
      <c r="T323" s="7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5" t="s">
        <v>126</v>
      </c>
      <c r="AU323" s="15" t="s">
        <v>82</v>
      </c>
    </row>
    <row r="324" spans="1:47" s="2" customFormat="1" ht="12">
      <c r="A324" s="34"/>
      <c r="B324" s="35"/>
      <c r="C324" s="34"/>
      <c r="D324" s="181" t="s">
        <v>128</v>
      </c>
      <c r="E324" s="34"/>
      <c r="F324" s="186" t="s">
        <v>641</v>
      </c>
      <c r="G324" s="34"/>
      <c r="H324" s="34"/>
      <c r="I324" s="183"/>
      <c r="J324" s="34"/>
      <c r="K324" s="34"/>
      <c r="L324" s="35"/>
      <c r="M324" s="184"/>
      <c r="N324" s="185"/>
      <c r="O324" s="73"/>
      <c r="P324" s="73"/>
      <c r="Q324" s="73"/>
      <c r="R324" s="73"/>
      <c r="S324" s="73"/>
      <c r="T324" s="7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5" t="s">
        <v>128</v>
      </c>
      <c r="AU324" s="15" t="s">
        <v>82</v>
      </c>
    </row>
    <row r="325" spans="1:65" s="2" customFormat="1" ht="16.5" customHeight="1">
      <c r="A325" s="34"/>
      <c r="B325" s="167"/>
      <c r="C325" s="191" t="s">
        <v>642</v>
      </c>
      <c r="D325" s="191" t="s">
        <v>239</v>
      </c>
      <c r="E325" s="192" t="s">
        <v>357</v>
      </c>
      <c r="F325" s="193" t="s">
        <v>358</v>
      </c>
      <c r="G325" s="194" t="s">
        <v>273</v>
      </c>
      <c r="H325" s="195">
        <v>502.852</v>
      </c>
      <c r="I325" s="196"/>
      <c r="J325" s="197">
        <f>ROUND(I325*H325,2)</f>
        <v>0</v>
      </c>
      <c r="K325" s="193" t="s">
        <v>359</v>
      </c>
      <c r="L325" s="198"/>
      <c r="M325" s="199" t="s">
        <v>1</v>
      </c>
      <c r="N325" s="200" t="s">
        <v>38</v>
      </c>
      <c r="O325" s="73"/>
      <c r="P325" s="177">
        <f>O325*H325</f>
        <v>0</v>
      </c>
      <c r="Q325" s="177">
        <v>0</v>
      </c>
      <c r="R325" s="177">
        <f>Q325*H325</f>
        <v>0</v>
      </c>
      <c r="S325" s="177">
        <v>0</v>
      </c>
      <c r="T325" s="17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79" t="s">
        <v>140</v>
      </c>
      <c r="AT325" s="179" t="s">
        <v>239</v>
      </c>
      <c r="AU325" s="179" t="s">
        <v>82</v>
      </c>
      <c r="AY325" s="15" t="s">
        <v>117</v>
      </c>
      <c r="BE325" s="180">
        <f>IF(N325="základní",J325,0)</f>
        <v>0</v>
      </c>
      <c r="BF325" s="180">
        <f>IF(N325="snížená",J325,0)</f>
        <v>0</v>
      </c>
      <c r="BG325" s="180">
        <f>IF(N325="zákl. přenesená",J325,0)</f>
        <v>0</v>
      </c>
      <c r="BH325" s="180">
        <f>IF(N325="sníž. přenesená",J325,0)</f>
        <v>0</v>
      </c>
      <c r="BI325" s="180">
        <f>IF(N325="nulová",J325,0)</f>
        <v>0</v>
      </c>
      <c r="BJ325" s="15" t="s">
        <v>80</v>
      </c>
      <c r="BK325" s="180">
        <f>ROUND(I325*H325,2)</f>
        <v>0</v>
      </c>
      <c r="BL325" s="15" t="s">
        <v>125</v>
      </c>
      <c r="BM325" s="179" t="s">
        <v>643</v>
      </c>
    </row>
    <row r="326" spans="1:47" s="2" customFormat="1" ht="12">
      <c r="A326" s="34"/>
      <c r="B326" s="35"/>
      <c r="C326" s="34"/>
      <c r="D326" s="181" t="s">
        <v>126</v>
      </c>
      <c r="E326" s="34"/>
      <c r="F326" s="182" t="s">
        <v>361</v>
      </c>
      <c r="G326" s="34"/>
      <c r="H326" s="34"/>
      <c r="I326" s="183"/>
      <c r="J326" s="34"/>
      <c r="K326" s="34"/>
      <c r="L326" s="35"/>
      <c r="M326" s="184"/>
      <c r="N326" s="185"/>
      <c r="O326" s="73"/>
      <c r="P326" s="73"/>
      <c r="Q326" s="73"/>
      <c r="R326" s="73"/>
      <c r="S326" s="73"/>
      <c r="T326" s="7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5" t="s">
        <v>126</v>
      </c>
      <c r="AU326" s="15" t="s">
        <v>82</v>
      </c>
    </row>
    <row r="327" spans="1:47" s="2" customFormat="1" ht="12">
      <c r="A327" s="34"/>
      <c r="B327" s="35"/>
      <c r="C327" s="34"/>
      <c r="D327" s="181" t="s">
        <v>128</v>
      </c>
      <c r="E327" s="34"/>
      <c r="F327" s="186" t="s">
        <v>644</v>
      </c>
      <c r="G327" s="34"/>
      <c r="H327" s="34"/>
      <c r="I327" s="183"/>
      <c r="J327" s="34"/>
      <c r="K327" s="34"/>
      <c r="L327" s="35"/>
      <c r="M327" s="184"/>
      <c r="N327" s="185"/>
      <c r="O327" s="73"/>
      <c r="P327" s="73"/>
      <c r="Q327" s="73"/>
      <c r="R327" s="73"/>
      <c r="S327" s="73"/>
      <c r="T327" s="7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5" t="s">
        <v>128</v>
      </c>
      <c r="AU327" s="15" t="s">
        <v>82</v>
      </c>
    </row>
    <row r="328" spans="1:63" s="12" customFormat="1" ht="22.8" customHeight="1">
      <c r="A328" s="12"/>
      <c r="B328" s="154"/>
      <c r="C328" s="12"/>
      <c r="D328" s="155" t="s">
        <v>72</v>
      </c>
      <c r="E328" s="165" t="s">
        <v>162</v>
      </c>
      <c r="F328" s="165" t="s">
        <v>368</v>
      </c>
      <c r="G328" s="12"/>
      <c r="H328" s="12"/>
      <c r="I328" s="157"/>
      <c r="J328" s="166">
        <f>BK328</f>
        <v>0</v>
      </c>
      <c r="K328" s="12"/>
      <c r="L328" s="154"/>
      <c r="M328" s="159"/>
      <c r="N328" s="160"/>
      <c r="O328" s="160"/>
      <c r="P328" s="161">
        <f>SUM(P329:P360)</f>
        <v>0</v>
      </c>
      <c r="Q328" s="160"/>
      <c r="R328" s="161">
        <f>SUM(R329:R360)</f>
        <v>0</v>
      </c>
      <c r="S328" s="160"/>
      <c r="T328" s="162">
        <f>SUM(T329:T360)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155" t="s">
        <v>80</v>
      </c>
      <c r="AT328" s="163" t="s">
        <v>72</v>
      </c>
      <c r="AU328" s="163" t="s">
        <v>80</v>
      </c>
      <c r="AY328" s="155" t="s">
        <v>117</v>
      </c>
      <c r="BK328" s="164">
        <f>SUM(BK329:BK360)</f>
        <v>0</v>
      </c>
    </row>
    <row r="329" spans="1:65" s="2" customFormat="1" ht="16.5" customHeight="1">
      <c r="A329" s="34"/>
      <c r="B329" s="167"/>
      <c r="C329" s="191" t="s">
        <v>353</v>
      </c>
      <c r="D329" s="191" t="s">
        <v>239</v>
      </c>
      <c r="E329" s="192" t="s">
        <v>385</v>
      </c>
      <c r="F329" s="193" t="s">
        <v>386</v>
      </c>
      <c r="G329" s="194" t="s">
        <v>148</v>
      </c>
      <c r="H329" s="195">
        <v>2</v>
      </c>
      <c r="I329" s="196"/>
      <c r="J329" s="197">
        <f>ROUND(I329*H329,2)</f>
        <v>0</v>
      </c>
      <c r="K329" s="193" t="s">
        <v>188</v>
      </c>
      <c r="L329" s="198"/>
      <c r="M329" s="199" t="s">
        <v>1</v>
      </c>
      <c r="N329" s="200" t="s">
        <v>38</v>
      </c>
      <c r="O329" s="73"/>
      <c r="P329" s="177">
        <f>O329*H329</f>
        <v>0</v>
      </c>
      <c r="Q329" s="177">
        <v>0</v>
      </c>
      <c r="R329" s="177">
        <f>Q329*H329</f>
        <v>0</v>
      </c>
      <c r="S329" s="177">
        <v>0</v>
      </c>
      <c r="T329" s="178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79" t="s">
        <v>140</v>
      </c>
      <c r="AT329" s="179" t="s">
        <v>239</v>
      </c>
      <c r="AU329" s="179" t="s">
        <v>82</v>
      </c>
      <c r="AY329" s="15" t="s">
        <v>117</v>
      </c>
      <c r="BE329" s="180">
        <f>IF(N329="základní",J329,0)</f>
        <v>0</v>
      </c>
      <c r="BF329" s="180">
        <f>IF(N329="snížená",J329,0)</f>
        <v>0</v>
      </c>
      <c r="BG329" s="180">
        <f>IF(N329="zákl. přenesená",J329,0)</f>
        <v>0</v>
      </c>
      <c r="BH329" s="180">
        <f>IF(N329="sníž. přenesená",J329,0)</f>
        <v>0</v>
      </c>
      <c r="BI329" s="180">
        <f>IF(N329="nulová",J329,0)</f>
        <v>0</v>
      </c>
      <c r="BJ329" s="15" t="s">
        <v>80</v>
      </c>
      <c r="BK329" s="180">
        <f>ROUND(I329*H329,2)</f>
        <v>0</v>
      </c>
      <c r="BL329" s="15" t="s">
        <v>125</v>
      </c>
      <c r="BM329" s="179" t="s">
        <v>645</v>
      </c>
    </row>
    <row r="330" spans="1:47" s="2" customFormat="1" ht="12">
      <c r="A330" s="34"/>
      <c r="B330" s="35"/>
      <c r="C330" s="34"/>
      <c r="D330" s="181" t="s">
        <v>126</v>
      </c>
      <c r="E330" s="34"/>
      <c r="F330" s="182" t="s">
        <v>386</v>
      </c>
      <c r="G330" s="34"/>
      <c r="H330" s="34"/>
      <c r="I330" s="183"/>
      <c r="J330" s="34"/>
      <c r="K330" s="34"/>
      <c r="L330" s="35"/>
      <c r="M330" s="184"/>
      <c r="N330" s="185"/>
      <c r="O330" s="73"/>
      <c r="P330" s="73"/>
      <c r="Q330" s="73"/>
      <c r="R330" s="73"/>
      <c r="S330" s="73"/>
      <c r="T330" s="7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5" t="s">
        <v>126</v>
      </c>
      <c r="AU330" s="15" t="s">
        <v>82</v>
      </c>
    </row>
    <row r="331" spans="1:65" s="2" customFormat="1" ht="16.5" customHeight="1">
      <c r="A331" s="34"/>
      <c r="B331" s="167"/>
      <c r="C331" s="168" t="s">
        <v>646</v>
      </c>
      <c r="D331" s="168" t="s">
        <v>120</v>
      </c>
      <c r="E331" s="169" t="s">
        <v>647</v>
      </c>
      <c r="F331" s="170" t="s">
        <v>648</v>
      </c>
      <c r="G331" s="171" t="s">
        <v>148</v>
      </c>
      <c r="H331" s="172">
        <v>2</v>
      </c>
      <c r="I331" s="173"/>
      <c r="J331" s="174">
        <f>ROUND(I331*H331,2)</f>
        <v>0</v>
      </c>
      <c r="K331" s="170" t="s">
        <v>188</v>
      </c>
      <c r="L331" s="35"/>
      <c r="M331" s="175" t="s">
        <v>1</v>
      </c>
      <c r="N331" s="176" t="s">
        <v>38</v>
      </c>
      <c r="O331" s="73"/>
      <c r="P331" s="177">
        <f>O331*H331</f>
        <v>0</v>
      </c>
      <c r="Q331" s="177">
        <v>0</v>
      </c>
      <c r="R331" s="177">
        <f>Q331*H331</f>
        <v>0</v>
      </c>
      <c r="S331" s="177">
        <v>0</v>
      </c>
      <c r="T331" s="17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79" t="s">
        <v>125</v>
      </c>
      <c r="AT331" s="179" t="s">
        <v>120</v>
      </c>
      <c r="AU331" s="179" t="s">
        <v>82</v>
      </c>
      <c r="AY331" s="15" t="s">
        <v>117</v>
      </c>
      <c r="BE331" s="180">
        <f>IF(N331="základní",J331,0)</f>
        <v>0</v>
      </c>
      <c r="BF331" s="180">
        <f>IF(N331="snížená",J331,0)</f>
        <v>0</v>
      </c>
      <c r="BG331" s="180">
        <f>IF(N331="zákl. přenesená",J331,0)</f>
        <v>0</v>
      </c>
      <c r="BH331" s="180">
        <f>IF(N331="sníž. přenesená",J331,0)</f>
        <v>0</v>
      </c>
      <c r="BI331" s="180">
        <f>IF(N331="nulová",J331,0)</f>
        <v>0</v>
      </c>
      <c r="BJ331" s="15" t="s">
        <v>80</v>
      </c>
      <c r="BK331" s="180">
        <f>ROUND(I331*H331,2)</f>
        <v>0</v>
      </c>
      <c r="BL331" s="15" t="s">
        <v>125</v>
      </c>
      <c r="BM331" s="179" t="s">
        <v>649</v>
      </c>
    </row>
    <row r="332" spans="1:47" s="2" customFormat="1" ht="12">
      <c r="A332" s="34"/>
      <c r="B332" s="35"/>
      <c r="C332" s="34"/>
      <c r="D332" s="181" t="s">
        <v>126</v>
      </c>
      <c r="E332" s="34"/>
      <c r="F332" s="182" t="s">
        <v>650</v>
      </c>
      <c r="G332" s="34"/>
      <c r="H332" s="34"/>
      <c r="I332" s="183"/>
      <c r="J332" s="34"/>
      <c r="K332" s="34"/>
      <c r="L332" s="35"/>
      <c r="M332" s="184"/>
      <c r="N332" s="185"/>
      <c r="O332" s="73"/>
      <c r="P332" s="73"/>
      <c r="Q332" s="73"/>
      <c r="R332" s="73"/>
      <c r="S332" s="73"/>
      <c r="T332" s="7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5" t="s">
        <v>126</v>
      </c>
      <c r="AU332" s="15" t="s">
        <v>82</v>
      </c>
    </row>
    <row r="333" spans="1:47" s="2" customFormat="1" ht="12">
      <c r="A333" s="34"/>
      <c r="B333" s="35"/>
      <c r="C333" s="34"/>
      <c r="D333" s="181" t="s">
        <v>128</v>
      </c>
      <c r="E333" s="34"/>
      <c r="F333" s="186" t="s">
        <v>651</v>
      </c>
      <c r="G333" s="34"/>
      <c r="H333" s="34"/>
      <c r="I333" s="183"/>
      <c r="J333" s="34"/>
      <c r="K333" s="34"/>
      <c r="L333" s="35"/>
      <c r="M333" s="184"/>
      <c r="N333" s="185"/>
      <c r="O333" s="73"/>
      <c r="P333" s="73"/>
      <c r="Q333" s="73"/>
      <c r="R333" s="73"/>
      <c r="S333" s="73"/>
      <c r="T333" s="7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5" t="s">
        <v>128</v>
      </c>
      <c r="AU333" s="15" t="s">
        <v>82</v>
      </c>
    </row>
    <row r="334" spans="1:65" s="2" customFormat="1" ht="16.5" customHeight="1">
      <c r="A334" s="34"/>
      <c r="B334" s="167"/>
      <c r="C334" s="168" t="s">
        <v>360</v>
      </c>
      <c r="D334" s="168" t="s">
        <v>120</v>
      </c>
      <c r="E334" s="169" t="s">
        <v>652</v>
      </c>
      <c r="F334" s="170" t="s">
        <v>653</v>
      </c>
      <c r="G334" s="171" t="s">
        <v>148</v>
      </c>
      <c r="H334" s="172">
        <v>2</v>
      </c>
      <c r="I334" s="173"/>
      <c r="J334" s="174">
        <f>ROUND(I334*H334,2)</f>
        <v>0</v>
      </c>
      <c r="K334" s="170" t="s">
        <v>188</v>
      </c>
      <c r="L334" s="35"/>
      <c r="M334" s="175" t="s">
        <v>1</v>
      </c>
      <c r="N334" s="176" t="s">
        <v>38</v>
      </c>
      <c r="O334" s="73"/>
      <c r="P334" s="177">
        <f>O334*H334</f>
        <v>0</v>
      </c>
      <c r="Q334" s="177">
        <v>0</v>
      </c>
      <c r="R334" s="177">
        <f>Q334*H334</f>
        <v>0</v>
      </c>
      <c r="S334" s="177">
        <v>0</v>
      </c>
      <c r="T334" s="17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79" t="s">
        <v>125</v>
      </c>
      <c r="AT334" s="179" t="s">
        <v>120</v>
      </c>
      <c r="AU334" s="179" t="s">
        <v>82</v>
      </c>
      <c r="AY334" s="15" t="s">
        <v>117</v>
      </c>
      <c r="BE334" s="180">
        <f>IF(N334="základní",J334,0)</f>
        <v>0</v>
      </c>
      <c r="BF334" s="180">
        <f>IF(N334="snížená",J334,0)</f>
        <v>0</v>
      </c>
      <c r="BG334" s="180">
        <f>IF(N334="zákl. přenesená",J334,0)</f>
        <v>0</v>
      </c>
      <c r="BH334" s="180">
        <f>IF(N334="sníž. přenesená",J334,0)</f>
        <v>0</v>
      </c>
      <c r="BI334" s="180">
        <f>IF(N334="nulová",J334,0)</f>
        <v>0</v>
      </c>
      <c r="BJ334" s="15" t="s">
        <v>80</v>
      </c>
      <c r="BK334" s="180">
        <f>ROUND(I334*H334,2)</f>
        <v>0</v>
      </c>
      <c r="BL334" s="15" t="s">
        <v>125</v>
      </c>
      <c r="BM334" s="179" t="s">
        <v>654</v>
      </c>
    </row>
    <row r="335" spans="1:47" s="2" customFormat="1" ht="12">
      <c r="A335" s="34"/>
      <c r="B335" s="35"/>
      <c r="C335" s="34"/>
      <c r="D335" s="181" t="s">
        <v>126</v>
      </c>
      <c r="E335" s="34"/>
      <c r="F335" s="182" t="s">
        <v>655</v>
      </c>
      <c r="G335" s="34"/>
      <c r="H335" s="34"/>
      <c r="I335" s="183"/>
      <c r="J335" s="34"/>
      <c r="K335" s="34"/>
      <c r="L335" s="35"/>
      <c r="M335" s="184"/>
      <c r="N335" s="185"/>
      <c r="O335" s="73"/>
      <c r="P335" s="73"/>
      <c r="Q335" s="73"/>
      <c r="R335" s="73"/>
      <c r="S335" s="73"/>
      <c r="T335" s="7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5" t="s">
        <v>126</v>
      </c>
      <c r="AU335" s="15" t="s">
        <v>82</v>
      </c>
    </row>
    <row r="336" spans="1:47" s="2" customFormat="1" ht="12">
      <c r="A336" s="34"/>
      <c r="B336" s="35"/>
      <c r="C336" s="34"/>
      <c r="D336" s="181" t="s">
        <v>128</v>
      </c>
      <c r="E336" s="34"/>
      <c r="F336" s="186" t="s">
        <v>651</v>
      </c>
      <c r="G336" s="34"/>
      <c r="H336" s="34"/>
      <c r="I336" s="183"/>
      <c r="J336" s="34"/>
      <c r="K336" s="34"/>
      <c r="L336" s="35"/>
      <c r="M336" s="184"/>
      <c r="N336" s="185"/>
      <c r="O336" s="73"/>
      <c r="P336" s="73"/>
      <c r="Q336" s="73"/>
      <c r="R336" s="73"/>
      <c r="S336" s="73"/>
      <c r="T336" s="7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5" t="s">
        <v>128</v>
      </c>
      <c r="AU336" s="15" t="s">
        <v>82</v>
      </c>
    </row>
    <row r="337" spans="1:65" s="2" customFormat="1" ht="16.5" customHeight="1">
      <c r="A337" s="34"/>
      <c r="B337" s="167"/>
      <c r="C337" s="168" t="s">
        <v>656</v>
      </c>
      <c r="D337" s="168" t="s">
        <v>120</v>
      </c>
      <c r="E337" s="169" t="s">
        <v>657</v>
      </c>
      <c r="F337" s="170" t="s">
        <v>658</v>
      </c>
      <c r="G337" s="171" t="s">
        <v>148</v>
      </c>
      <c r="H337" s="172">
        <v>2</v>
      </c>
      <c r="I337" s="173"/>
      <c r="J337" s="174">
        <f>ROUND(I337*H337,2)</f>
        <v>0</v>
      </c>
      <c r="K337" s="170" t="s">
        <v>1</v>
      </c>
      <c r="L337" s="35"/>
      <c r="M337" s="175" t="s">
        <v>1</v>
      </c>
      <c r="N337" s="176" t="s">
        <v>38</v>
      </c>
      <c r="O337" s="73"/>
      <c r="P337" s="177">
        <f>O337*H337</f>
        <v>0</v>
      </c>
      <c r="Q337" s="177">
        <v>0</v>
      </c>
      <c r="R337" s="177">
        <f>Q337*H337</f>
        <v>0</v>
      </c>
      <c r="S337" s="177">
        <v>0</v>
      </c>
      <c r="T337" s="178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79" t="s">
        <v>125</v>
      </c>
      <c r="AT337" s="179" t="s">
        <v>120</v>
      </c>
      <c r="AU337" s="179" t="s">
        <v>82</v>
      </c>
      <c r="AY337" s="15" t="s">
        <v>117</v>
      </c>
      <c r="BE337" s="180">
        <f>IF(N337="základní",J337,0)</f>
        <v>0</v>
      </c>
      <c r="BF337" s="180">
        <f>IF(N337="snížená",J337,0)</f>
        <v>0</v>
      </c>
      <c r="BG337" s="180">
        <f>IF(N337="zákl. přenesená",J337,0)</f>
        <v>0</v>
      </c>
      <c r="BH337" s="180">
        <f>IF(N337="sníž. přenesená",J337,0)</f>
        <v>0</v>
      </c>
      <c r="BI337" s="180">
        <f>IF(N337="nulová",J337,0)</f>
        <v>0</v>
      </c>
      <c r="BJ337" s="15" t="s">
        <v>80</v>
      </c>
      <c r="BK337" s="180">
        <f>ROUND(I337*H337,2)</f>
        <v>0</v>
      </c>
      <c r="BL337" s="15" t="s">
        <v>125</v>
      </c>
      <c r="BM337" s="179" t="s">
        <v>659</v>
      </c>
    </row>
    <row r="338" spans="1:47" s="2" customFormat="1" ht="12">
      <c r="A338" s="34"/>
      <c r="B338" s="35"/>
      <c r="C338" s="34"/>
      <c r="D338" s="181" t="s">
        <v>126</v>
      </c>
      <c r="E338" s="34"/>
      <c r="F338" s="182" t="s">
        <v>660</v>
      </c>
      <c r="G338" s="34"/>
      <c r="H338" s="34"/>
      <c r="I338" s="183"/>
      <c r="J338" s="34"/>
      <c r="K338" s="34"/>
      <c r="L338" s="35"/>
      <c r="M338" s="184"/>
      <c r="N338" s="185"/>
      <c r="O338" s="73"/>
      <c r="P338" s="73"/>
      <c r="Q338" s="73"/>
      <c r="R338" s="73"/>
      <c r="S338" s="73"/>
      <c r="T338" s="7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5" t="s">
        <v>126</v>
      </c>
      <c r="AU338" s="15" t="s">
        <v>82</v>
      </c>
    </row>
    <row r="339" spans="1:47" s="2" customFormat="1" ht="12">
      <c r="A339" s="34"/>
      <c r="B339" s="35"/>
      <c r="C339" s="34"/>
      <c r="D339" s="181" t="s">
        <v>128</v>
      </c>
      <c r="E339" s="34"/>
      <c r="F339" s="186" t="s">
        <v>651</v>
      </c>
      <c r="G339" s="34"/>
      <c r="H339" s="34"/>
      <c r="I339" s="183"/>
      <c r="J339" s="34"/>
      <c r="K339" s="34"/>
      <c r="L339" s="35"/>
      <c r="M339" s="184"/>
      <c r="N339" s="185"/>
      <c r="O339" s="73"/>
      <c r="P339" s="73"/>
      <c r="Q339" s="73"/>
      <c r="R339" s="73"/>
      <c r="S339" s="73"/>
      <c r="T339" s="7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5" t="s">
        <v>128</v>
      </c>
      <c r="AU339" s="15" t="s">
        <v>82</v>
      </c>
    </row>
    <row r="340" spans="1:65" s="2" customFormat="1" ht="16.5" customHeight="1">
      <c r="A340" s="34"/>
      <c r="B340" s="167"/>
      <c r="C340" s="168" t="s">
        <v>365</v>
      </c>
      <c r="D340" s="168" t="s">
        <v>120</v>
      </c>
      <c r="E340" s="169" t="s">
        <v>661</v>
      </c>
      <c r="F340" s="170" t="s">
        <v>662</v>
      </c>
      <c r="G340" s="171" t="s">
        <v>148</v>
      </c>
      <c r="H340" s="172">
        <v>8</v>
      </c>
      <c r="I340" s="173"/>
      <c r="J340" s="174">
        <f>ROUND(I340*H340,2)</f>
        <v>0</v>
      </c>
      <c r="K340" s="170" t="s">
        <v>188</v>
      </c>
      <c r="L340" s="35"/>
      <c r="M340" s="175" t="s">
        <v>1</v>
      </c>
      <c r="N340" s="176" t="s">
        <v>38</v>
      </c>
      <c r="O340" s="73"/>
      <c r="P340" s="177">
        <f>O340*H340</f>
        <v>0</v>
      </c>
      <c r="Q340" s="177">
        <v>0</v>
      </c>
      <c r="R340" s="177">
        <f>Q340*H340</f>
        <v>0</v>
      </c>
      <c r="S340" s="177">
        <v>0</v>
      </c>
      <c r="T340" s="17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79" t="s">
        <v>125</v>
      </c>
      <c r="AT340" s="179" t="s">
        <v>120</v>
      </c>
      <c r="AU340" s="179" t="s">
        <v>82</v>
      </c>
      <c r="AY340" s="15" t="s">
        <v>117</v>
      </c>
      <c r="BE340" s="180">
        <f>IF(N340="základní",J340,0)</f>
        <v>0</v>
      </c>
      <c r="BF340" s="180">
        <f>IF(N340="snížená",J340,0)</f>
        <v>0</v>
      </c>
      <c r="BG340" s="180">
        <f>IF(N340="zákl. přenesená",J340,0)</f>
        <v>0</v>
      </c>
      <c r="BH340" s="180">
        <f>IF(N340="sníž. přenesená",J340,0)</f>
        <v>0</v>
      </c>
      <c r="BI340" s="180">
        <f>IF(N340="nulová",J340,0)</f>
        <v>0</v>
      </c>
      <c r="BJ340" s="15" t="s">
        <v>80</v>
      </c>
      <c r="BK340" s="180">
        <f>ROUND(I340*H340,2)</f>
        <v>0</v>
      </c>
      <c r="BL340" s="15" t="s">
        <v>125</v>
      </c>
      <c r="BM340" s="179" t="s">
        <v>663</v>
      </c>
    </row>
    <row r="341" spans="1:47" s="2" customFormat="1" ht="12">
      <c r="A341" s="34"/>
      <c r="B341" s="35"/>
      <c r="C341" s="34"/>
      <c r="D341" s="181" t="s">
        <v>126</v>
      </c>
      <c r="E341" s="34"/>
      <c r="F341" s="182" t="s">
        <v>664</v>
      </c>
      <c r="G341" s="34"/>
      <c r="H341" s="34"/>
      <c r="I341" s="183"/>
      <c r="J341" s="34"/>
      <c r="K341" s="34"/>
      <c r="L341" s="35"/>
      <c r="M341" s="184"/>
      <c r="N341" s="185"/>
      <c r="O341" s="73"/>
      <c r="P341" s="73"/>
      <c r="Q341" s="73"/>
      <c r="R341" s="73"/>
      <c r="S341" s="73"/>
      <c r="T341" s="7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5" t="s">
        <v>126</v>
      </c>
      <c r="AU341" s="15" t="s">
        <v>82</v>
      </c>
    </row>
    <row r="342" spans="1:47" s="2" customFormat="1" ht="12">
      <c r="A342" s="34"/>
      <c r="B342" s="35"/>
      <c r="C342" s="34"/>
      <c r="D342" s="181" t="s">
        <v>128</v>
      </c>
      <c r="E342" s="34"/>
      <c r="F342" s="186" t="s">
        <v>651</v>
      </c>
      <c r="G342" s="34"/>
      <c r="H342" s="34"/>
      <c r="I342" s="183"/>
      <c r="J342" s="34"/>
      <c r="K342" s="34"/>
      <c r="L342" s="35"/>
      <c r="M342" s="184"/>
      <c r="N342" s="185"/>
      <c r="O342" s="73"/>
      <c r="P342" s="73"/>
      <c r="Q342" s="73"/>
      <c r="R342" s="73"/>
      <c r="S342" s="73"/>
      <c r="T342" s="7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5" t="s">
        <v>128</v>
      </c>
      <c r="AU342" s="15" t="s">
        <v>82</v>
      </c>
    </row>
    <row r="343" spans="1:65" s="2" customFormat="1" ht="16.5" customHeight="1">
      <c r="A343" s="34"/>
      <c r="B343" s="167"/>
      <c r="C343" s="168" t="s">
        <v>665</v>
      </c>
      <c r="D343" s="168" t="s">
        <v>120</v>
      </c>
      <c r="E343" s="169" t="s">
        <v>666</v>
      </c>
      <c r="F343" s="170" t="s">
        <v>667</v>
      </c>
      <c r="G343" s="171" t="s">
        <v>148</v>
      </c>
      <c r="H343" s="172">
        <v>6</v>
      </c>
      <c r="I343" s="173"/>
      <c r="J343" s="174">
        <f>ROUND(I343*H343,2)</f>
        <v>0</v>
      </c>
      <c r="K343" s="170" t="s">
        <v>188</v>
      </c>
      <c r="L343" s="35"/>
      <c r="M343" s="175" t="s">
        <v>1</v>
      </c>
      <c r="N343" s="176" t="s">
        <v>38</v>
      </c>
      <c r="O343" s="73"/>
      <c r="P343" s="177">
        <f>O343*H343</f>
        <v>0</v>
      </c>
      <c r="Q343" s="177">
        <v>0</v>
      </c>
      <c r="R343" s="177">
        <f>Q343*H343</f>
        <v>0</v>
      </c>
      <c r="S343" s="177">
        <v>0</v>
      </c>
      <c r="T343" s="17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79" t="s">
        <v>125</v>
      </c>
      <c r="AT343" s="179" t="s">
        <v>120</v>
      </c>
      <c r="AU343" s="179" t="s">
        <v>82</v>
      </c>
      <c r="AY343" s="15" t="s">
        <v>117</v>
      </c>
      <c r="BE343" s="180">
        <f>IF(N343="základní",J343,0)</f>
        <v>0</v>
      </c>
      <c r="BF343" s="180">
        <f>IF(N343="snížená",J343,0)</f>
        <v>0</v>
      </c>
      <c r="BG343" s="180">
        <f>IF(N343="zákl. přenesená",J343,0)</f>
        <v>0</v>
      </c>
      <c r="BH343" s="180">
        <f>IF(N343="sníž. přenesená",J343,0)</f>
        <v>0</v>
      </c>
      <c r="BI343" s="180">
        <f>IF(N343="nulová",J343,0)</f>
        <v>0</v>
      </c>
      <c r="BJ343" s="15" t="s">
        <v>80</v>
      </c>
      <c r="BK343" s="180">
        <f>ROUND(I343*H343,2)</f>
        <v>0</v>
      </c>
      <c r="BL343" s="15" t="s">
        <v>125</v>
      </c>
      <c r="BM343" s="179" t="s">
        <v>668</v>
      </c>
    </row>
    <row r="344" spans="1:47" s="2" customFormat="1" ht="12">
      <c r="A344" s="34"/>
      <c r="B344" s="35"/>
      <c r="C344" s="34"/>
      <c r="D344" s="181" t="s">
        <v>126</v>
      </c>
      <c r="E344" s="34"/>
      <c r="F344" s="182" t="s">
        <v>669</v>
      </c>
      <c r="G344" s="34"/>
      <c r="H344" s="34"/>
      <c r="I344" s="183"/>
      <c r="J344" s="34"/>
      <c r="K344" s="34"/>
      <c r="L344" s="35"/>
      <c r="M344" s="184"/>
      <c r="N344" s="185"/>
      <c r="O344" s="73"/>
      <c r="P344" s="73"/>
      <c r="Q344" s="73"/>
      <c r="R344" s="73"/>
      <c r="S344" s="73"/>
      <c r="T344" s="7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5" t="s">
        <v>126</v>
      </c>
      <c r="AU344" s="15" t="s">
        <v>82</v>
      </c>
    </row>
    <row r="345" spans="1:47" s="2" customFormat="1" ht="12">
      <c r="A345" s="34"/>
      <c r="B345" s="35"/>
      <c r="C345" s="34"/>
      <c r="D345" s="181" t="s">
        <v>128</v>
      </c>
      <c r="E345" s="34"/>
      <c r="F345" s="186" t="s">
        <v>651</v>
      </c>
      <c r="G345" s="34"/>
      <c r="H345" s="34"/>
      <c r="I345" s="183"/>
      <c r="J345" s="34"/>
      <c r="K345" s="34"/>
      <c r="L345" s="35"/>
      <c r="M345" s="184"/>
      <c r="N345" s="185"/>
      <c r="O345" s="73"/>
      <c r="P345" s="73"/>
      <c r="Q345" s="73"/>
      <c r="R345" s="73"/>
      <c r="S345" s="73"/>
      <c r="T345" s="7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5" t="s">
        <v>128</v>
      </c>
      <c r="AU345" s="15" t="s">
        <v>82</v>
      </c>
    </row>
    <row r="346" spans="1:65" s="2" customFormat="1" ht="16.5" customHeight="1">
      <c r="A346" s="34"/>
      <c r="B346" s="167"/>
      <c r="C346" s="168" t="s">
        <v>372</v>
      </c>
      <c r="D346" s="168" t="s">
        <v>120</v>
      </c>
      <c r="E346" s="169" t="s">
        <v>670</v>
      </c>
      <c r="F346" s="170" t="s">
        <v>671</v>
      </c>
      <c r="G346" s="171" t="s">
        <v>284</v>
      </c>
      <c r="H346" s="172">
        <v>40.37</v>
      </c>
      <c r="I346" s="173"/>
      <c r="J346" s="174">
        <f>ROUND(I346*H346,2)</f>
        <v>0</v>
      </c>
      <c r="K346" s="170" t="s">
        <v>188</v>
      </c>
      <c r="L346" s="35"/>
      <c r="M346" s="175" t="s">
        <v>1</v>
      </c>
      <c r="N346" s="176" t="s">
        <v>38</v>
      </c>
      <c r="O346" s="73"/>
      <c r="P346" s="177">
        <f>O346*H346</f>
        <v>0</v>
      </c>
      <c r="Q346" s="177">
        <v>0</v>
      </c>
      <c r="R346" s="177">
        <f>Q346*H346</f>
        <v>0</v>
      </c>
      <c r="S346" s="177">
        <v>0</v>
      </c>
      <c r="T346" s="178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79" t="s">
        <v>125</v>
      </c>
      <c r="AT346" s="179" t="s">
        <v>120</v>
      </c>
      <c r="AU346" s="179" t="s">
        <v>82</v>
      </c>
      <c r="AY346" s="15" t="s">
        <v>117</v>
      </c>
      <c r="BE346" s="180">
        <f>IF(N346="základní",J346,0)</f>
        <v>0</v>
      </c>
      <c r="BF346" s="180">
        <f>IF(N346="snížená",J346,0)</f>
        <v>0</v>
      </c>
      <c r="BG346" s="180">
        <f>IF(N346="zákl. přenesená",J346,0)</f>
        <v>0</v>
      </c>
      <c r="BH346" s="180">
        <f>IF(N346="sníž. přenesená",J346,0)</f>
        <v>0</v>
      </c>
      <c r="BI346" s="180">
        <f>IF(N346="nulová",J346,0)</f>
        <v>0</v>
      </c>
      <c r="BJ346" s="15" t="s">
        <v>80</v>
      </c>
      <c r="BK346" s="180">
        <f>ROUND(I346*H346,2)</f>
        <v>0</v>
      </c>
      <c r="BL346" s="15" t="s">
        <v>125</v>
      </c>
      <c r="BM346" s="179" t="s">
        <v>672</v>
      </c>
    </row>
    <row r="347" spans="1:47" s="2" customFormat="1" ht="12">
      <c r="A347" s="34"/>
      <c r="B347" s="35"/>
      <c r="C347" s="34"/>
      <c r="D347" s="181" t="s">
        <v>126</v>
      </c>
      <c r="E347" s="34"/>
      <c r="F347" s="182" t="s">
        <v>673</v>
      </c>
      <c r="G347" s="34"/>
      <c r="H347" s="34"/>
      <c r="I347" s="183"/>
      <c r="J347" s="34"/>
      <c r="K347" s="34"/>
      <c r="L347" s="35"/>
      <c r="M347" s="184"/>
      <c r="N347" s="185"/>
      <c r="O347" s="73"/>
      <c r="P347" s="73"/>
      <c r="Q347" s="73"/>
      <c r="R347" s="73"/>
      <c r="S347" s="73"/>
      <c r="T347" s="7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5" t="s">
        <v>126</v>
      </c>
      <c r="AU347" s="15" t="s">
        <v>82</v>
      </c>
    </row>
    <row r="348" spans="1:47" s="2" customFormat="1" ht="12">
      <c r="A348" s="34"/>
      <c r="B348" s="35"/>
      <c r="C348" s="34"/>
      <c r="D348" s="181" t="s">
        <v>128</v>
      </c>
      <c r="E348" s="34"/>
      <c r="F348" s="186" t="s">
        <v>350</v>
      </c>
      <c r="G348" s="34"/>
      <c r="H348" s="34"/>
      <c r="I348" s="183"/>
      <c r="J348" s="34"/>
      <c r="K348" s="34"/>
      <c r="L348" s="35"/>
      <c r="M348" s="184"/>
      <c r="N348" s="185"/>
      <c r="O348" s="73"/>
      <c r="P348" s="73"/>
      <c r="Q348" s="73"/>
      <c r="R348" s="73"/>
      <c r="S348" s="73"/>
      <c r="T348" s="7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5" t="s">
        <v>128</v>
      </c>
      <c r="AU348" s="15" t="s">
        <v>82</v>
      </c>
    </row>
    <row r="349" spans="1:65" s="2" customFormat="1" ht="16.5" customHeight="1">
      <c r="A349" s="34"/>
      <c r="B349" s="167"/>
      <c r="C349" s="168" t="s">
        <v>674</v>
      </c>
      <c r="D349" s="168" t="s">
        <v>120</v>
      </c>
      <c r="E349" s="169" t="s">
        <v>675</v>
      </c>
      <c r="F349" s="170" t="s">
        <v>676</v>
      </c>
      <c r="G349" s="171" t="s">
        <v>284</v>
      </c>
      <c r="H349" s="172">
        <v>41.35</v>
      </c>
      <c r="I349" s="173"/>
      <c r="J349" s="174">
        <f>ROUND(I349*H349,2)</f>
        <v>0</v>
      </c>
      <c r="K349" s="170" t="s">
        <v>188</v>
      </c>
      <c r="L349" s="35"/>
      <c r="M349" s="175" t="s">
        <v>1</v>
      </c>
      <c r="N349" s="176" t="s">
        <v>38</v>
      </c>
      <c r="O349" s="73"/>
      <c r="P349" s="177">
        <f>O349*H349</f>
        <v>0</v>
      </c>
      <c r="Q349" s="177">
        <v>0</v>
      </c>
      <c r="R349" s="177">
        <f>Q349*H349</f>
        <v>0</v>
      </c>
      <c r="S349" s="177">
        <v>0</v>
      </c>
      <c r="T349" s="178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79" t="s">
        <v>125</v>
      </c>
      <c r="AT349" s="179" t="s">
        <v>120</v>
      </c>
      <c r="AU349" s="179" t="s">
        <v>82</v>
      </c>
      <c r="AY349" s="15" t="s">
        <v>117</v>
      </c>
      <c r="BE349" s="180">
        <f>IF(N349="základní",J349,0)</f>
        <v>0</v>
      </c>
      <c r="BF349" s="180">
        <f>IF(N349="snížená",J349,0)</f>
        <v>0</v>
      </c>
      <c r="BG349" s="180">
        <f>IF(N349="zákl. přenesená",J349,0)</f>
        <v>0</v>
      </c>
      <c r="BH349" s="180">
        <f>IF(N349="sníž. přenesená",J349,0)</f>
        <v>0</v>
      </c>
      <c r="BI349" s="180">
        <f>IF(N349="nulová",J349,0)</f>
        <v>0</v>
      </c>
      <c r="BJ349" s="15" t="s">
        <v>80</v>
      </c>
      <c r="BK349" s="180">
        <f>ROUND(I349*H349,2)</f>
        <v>0</v>
      </c>
      <c r="BL349" s="15" t="s">
        <v>125</v>
      </c>
      <c r="BM349" s="179" t="s">
        <v>677</v>
      </c>
    </row>
    <row r="350" spans="1:47" s="2" customFormat="1" ht="12">
      <c r="A350" s="34"/>
      <c r="B350" s="35"/>
      <c r="C350" s="34"/>
      <c r="D350" s="181" t="s">
        <v>126</v>
      </c>
      <c r="E350" s="34"/>
      <c r="F350" s="182" t="s">
        <v>678</v>
      </c>
      <c r="G350" s="34"/>
      <c r="H350" s="34"/>
      <c r="I350" s="183"/>
      <c r="J350" s="34"/>
      <c r="K350" s="34"/>
      <c r="L350" s="35"/>
      <c r="M350" s="184"/>
      <c r="N350" s="185"/>
      <c r="O350" s="73"/>
      <c r="P350" s="73"/>
      <c r="Q350" s="73"/>
      <c r="R350" s="73"/>
      <c r="S350" s="73"/>
      <c r="T350" s="7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5" t="s">
        <v>126</v>
      </c>
      <c r="AU350" s="15" t="s">
        <v>82</v>
      </c>
    </row>
    <row r="351" spans="1:47" s="2" customFormat="1" ht="12">
      <c r="A351" s="34"/>
      <c r="B351" s="35"/>
      <c r="C351" s="34"/>
      <c r="D351" s="181" t="s">
        <v>128</v>
      </c>
      <c r="E351" s="34"/>
      <c r="F351" s="186" t="s">
        <v>350</v>
      </c>
      <c r="G351" s="34"/>
      <c r="H351" s="34"/>
      <c r="I351" s="183"/>
      <c r="J351" s="34"/>
      <c r="K351" s="34"/>
      <c r="L351" s="35"/>
      <c r="M351" s="184"/>
      <c r="N351" s="185"/>
      <c r="O351" s="73"/>
      <c r="P351" s="73"/>
      <c r="Q351" s="73"/>
      <c r="R351" s="73"/>
      <c r="S351" s="73"/>
      <c r="T351" s="7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5" t="s">
        <v>128</v>
      </c>
      <c r="AU351" s="15" t="s">
        <v>82</v>
      </c>
    </row>
    <row r="352" spans="1:65" s="2" customFormat="1" ht="21.75" customHeight="1">
      <c r="A352" s="34"/>
      <c r="B352" s="167"/>
      <c r="C352" s="191" t="s">
        <v>377</v>
      </c>
      <c r="D352" s="191" t="s">
        <v>239</v>
      </c>
      <c r="E352" s="192" t="s">
        <v>679</v>
      </c>
      <c r="F352" s="193" t="s">
        <v>680</v>
      </c>
      <c r="G352" s="194" t="s">
        <v>148</v>
      </c>
      <c r="H352" s="195">
        <v>18</v>
      </c>
      <c r="I352" s="196"/>
      <c r="J352" s="197">
        <f>ROUND(I352*H352,2)</f>
        <v>0</v>
      </c>
      <c r="K352" s="193" t="s">
        <v>188</v>
      </c>
      <c r="L352" s="198"/>
      <c r="M352" s="199" t="s">
        <v>1</v>
      </c>
      <c r="N352" s="200" t="s">
        <v>38</v>
      </c>
      <c r="O352" s="73"/>
      <c r="P352" s="177">
        <f>O352*H352</f>
        <v>0</v>
      </c>
      <c r="Q352" s="177">
        <v>0</v>
      </c>
      <c r="R352" s="177">
        <f>Q352*H352</f>
        <v>0</v>
      </c>
      <c r="S352" s="177">
        <v>0</v>
      </c>
      <c r="T352" s="178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79" t="s">
        <v>140</v>
      </c>
      <c r="AT352" s="179" t="s">
        <v>239</v>
      </c>
      <c r="AU352" s="179" t="s">
        <v>82</v>
      </c>
      <c r="AY352" s="15" t="s">
        <v>117</v>
      </c>
      <c r="BE352" s="180">
        <f>IF(N352="základní",J352,0)</f>
        <v>0</v>
      </c>
      <c r="BF352" s="180">
        <f>IF(N352="snížená",J352,0)</f>
        <v>0</v>
      </c>
      <c r="BG352" s="180">
        <f>IF(N352="zákl. přenesená",J352,0)</f>
        <v>0</v>
      </c>
      <c r="BH352" s="180">
        <f>IF(N352="sníž. přenesená",J352,0)</f>
        <v>0</v>
      </c>
      <c r="BI352" s="180">
        <f>IF(N352="nulová",J352,0)</f>
        <v>0</v>
      </c>
      <c r="BJ352" s="15" t="s">
        <v>80</v>
      </c>
      <c r="BK352" s="180">
        <f>ROUND(I352*H352,2)</f>
        <v>0</v>
      </c>
      <c r="BL352" s="15" t="s">
        <v>125</v>
      </c>
      <c r="BM352" s="179" t="s">
        <v>681</v>
      </c>
    </row>
    <row r="353" spans="1:47" s="2" customFormat="1" ht="12">
      <c r="A353" s="34"/>
      <c r="B353" s="35"/>
      <c r="C353" s="34"/>
      <c r="D353" s="181" t="s">
        <v>126</v>
      </c>
      <c r="E353" s="34"/>
      <c r="F353" s="182" t="s">
        <v>682</v>
      </c>
      <c r="G353" s="34"/>
      <c r="H353" s="34"/>
      <c r="I353" s="183"/>
      <c r="J353" s="34"/>
      <c r="K353" s="34"/>
      <c r="L353" s="35"/>
      <c r="M353" s="184"/>
      <c r="N353" s="185"/>
      <c r="O353" s="73"/>
      <c r="P353" s="73"/>
      <c r="Q353" s="73"/>
      <c r="R353" s="73"/>
      <c r="S353" s="73"/>
      <c r="T353" s="7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T353" s="15" t="s">
        <v>126</v>
      </c>
      <c r="AU353" s="15" t="s">
        <v>82</v>
      </c>
    </row>
    <row r="354" spans="1:47" s="2" customFormat="1" ht="12">
      <c r="A354" s="34"/>
      <c r="B354" s="35"/>
      <c r="C354" s="34"/>
      <c r="D354" s="181" t="s">
        <v>128</v>
      </c>
      <c r="E354" s="34"/>
      <c r="F354" s="186" t="s">
        <v>683</v>
      </c>
      <c r="G354" s="34"/>
      <c r="H354" s="34"/>
      <c r="I354" s="183"/>
      <c r="J354" s="34"/>
      <c r="K354" s="34"/>
      <c r="L354" s="35"/>
      <c r="M354" s="184"/>
      <c r="N354" s="185"/>
      <c r="O354" s="73"/>
      <c r="P354" s="73"/>
      <c r="Q354" s="73"/>
      <c r="R354" s="73"/>
      <c r="S354" s="73"/>
      <c r="T354" s="7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5" t="s">
        <v>128</v>
      </c>
      <c r="AU354" s="15" t="s">
        <v>82</v>
      </c>
    </row>
    <row r="355" spans="1:65" s="2" customFormat="1" ht="21.75" customHeight="1">
      <c r="A355" s="34"/>
      <c r="B355" s="167"/>
      <c r="C355" s="191" t="s">
        <v>684</v>
      </c>
      <c r="D355" s="191" t="s">
        <v>239</v>
      </c>
      <c r="E355" s="192" t="s">
        <v>685</v>
      </c>
      <c r="F355" s="193" t="s">
        <v>686</v>
      </c>
      <c r="G355" s="194" t="s">
        <v>148</v>
      </c>
      <c r="H355" s="195">
        <v>18</v>
      </c>
      <c r="I355" s="196"/>
      <c r="J355" s="197">
        <f>ROUND(I355*H355,2)</f>
        <v>0</v>
      </c>
      <c r="K355" s="193" t="s">
        <v>188</v>
      </c>
      <c r="L355" s="198"/>
      <c r="M355" s="199" t="s">
        <v>1</v>
      </c>
      <c r="N355" s="200" t="s">
        <v>38</v>
      </c>
      <c r="O355" s="73"/>
      <c r="P355" s="177">
        <f>O355*H355</f>
        <v>0</v>
      </c>
      <c r="Q355" s="177">
        <v>0</v>
      </c>
      <c r="R355" s="177">
        <f>Q355*H355</f>
        <v>0</v>
      </c>
      <c r="S355" s="177">
        <v>0</v>
      </c>
      <c r="T355" s="178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79" t="s">
        <v>140</v>
      </c>
      <c r="AT355" s="179" t="s">
        <v>239</v>
      </c>
      <c r="AU355" s="179" t="s">
        <v>82</v>
      </c>
      <c r="AY355" s="15" t="s">
        <v>117</v>
      </c>
      <c r="BE355" s="180">
        <f>IF(N355="základní",J355,0)</f>
        <v>0</v>
      </c>
      <c r="BF355" s="180">
        <f>IF(N355="snížená",J355,0)</f>
        <v>0</v>
      </c>
      <c r="BG355" s="180">
        <f>IF(N355="zákl. přenesená",J355,0)</f>
        <v>0</v>
      </c>
      <c r="BH355" s="180">
        <f>IF(N355="sníž. přenesená",J355,0)</f>
        <v>0</v>
      </c>
      <c r="BI355" s="180">
        <f>IF(N355="nulová",J355,0)</f>
        <v>0</v>
      </c>
      <c r="BJ355" s="15" t="s">
        <v>80</v>
      </c>
      <c r="BK355" s="180">
        <f>ROUND(I355*H355,2)</f>
        <v>0</v>
      </c>
      <c r="BL355" s="15" t="s">
        <v>125</v>
      </c>
      <c r="BM355" s="179" t="s">
        <v>687</v>
      </c>
    </row>
    <row r="356" spans="1:47" s="2" customFormat="1" ht="12">
      <c r="A356" s="34"/>
      <c r="B356" s="35"/>
      <c r="C356" s="34"/>
      <c r="D356" s="181" t="s">
        <v>126</v>
      </c>
      <c r="E356" s="34"/>
      <c r="F356" s="182" t="s">
        <v>688</v>
      </c>
      <c r="G356" s="34"/>
      <c r="H356" s="34"/>
      <c r="I356" s="183"/>
      <c r="J356" s="34"/>
      <c r="K356" s="34"/>
      <c r="L356" s="35"/>
      <c r="M356" s="184"/>
      <c r="N356" s="185"/>
      <c r="O356" s="73"/>
      <c r="P356" s="73"/>
      <c r="Q356" s="73"/>
      <c r="R356" s="73"/>
      <c r="S356" s="73"/>
      <c r="T356" s="7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5" t="s">
        <v>126</v>
      </c>
      <c r="AU356" s="15" t="s">
        <v>82</v>
      </c>
    </row>
    <row r="357" spans="1:47" s="2" customFormat="1" ht="12">
      <c r="A357" s="34"/>
      <c r="B357" s="35"/>
      <c r="C357" s="34"/>
      <c r="D357" s="181" t="s">
        <v>128</v>
      </c>
      <c r="E357" s="34"/>
      <c r="F357" s="186" t="s">
        <v>689</v>
      </c>
      <c r="G357" s="34"/>
      <c r="H357" s="34"/>
      <c r="I357" s="183"/>
      <c r="J357" s="34"/>
      <c r="K357" s="34"/>
      <c r="L357" s="35"/>
      <c r="M357" s="184"/>
      <c r="N357" s="185"/>
      <c r="O357" s="73"/>
      <c r="P357" s="73"/>
      <c r="Q357" s="73"/>
      <c r="R357" s="73"/>
      <c r="S357" s="73"/>
      <c r="T357" s="7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5" t="s">
        <v>128</v>
      </c>
      <c r="AU357" s="15" t="s">
        <v>82</v>
      </c>
    </row>
    <row r="358" spans="1:65" s="2" customFormat="1" ht="16.5" customHeight="1">
      <c r="A358" s="34"/>
      <c r="B358" s="167"/>
      <c r="C358" s="168" t="s">
        <v>383</v>
      </c>
      <c r="D358" s="168" t="s">
        <v>120</v>
      </c>
      <c r="E358" s="169" t="s">
        <v>398</v>
      </c>
      <c r="F358" s="170" t="s">
        <v>399</v>
      </c>
      <c r="G358" s="171" t="s">
        <v>187</v>
      </c>
      <c r="H358" s="172">
        <v>25000</v>
      </c>
      <c r="I358" s="173"/>
      <c r="J358" s="174">
        <f>ROUND(I358*H358,2)</f>
        <v>0</v>
      </c>
      <c r="K358" s="170" t="s">
        <v>188</v>
      </c>
      <c r="L358" s="35"/>
      <c r="M358" s="175" t="s">
        <v>1</v>
      </c>
      <c r="N358" s="176" t="s">
        <v>38</v>
      </c>
      <c r="O358" s="73"/>
      <c r="P358" s="177">
        <f>O358*H358</f>
        <v>0</v>
      </c>
      <c r="Q358" s="177">
        <v>0</v>
      </c>
      <c r="R358" s="177">
        <f>Q358*H358</f>
        <v>0</v>
      </c>
      <c r="S358" s="177">
        <v>0</v>
      </c>
      <c r="T358" s="178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79" t="s">
        <v>125</v>
      </c>
      <c r="AT358" s="179" t="s">
        <v>120</v>
      </c>
      <c r="AU358" s="179" t="s">
        <v>82</v>
      </c>
      <c r="AY358" s="15" t="s">
        <v>117</v>
      </c>
      <c r="BE358" s="180">
        <f>IF(N358="základní",J358,0)</f>
        <v>0</v>
      </c>
      <c r="BF358" s="180">
        <f>IF(N358="snížená",J358,0)</f>
        <v>0</v>
      </c>
      <c r="BG358" s="180">
        <f>IF(N358="zákl. přenesená",J358,0)</f>
        <v>0</v>
      </c>
      <c r="BH358" s="180">
        <f>IF(N358="sníž. přenesená",J358,0)</f>
        <v>0</v>
      </c>
      <c r="BI358" s="180">
        <f>IF(N358="nulová",J358,0)</f>
        <v>0</v>
      </c>
      <c r="BJ358" s="15" t="s">
        <v>80</v>
      </c>
      <c r="BK358" s="180">
        <f>ROUND(I358*H358,2)</f>
        <v>0</v>
      </c>
      <c r="BL358" s="15" t="s">
        <v>125</v>
      </c>
      <c r="BM358" s="179" t="s">
        <v>690</v>
      </c>
    </row>
    <row r="359" spans="1:47" s="2" customFormat="1" ht="12">
      <c r="A359" s="34"/>
      <c r="B359" s="35"/>
      <c r="C359" s="34"/>
      <c r="D359" s="181" t="s">
        <v>126</v>
      </c>
      <c r="E359" s="34"/>
      <c r="F359" s="182" t="s">
        <v>401</v>
      </c>
      <c r="G359" s="34"/>
      <c r="H359" s="34"/>
      <c r="I359" s="183"/>
      <c r="J359" s="34"/>
      <c r="K359" s="34"/>
      <c r="L359" s="35"/>
      <c r="M359" s="184"/>
      <c r="N359" s="185"/>
      <c r="O359" s="73"/>
      <c r="P359" s="73"/>
      <c r="Q359" s="73"/>
      <c r="R359" s="73"/>
      <c r="S359" s="73"/>
      <c r="T359" s="7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5" t="s">
        <v>126</v>
      </c>
      <c r="AU359" s="15" t="s">
        <v>82</v>
      </c>
    </row>
    <row r="360" spans="1:47" s="2" customFormat="1" ht="12">
      <c r="A360" s="34"/>
      <c r="B360" s="35"/>
      <c r="C360" s="34"/>
      <c r="D360" s="181" t="s">
        <v>128</v>
      </c>
      <c r="E360" s="34"/>
      <c r="F360" s="186" t="s">
        <v>402</v>
      </c>
      <c r="G360" s="34"/>
      <c r="H360" s="34"/>
      <c r="I360" s="183"/>
      <c r="J360" s="34"/>
      <c r="K360" s="34"/>
      <c r="L360" s="35"/>
      <c r="M360" s="184"/>
      <c r="N360" s="185"/>
      <c r="O360" s="73"/>
      <c r="P360" s="73"/>
      <c r="Q360" s="73"/>
      <c r="R360" s="73"/>
      <c r="S360" s="73"/>
      <c r="T360" s="7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5" t="s">
        <v>128</v>
      </c>
      <c r="AU360" s="15" t="s">
        <v>82</v>
      </c>
    </row>
    <row r="361" spans="1:63" s="12" customFormat="1" ht="22.8" customHeight="1">
      <c r="A361" s="12"/>
      <c r="B361" s="154"/>
      <c r="C361" s="12"/>
      <c r="D361" s="155" t="s">
        <v>72</v>
      </c>
      <c r="E361" s="165" t="s">
        <v>428</v>
      </c>
      <c r="F361" s="165" t="s">
        <v>429</v>
      </c>
      <c r="G361" s="12"/>
      <c r="H361" s="12"/>
      <c r="I361" s="157"/>
      <c r="J361" s="166">
        <f>BK361</f>
        <v>0</v>
      </c>
      <c r="K361" s="12"/>
      <c r="L361" s="154"/>
      <c r="M361" s="159"/>
      <c r="N361" s="160"/>
      <c r="O361" s="160"/>
      <c r="P361" s="161">
        <f>SUM(P362:P363)</f>
        <v>0</v>
      </c>
      <c r="Q361" s="160"/>
      <c r="R361" s="161">
        <f>SUM(R362:R363)</f>
        <v>0</v>
      </c>
      <c r="S361" s="160"/>
      <c r="T361" s="162">
        <f>SUM(T362:T363)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155" t="s">
        <v>80</v>
      </c>
      <c r="AT361" s="163" t="s">
        <v>72</v>
      </c>
      <c r="AU361" s="163" t="s">
        <v>80</v>
      </c>
      <c r="AY361" s="155" t="s">
        <v>117</v>
      </c>
      <c r="BK361" s="164">
        <f>SUM(BK362:BK363)</f>
        <v>0</v>
      </c>
    </row>
    <row r="362" spans="1:65" s="2" customFormat="1" ht="21.75" customHeight="1">
      <c r="A362" s="34"/>
      <c r="B362" s="167"/>
      <c r="C362" s="168" t="s">
        <v>691</v>
      </c>
      <c r="D362" s="168" t="s">
        <v>120</v>
      </c>
      <c r="E362" s="169" t="s">
        <v>435</v>
      </c>
      <c r="F362" s="170" t="s">
        <v>436</v>
      </c>
      <c r="G362" s="171" t="s">
        <v>273</v>
      </c>
      <c r="H362" s="172">
        <v>6668.077</v>
      </c>
      <c r="I362" s="173"/>
      <c r="J362" s="174">
        <f>ROUND(I362*H362,2)</f>
        <v>0</v>
      </c>
      <c r="K362" s="170" t="s">
        <v>188</v>
      </c>
      <c r="L362" s="35"/>
      <c r="M362" s="175" t="s">
        <v>1</v>
      </c>
      <c r="N362" s="176" t="s">
        <v>38</v>
      </c>
      <c r="O362" s="73"/>
      <c r="P362" s="177">
        <f>O362*H362</f>
        <v>0</v>
      </c>
      <c r="Q362" s="177">
        <v>0</v>
      </c>
      <c r="R362" s="177">
        <f>Q362*H362</f>
        <v>0</v>
      </c>
      <c r="S362" s="177">
        <v>0</v>
      </c>
      <c r="T362" s="178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79" t="s">
        <v>125</v>
      </c>
      <c r="AT362" s="179" t="s">
        <v>120</v>
      </c>
      <c r="AU362" s="179" t="s">
        <v>82</v>
      </c>
      <c r="AY362" s="15" t="s">
        <v>117</v>
      </c>
      <c r="BE362" s="180">
        <f>IF(N362="základní",J362,0)</f>
        <v>0</v>
      </c>
      <c r="BF362" s="180">
        <f>IF(N362="snížená",J362,0)</f>
        <v>0</v>
      </c>
      <c r="BG362" s="180">
        <f>IF(N362="zákl. přenesená",J362,0)</f>
        <v>0</v>
      </c>
      <c r="BH362" s="180">
        <f>IF(N362="sníž. přenesená",J362,0)</f>
        <v>0</v>
      </c>
      <c r="BI362" s="180">
        <f>IF(N362="nulová",J362,0)</f>
        <v>0</v>
      </c>
      <c r="BJ362" s="15" t="s">
        <v>80</v>
      </c>
      <c r="BK362" s="180">
        <f>ROUND(I362*H362,2)</f>
        <v>0</v>
      </c>
      <c r="BL362" s="15" t="s">
        <v>125</v>
      </c>
      <c r="BM362" s="179" t="s">
        <v>692</v>
      </c>
    </row>
    <row r="363" spans="1:47" s="2" customFormat="1" ht="12">
      <c r="A363" s="34"/>
      <c r="B363" s="35"/>
      <c r="C363" s="34"/>
      <c r="D363" s="181" t="s">
        <v>126</v>
      </c>
      <c r="E363" s="34"/>
      <c r="F363" s="182" t="s">
        <v>438</v>
      </c>
      <c r="G363" s="34"/>
      <c r="H363" s="34"/>
      <c r="I363" s="183"/>
      <c r="J363" s="34"/>
      <c r="K363" s="34"/>
      <c r="L363" s="35"/>
      <c r="M363" s="187"/>
      <c r="N363" s="188"/>
      <c r="O363" s="189"/>
      <c r="P363" s="189"/>
      <c r="Q363" s="189"/>
      <c r="R363" s="189"/>
      <c r="S363" s="189"/>
      <c r="T363" s="190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5" t="s">
        <v>126</v>
      </c>
      <c r="AU363" s="15" t="s">
        <v>82</v>
      </c>
    </row>
    <row r="364" spans="1:31" s="2" customFormat="1" ht="6.95" customHeight="1">
      <c r="A364" s="34"/>
      <c r="B364" s="56"/>
      <c r="C364" s="57"/>
      <c r="D364" s="57"/>
      <c r="E364" s="57"/>
      <c r="F364" s="57"/>
      <c r="G364" s="57"/>
      <c r="H364" s="57"/>
      <c r="I364" s="57"/>
      <c r="J364" s="57"/>
      <c r="K364" s="57"/>
      <c r="L364" s="35"/>
      <c r="M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</row>
  </sheetData>
  <autoFilter ref="C123:K36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pavel.ibl</dc:creator>
  <cp:keywords/>
  <dc:description/>
  <cp:lastModifiedBy>pavel.ibl</cp:lastModifiedBy>
  <dcterms:created xsi:type="dcterms:W3CDTF">2021-02-01T10:01:42Z</dcterms:created>
  <dcterms:modified xsi:type="dcterms:W3CDTF">2021-02-01T10:01:49Z</dcterms:modified>
  <cp:category/>
  <cp:version/>
  <cp:contentType/>
  <cp:contentStatus/>
</cp:coreProperties>
</file>