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21-1 - Zemní práce a..." sheetId="2" r:id="rId2"/>
    <sheet name="2020-21-2 - Následná péče" sheetId="3" r:id="rId3"/>
    <sheet name="2020-21-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'2020-21-1 - Zemní práce a...'!$C$83:$K$132</definedName>
    <definedName name="_xlnm.Print_Area" localSheetId="1">'2020-21-1 - Zemní práce a...'!$C$4:$J$39,'2020-21-1 - Zemní práce a...'!$C$45:$J$65,'2020-21-1 - Zemní práce a...'!$C$71:$K$132</definedName>
    <definedName name="_xlnm._FilterDatabase" localSheetId="2" hidden="1">'2020-21-2 - Následná péče'!$C$82:$K$113</definedName>
    <definedName name="_xlnm.Print_Area" localSheetId="2">'2020-21-2 - Následná péče'!$C$4:$J$39,'2020-21-2 - Následná péče'!$C$45:$J$64,'2020-21-2 - Následná péče'!$C$70:$K$113</definedName>
    <definedName name="_xlnm._FilterDatabase" localSheetId="3" hidden="1">'2020-21-3 - VRN'!$C$80:$K$86</definedName>
    <definedName name="_xlnm.Print_Area" localSheetId="3">'2020-21-3 - VRN'!$C$4:$J$39,'2020-21-3 - VRN'!$C$45:$J$62,'2020-21-3 - VRN'!$C$68:$K$86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'2020-21-1 - Zemní práce a...'!$83:$83</definedName>
    <definedName name="_xlnm.Print_Titles" localSheetId="2">'2020-21-2 - Následná péče'!$82:$82</definedName>
    <definedName name="_xlnm.Print_Titles" localSheetId="3">'2020-21-3 - VRN'!$80:$80</definedName>
  </definedNames>
  <calcPr fullCalcOnLoad="1"/>
</workbook>
</file>

<file path=xl/sharedStrings.xml><?xml version="1.0" encoding="utf-8"?>
<sst xmlns="http://schemas.openxmlformats.org/spreadsheetml/2006/main" count="1826" uniqueCount="501">
  <si>
    <t>Export Komplet</t>
  </si>
  <si>
    <t>VZ</t>
  </si>
  <si>
    <t>2.0</t>
  </si>
  <si>
    <t/>
  </si>
  <si>
    <t>False</t>
  </si>
  <si>
    <t>{eacf40c5-f06a-4a21-b0e3-74d8ae252e09}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</si>
  <si>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</si>
  <si>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</si>
  <si>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</si>
  <si>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</si>
  <si>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</si>
  <si>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</si>
  <si>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</si>
  <si>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</si>
  <si>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</si>
  <si>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</si>
  <si>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</si>
  <si>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</si>
  <si>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Biokoridor Samšín</t>
  </si>
  <si>
    <t>KSO:</t>
  </si>
  <si>
    <t>CC-CZ:</t>
  </si>
  <si>
    <t>Místo:</t>
  </si>
  <si>
    <t xml:space="preserve"> </t>
  </si>
  <si>
    <t>Datum:</t>
  </si>
  <si>
    <t>8. 9. 2020</t>
  </si>
  <si>
    <t>Zadavatel:</t>
  </si>
  <si>
    <t>IČ:</t>
  </si>
  <si>
    <t>01312774</t>
  </si>
  <si>
    <t>Česká republika – Státní pozemkový úřad</t>
  </si>
  <si>
    <t>DIČ:</t>
  </si>
  <si>
    <t>Uchazeč:</t>
  </si>
  <si>
    <t>Vyplň údaj</t>
  </si>
  <si>
    <t>Projektant:</t>
  </si>
  <si>
    <t>01502387</t>
  </si>
  <si>
    <t>Ing. Jiří Horatlík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</si>
  <si>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</si>
  <si>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</si>
  <si>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</si>
  <si>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</si>
  <si>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</si>
  <si>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</si>
  <si>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</si>
  <si>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</si>
  <si>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</si>
  <si>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</si>
  <si>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</si>
  <si>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</si>
  <si>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</si>
  <si>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</si>
  <si>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</si>
  <si>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</si>
  <si>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</si>
  <si>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</si>
  <si>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</si>
  <si>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</si>
  <si>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</si>
  <si>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</si>
  <si>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</si>
  <si>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</si>
  <si>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</si>
  <si>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</si>
  <si>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</si>
  <si>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</si>
  <si>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</si>
  <si>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</si>
  <si>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</si>
  <si>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</si>
  <si>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</si>
  <si>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</si>
  <si>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</si>
  <si>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</si>
  <si>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</si>
  <si>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</si>
  <si>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</si>
  <si>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</si>
  <si>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</si>
  <si>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</si>
  <si>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</si>
  <si>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2020-21-1</t>
  </si>
  <si>
    <t>Zemní práce a výsadby</t>
  </si>
  <si>
    <t>STA</t>
  </si>
  <si>
    <t>1</t>
  </si>
  <si>
    <t>{548f7ccb-ac90-489d-927f-6e33a7691f80}</t>
  </si>
  <si>
    <t>2</t>
  </si>
  <si>
    <t>2020-21-2</t>
  </si>
  <si>
    <t>Následná péče</t>
  </si>
  <si>
    <t>{84949466-01ae-4a3f-95dd-fa0d0134f129}</t>
  </si>
  <si>
    <t>2020-21-3</t>
  </si>
  <si>
    <t>VRN</t>
  </si>
  <si>
    <t>{a1414e9e-3495-412c-bce8-560f4a78a99d}</t>
  </si>
  <si>
    <t>KRYCÍ LIST SOUPISU PRACÍ</t>
  </si>
  <si>
    <t>Objekt:</t>
  </si>
  <si>
    <t>2020-21-1 - Zemní práce a výsadby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</si>
  <si>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</si>
  <si>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</si>
  <si>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</si>
  <si>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</si>
  <si>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</si>
  <si>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 a výsadby</t>
  </si>
  <si>
    <t xml:space="preserve">    M - Pomocný materiál pro výsadbu dřevin</t>
  </si>
  <si>
    <t xml:space="preserve">    1-1 - Zatravnění</t>
  </si>
  <si>
    <t xml:space="preserve">    1-2 - Oplocení lokality (zřízení oplocenky)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</si>
  <si>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</si>
  <si>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</si>
  <si>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</si>
  <si>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</si>
  <si>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</si>
  <si>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</si>
  <si>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</si>
  <si>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</si>
  <si>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</si>
  <si>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</si>
  <si>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</si>
  <si>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</si>
  <si>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</si>
  <si>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</si>
  <si>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</si>
  <si>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</si>
  <si>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</si>
  <si>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184802111</t>
  </si>
  <si>
    <t>Chemické odplevelení půdy před založením kultury, trávníku nebo zpevněných ploch o výměře jednotlivě přes 20 m2 v rovině nebo na svahu do 1:5 postřikem na široko</t>
  </si>
  <si>
    <t>m2</t>
  </si>
  <si>
    <t>CS ÚRS 2019 02</t>
  </si>
  <si>
    <t>4</t>
  </si>
  <si>
    <t>1023305337</t>
  </si>
  <si>
    <t>PSC</t>
  </si>
  <si>
    <t xml:space="preserve">Poznámka k souboru cen:
1. Ceny -2111, -2211, -2311 a -2411 lze použít i pro aplikaci retardantů na trávníky.
2. V cenách -2111, -2211, -2311 a -2411 jsou započteny i náklady na dovoz vody do 10 km.
3. V cenách nejsou započteny náklady na případné zapravení přípravku do půdy
a) obděláním půdy; tyto práce se oceňují cenami části A02 souboru cen 183 40-31 Obdělání půdy,
b) prolitím; toto se oceňuje cenami části C02 souboru cen 185 80-43 Zalití rostlin vodou a případně cenami části A02 souboru cen 185 85-11 Dovoz vody pro zálivku rostlin.
4. Každá opakovaná aplikace se oceňuje samostatně.
5. Chemické odplevelení ploch do 20 m2 se oceňuje příslušnými cenami souboru cen 184 80-26 Chemické odplevelení po založení kultury.
6. V cenách o sklonu svahu přes 1:1 jsou uvažovány podmínky pro svahy běžně schůdné; bez použití lezeckých technik. V případě použití lezeckých technik se tyto náklady oceňují individuálně.
</t>
  </si>
  <si>
    <t>183403114</t>
  </si>
  <si>
    <t>Obdělání půdy kultivátorováním v rovině nebo na svahu do 1:5</t>
  </si>
  <si>
    <t>-351076188</t>
  </si>
  <si>
    <t xml:space="preserve">Poznámka k souboru cen:
1. Každé opakované obdělání půdy se oceňuje samostatně.
2. Ceny -3114 a -3115 lze použít i pro obdělání půdy aktivními branami.
</t>
  </si>
  <si>
    <t>3</t>
  </si>
  <si>
    <t>183101113</t>
  </si>
  <si>
    <t>Hloubení jamek pro vysazování rostlin v zemině tř.1 až 4 bez výměny půdy v rovině nebo na svahu do 1:5, objemu přes 0,02 do 0,05 m3</t>
  </si>
  <si>
    <t>kus</t>
  </si>
  <si>
    <t>1766096285</t>
  </si>
  <si>
    <t xml:space="preserve">Poznámka k souboru cen:
1. V cenách jsou započteny i náklady na případné naložení přebytečných výkopků na dopravní prostředek, odvoz na vzdálenost do 20 km a složení výkopků.
2. V 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</si>
  <si>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184201112</t>
  </si>
  <si>
    <t>Výsadba stromů bez balu do předem vyhloubené jamky se zalitím v rovině nebo na svahu do 1:5, při výšce kmene přes 1,8 do 2,5 m (stromy v linii a ve skupinách)</t>
  </si>
  <si>
    <t>1991752700</t>
  </si>
  <si>
    <t xml:space="preserve">Poznámka k souboru cen:
1. V cenách jsou započteny i náklady na montáž kůlu a spojovací materiál.
2. V cenách nejsou započteny náklady na vysazované dřeviny, tyto se oceňují ve specifikaci.
3. Ceny -1111, -1121, -1131 a -1141 lze použít i pro keře výšky do 2,5 m.
4. Výška kmene se měří od kořenového krčku k první větvi koruny.
5. V cenách o sklonu svahu přes 1:1 jsou uvažovány podmínky pro svahy běžně schůdné; bez použití lezeckých technik. V případě použití lezeckých technik se tyto náklady oceňují individuálně.
</t>
  </si>
  <si>
    <t>5</t>
  </si>
  <si>
    <t>184211311</t>
  </si>
  <si>
    <t>Jamková výsadba sazenic sklon terénu do 1:5 s kopáním jamky 25 x 25 cm ve stupni zabuřenění 0 v zemině 1 a 2</t>
  </si>
  <si>
    <t>1781862251</t>
  </si>
  <si>
    <t xml:space="preserve">Poznámka k souboru cen:
1. V cenách jsou započteny i náklady na donesení sazenic z místa založení ze vzdálenosti do 100 m.
2. V cenách nejsou započteny náklady na dodání sazenic lesních dřevin, tyto se oceňují ve specifikaci. Ztratné lze stanovit ve výši 7%.
</t>
  </si>
  <si>
    <t>6</t>
  </si>
  <si>
    <t>183111114</t>
  </si>
  <si>
    <t>Hloubení jamek pro vysazování rostlin v zemině tř.1 až 4 bez výměny půdy v rovině nebo na svahu do 1:5, objemu přes 0,01 do 0,02 m3 (keře v linii a keře v ploše)</t>
  </si>
  <si>
    <t>-1560265480</t>
  </si>
  <si>
    <t>7</t>
  </si>
  <si>
    <t>184102111</t>
  </si>
  <si>
    <t>Výsadba dřeviny s balem do předem vyhloubené jamky se zalitím v rovině nebo na svahu do 1:5, při průměru balu přes 100 do 200 mm (keře v linii a v ploše)</t>
  </si>
  <si>
    <t>1901424277</t>
  </si>
  <si>
    <t xml:space="preserve">Poznámka k souboru cen:
1. Ceny lze použít i pro dřeviny pěstované v nádobách.
2. V cenách nejsou započteny náklady na vysazované dřeviny, tyto se oceňují ve specifikaci.
3. V cenách o sklonu svahu přes 1:1 jsou uvažovány podmínky pro svahy běžně schůdné; bez použití lezeckých technik. V případě použití lezeckých technik se tyto náklady oceňují individuálně.
</t>
  </si>
  <si>
    <t>8</t>
  </si>
  <si>
    <t>M</t>
  </si>
  <si>
    <t>R1</t>
  </si>
  <si>
    <t>Buk lesní, prostokořenná lesnická sazenice s výškou nadzemní části min 1,7m (prostokořenný špičák)</t>
  </si>
  <si>
    <t>ks</t>
  </si>
  <si>
    <t>-320937510</t>
  </si>
  <si>
    <t>9</t>
  </si>
  <si>
    <t>R2</t>
  </si>
  <si>
    <t>Dub zimní, prostokořenná lesnická sazenice s výškou nadzemní části min 1,7m (prostokořenný špičák)</t>
  </si>
  <si>
    <t>-1339304555</t>
  </si>
  <si>
    <t>10</t>
  </si>
  <si>
    <t>R3</t>
  </si>
  <si>
    <t>Habr obecný, prostokořenná lesnická sazenice s výškou nadzemní části min 1,7m (prostokořenný špičák)</t>
  </si>
  <si>
    <t>-179266875</t>
  </si>
  <si>
    <t>11</t>
  </si>
  <si>
    <t>R4</t>
  </si>
  <si>
    <t>Jeřáb ptačí, prostokořenná lesnická sazenice s výškou nadzemní části min 1,7m (prostokořenný špičák)</t>
  </si>
  <si>
    <t>1297150055</t>
  </si>
  <si>
    <t>12</t>
  </si>
  <si>
    <t>R5</t>
  </si>
  <si>
    <t>Lípa malolistá, prostokořenná lesnická sazenice s výškou nadzemní části min 1,7m (prostokořenný špičák)</t>
  </si>
  <si>
    <t>2136840251</t>
  </si>
  <si>
    <t>13</t>
  </si>
  <si>
    <t>R6</t>
  </si>
  <si>
    <t>Topol osika, prostokořenná lesnická sazenice s výškou nadzemní části min 1,7m (prostokořenný špičák)</t>
  </si>
  <si>
    <t>1651467142</t>
  </si>
  <si>
    <t>14</t>
  </si>
  <si>
    <t>R7</t>
  </si>
  <si>
    <t>Třešeň ptačí, prostokořenná lesnická sazenice s výškou nadzemní části min 1,7m (prostokořenný špičák)</t>
  </si>
  <si>
    <t>55923283</t>
  </si>
  <si>
    <t>R8</t>
  </si>
  <si>
    <t>Jedle bělokorá, prostokořenná lesnická sazenice s výškou nadzemní části 36-50cm</t>
  </si>
  <si>
    <t>1057646850</t>
  </si>
  <si>
    <t>16</t>
  </si>
  <si>
    <t>R9</t>
  </si>
  <si>
    <t>Buk lesní, prostokořenná lesnická sazenice s výškou nadzemní části 51-70cm</t>
  </si>
  <si>
    <t>-27848742</t>
  </si>
  <si>
    <t>17</t>
  </si>
  <si>
    <t>R10</t>
  </si>
  <si>
    <t>Bez červený, školkovaná prostokořenná či obalovaná lesnická sazenice s výškou nadzemní části 60-100cm</t>
  </si>
  <si>
    <t>69728144</t>
  </si>
  <si>
    <t>18</t>
  </si>
  <si>
    <t>R11</t>
  </si>
  <si>
    <t>Krušina olšová, školkovaná prostokořenná či obalovaná lesnická sazenice s výškou nadzemní části 60-100cm</t>
  </si>
  <si>
    <t>-1415426451</t>
  </si>
  <si>
    <t>Pomocný materiál pro výsadbu dřevin</t>
  </si>
  <si>
    <t>19</t>
  </si>
  <si>
    <t>60591253.1</t>
  </si>
  <si>
    <t>kůl vyvazovací dřevěný D 4cm dl 2m (např. lať)</t>
  </si>
  <si>
    <t>256</t>
  </si>
  <si>
    <t>64</t>
  </si>
  <si>
    <t>-345687984</t>
  </si>
  <si>
    <t>20</t>
  </si>
  <si>
    <t>184215112</t>
  </si>
  <si>
    <t>Ukotvení dřeviny kůly jedním kůlem, délky přes 1 do 2 m</t>
  </si>
  <si>
    <t>223726513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</si>
  <si>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</si>
  <si>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184215311.1</t>
  </si>
  <si>
    <t>Ukotvení dřeviny nadzemním kotvením za kmen pomocí textilních popruhů, obvod kmene do 250 mm včetně popruhu</t>
  </si>
  <si>
    <t>1371666208</t>
  </si>
  <si>
    <t xml:space="preserve">Poznámka k souboru cen:
1. V cenách jsou započteny i náklady na ochranu proti poškození kmene v místě vzepření.
2. V cenách nejsou započteny náklady na kotvící a vyvazovací prvky.
</t>
  </si>
  <si>
    <t>1-1</t>
  </si>
  <si>
    <t>Zatravnění</t>
  </si>
  <si>
    <t>22</t>
  </si>
  <si>
    <t>181451121</t>
  </si>
  <si>
    <t>Založení trávníku na půdě předem připravené plochy přes 1000 m2 výsevem včetně utažení lučního v rovině nebo na svahu do 1:5</t>
  </si>
  <si>
    <t>-507157777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</si>
  <si>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</si>
  <si>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23</t>
  </si>
  <si>
    <t>00572472</t>
  </si>
  <si>
    <t>osivo směs travní krajinná-rovinná dle popisu v TZ (např. Arrhenatherion - směs pro mezofilní louky, výsevek 15g/m2)</t>
  </si>
  <si>
    <t>kg</t>
  </si>
  <si>
    <t>-594754632</t>
  </si>
  <si>
    <t>1-2</t>
  </si>
  <si>
    <t>Oplocení lokality (zřízení oplocenky)</t>
  </si>
  <si>
    <t>24</t>
  </si>
  <si>
    <t>348951110</t>
  </si>
  <si>
    <t>Oplocení lesních kultur dřevěnými kůly průměru do 120 mm, v osové vzdálenosti 3 m, v oplocení výšky 1,6 m, z tyčoviny</t>
  </si>
  <si>
    <t>m</t>
  </si>
  <si>
    <t>1054245880</t>
  </si>
  <si>
    <t xml:space="preserve">Poznámka k souboru cen:
1. V cenách -2161 až -2262 jsou započteny i náklady na zemní práce pro osazení sloupků vrat.
2. Výškou plotu se rozumí svislá vzdálenost mezi terénem a nejvyšším bodem madla, popř. nejvýše položeným taženým drátem.
3. Výškou vrat se rozumí svislá vzdálenost mezi terénem a horním koncem plotové tyčky.
4. Šířkou vrat se rozumí vodorovná vzdálenost mezi sloupky, na kterých jsou vrata zavěšena.
</t>
  </si>
  <si>
    <t>25</t>
  </si>
  <si>
    <t>348401220.1</t>
  </si>
  <si>
    <t>Montáž oplocení z pletiva lesáckého typu bez napínacích drátů do 1,6 m</t>
  </si>
  <si>
    <t>302385306</t>
  </si>
  <si>
    <t xml:space="preserve">Poznámka k souboru cen:
1. V cenách nejsou započteny náklady na dodávku pletiva a drátů, tyto se oceňují ve specifikaci.
</t>
  </si>
  <si>
    <t>26</t>
  </si>
  <si>
    <t>31324806.1</t>
  </si>
  <si>
    <t>Lesnické uzlové pletivo výška 160cm (např. Light 1500/14/150/1,6/2,0)</t>
  </si>
  <si>
    <t>-675971007</t>
  </si>
  <si>
    <t>27</t>
  </si>
  <si>
    <t>60591253</t>
  </si>
  <si>
    <t>kůl vyvazovací dřevěný impregnovaný D 8cm dl 2m</t>
  </si>
  <si>
    <t>-1688174684</t>
  </si>
  <si>
    <t>28</t>
  </si>
  <si>
    <t>60591253.2</t>
  </si>
  <si>
    <t xml:space="preserve">vzpěra dřevěná D 7cm dl 2m </t>
  </si>
  <si>
    <t>2049279722</t>
  </si>
  <si>
    <t>29</t>
  </si>
  <si>
    <t>69311057</t>
  </si>
  <si>
    <t>skoba kotvící ocelová na přichycení pletiva</t>
  </si>
  <si>
    <t>749871538</t>
  </si>
  <si>
    <t>30</t>
  </si>
  <si>
    <t>348952262.1</t>
  </si>
  <si>
    <t>Oplocení lesních kultur dřevěnými kůly - vrata z plotových tyček, výšky 1,5 m, plochy přes 2 do 10 m2 (instalace včetně materiálu)</t>
  </si>
  <si>
    <t>112794799</t>
  </si>
  <si>
    <t>2020-21-2 - Následná péče</t>
  </si>
  <si>
    <t xml:space="preserve">    1 - Následná péče 1.rok</t>
  </si>
  <si>
    <t xml:space="preserve">    2 - Následná péče 2.rok</t>
  </si>
  <si>
    <t xml:space="preserve">    3 - Následná péče 3.rok</t>
  </si>
  <si>
    <t>Následná péče 1.rok</t>
  </si>
  <si>
    <t>111151231</t>
  </si>
  <si>
    <t>Pokosení trávníku při souvislé ploše přes 1000 do 10000 m2 lučního v rovině nebo svahu do 1:5 (2x ročně = 6837 m2 x 2opakování, tj 13674 m2 ročně x 3 roky = 41022 m2)</t>
  </si>
  <si>
    <t>-674476166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</si>
  <si>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</si>
  <si>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185804514.1</t>
  </si>
  <si>
    <t>Vyžínání buřeně mezi stromy v linii a kolem keřových skupin (1385 m2 ročně x 3 roky = 4155 m2)</t>
  </si>
  <si>
    <t>1306470308</t>
  </si>
  <si>
    <t xml:space="preserve">Poznámka k souboru cen:
1. V cenách jsou započteny i náklady spojené s nakypřením, s případným naložením odpadu na dopravní prostředek, odvozem do 20 km a se složením.
2. V 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</si>
  <si>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184803225</t>
  </si>
  <si>
    <t>Vylepšení výsadby s vykopáním jamek, sazenicemi výšky přes 0,25 m do 0,60 m při průměru jamek 0,35 m a hl. 0,35 m v půdě zabuřeněné, v zemině tř. 1, 2 a 3 (max 5% úhynu z celkového počtu 1641ks, tj 82kusů ročně, tedy za 3roky 82 x 3= 246 ks)</t>
  </si>
  <si>
    <t>-936198026</t>
  </si>
  <si>
    <t xml:space="preserve">Poznámka k souboru cen:
1. Vylepšení výsadby s vykopáním jamek průměru 0,50 m a hl. 0,60 m při výšce sazenic přes 0,60 m se oceňuje cenami souborů cen 183 10- . 1 Hloubení jamek pro vysazování rostlin a 184 30- . . Výsadba bez vykopání jamek.
2. V cenách nejsou započteny náklady na dodání sazenic; tyto se oceňují ve specifikaci. Ztratné lze stanovit ve výši u sazenic prostokořených ve výši 5 %, u sazenic s balem ve výši 3 %.
</t>
  </si>
  <si>
    <t>Rostlinný materiál na doplnění (vylepšení) výsadeb dle specifikace v TZ (max 5% z celkového počtu dřevin 1641 ks = 82 ks ročně, tj 246 ks za 3 roky)</t>
  </si>
  <si>
    <t>964749256</t>
  </si>
  <si>
    <t>Kontrola stavu oplocenky, kontrola ukotvení stromů ke kůlům včetně provedení opravy dle potřeby (2x ročně, celkem 6x za 3 roky)</t>
  </si>
  <si>
    <t>kpl</t>
  </si>
  <si>
    <t>-837459320</t>
  </si>
  <si>
    <t>Následná péče 2.rok</t>
  </si>
  <si>
    <t>1051470481</t>
  </si>
  <si>
    <t>1340019280</t>
  </si>
  <si>
    <t>-72285269</t>
  </si>
  <si>
    <t>-1109940041</t>
  </si>
  <si>
    <t>-1135213905</t>
  </si>
  <si>
    <t>Následná péče 3.rok</t>
  </si>
  <si>
    <t>1824028079</t>
  </si>
  <si>
    <t>1652737550</t>
  </si>
  <si>
    <t>1026996878</t>
  </si>
  <si>
    <t>-797759413</t>
  </si>
  <si>
    <t>-12013396</t>
  </si>
  <si>
    <t>184215152</t>
  </si>
  <si>
    <t>Odstranění ukotvení dřeviny kůly jedním kůlem, délky přes 1 do 2 m - po ukončení 3 leté následné péče</t>
  </si>
  <si>
    <t>956267389</t>
  </si>
  <si>
    <t xml:space="preserve">Poznámka k souboru cen:
1. V cenách jsou započteny i náklady na
a) naložení vzniklého odpadu na dopravní prostředek a jeho odvoz na vzdálenost do 20 km se složením,
b) zásyp jamek po kůlech.
2. V cenách nejsou započteny náklady na skládkovné.
</t>
  </si>
  <si>
    <t>2020-21-3 - VRN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</si>
  <si>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</si>
  <si>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</si>
  <si>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</si>
  <si>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</si>
  <si>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</si>
  <si>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012103000</t>
  </si>
  <si>
    <t>Geodetické práce před výstavbou - zajištění vytyčení dotčených pozemků</t>
  </si>
  <si>
    <t>1024</t>
  </si>
  <si>
    <t>-2036551885</t>
  </si>
  <si>
    <t>031203000</t>
  </si>
  <si>
    <t>Zařízení staveniště</t>
  </si>
  <si>
    <t>-887117287</t>
  </si>
  <si>
    <t>039203000</t>
  </si>
  <si>
    <t>Zrušení zařízení staveniště, vyklizení místa stavby a uvedení do původního stavu</t>
  </si>
  <si>
    <t>640704691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</si>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</sst>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5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4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16</v>
      </c>
      <c r="BS5" s="16" t="s">
        <v>7</v>
      </c>
    </row>
    <row r="6" spans="2:71" s="1" customFormat="1" ht="36.95" customHeight="1">
      <c r="B6" s="19"/>
      <c r="D6" s="26" t="s">
        <v>17</v>
      </c>
      <c r="K6" s="27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7</v>
      </c>
    </row>
    <row r="7" spans="2:71" s="1" customFormat="1" ht="12" customHeight="1">
      <c r="B7" s="19"/>
      <c r="D7" s="29" t="s">
        <v>19</v>
      </c>
      <c r="K7" s="24" t="s">
        <v>3</v>
      </c>
      <c r="AK7" s="29" t="s">
        <v>20</v>
      </c>
      <c r="AN7" s="24" t="s">
        <v>3</v>
      </c>
      <c r="AR7" s="19"/>
      <c r="BE7" s="28"/>
      <c r="BS7" s="16" t="s">
        <v>7</v>
      </c>
    </row>
    <row r="8" spans="2:71" s="1" customFormat="1" ht="12" customHeight="1">
      <c r="B8" s="19"/>
      <c r="D8" s="29" t="s">
        <v>21</v>
      </c>
      <c r="K8" s="24" t="s">
        <v>22</v>
      </c>
      <c r="AK8" s="29" t="s">
        <v>23</v>
      </c>
      <c r="AN8" s="30" t="s">
        <v>24</v>
      </c>
      <c r="AR8" s="19"/>
      <c r="BE8" s="28"/>
      <c r="BS8" s="16" t="s">
        <v>7</v>
      </c>
    </row>
    <row r="9" spans="2:71" s="1" customFormat="1" ht="14.4" customHeight="1">
      <c r="B9" s="19"/>
      <c r="AR9" s="19"/>
      <c r="BE9" s="28"/>
      <c r="BS9" s="16" t="s">
        <v>7</v>
      </c>
    </row>
    <row r="10" spans="2:71" s="1" customFormat="1" ht="12" customHeight="1">
      <c r="B10" s="19"/>
      <c r="D10" s="29" t="s">
        <v>25</v>
      </c>
      <c r="AK10" s="29" t="s">
        <v>26</v>
      </c>
      <c r="AN10" s="24" t="s">
        <v>27</v>
      </c>
      <c r="AR10" s="19"/>
      <c r="BE10" s="28"/>
      <c r="BS10" s="16" t="s">
        <v>7</v>
      </c>
    </row>
    <row r="11" spans="2:71" s="1" customFormat="1" ht="18.45" customHeight="1">
      <c r="B11" s="19"/>
      <c r="E11" s="24" t="s">
        <v>28</v>
      </c>
      <c r="AK11" s="29" t="s">
        <v>29</v>
      </c>
      <c r="AN11" s="24" t="s">
        <v>3</v>
      </c>
      <c r="AR11" s="19"/>
      <c r="BE11" s="28"/>
      <c r="BS11" s="16" t="s">
        <v>7</v>
      </c>
    </row>
    <row r="12" spans="2:71" s="1" customFormat="1" ht="6.95" customHeight="1">
      <c r="B12" s="19"/>
      <c r="AR12" s="19"/>
      <c r="BE12" s="28"/>
      <c r="BS12" s="16" t="s">
        <v>7</v>
      </c>
    </row>
    <row r="13" spans="2:71" s="1" customFormat="1" ht="12" customHeight="1">
      <c r="B13" s="19"/>
      <c r="D13" s="29" t="s">
        <v>30</v>
      </c>
      <c r="AK13" s="29" t="s">
        <v>26</v>
      </c>
      <c r="AN13" s="31" t="s">
        <v>31</v>
      </c>
      <c r="AR13" s="19"/>
      <c r="BE13" s="28"/>
      <c r="BS13" s="16" t="s">
        <v>7</v>
      </c>
    </row>
    <row r="14" spans="2:71" ht="12">
      <c r="B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N14" s="31" t="s">
        <v>31</v>
      </c>
      <c r="AR14" s="19"/>
      <c r="BE14" s="28"/>
      <c r="BS14" s="16" t="s">
        <v>7</v>
      </c>
    </row>
    <row r="15" spans="2:71" s="1" customFormat="1" ht="6.95" customHeight="1">
      <c r="B15" s="19"/>
      <c r="AR15" s="19"/>
      <c r="BE15" s="28"/>
      <c r="BS15" s="16" t="s">
        <v>4</v>
      </c>
    </row>
    <row r="16" spans="2:71" s="1" customFormat="1" ht="12" customHeight="1">
      <c r="B16" s="19"/>
      <c r="D16" s="29" t="s">
        <v>32</v>
      </c>
      <c r="AK16" s="29" t="s">
        <v>26</v>
      </c>
      <c r="AN16" s="24" t="s">
        <v>33</v>
      </c>
      <c r="AR16" s="19"/>
      <c r="BE16" s="28"/>
      <c r="BS16" s="16" t="s">
        <v>4</v>
      </c>
    </row>
    <row r="17" spans="2:71" s="1" customFormat="1" ht="18.45" customHeight="1">
      <c r="B17" s="19"/>
      <c r="E17" s="24" t="s">
        <v>34</v>
      </c>
      <c r="AK17" s="29" t="s">
        <v>29</v>
      </c>
      <c r="AN17" s="24" t="s">
        <v>3</v>
      </c>
      <c r="AR17" s="19"/>
      <c r="BE17" s="28"/>
      <c r="BS17" s="16" t="s">
        <v>35</v>
      </c>
    </row>
    <row r="18" spans="2:71" s="1" customFormat="1" ht="6.95" customHeight="1">
      <c r="B18" s="19"/>
      <c r="AR18" s="19"/>
      <c r="BE18" s="28"/>
      <c r="BS18" s="16" t="s">
        <v>7</v>
      </c>
    </row>
    <row r="19" spans="2:71" s="1" customFormat="1" ht="12" customHeight="1">
      <c r="B19" s="19"/>
      <c r="D19" s="29" t="s">
        <v>36</v>
      </c>
      <c r="AK19" s="29" t="s">
        <v>26</v>
      </c>
      <c r="AN19" s="24" t="s">
        <v>3</v>
      </c>
      <c r="AR19" s="19"/>
      <c r="BE19" s="28"/>
      <c r="BS19" s="16" t="s">
        <v>7</v>
      </c>
    </row>
    <row r="20" spans="2:71" s="1" customFormat="1" ht="18.45" customHeight="1">
      <c r="B20" s="19"/>
      <c r="E20" s="24" t="s">
        <v>22</v>
      </c>
      <c r="AK20" s="29" t="s">
        <v>29</v>
      </c>
      <c r="AN20" s="24" t="s">
        <v>3</v>
      </c>
      <c r="AR20" s="19"/>
      <c r="BE20" s="28"/>
      <c r="BS20" s="16" t="s">
        <v>4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37</v>
      </c>
      <c r="AR22" s="19"/>
      <c r="BE22" s="28"/>
    </row>
    <row r="23" spans="2:57" s="1" customFormat="1" ht="47.25" customHeight="1">
      <c r="B23" s="19"/>
      <c r="E23" s="33" t="s">
        <v>38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40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41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42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43</v>
      </c>
      <c r="E29" s="3"/>
      <c r="F29" s="29" t="s">
        <v>44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ROUND(AV54,2)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45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ROUND(AW54,2)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46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47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48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3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49" t="s">
        <v>51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6.95" customHeight="1">
      <c r="A37" s="35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6"/>
      <c r="BE37" s="35"/>
    </row>
    <row r="41" spans="1:57" s="2" customFormat="1" ht="6.95" customHeight="1">
      <c r="A41" s="35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6"/>
      <c r="BE41" s="35"/>
    </row>
    <row r="42" spans="1:57" s="2" customFormat="1" ht="24.95" customHeight="1">
      <c r="A42" s="35"/>
      <c r="B42" s="36"/>
      <c r="C42" s="20" t="s">
        <v>52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6.9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1:57" s="4" customFormat="1" ht="12" customHeight="1">
      <c r="A44" s="4"/>
      <c r="B44" s="56"/>
      <c r="C44" s="29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2020-21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6"/>
      <c r="BE44" s="4"/>
    </row>
    <row r="45" spans="1:57" s="5" customFormat="1" ht="36.95" customHeight="1">
      <c r="A45" s="5"/>
      <c r="B45" s="57"/>
      <c r="C45" s="58" t="s">
        <v>17</v>
      </c>
      <c r="D45" s="5"/>
      <c r="E45" s="5"/>
      <c r="F45" s="5"/>
      <c r="G45" s="5"/>
      <c r="H45" s="5"/>
      <c r="I45" s="5"/>
      <c r="J45" s="5"/>
      <c r="K45" s="5"/>
      <c r="L45" s="59" t="str">
        <f>K6</f>
        <v>Biokoridor Samšín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7"/>
      <c r="BE45" s="5"/>
    </row>
    <row r="46" spans="1:57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60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61" t="str">
        <f>IF(AN8="","",AN8)</f>
        <v>8. 9. 2020</v>
      </c>
      <c r="AN47" s="61"/>
      <c r="AO47" s="35"/>
      <c r="AP47" s="35"/>
      <c r="AQ47" s="35"/>
      <c r="AR47" s="36"/>
      <c r="BE47" s="35"/>
    </row>
    <row r="48" spans="1:57" s="2" customFormat="1" ht="6.95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15.15" customHeight="1">
      <c r="A49" s="35"/>
      <c r="B49" s="36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>Česká republika – Státní pozemkový úřad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32</v>
      </c>
      <c r="AJ49" s="35"/>
      <c r="AK49" s="35"/>
      <c r="AL49" s="35"/>
      <c r="AM49" s="62" t="str">
        <f>IF(E17="","",E17)</f>
        <v>Ing. Jiří Horatlík</v>
      </c>
      <c r="AN49" s="4"/>
      <c r="AO49" s="4"/>
      <c r="AP49" s="4"/>
      <c r="AQ49" s="35"/>
      <c r="AR49" s="36"/>
      <c r="AS49" s="63" t="s">
        <v>53</v>
      </c>
      <c r="AT49" s="64"/>
      <c r="AU49" s="65"/>
      <c r="AV49" s="65"/>
      <c r="AW49" s="65"/>
      <c r="AX49" s="65"/>
      <c r="AY49" s="65"/>
      <c r="AZ49" s="65"/>
      <c r="BA49" s="65"/>
      <c r="BB49" s="65"/>
      <c r="BC49" s="65"/>
      <c r="BD49" s="66"/>
      <c r="BE49" s="35"/>
    </row>
    <row r="50" spans="1:57" s="2" customFormat="1" ht="15.15" customHeight="1">
      <c r="A50" s="35"/>
      <c r="B50" s="36"/>
      <c r="C50" s="29" t="s">
        <v>30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36</v>
      </c>
      <c r="AJ50" s="35"/>
      <c r="AK50" s="35"/>
      <c r="AL50" s="35"/>
      <c r="AM50" s="62" t="str">
        <f>IF(E20="","",E20)</f>
        <v xml:space="preserve"> </v>
      </c>
      <c r="AN50" s="4"/>
      <c r="AO50" s="4"/>
      <c r="AP50" s="4"/>
      <c r="AQ50" s="35"/>
      <c r="AR50" s="36"/>
      <c r="AS50" s="67"/>
      <c r="AT50" s="68"/>
      <c r="AU50" s="69"/>
      <c r="AV50" s="69"/>
      <c r="AW50" s="69"/>
      <c r="AX50" s="69"/>
      <c r="AY50" s="69"/>
      <c r="AZ50" s="69"/>
      <c r="BA50" s="69"/>
      <c r="BB50" s="69"/>
      <c r="BC50" s="69"/>
      <c r="BD50" s="70"/>
      <c r="BE50" s="35"/>
    </row>
    <row r="51" spans="1:57" s="2" customFormat="1" ht="10.8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67"/>
      <c r="AT51" s="68"/>
      <c r="AU51" s="69"/>
      <c r="AV51" s="69"/>
      <c r="AW51" s="69"/>
      <c r="AX51" s="69"/>
      <c r="AY51" s="69"/>
      <c r="AZ51" s="69"/>
      <c r="BA51" s="69"/>
      <c r="BB51" s="69"/>
      <c r="BC51" s="69"/>
      <c r="BD51" s="70"/>
      <c r="BE51" s="35"/>
    </row>
    <row r="52" spans="1:57" s="2" customFormat="1" ht="29.25" customHeight="1">
      <c r="A52" s="35"/>
      <c r="B52" s="36"/>
      <c r="C52" s="71" t="s">
        <v>54</v>
      </c>
      <c r="D52" s="72"/>
      <c r="E52" s="72"/>
      <c r="F52" s="72"/>
      <c r="G52" s="72"/>
      <c r="H52" s="73"/>
      <c r="I52" s="74" t="s">
        <v>55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5" t="s">
        <v>56</v>
      </c>
      <c r="AH52" s="72"/>
      <c r="AI52" s="72"/>
      <c r="AJ52" s="72"/>
      <c r="AK52" s="72"/>
      <c r="AL52" s="72"/>
      <c r="AM52" s="72"/>
      <c r="AN52" s="74" t="s">
        <v>57</v>
      </c>
      <c r="AO52" s="72"/>
      <c r="AP52" s="72"/>
      <c r="AQ52" s="76" t="s">
        <v>58</v>
      </c>
      <c r="AR52" s="36"/>
      <c r="AS52" s="77" t="s">
        <v>59</v>
      </c>
      <c r="AT52" s="78" t="s">
        <v>60</v>
      </c>
      <c r="AU52" s="78" t="s">
        <v>61</v>
      </c>
      <c r="AV52" s="78" t="s">
        <v>62</v>
      </c>
      <c r="AW52" s="78" t="s">
        <v>63</v>
      </c>
      <c r="AX52" s="78" t="s">
        <v>64</v>
      </c>
      <c r="AY52" s="78" t="s">
        <v>65</v>
      </c>
      <c r="AZ52" s="78" t="s">
        <v>66</v>
      </c>
      <c r="BA52" s="78" t="s">
        <v>67</v>
      </c>
      <c r="BB52" s="78" t="s">
        <v>68</v>
      </c>
      <c r="BC52" s="78" t="s">
        <v>69</v>
      </c>
      <c r="BD52" s="79" t="s">
        <v>70</v>
      </c>
      <c r="BE52" s="35"/>
    </row>
    <row r="53" spans="1:57" s="2" customFormat="1" ht="10.8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35"/>
    </row>
    <row r="54" spans="1:90" s="6" customFormat="1" ht="32.4" customHeight="1">
      <c r="A54" s="6"/>
      <c r="B54" s="83"/>
      <c r="C54" s="84" t="s">
        <v>71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>
        <f>ROUND(SUM(AG55:AG57),2)</f>
        <v>0</v>
      </c>
      <c r="AH54" s="86"/>
      <c r="AI54" s="86"/>
      <c r="AJ54" s="86"/>
      <c r="AK54" s="86"/>
      <c r="AL54" s="86"/>
      <c r="AM54" s="86"/>
      <c r="AN54" s="87">
        <f>SUM(AG54,AT54)</f>
        <v>0</v>
      </c>
      <c r="AO54" s="87"/>
      <c r="AP54" s="87"/>
      <c r="AQ54" s="88" t="s">
        <v>3</v>
      </c>
      <c r="AR54" s="83"/>
      <c r="AS54" s="89">
        <f>ROUND(SUM(AS55:AS57),2)</f>
        <v>0</v>
      </c>
      <c r="AT54" s="90">
        <f>ROUND(SUM(AV54:AW54),2)</f>
        <v>0</v>
      </c>
      <c r="AU54" s="91">
        <f>ROUND(SUM(AU55:AU57),5)</f>
        <v>0</v>
      </c>
      <c r="AV54" s="90">
        <f>ROUND(AZ54*L29,2)</f>
        <v>0</v>
      </c>
      <c r="AW54" s="90">
        <f>ROUND(BA54*L30,2)</f>
        <v>0</v>
      </c>
      <c r="AX54" s="90">
        <f>ROUND(BB54*L29,2)</f>
        <v>0</v>
      </c>
      <c r="AY54" s="90">
        <f>ROUND(BC54*L30,2)</f>
        <v>0</v>
      </c>
      <c r="AZ54" s="90">
        <f>ROUND(SUM(AZ55:AZ57),2)</f>
        <v>0</v>
      </c>
      <c r="BA54" s="90">
        <f>ROUND(SUM(BA55:BA57),2)</f>
        <v>0</v>
      </c>
      <c r="BB54" s="90">
        <f>ROUND(SUM(BB55:BB57),2)</f>
        <v>0</v>
      </c>
      <c r="BC54" s="90">
        <f>ROUND(SUM(BC55:BC57),2)</f>
        <v>0</v>
      </c>
      <c r="BD54" s="92">
        <f>ROUND(SUM(BD55:BD57),2)</f>
        <v>0</v>
      </c>
      <c r="BE54" s="6"/>
      <c r="BS54" s="93" t="s">
        <v>72</v>
      </c>
      <c r="BT54" s="93" t="s">
        <v>73</v>
      </c>
      <c r="BU54" s="94" t="s">
        <v>74</v>
      </c>
      <c r="BV54" s="93" t="s">
        <v>75</v>
      </c>
      <c r="BW54" s="93" t="s">
        <v>5</v>
      </c>
      <c r="BX54" s="93" t="s">
        <v>76</v>
      </c>
      <c r="CL54" s="93" t="s">
        <v>3</v>
      </c>
    </row>
    <row r="55" spans="1:91" s="7" customFormat="1" ht="24.75" customHeight="1">
      <c r="A55" s="95" t="s">
        <v>77</v>
      </c>
      <c r="B55" s="96"/>
      <c r="C55" s="97"/>
      <c r="D55" s="98" t="s">
        <v>78</v>
      </c>
      <c r="E55" s="98"/>
      <c r="F55" s="98"/>
      <c r="G55" s="98"/>
      <c r="H55" s="98"/>
      <c r="I55" s="99"/>
      <c r="J55" s="98" t="s">
        <v>79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0">
        <f>'2020-21-1 - Zemní práce a...'!J30</f>
        <v>0</v>
      </c>
      <c r="AH55" s="99"/>
      <c r="AI55" s="99"/>
      <c r="AJ55" s="99"/>
      <c r="AK55" s="99"/>
      <c r="AL55" s="99"/>
      <c r="AM55" s="99"/>
      <c r="AN55" s="100">
        <f>SUM(AG55,AT55)</f>
        <v>0</v>
      </c>
      <c r="AO55" s="99"/>
      <c r="AP55" s="99"/>
      <c r="AQ55" s="101" t="s">
        <v>80</v>
      </c>
      <c r="AR55" s="96"/>
      <c r="AS55" s="102">
        <v>0</v>
      </c>
      <c r="AT55" s="103">
        <f>ROUND(SUM(AV55:AW55),2)</f>
        <v>0</v>
      </c>
      <c r="AU55" s="104">
        <f>'2020-21-1 - Zemní práce a...'!P84</f>
        <v>0</v>
      </c>
      <c r="AV55" s="103">
        <f>'2020-21-1 - Zemní práce a...'!J33</f>
        <v>0</v>
      </c>
      <c r="AW55" s="103">
        <f>'2020-21-1 - Zemní práce a...'!J34</f>
        <v>0</v>
      </c>
      <c r="AX55" s="103">
        <f>'2020-21-1 - Zemní práce a...'!J35</f>
        <v>0</v>
      </c>
      <c r="AY55" s="103">
        <f>'2020-21-1 - Zemní práce a...'!J36</f>
        <v>0</v>
      </c>
      <c r="AZ55" s="103">
        <f>'2020-21-1 - Zemní práce a...'!F33</f>
        <v>0</v>
      </c>
      <c r="BA55" s="103">
        <f>'2020-21-1 - Zemní práce a...'!F34</f>
        <v>0</v>
      </c>
      <c r="BB55" s="103">
        <f>'2020-21-1 - Zemní práce a...'!F35</f>
        <v>0</v>
      </c>
      <c r="BC55" s="103">
        <f>'2020-21-1 - Zemní práce a...'!F36</f>
        <v>0</v>
      </c>
      <c r="BD55" s="105">
        <f>'2020-21-1 - Zemní práce a...'!F37</f>
        <v>0</v>
      </c>
      <c r="BE55" s="7"/>
      <c r="BT55" s="106" t="s">
        <v>81</v>
      </c>
      <c r="BV55" s="106" t="s">
        <v>75</v>
      </c>
      <c r="BW55" s="106" t="s">
        <v>82</v>
      </c>
      <c r="BX55" s="106" t="s">
        <v>5</v>
      </c>
      <c r="CL55" s="106" t="s">
        <v>3</v>
      </c>
      <c r="CM55" s="106" t="s">
        <v>83</v>
      </c>
    </row>
    <row r="56" spans="1:91" s="7" customFormat="1" ht="24.75" customHeight="1">
      <c r="A56" s="95" t="s">
        <v>77</v>
      </c>
      <c r="B56" s="96"/>
      <c r="C56" s="97"/>
      <c r="D56" s="98" t="s">
        <v>84</v>
      </c>
      <c r="E56" s="98"/>
      <c r="F56" s="98"/>
      <c r="G56" s="98"/>
      <c r="H56" s="98"/>
      <c r="I56" s="99"/>
      <c r="J56" s="98" t="s">
        <v>85</v>
      </c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100">
        <f>'2020-21-2 - Následná péče'!J30</f>
        <v>0</v>
      </c>
      <c r="AH56" s="99"/>
      <c r="AI56" s="99"/>
      <c r="AJ56" s="99"/>
      <c r="AK56" s="99"/>
      <c r="AL56" s="99"/>
      <c r="AM56" s="99"/>
      <c r="AN56" s="100">
        <f>SUM(AG56,AT56)</f>
        <v>0</v>
      </c>
      <c r="AO56" s="99"/>
      <c r="AP56" s="99"/>
      <c r="AQ56" s="101" t="s">
        <v>80</v>
      </c>
      <c r="AR56" s="96"/>
      <c r="AS56" s="102">
        <v>0</v>
      </c>
      <c r="AT56" s="103">
        <f>ROUND(SUM(AV56:AW56),2)</f>
        <v>0</v>
      </c>
      <c r="AU56" s="104">
        <f>'2020-21-2 - Následná péče'!P83</f>
        <v>0</v>
      </c>
      <c r="AV56" s="103">
        <f>'2020-21-2 - Následná péče'!J33</f>
        <v>0</v>
      </c>
      <c r="AW56" s="103">
        <f>'2020-21-2 - Následná péče'!J34</f>
        <v>0</v>
      </c>
      <c r="AX56" s="103">
        <f>'2020-21-2 - Následná péče'!J35</f>
        <v>0</v>
      </c>
      <c r="AY56" s="103">
        <f>'2020-21-2 - Následná péče'!J36</f>
        <v>0</v>
      </c>
      <c r="AZ56" s="103">
        <f>'2020-21-2 - Následná péče'!F33</f>
        <v>0</v>
      </c>
      <c r="BA56" s="103">
        <f>'2020-21-2 - Následná péče'!F34</f>
        <v>0</v>
      </c>
      <c r="BB56" s="103">
        <f>'2020-21-2 - Následná péče'!F35</f>
        <v>0</v>
      </c>
      <c r="BC56" s="103">
        <f>'2020-21-2 - Následná péče'!F36</f>
        <v>0</v>
      </c>
      <c r="BD56" s="105">
        <f>'2020-21-2 - Následná péče'!F37</f>
        <v>0</v>
      </c>
      <c r="BE56" s="7"/>
      <c r="BT56" s="106" t="s">
        <v>81</v>
      </c>
      <c r="BV56" s="106" t="s">
        <v>75</v>
      </c>
      <c r="BW56" s="106" t="s">
        <v>86</v>
      </c>
      <c r="BX56" s="106" t="s">
        <v>5</v>
      </c>
      <c r="CL56" s="106" t="s">
        <v>3</v>
      </c>
      <c r="CM56" s="106" t="s">
        <v>83</v>
      </c>
    </row>
    <row r="57" spans="1:91" s="7" customFormat="1" ht="24.75" customHeight="1">
      <c r="A57" s="95" t="s">
        <v>77</v>
      </c>
      <c r="B57" s="96"/>
      <c r="C57" s="97"/>
      <c r="D57" s="98" t="s">
        <v>87</v>
      </c>
      <c r="E57" s="98"/>
      <c r="F57" s="98"/>
      <c r="G57" s="98"/>
      <c r="H57" s="98"/>
      <c r="I57" s="99"/>
      <c r="J57" s="98" t="s">
        <v>88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100">
        <f>'2020-21-3 - VRN'!J30</f>
        <v>0</v>
      </c>
      <c r="AH57" s="99"/>
      <c r="AI57" s="99"/>
      <c r="AJ57" s="99"/>
      <c r="AK57" s="99"/>
      <c r="AL57" s="99"/>
      <c r="AM57" s="99"/>
      <c r="AN57" s="100">
        <f>SUM(AG57,AT57)</f>
        <v>0</v>
      </c>
      <c r="AO57" s="99"/>
      <c r="AP57" s="99"/>
      <c r="AQ57" s="101" t="s">
        <v>80</v>
      </c>
      <c r="AR57" s="96"/>
      <c r="AS57" s="107">
        <v>0</v>
      </c>
      <c r="AT57" s="108">
        <f>ROUND(SUM(AV57:AW57),2)</f>
        <v>0</v>
      </c>
      <c r="AU57" s="109">
        <f>'2020-21-3 - VRN'!P81</f>
        <v>0</v>
      </c>
      <c r="AV57" s="108">
        <f>'2020-21-3 - VRN'!J33</f>
        <v>0</v>
      </c>
      <c r="AW57" s="108">
        <f>'2020-21-3 - VRN'!J34</f>
        <v>0</v>
      </c>
      <c r="AX57" s="108">
        <f>'2020-21-3 - VRN'!J35</f>
        <v>0</v>
      </c>
      <c r="AY57" s="108">
        <f>'2020-21-3 - VRN'!J36</f>
        <v>0</v>
      </c>
      <c r="AZ57" s="108">
        <f>'2020-21-3 - VRN'!F33</f>
        <v>0</v>
      </c>
      <c r="BA57" s="108">
        <f>'2020-21-3 - VRN'!F34</f>
        <v>0</v>
      </c>
      <c r="BB57" s="108">
        <f>'2020-21-3 - VRN'!F35</f>
        <v>0</v>
      </c>
      <c r="BC57" s="108">
        <f>'2020-21-3 - VRN'!F36</f>
        <v>0</v>
      </c>
      <c r="BD57" s="110">
        <f>'2020-21-3 - VRN'!F37</f>
        <v>0</v>
      </c>
      <c r="BE57" s="7"/>
      <c r="BT57" s="106" t="s">
        <v>81</v>
      </c>
      <c r="BV57" s="106" t="s">
        <v>75</v>
      </c>
      <c r="BW57" s="106" t="s">
        <v>89</v>
      </c>
      <c r="BX57" s="106" t="s">
        <v>5</v>
      </c>
      <c r="CL57" s="106" t="s">
        <v>3</v>
      </c>
      <c r="CM57" s="106" t="s">
        <v>83</v>
      </c>
    </row>
    <row r="58" spans="1:57" s="2" customFormat="1" ht="30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2020-21-1 - Zemní práce a...'!C2" display="/"/>
    <hyperlink ref="A56" location="'2020-21-2 - Následná péče'!C2" display="/"/>
    <hyperlink ref="A57" location="'2020-21-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1"/>
      <c r="L2" s="15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12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90</v>
      </c>
      <c r="I4" s="111"/>
      <c r="L4" s="19"/>
      <c r="M4" s="113" t="s">
        <v>11</v>
      </c>
      <c r="AT4" s="16" t="s">
        <v>4</v>
      </c>
    </row>
    <row r="5" spans="2:12" s="1" customFormat="1" ht="6.95" customHeight="1">
      <c r="B5" s="19"/>
      <c r="I5" s="111"/>
      <c r="L5" s="19"/>
    </row>
    <row r="6" spans="2:12" s="1" customFormat="1" ht="12" customHeight="1">
      <c r="B6" s="19"/>
      <c r="D6" s="29" t="s">
        <v>17</v>
      </c>
      <c r="I6" s="111"/>
      <c r="L6" s="19"/>
    </row>
    <row r="7" spans="2:12" s="1" customFormat="1" ht="16.5" customHeight="1">
      <c r="B7" s="19"/>
      <c r="E7" s="114" t="str">
        <f>'Rekapitulace stavby'!K6</f>
        <v>Biokoridor Samšín</v>
      </c>
      <c r="F7" s="29"/>
      <c r="G7" s="29"/>
      <c r="H7" s="29"/>
      <c r="I7" s="111"/>
      <c r="L7" s="19"/>
    </row>
    <row r="8" spans="1:31" s="2" customFormat="1" ht="12" customHeight="1">
      <c r="A8" s="35"/>
      <c r="B8" s="36"/>
      <c r="C8" s="35"/>
      <c r="D8" s="29" t="s">
        <v>91</v>
      </c>
      <c r="E8" s="35"/>
      <c r="F8" s="35"/>
      <c r="G8" s="35"/>
      <c r="H8" s="35"/>
      <c r="I8" s="115"/>
      <c r="J8" s="35"/>
      <c r="K8" s="35"/>
      <c r="L8" s="11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59" t="s">
        <v>92</v>
      </c>
      <c r="F9" s="35"/>
      <c r="G9" s="35"/>
      <c r="H9" s="35"/>
      <c r="I9" s="115"/>
      <c r="J9" s="35"/>
      <c r="K9" s="35"/>
      <c r="L9" s="11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115"/>
      <c r="J10" s="35"/>
      <c r="K10" s="35"/>
      <c r="L10" s="11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19</v>
      </c>
      <c r="E11" s="35"/>
      <c r="F11" s="24" t="s">
        <v>3</v>
      </c>
      <c r="G11" s="35"/>
      <c r="H11" s="35"/>
      <c r="I11" s="117" t="s">
        <v>20</v>
      </c>
      <c r="J11" s="24" t="s">
        <v>3</v>
      </c>
      <c r="K11" s="35"/>
      <c r="L11" s="11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21</v>
      </c>
      <c r="E12" s="35"/>
      <c r="F12" s="24" t="s">
        <v>22</v>
      </c>
      <c r="G12" s="35"/>
      <c r="H12" s="35"/>
      <c r="I12" s="117" t="s">
        <v>23</v>
      </c>
      <c r="J12" s="61" t="str">
        <f>'Rekapitulace stavby'!AN8</f>
        <v>8. 9. 2020</v>
      </c>
      <c r="K12" s="35"/>
      <c r="L12" s="11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15"/>
      <c r="J13" s="35"/>
      <c r="K13" s="35"/>
      <c r="L13" s="11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25</v>
      </c>
      <c r="E14" s="35"/>
      <c r="F14" s="35"/>
      <c r="G14" s="35"/>
      <c r="H14" s="35"/>
      <c r="I14" s="117" t="s">
        <v>26</v>
      </c>
      <c r="J14" s="24" t="s">
        <v>27</v>
      </c>
      <c r="K14" s="35"/>
      <c r="L14" s="11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">
        <v>28</v>
      </c>
      <c r="F15" s="35"/>
      <c r="G15" s="35"/>
      <c r="H15" s="35"/>
      <c r="I15" s="117" t="s">
        <v>29</v>
      </c>
      <c r="J15" s="24" t="s">
        <v>3</v>
      </c>
      <c r="K15" s="35"/>
      <c r="L15" s="11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115"/>
      <c r="J16" s="35"/>
      <c r="K16" s="35"/>
      <c r="L16" s="11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30</v>
      </c>
      <c r="E17" s="35"/>
      <c r="F17" s="35"/>
      <c r="G17" s="35"/>
      <c r="H17" s="35"/>
      <c r="I17" s="117" t="s">
        <v>26</v>
      </c>
      <c r="J17" s="30" t="str">
        <f>'Rekapitulace stavby'!AN13</f>
        <v>Vyplň údaj</v>
      </c>
      <c r="K17" s="35"/>
      <c r="L17" s="11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117" t="s">
        <v>29</v>
      </c>
      <c r="J18" s="30" t="str">
        <f>'Rekapitulace stavby'!AN14</f>
        <v>Vyplň údaj</v>
      </c>
      <c r="K18" s="35"/>
      <c r="L18" s="11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115"/>
      <c r="J19" s="35"/>
      <c r="K19" s="35"/>
      <c r="L19" s="11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32</v>
      </c>
      <c r="E20" s="35"/>
      <c r="F20" s="35"/>
      <c r="G20" s="35"/>
      <c r="H20" s="35"/>
      <c r="I20" s="117" t="s">
        <v>26</v>
      </c>
      <c r="J20" s="24" t="s">
        <v>33</v>
      </c>
      <c r="K20" s="35"/>
      <c r="L20" s="11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">
        <v>34</v>
      </c>
      <c r="F21" s="35"/>
      <c r="G21" s="35"/>
      <c r="H21" s="35"/>
      <c r="I21" s="117" t="s">
        <v>29</v>
      </c>
      <c r="J21" s="24" t="s">
        <v>3</v>
      </c>
      <c r="K21" s="35"/>
      <c r="L21" s="11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115"/>
      <c r="J22" s="35"/>
      <c r="K22" s="35"/>
      <c r="L22" s="11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36</v>
      </c>
      <c r="E23" s="35"/>
      <c r="F23" s="35"/>
      <c r="G23" s="35"/>
      <c r="H23" s="35"/>
      <c r="I23" s="117" t="s">
        <v>26</v>
      </c>
      <c r="J23" s="24" t="str">
        <f>IF('Rekapitulace stavby'!AN19="","",'Rekapitulace stavby'!AN19)</f>
        <v/>
      </c>
      <c r="K23" s="35"/>
      <c r="L23" s="11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117" t="s">
        <v>29</v>
      </c>
      <c r="J24" s="24" t="str">
        <f>IF('Rekapitulace stavby'!AN20="","",'Rekapitulace stavby'!AN20)</f>
        <v/>
      </c>
      <c r="K24" s="35"/>
      <c r="L24" s="11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115"/>
      <c r="J25" s="35"/>
      <c r="K25" s="35"/>
      <c r="L25" s="11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37</v>
      </c>
      <c r="E26" s="35"/>
      <c r="F26" s="35"/>
      <c r="G26" s="35"/>
      <c r="H26" s="35"/>
      <c r="I26" s="115"/>
      <c r="J26" s="35"/>
      <c r="K26" s="35"/>
      <c r="L26" s="11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18"/>
      <c r="B27" s="119"/>
      <c r="C27" s="118"/>
      <c r="D27" s="118"/>
      <c r="E27" s="33" t="s">
        <v>38</v>
      </c>
      <c r="F27" s="33"/>
      <c r="G27" s="33"/>
      <c r="H27" s="3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115"/>
      <c r="J28" s="35"/>
      <c r="K28" s="35"/>
      <c r="L28" s="11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1"/>
      <c r="E29" s="81"/>
      <c r="F29" s="81"/>
      <c r="G29" s="81"/>
      <c r="H29" s="81"/>
      <c r="I29" s="122"/>
      <c r="J29" s="81"/>
      <c r="K29" s="81"/>
      <c r="L29" s="11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3" t="s">
        <v>39</v>
      </c>
      <c r="E30" s="35"/>
      <c r="F30" s="35"/>
      <c r="G30" s="35"/>
      <c r="H30" s="35"/>
      <c r="I30" s="115"/>
      <c r="J30" s="87">
        <f>ROUND(J84,2)</f>
        <v>0</v>
      </c>
      <c r="K30" s="35"/>
      <c r="L30" s="11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1"/>
      <c r="E31" s="81"/>
      <c r="F31" s="81"/>
      <c r="G31" s="81"/>
      <c r="H31" s="81"/>
      <c r="I31" s="122"/>
      <c r="J31" s="81"/>
      <c r="K31" s="81"/>
      <c r="L31" s="11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41</v>
      </c>
      <c r="G32" s="35"/>
      <c r="H32" s="35"/>
      <c r="I32" s="124" t="s">
        <v>40</v>
      </c>
      <c r="J32" s="40" t="s">
        <v>42</v>
      </c>
      <c r="K32" s="35"/>
      <c r="L32" s="11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5" t="s">
        <v>43</v>
      </c>
      <c r="E33" s="29" t="s">
        <v>44</v>
      </c>
      <c r="F33" s="126">
        <f>ROUND((SUM(BE84:BE132)),2)</f>
        <v>0</v>
      </c>
      <c r="G33" s="35"/>
      <c r="H33" s="35"/>
      <c r="I33" s="127">
        <v>0.21</v>
      </c>
      <c r="J33" s="126">
        <f>ROUND(((SUM(BE84:BE132))*I33),2)</f>
        <v>0</v>
      </c>
      <c r="K33" s="35"/>
      <c r="L33" s="11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45</v>
      </c>
      <c r="F34" s="126">
        <f>ROUND((SUM(BF84:BF132)),2)</f>
        <v>0</v>
      </c>
      <c r="G34" s="35"/>
      <c r="H34" s="35"/>
      <c r="I34" s="127">
        <v>0.15</v>
      </c>
      <c r="J34" s="126">
        <f>ROUND(((SUM(BF84:BF132))*I34),2)</f>
        <v>0</v>
      </c>
      <c r="K34" s="35"/>
      <c r="L34" s="11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46</v>
      </c>
      <c r="F35" s="126">
        <f>ROUND((SUM(BG84:BG132)),2)</f>
        <v>0</v>
      </c>
      <c r="G35" s="35"/>
      <c r="H35" s="35"/>
      <c r="I35" s="127">
        <v>0.21</v>
      </c>
      <c r="J35" s="126">
        <f>0</f>
        <v>0</v>
      </c>
      <c r="K35" s="35"/>
      <c r="L35" s="11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47</v>
      </c>
      <c r="F36" s="126">
        <f>ROUND((SUM(BH84:BH132)),2)</f>
        <v>0</v>
      </c>
      <c r="G36" s="35"/>
      <c r="H36" s="35"/>
      <c r="I36" s="127">
        <v>0.15</v>
      </c>
      <c r="J36" s="126">
        <f>0</f>
        <v>0</v>
      </c>
      <c r="K36" s="35"/>
      <c r="L36" s="11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48</v>
      </c>
      <c r="F37" s="126">
        <f>ROUND((SUM(BI84:BI132)),2)</f>
        <v>0</v>
      </c>
      <c r="G37" s="35"/>
      <c r="H37" s="35"/>
      <c r="I37" s="127">
        <v>0</v>
      </c>
      <c r="J37" s="126">
        <f>0</f>
        <v>0</v>
      </c>
      <c r="K37" s="35"/>
      <c r="L37" s="11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115"/>
      <c r="J38" s="35"/>
      <c r="K38" s="35"/>
      <c r="L38" s="11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8"/>
      <c r="D39" s="129" t="s">
        <v>49</v>
      </c>
      <c r="E39" s="73"/>
      <c r="F39" s="73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52"/>
      <c r="C40" s="53"/>
      <c r="D40" s="53"/>
      <c r="E40" s="53"/>
      <c r="F40" s="53"/>
      <c r="G40" s="53"/>
      <c r="H40" s="53"/>
      <c r="I40" s="135"/>
      <c r="J40" s="53"/>
      <c r="K40" s="53"/>
      <c r="L40" s="11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54"/>
      <c r="C44" s="55"/>
      <c r="D44" s="55"/>
      <c r="E44" s="55"/>
      <c r="F44" s="55"/>
      <c r="G44" s="55"/>
      <c r="H44" s="55"/>
      <c r="I44" s="136"/>
      <c r="J44" s="55"/>
      <c r="K44" s="55"/>
      <c r="L44" s="11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0" t="s">
        <v>93</v>
      </c>
      <c r="D45" s="35"/>
      <c r="E45" s="35"/>
      <c r="F45" s="35"/>
      <c r="G45" s="35"/>
      <c r="H45" s="35"/>
      <c r="I45" s="115"/>
      <c r="J45" s="35"/>
      <c r="K45" s="35"/>
      <c r="L45" s="11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115"/>
      <c r="J46" s="35"/>
      <c r="K46" s="35"/>
      <c r="L46" s="11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5"/>
      <c r="E47" s="35"/>
      <c r="F47" s="35"/>
      <c r="G47" s="35"/>
      <c r="H47" s="35"/>
      <c r="I47" s="115"/>
      <c r="J47" s="35"/>
      <c r="K47" s="35"/>
      <c r="L47" s="11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114" t="str">
        <f>E7</f>
        <v>Biokoridor Samšín</v>
      </c>
      <c r="F48" s="29"/>
      <c r="G48" s="29"/>
      <c r="H48" s="29"/>
      <c r="I48" s="115"/>
      <c r="J48" s="35"/>
      <c r="K48" s="35"/>
      <c r="L48" s="11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91</v>
      </c>
      <c r="D49" s="35"/>
      <c r="E49" s="35"/>
      <c r="F49" s="35"/>
      <c r="G49" s="35"/>
      <c r="H49" s="35"/>
      <c r="I49" s="115"/>
      <c r="J49" s="35"/>
      <c r="K49" s="35"/>
      <c r="L49" s="11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59" t="str">
        <f>E9</f>
        <v>2020-21-1 - Zemní práce a výsadby</v>
      </c>
      <c r="F50" s="35"/>
      <c r="G50" s="35"/>
      <c r="H50" s="35"/>
      <c r="I50" s="115"/>
      <c r="J50" s="35"/>
      <c r="K50" s="35"/>
      <c r="L50" s="11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115"/>
      <c r="J51" s="35"/>
      <c r="K51" s="35"/>
      <c r="L51" s="11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21</v>
      </c>
      <c r="D52" s="35"/>
      <c r="E52" s="35"/>
      <c r="F52" s="24" t="str">
        <f>F12</f>
        <v xml:space="preserve"> </v>
      </c>
      <c r="G52" s="35"/>
      <c r="H52" s="35"/>
      <c r="I52" s="117" t="s">
        <v>23</v>
      </c>
      <c r="J52" s="61" t="str">
        <f>IF(J12="","",J12)</f>
        <v>8. 9. 2020</v>
      </c>
      <c r="K52" s="35"/>
      <c r="L52" s="11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115"/>
      <c r="J53" s="35"/>
      <c r="K53" s="35"/>
      <c r="L53" s="11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29" t="s">
        <v>25</v>
      </c>
      <c r="D54" s="35"/>
      <c r="E54" s="35"/>
      <c r="F54" s="24" t="str">
        <f>E15</f>
        <v>Česká republika – Státní pozemkový úřad</v>
      </c>
      <c r="G54" s="35"/>
      <c r="H54" s="35"/>
      <c r="I54" s="117" t="s">
        <v>32</v>
      </c>
      <c r="J54" s="33" t="str">
        <f>E21</f>
        <v>Ing. Jiří Horatlík</v>
      </c>
      <c r="K54" s="35"/>
      <c r="L54" s="11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29" t="s">
        <v>30</v>
      </c>
      <c r="D55" s="35"/>
      <c r="E55" s="35"/>
      <c r="F55" s="24" t="str">
        <f>IF(E18="","",E18)</f>
        <v>Vyplň údaj</v>
      </c>
      <c r="G55" s="35"/>
      <c r="H55" s="35"/>
      <c r="I55" s="117" t="s">
        <v>36</v>
      </c>
      <c r="J55" s="33" t="str">
        <f>E24</f>
        <v xml:space="preserve"> </v>
      </c>
      <c r="K55" s="35"/>
      <c r="L55" s="11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>
      <c r="A56" s="35"/>
      <c r="B56" s="36"/>
      <c r="C56" s="35"/>
      <c r="D56" s="35"/>
      <c r="E56" s="35"/>
      <c r="F56" s="35"/>
      <c r="G56" s="35"/>
      <c r="H56" s="35"/>
      <c r="I56" s="115"/>
      <c r="J56" s="35"/>
      <c r="K56" s="35"/>
      <c r="L56" s="11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94</v>
      </c>
      <c r="D57" s="128"/>
      <c r="E57" s="128"/>
      <c r="F57" s="128"/>
      <c r="G57" s="128"/>
      <c r="H57" s="128"/>
      <c r="I57" s="138"/>
      <c r="J57" s="139" t="s">
        <v>95</v>
      </c>
      <c r="K57" s="128"/>
      <c r="L57" s="11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5"/>
      <c r="D58" s="35"/>
      <c r="E58" s="35"/>
      <c r="F58" s="35"/>
      <c r="G58" s="35"/>
      <c r="H58" s="35"/>
      <c r="I58" s="115"/>
      <c r="J58" s="35"/>
      <c r="K58" s="35"/>
      <c r="L58" s="11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0" t="s">
        <v>71</v>
      </c>
      <c r="D59" s="35"/>
      <c r="E59" s="35"/>
      <c r="F59" s="35"/>
      <c r="G59" s="35"/>
      <c r="H59" s="35"/>
      <c r="I59" s="115"/>
      <c r="J59" s="87">
        <f>J84</f>
        <v>0</v>
      </c>
      <c r="K59" s="35"/>
      <c r="L59" s="11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6" t="s">
        <v>96</v>
      </c>
    </row>
    <row r="60" spans="1:31" s="9" customFormat="1" ht="24.95" customHeight="1">
      <c r="A60" s="9"/>
      <c r="B60" s="141"/>
      <c r="C60" s="9"/>
      <c r="D60" s="142" t="s">
        <v>97</v>
      </c>
      <c r="E60" s="143"/>
      <c r="F60" s="143"/>
      <c r="G60" s="143"/>
      <c r="H60" s="143"/>
      <c r="I60" s="144"/>
      <c r="J60" s="145">
        <f>J85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6"/>
      <c r="C61" s="10"/>
      <c r="D61" s="147" t="s">
        <v>98</v>
      </c>
      <c r="E61" s="148"/>
      <c r="F61" s="148"/>
      <c r="G61" s="148"/>
      <c r="H61" s="148"/>
      <c r="I61" s="149"/>
      <c r="J61" s="150">
        <f>J86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46"/>
      <c r="C62" s="10"/>
      <c r="D62" s="147" t="s">
        <v>99</v>
      </c>
      <c r="E62" s="148"/>
      <c r="F62" s="148"/>
      <c r="G62" s="148"/>
      <c r="H62" s="148"/>
      <c r="I62" s="149"/>
      <c r="J62" s="150">
        <f>J112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46"/>
      <c r="C63" s="10"/>
      <c r="D63" s="147" t="s">
        <v>100</v>
      </c>
      <c r="E63" s="148"/>
      <c r="F63" s="148"/>
      <c r="G63" s="148"/>
      <c r="H63" s="148"/>
      <c r="I63" s="149"/>
      <c r="J63" s="150">
        <f>J118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46"/>
      <c r="C64" s="10"/>
      <c r="D64" s="147" t="s">
        <v>101</v>
      </c>
      <c r="E64" s="148"/>
      <c r="F64" s="148"/>
      <c r="G64" s="148"/>
      <c r="H64" s="148"/>
      <c r="I64" s="149"/>
      <c r="J64" s="150">
        <f>J122</f>
        <v>0</v>
      </c>
      <c r="K64" s="10"/>
      <c r="L64" s="14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5"/>
      <c r="B65" s="36"/>
      <c r="C65" s="35"/>
      <c r="D65" s="35"/>
      <c r="E65" s="35"/>
      <c r="F65" s="35"/>
      <c r="G65" s="35"/>
      <c r="H65" s="35"/>
      <c r="I65" s="115"/>
      <c r="J65" s="35"/>
      <c r="K65" s="35"/>
      <c r="L65" s="11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52"/>
      <c r="C66" s="53"/>
      <c r="D66" s="53"/>
      <c r="E66" s="53"/>
      <c r="F66" s="53"/>
      <c r="G66" s="53"/>
      <c r="H66" s="53"/>
      <c r="I66" s="135"/>
      <c r="J66" s="53"/>
      <c r="K66" s="53"/>
      <c r="L66" s="116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4"/>
      <c r="C70" s="55"/>
      <c r="D70" s="55"/>
      <c r="E70" s="55"/>
      <c r="F70" s="55"/>
      <c r="G70" s="55"/>
      <c r="H70" s="55"/>
      <c r="I70" s="136"/>
      <c r="J70" s="55"/>
      <c r="K70" s="55"/>
      <c r="L70" s="11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0" t="s">
        <v>102</v>
      </c>
      <c r="D71" s="35"/>
      <c r="E71" s="35"/>
      <c r="F71" s="35"/>
      <c r="G71" s="35"/>
      <c r="H71" s="35"/>
      <c r="I71" s="115"/>
      <c r="J71" s="35"/>
      <c r="K71" s="35"/>
      <c r="L71" s="11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5"/>
      <c r="D72" s="35"/>
      <c r="E72" s="35"/>
      <c r="F72" s="35"/>
      <c r="G72" s="35"/>
      <c r="H72" s="35"/>
      <c r="I72" s="115"/>
      <c r="J72" s="35"/>
      <c r="K72" s="35"/>
      <c r="L72" s="11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17</v>
      </c>
      <c r="D73" s="35"/>
      <c r="E73" s="35"/>
      <c r="F73" s="35"/>
      <c r="G73" s="35"/>
      <c r="H73" s="35"/>
      <c r="I73" s="115"/>
      <c r="J73" s="35"/>
      <c r="K73" s="35"/>
      <c r="L73" s="11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5"/>
      <c r="D74" s="35"/>
      <c r="E74" s="114" t="str">
        <f>E7</f>
        <v>Biokoridor Samšín</v>
      </c>
      <c r="F74" s="29"/>
      <c r="G74" s="29"/>
      <c r="H74" s="29"/>
      <c r="I74" s="115"/>
      <c r="J74" s="35"/>
      <c r="K74" s="35"/>
      <c r="L74" s="11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91</v>
      </c>
      <c r="D75" s="35"/>
      <c r="E75" s="35"/>
      <c r="F75" s="35"/>
      <c r="G75" s="35"/>
      <c r="H75" s="35"/>
      <c r="I75" s="115"/>
      <c r="J75" s="35"/>
      <c r="K75" s="35"/>
      <c r="L75" s="11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5"/>
      <c r="D76" s="35"/>
      <c r="E76" s="59" t="str">
        <f>E9</f>
        <v>2020-21-1 - Zemní práce a výsadby</v>
      </c>
      <c r="F76" s="35"/>
      <c r="G76" s="35"/>
      <c r="H76" s="35"/>
      <c r="I76" s="115"/>
      <c r="J76" s="35"/>
      <c r="K76" s="35"/>
      <c r="L76" s="11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5"/>
      <c r="D77" s="35"/>
      <c r="E77" s="35"/>
      <c r="F77" s="35"/>
      <c r="G77" s="35"/>
      <c r="H77" s="35"/>
      <c r="I77" s="115"/>
      <c r="J77" s="35"/>
      <c r="K77" s="35"/>
      <c r="L77" s="11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21</v>
      </c>
      <c r="D78" s="35"/>
      <c r="E78" s="35"/>
      <c r="F78" s="24" t="str">
        <f>F12</f>
        <v xml:space="preserve"> </v>
      </c>
      <c r="G78" s="35"/>
      <c r="H78" s="35"/>
      <c r="I78" s="117" t="s">
        <v>23</v>
      </c>
      <c r="J78" s="61" t="str">
        <f>IF(J12="","",J12)</f>
        <v>8. 9. 2020</v>
      </c>
      <c r="K78" s="35"/>
      <c r="L78" s="11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5"/>
      <c r="D79" s="35"/>
      <c r="E79" s="35"/>
      <c r="F79" s="35"/>
      <c r="G79" s="35"/>
      <c r="H79" s="35"/>
      <c r="I79" s="115"/>
      <c r="J79" s="35"/>
      <c r="K79" s="35"/>
      <c r="L79" s="11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29" t="s">
        <v>25</v>
      </c>
      <c r="D80" s="35"/>
      <c r="E80" s="35"/>
      <c r="F80" s="24" t="str">
        <f>E15</f>
        <v>Česká republika – Státní pozemkový úřad</v>
      </c>
      <c r="G80" s="35"/>
      <c r="H80" s="35"/>
      <c r="I80" s="117" t="s">
        <v>32</v>
      </c>
      <c r="J80" s="33" t="str">
        <f>E21</f>
        <v>Ing. Jiří Horatlík</v>
      </c>
      <c r="K80" s="35"/>
      <c r="L80" s="11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15" customHeight="1">
      <c r="A81" s="35"/>
      <c r="B81" s="36"/>
      <c r="C81" s="29" t="s">
        <v>30</v>
      </c>
      <c r="D81" s="35"/>
      <c r="E81" s="35"/>
      <c r="F81" s="24" t="str">
        <f>IF(E18="","",E18)</f>
        <v>Vyplň údaj</v>
      </c>
      <c r="G81" s="35"/>
      <c r="H81" s="35"/>
      <c r="I81" s="117" t="s">
        <v>36</v>
      </c>
      <c r="J81" s="33" t="str">
        <f>E24</f>
        <v xml:space="preserve"> </v>
      </c>
      <c r="K81" s="35"/>
      <c r="L81" s="11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" customHeight="1">
      <c r="A82" s="35"/>
      <c r="B82" s="36"/>
      <c r="C82" s="35"/>
      <c r="D82" s="35"/>
      <c r="E82" s="35"/>
      <c r="F82" s="35"/>
      <c r="G82" s="35"/>
      <c r="H82" s="35"/>
      <c r="I82" s="115"/>
      <c r="J82" s="35"/>
      <c r="K82" s="35"/>
      <c r="L82" s="11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51"/>
      <c r="B83" s="152"/>
      <c r="C83" s="153" t="s">
        <v>103</v>
      </c>
      <c r="D83" s="154" t="s">
        <v>58</v>
      </c>
      <c r="E83" s="154" t="s">
        <v>54</v>
      </c>
      <c r="F83" s="154" t="s">
        <v>55</v>
      </c>
      <c r="G83" s="154" t="s">
        <v>104</v>
      </c>
      <c r="H83" s="154" t="s">
        <v>105</v>
      </c>
      <c r="I83" s="155" t="s">
        <v>106</v>
      </c>
      <c r="J83" s="154" t="s">
        <v>95</v>
      </c>
      <c r="K83" s="156" t="s">
        <v>107</v>
      </c>
      <c r="L83" s="157"/>
      <c r="M83" s="77" t="s">
        <v>3</v>
      </c>
      <c r="N83" s="78" t="s">
        <v>43</v>
      </c>
      <c r="O83" s="78" t="s">
        <v>108</v>
      </c>
      <c r="P83" s="78" t="s">
        <v>109</v>
      </c>
      <c r="Q83" s="78" t="s">
        <v>110</v>
      </c>
      <c r="R83" s="78" t="s">
        <v>111</v>
      </c>
      <c r="S83" s="78" t="s">
        <v>112</v>
      </c>
      <c r="T83" s="79" t="s">
        <v>113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2" customFormat="1" ht="22.8" customHeight="1">
      <c r="A84" s="35"/>
      <c r="B84" s="36"/>
      <c r="C84" s="84" t="s">
        <v>114</v>
      </c>
      <c r="D84" s="35"/>
      <c r="E84" s="35"/>
      <c r="F84" s="35"/>
      <c r="G84" s="35"/>
      <c r="H84" s="35"/>
      <c r="I84" s="115"/>
      <c r="J84" s="158">
        <f>BK84</f>
        <v>0</v>
      </c>
      <c r="K84" s="35"/>
      <c r="L84" s="36"/>
      <c r="M84" s="80"/>
      <c r="N84" s="65"/>
      <c r="O84" s="81"/>
      <c r="P84" s="159">
        <f>P85</f>
        <v>0</v>
      </c>
      <c r="Q84" s="81"/>
      <c r="R84" s="159">
        <f>R85</f>
        <v>18.699454999999997</v>
      </c>
      <c r="S84" s="81"/>
      <c r="T84" s="160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6" t="s">
        <v>72</v>
      </c>
      <c r="AU84" s="16" t="s">
        <v>96</v>
      </c>
      <c r="BK84" s="161">
        <f>BK85</f>
        <v>0</v>
      </c>
    </row>
    <row r="85" spans="1:63" s="12" customFormat="1" ht="25.9" customHeight="1">
      <c r="A85" s="12"/>
      <c r="B85" s="162"/>
      <c r="C85" s="12"/>
      <c r="D85" s="163" t="s">
        <v>72</v>
      </c>
      <c r="E85" s="164" t="s">
        <v>115</v>
      </c>
      <c r="F85" s="164" t="s">
        <v>116</v>
      </c>
      <c r="G85" s="12"/>
      <c r="H85" s="12"/>
      <c r="I85" s="165"/>
      <c r="J85" s="166">
        <f>BK85</f>
        <v>0</v>
      </c>
      <c r="K85" s="12"/>
      <c r="L85" s="162"/>
      <c r="M85" s="167"/>
      <c r="N85" s="168"/>
      <c r="O85" s="168"/>
      <c r="P85" s="169">
        <f>P86+P112+P118+P122</f>
        <v>0</v>
      </c>
      <c r="Q85" s="168"/>
      <c r="R85" s="169">
        <f>R86+R112+R118+R122</f>
        <v>18.699454999999997</v>
      </c>
      <c r="S85" s="168"/>
      <c r="T85" s="170">
        <f>T86+T112+T118+T122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63" t="s">
        <v>81</v>
      </c>
      <c r="AT85" s="171" t="s">
        <v>72</v>
      </c>
      <c r="AU85" s="171" t="s">
        <v>73</v>
      </c>
      <c r="AY85" s="163" t="s">
        <v>117</v>
      </c>
      <c r="BK85" s="172">
        <f>BK86+BK112+BK118+BK122</f>
        <v>0</v>
      </c>
    </row>
    <row r="86" spans="1:63" s="12" customFormat="1" ht="22.8" customHeight="1">
      <c r="A86" s="12"/>
      <c r="B86" s="162"/>
      <c r="C86" s="12"/>
      <c r="D86" s="163" t="s">
        <v>72</v>
      </c>
      <c r="E86" s="173" t="s">
        <v>81</v>
      </c>
      <c r="F86" s="173" t="s">
        <v>79</v>
      </c>
      <c r="G86" s="12"/>
      <c r="H86" s="12"/>
      <c r="I86" s="165"/>
      <c r="J86" s="174">
        <f>BK86</f>
        <v>0</v>
      </c>
      <c r="K86" s="12"/>
      <c r="L86" s="162"/>
      <c r="M86" s="167"/>
      <c r="N86" s="168"/>
      <c r="O86" s="168"/>
      <c r="P86" s="169">
        <f>SUM(P87:P111)</f>
        <v>0</v>
      </c>
      <c r="Q86" s="168"/>
      <c r="R86" s="169">
        <f>SUM(R87:R111)</f>
        <v>0</v>
      </c>
      <c r="S86" s="168"/>
      <c r="T86" s="170">
        <f>SUM(T87:T111)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3" t="s">
        <v>81</v>
      </c>
      <c r="AT86" s="171" t="s">
        <v>72</v>
      </c>
      <c r="AU86" s="171" t="s">
        <v>81</v>
      </c>
      <c r="AY86" s="163" t="s">
        <v>117</v>
      </c>
      <c r="BK86" s="172">
        <f>SUM(BK87:BK111)</f>
        <v>0</v>
      </c>
    </row>
    <row r="87" spans="1:65" s="2" customFormat="1" ht="44.25" customHeight="1">
      <c r="A87" s="35"/>
      <c r="B87" s="175"/>
      <c r="C87" s="176" t="s">
        <v>81</v>
      </c>
      <c r="D87" s="176" t="s">
        <v>118</v>
      </c>
      <c r="E87" s="177" t="s">
        <v>119</v>
      </c>
      <c r="F87" s="178" t="s">
        <v>120</v>
      </c>
      <c r="G87" s="179" t="s">
        <v>121</v>
      </c>
      <c r="H87" s="180">
        <v>8222</v>
      </c>
      <c r="I87" s="181"/>
      <c r="J87" s="182">
        <f>ROUND(I87*H87,2)</f>
        <v>0</v>
      </c>
      <c r="K87" s="178" t="s">
        <v>122</v>
      </c>
      <c r="L87" s="36"/>
      <c r="M87" s="183" t="s">
        <v>3</v>
      </c>
      <c r="N87" s="184" t="s">
        <v>44</v>
      </c>
      <c r="O87" s="69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123</v>
      </c>
      <c r="AT87" s="187" t="s">
        <v>118</v>
      </c>
      <c r="AU87" s="187" t="s">
        <v>83</v>
      </c>
      <c r="AY87" s="16" t="s">
        <v>117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6" t="s">
        <v>81</v>
      </c>
      <c r="BK87" s="188">
        <f>ROUND(I87*H87,2)</f>
        <v>0</v>
      </c>
      <c r="BL87" s="16" t="s">
        <v>123</v>
      </c>
      <c r="BM87" s="187" t="s">
        <v>124</v>
      </c>
    </row>
    <row r="88" spans="1:47" s="2" customFormat="1" ht="12">
      <c r="A88" s="35"/>
      <c r="B88" s="36"/>
      <c r="C88" s="35"/>
      <c r="D88" s="189" t="s">
        <v>125</v>
      </c>
      <c r="E88" s="35"/>
      <c r="F88" s="190" t="s">
        <v>126</v>
      </c>
      <c r="G88" s="35"/>
      <c r="H88" s="35"/>
      <c r="I88" s="115"/>
      <c r="J88" s="35"/>
      <c r="K88" s="35"/>
      <c r="L88" s="36"/>
      <c r="M88" s="191"/>
      <c r="N88" s="192"/>
      <c r="O88" s="69"/>
      <c r="P88" s="69"/>
      <c r="Q88" s="69"/>
      <c r="R88" s="69"/>
      <c r="S88" s="69"/>
      <c r="T88" s="70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6" t="s">
        <v>125</v>
      </c>
      <c r="AU88" s="16" t="s">
        <v>83</v>
      </c>
    </row>
    <row r="89" spans="1:65" s="2" customFormat="1" ht="21.75" customHeight="1">
      <c r="A89" s="35"/>
      <c r="B89" s="175"/>
      <c r="C89" s="176" t="s">
        <v>83</v>
      </c>
      <c r="D89" s="176" t="s">
        <v>118</v>
      </c>
      <c r="E89" s="177" t="s">
        <v>127</v>
      </c>
      <c r="F89" s="178" t="s">
        <v>128</v>
      </c>
      <c r="G89" s="179" t="s">
        <v>121</v>
      </c>
      <c r="H89" s="180">
        <v>8222</v>
      </c>
      <c r="I89" s="181"/>
      <c r="J89" s="182">
        <f>ROUND(I89*H89,2)</f>
        <v>0</v>
      </c>
      <c r="K89" s="178" t="s">
        <v>122</v>
      </c>
      <c r="L89" s="36"/>
      <c r="M89" s="183" t="s">
        <v>3</v>
      </c>
      <c r="N89" s="184" t="s">
        <v>44</v>
      </c>
      <c r="O89" s="69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123</v>
      </c>
      <c r="AT89" s="187" t="s">
        <v>118</v>
      </c>
      <c r="AU89" s="187" t="s">
        <v>83</v>
      </c>
      <c r="AY89" s="16" t="s">
        <v>117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6" t="s">
        <v>81</v>
      </c>
      <c r="BK89" s="188">
        <f>ROUND(I89*H89,2)</f>
        <v>0</v>
      </c>
      <c r="BL89" s="16" t="s">
        <v>123</v>
      </c>
      <c r="BM89" s="187" t="s">
        <v>129</v>
      </c>
    </row>
    <row r="90" spans="1:47" s="2" customFormat="1" ht="12">
      <c r="A90" s="35"/>
      <c r="B90" s="36"/>
      <c r="C90" s="35"/>
      <c r="D90" s="189" t="s">
        <v>125</v>
      </c>
      <c r="E90" s="35"/>
      <c r="F90" s="190" t="s">
        <v>130</v>
      </c>
      <c r="G90" s="35"/>
      <c r="H90" s="35"/>
      <c r="I90" s="115"/>
      <c r="J90" s="35"/>
      <c r="K90" s="35"/>
      <c r="L90" s="36"/>
      <c r="M90" s="191"/>
      <c r="N90" s="192"/>
      <c r="O90" s="69"/>
      <c r="P90" s="69"/>
      <c r="Q90" s="69"/>
      <c r="R90" s="69"/>
      <c r="S90" s="69"/>
      <c r="T90" s="70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6" t="s">
        <v>125</v>
      </c>
      <c r="AU90" s="16" t="s">
        <v>83</v>
      </c>
    </row>
    <row r="91" spans="1:65" s="2" customFormat="1" ht="33" customHeight="1">
      <c r="A91" s="35"/>
      <c r="B91" s="175"/>
      <c r="C91" s="176" t="s">
        <v>131</v>
      </c>
      <c r="D91" s="176" t="s">
        <v>118</v>
      </c>
      <c r="E91" s="177" t="s">
        <v>132</v>
      </c>
      <c r="F91" s="178" t="s">
        <v>133</v>
      </c>
      <c r="G91" s="179" t="s">
        <v>134</v>
      </c>
      <c r="H91" s="180">
        <v>99</v>
      </c>
      <c r="I91" s="181"/>
      <c r="J91" s="182">
        <f>ROUND(I91*H91,2)</f>
        <v>0</v>
      </c>
      <c r="K91" s="178" t="s">
        <v>122</v>
      </c>
      <c r="L91" s="36"/>
      <c r="M91" s="183" t="s">
        <v>3</v>
      </c>
      <c r="N91" s="184" t="s">
        <v>44</v>
      </c>
      <c r="O91" s="69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123</v>
      </c>
      <c r="AT91" s="187" t="s">
        <v>118</v>
      </c>
      <c r="AU91" s="187" t="s">
        <v>83</v>
      </c>
      <c r="AY91" s="16" t="s">
        <v>117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6" t="s">
        <v>81</v>
      </c>
      <c r="BK91" s="188">
        <f>ROUND(I91*H91,2)</f>
        <v>0</v>
      </c>
      <c r="BL91" s="16" t="s">
        <v>123</v>
      </c>
      <c r="BM91" s="187" t="s">
        <v>135</v>
      </c>
    </row>
    <row r="92" spans="1:47" s="2" customFormat="1" ht="12">
      <c r="A92" s="35"/>
      <c r="B92" s="36"/>
      <c r="C92" s="35"/>
      <c r="D92" s="189" t="s">
        <v>125</v>
      </c>
      <c r="E92" s="35"/>
      <c r="F92" s="190" t="s">
        <v>136</v>
      </c>
      <c r="G92" s="35"/>
      <c r="H92" s="35"/>
      <c r="I92" s="115"/>
      <c r="J92" s="35"/>
      <c r="K92" s="35"/>
      <c r="L92" s="36"/>
      <c r="M92" s="191"/>
      <c r="N92" s="192"/>
      <c r="O92" s="69"/>
      <c r="P92" s="69"/>
      <c r="Q92" s="69"/>
      <c r="R92" s="69"/>
      <c r="S92" s="69"/>
      <c r="T92" s="70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6" t="s">
        <v>125</v>
      </c>
      <c r="AU92" s="16" t="s">
        <v>83</v>
      </c>
    </row>
    <row r="93" spans="1:65" s="2" customFormat="1" ht="33" customHeight="1">
      <c r="A93" s="35"/>
      <c r="B93" s="175"/>
      <c r="C93" s="176" t="s">
        <v>123</v>
      </c>
      <c r="D93" s="176" t="s">
        <v>118</v>
      </c>
      <c r="E93" s="177" t="s">
        <v>137</v>
      </c>
      <c r="F93" s="178" t="s">
        <v>138</v>
      </c>
      <c r="G93" s="179" t="s">
        <v>134</v>
      </c>
      <c r="H93" s="180">
        <v>99</v>
      </c>
      <c r="I93" s="181"/>
      <c r="J93" s="182">
        <f>ROUND(I93*H93,2)</f>
        <v>0</v>
      </c>
      <c r="K93" s="178" t="s">
        <v>122</v>
      </c>
      <c r="L93" s="36"/>
      <c r="M93" s="183" t="s">
        <v>3</v>
      </c>
      <c r="N93" s="184" t="s">
        <v>44</v>
      </c>
      <c r="O93" s="69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123</v>
      </c>
      <c r="AT93" s="187" t="s">
        <v>118</v>
      </c>
      <c r="AU93" s="187" t="s">
        <v>83</v>
      </c>
      <c r="AY93" s="16" t="s">
        <v>117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6" t="s">
        <v>81</v>
      </c>
      <c r="BK93" s="188">
        <f>ROUND(I93*H93,2)</f>
        <v>0</v>
      </c>
      <c r="BL93" s="16" t="s">
        <v>123</v>
      </c>
      <c r="BM93" s="187" t="s">
        <v>139</v>
      </c>
    </row>
    <row r="94" spans="1:47" s="2" customFormat="1" ht="12">
      <c r="A94" s="35"/>
      <c r="B94" s="36"/>
      <c r="C94" s="35"/>
      <c r="D94" s="189" t="s">
        <v>125</v>
      </c>
      <c r="E94" s="35"/>
      <c r="F94" s="190" t="s">
        <v>140</v>
      </c>
      <c r="G94" s="35"/>
      <c r="H94" s="35"/>
      <c r="I94" s="115"/>
      <c r="J94" s="35"/>
      <c r="K94" s="35"/>
      <c r="L94" s="36"/>
      <c r="M94" s="191"/>
      <c r="N94" s="192"/>
      <c r="O94" s="69"/>
      <c r="P94" s="69"/>
      <c r="Q94" s="69"/>
      <c r="R94" s="69"/>
      <c r="S94" s="69"/>
      <c r="T94" s="70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6" t="s">
        <v>125</v>
      </c>
      <c r="AU94" s="16" t="s">
        <v>83</v>
      </c>
    </row>
    <row r="95" spans="1:65" s="2" customFormat="1" ht="33" customHeight="1">
      <c r="A95" s="35"/>
      <c r="B95" s="175"/>
      <c r="C95" s="176" t="s">
        <v>141</v>
      </c>
      <c r="D95" s="176" t="s">
        <v>118</v>
      </c>
      <c r="E95" s="177" t="s">
        <v>142</v>
      </c>
      <c r="F95" s="178" t="s">
        <v>143</v>
      </c>
      <c r="G95" s="179" t="s">
        <v>134</v>
      </c>
      <c r="H95" s="180">
        <v>412</v>
      </c>
      <c r="I95" s="181"/>
      <c r="J95" s="182">
        <f>ROUND(I95*H95,2)</f>
        <v>0</v>
      </c>
      <c r="K95" s="178" t="s">
        <v>122</v>
      </c>
      <c r="L95" s="36"/>
      <c r="M95" s="183" t="s">
        <v>3</v>
      </c>
      <c r="N95" s="184" t="s">
        <v>44</v>
      </c>
      <c r="O95" s="69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123</v>
      </c>
      <c r="AT95" s="187" t="s">
        <v>118</v>
      </c>
      <c r="AU95" s="187" t="s">
        <v>83</v>
      </c>
      <c r="AY95" s="16" t="s">
        <v>117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6" t="s">
        <v>81</v>
      </c>
      <c r="BK95" s="188">
        <f>ROUND(I95*H95,2)</f>
        <v>0</v>
      </c>
      <c r="BL95" s="16" t="s">
        <v>123</v>
      </c>
      <c r="BM95" s="187" t="s">
        <v>144</v>
      </c>
    </row>
    <row r="96" spans="1:47" s="2" customFormat="1" ht="12">
      <c r="A96" s="35"/>
      <c r="B96" s="36"/>
      <c r="C96" s="35"/>
      <c r="D96" s="189" t="s">
        <v>125</v>
      </c>
      <c r="E96" s="35"/>
      <c r="F96" s="190" t="s">
        <v>145</v>
      </c>
      <c r="G96" s="35"/>
      <c r="H96" s="35"/>
      <c r="I96" s="115"/>
      <c r="J96" s="35"/>
      <c r="K96" s="35"/>
      <c r="L96" s="36"/>
      <c r="M96" s="191"/>
      <c r="N96" s="192"/>
      <c r="O96" s="69"/>
      <c r="P96" s="69"/>
      <c r="Q96" s="69"/>
      <c r="R96" s="69"/>
      <c r="S96" s="69"/>
      <c r="T96" s="7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6" t="s">
        <v>125</v>
      </c>
      <c r="AU96" s="16" t="s">
        <v>83</v>
      </c>
    </row>
    <row r="97" spans="1:65" s="2" customFormat="1" ht="44.25" customHeight="1">
      <c r="A97" s="35"/>
      <c r="B97" s="175"/>
      <c r="C97" s="176" t="s">
        <v>146</v>
      </c>
      <c r="D97" s="176" t="s">
        <v>118</v>
      </c>
      <c r="E97" s="177" t="s">
        <v>147</v>
      </c>
      <c r="F97" s="178" t="s">
        <v>148</v>
      </c>
      <c r="G97" s="179" t="s">
        <v>134</v>
      </c>
      <c r="H97" s="180">
        <v>1130</v>
      </c>
      <c r="I97" s="181"/>
      <c r="J97" s="182">
        <f>ROUND(I97*H97,2)</f>
        <v>0</v>
      </c>
      <c r="K97" s="178" t="s">
        <v>122</v>
      </c>
      <c r="L97" s="36"/>
      <c r="M97" s="183" t="s">
        <v>3</v>
      </c>
      <c r="N97" s="184" t="s">
        <v>44</v>
      </c>
      <c r="O97" s="69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123</v>
      </c>
      <c r="AT97" s="187" t="s">
        <v>118</v>
      </c>
      <c r="AU97" s="187" t="s">
        <v>83</v>
      </c>
      <c r="AY97" s="16" t="s">
        <v>117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6" t="s">
        <v>81</v>
      </c>
      <c r="BK97" s="188">
        <f>ROUND(I97*H97,2)</f>
        <v>0</v>
      </c>
      <c r="BL97" s="16" t="s">
        <v>123</v>
      </c>
      <c r="BM97" s="187" t="s">
        <v>149</v>
      </c>
    </row>
    <row r="98" spans="1:47" s="2" customFormat="1" ht="12">
      <c r="A98" s="35"/>
      <c r="B98" s="36"/>
      <c r="C98" s="35"/>
      <c r="D98" s="189" t="s">
        <v>125</v>
      </c>
      <c r="E98" s="35"/>
      <c r="F98" s="190" t="s">
        <v>136</v>
      </c>
      <c r="G98" s="35"/>
      <c r="H98" s="35"/>
      <c r="I98" s="115"/>
      <c r="J98" s="35"/>
      <c r="K98" s="35"/>
      <c r="L98" s="36"/>
      <c r="M98" s="191"/>
      <c r="N98" s="192"/>
      <c r="O98" s="69"/>
      <c r="P98" s="69"/>
      <c r="Q98" s="69"/>
      <c r="R98" s="69"/>
      <c r="S98" s="69"/>
      <c r="T98" s="70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6" t="s">
        <v>125</v>
      </c>
      <c r="AU98" s="16" t="s">
        <v>83</v>
      </c>
    </row>
    <row r="99" spans="1:65" s="2" customFormat="1" ht="33" customHeight="1">
      <c r="A99" s="35"/>
      <c r="B99" s="175"/>
      <c r="C99" s="176" t="s">
        <v>150</v>
      </c>
      <c r="D99" s="176" t="s">
        <v>118</v>
      </c>
      <c r="E99" s="177" t="s">
        <v>151</v>
      </c>
      <c r="F99" s="178" t="s">
        <v>152</v>
      </c>
      <c r="G99" s="179" t="s">
        <v>134</v>
      </c>
      <c r="H99" s="180">
        <v>1130</v>
      </c>
      <c r="I99" s="181"/>
      <c r="J99" s="182">
        <f>ROUND(I99*H99,2)</f>
        <v>0</v>
      </c>
      <c r="K99" s="178" t="s">
        <v>122</v>
      </c>
      <c r="L99" s="36"/>
      <c r="M99" s="183" t="s">
        <v>3</v>
      </c>
      <c r="N99" s="184" t="s">
        <v>44</v>
      </c>
      <c r="O99" s="69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123</v>
      </c>
      <c r="AT99" s="187" t="s">
        <v>118</v>
      </c>
      <c r="AU99" s="187" t="s">
        <v>83</v>
      </c>
      <c r="AY99" s="16" t="s">
        <v>117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6" t="s">
        <v>81</v>
      </c>
      <c r="BK99" s="188">
        <f>ROUND(I99*H99,2)</f>
        <v>0</v>
      </c>
      <c r="BL99" s="16" t="s">
        <v>123</v>
      </c>
      <c r="BM99" s="187" t="s">
        <v>153</v>
      </c>
    </row>
    <row r="100" spans="1:47" s="2" customFormat="1" ht="12">
      <c r="A100" s="35"/>
      <c r="B100" s="36"/>
      <c r="C100" s="35"/>
      <c r="D100" s="189" t="s">
        <v>125</v>
      </c>
      <c r="E100" s="35"/>
      <c r="F100" s="190" t="s">
        <v>154</v>
      </c>
      <c r="G100" s="35"/>
      <c r="H100" s="35"/>
      <c r="I100" s="115"/>
      <c r="J100" s="35"/>
      <c r="K100" s="35"/>
      <c r="L100" s="36"/>
      <c r="M100" s="191"/>
      <c r="N100" s="192"/>
      <c r="O100" s="69"/>
      <c r="P100" s="69"/>
      <c r="Q100" s="69"/>
      <c r="R100" s="69"/>
      <c r="S100" s="69"/>
      <c r="T100" s="70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6" t="s">
        <v>125</v>
      </c>
      <c r="AU100" s="16" t="s">
        <v>83</v>
      </c>
    </row>
    <row r="101" spans="1:65" s="2" customFormat="1" ht="21.75" customHeight="1">
      <c r="A101" s="35"/>
      <c r="B101" s="175"/>
      <c r="C101" s="193" t="s">
        <v>155</v>
      </c>
      <c r="D101" s="193" t="s">
        <v>156</v>
      </c>
      <c r="E101" s="194" t="s">
        <v>157</v>
      </c>
      <c r="F101" s="195" t="s">
        <v>158</v>
      </c>
      <c r="G101" s="196" t="s">
        <v>159</v>
      </c>
      <c r="H101" s="197">
        <v>10</v>
      </c>
      <c r="I101" s="198"/>
      <c r="J101" s="199">
        <f>ROUND(I101*H101,2)</f>
        <v>0</v>
      </c>
      <c r="K101" s="195" t="s">
        <v>3</v>
      </c>
      <c r="L101" s="200"/>
      <c r="M101" s="201" t="s">
        <v>3</v>
      </c>
      <c r="N101" s="202" t="s">
        <v>44</v>
      </c>
      <c r="O101" s="69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155</v>
      </c>
      <c r="AT101" s="187" t="s">
        <v>156</v>
      </c>
      <c r="AU101" s="187" t="s">
        <v>83</v>
      </c>
      <c r="AY101" s="16" t="s">
        <v>117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6" t="s">
        <v>81</v>
      </c>
      <c r="BK101" s="188">
        <f>ROUND(I101*H101,2)</f>
        <v>0</v>
      </c>
      <c r="BL101" s="16" t="s">
        <v>123</v>
      </c>
      <c r="BM101" s="187" t="s">
        <v>160</v>
      </c>
    </row>
    <row r="102" spans="1:65" s="2" customFormat="1" ht="21.75" customHeight="1">
      <c r="A102" s="35"/>
      <c r="B102" s="175"/>
      <c r="C102" s="193" t="s">
        <v>161</v>
      </c>
      <c r="D102" s="193" t="s">
        <v>156</v>
      </c>
      <c r="E102" s="194" t="s">
        <v>162</v>
      </c>
      <c r="F102" s="195" t="s">
        <v>163</v>
      </c>
      <c r="G102" s="196" t="s">
        <v>159</v>
      </c>
      <c r="H102" s="197">
        <v>13</v>
      </c>
      <c r="I102" s="198"/>
      <c r="J102" s="199">
        <f>ROUND(I102*H102,2)</f>
        <v>0</v>
      </c>
      <c r="K102" s="195" t="s">
        <v>3</v>
      </c>
      <c r="L102" s="200"/>
      <c r="M102" s="201" t="s">
        <v>3</v>
      </c>
      <c r="N102" s="202" t="s">
        <v>44</v>
      </c>
      <c r="O102" s="69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155</v>
      </c>
      <c r="AT102" s="187" t="s">
        <v>156</v>
      </c>
      <c r="AU102" s="187" t="s">
        <v>83</v>
      </c>
      <c r="AY102" s="16" t="s">
        <v>117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6" t="s">
        <v>81</v>
      </c>
      <c r="BK102" s="188">
        <f>ROUND(I102*H102,2)</f>
        <v>0</v>
      </c>
      <c r="BL102" s="16" t="s">
        <v>123</v>
      </c>
      <c r="BM102" s="187" t="s">
        <v>164</v>
      </c>
    </row>
    <row r="103" spans="1:65" s="2" customFormat="1" ht="33" customHeight="1">
      <c r="A103" s="35"/>
      <c r="B103" s="175"/>
      <c r="C103" s="193" t="s">
        <v>165</v>
      </c>
      <c r="D103" s="193" t="s">
        <v>156</v>
      </c>
      <c r="E103" s="194" t="s">
        <v>166</v>
      </c>
      <c r="F103" s="195" t="s">
        <v>167</v>
      </c>
      <c r="G103" s="196" t="s">
        <v>159</v>
      </c>
      <c r="H103" s="197">
        <v>23</v>
      </c>
      <c r="I103" s="198"/>
      <c r="J103" s="199">
        <f>ROUND(I103*H103,2)</f>
        <v>0</v>
      </c>
      <c r="K103" s="195" t="s">
        <v>3</v>
      </c>
      <c r="L103" s="200"/>
      <c r="M103" s="201" t="s">
        <v>3</v>
      </c>
      <c r="N103" s="202" t="s">
        <v>44</v>
      </c>
      <c r="O103" s="69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155</v>
      </c>
      <c r="AT103" s="187" t="s">
        <v>156</v>
      </c>
      <c r="AU103" s="187" t="s">
        <v>83</v>
      </c>
      <c r="AY103" s="16" t="s">
        <v>117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6" t="s">
        <v>81</v>
      </c>
      <c r="BK103" s="188">
        <f>ROUND(I103*H103,2)</f>
        <v>0</v>
      </c>
      <c r="BL103" s="16" t="s">
        <v>123</v>
      </c>
      <c r="BM103" s="187" t="s">
        <v>168</v>
      </c>
    </row>
    <row r="104" spans="1:65" s="2" customFormat="1" ht="21.75" customHeight="1">
      <c r="A104" s="35"/>
      <c r="B104" s="175"/>
      <c r="C104" s="193" t="s">
        <v>169</v>
      </c>
      <c r="D104" s="193" t="s">
        <v>156</v>
      </c>
      <c r="E104" s="194" t="s">
        <v>170</v>
      </c>
      <c r="F104" s="195" t="s">
        <v>171</v>
      </c>
      <c r="G104" s="196" t="s">
        <v>159</v>
      </c>
      <c r="H104" s="197">
        <v>22</v>
      </c>
      <c r="I104" s="198"/>
      <c r="J104" s="199">
        <f>ROUND(I104*H104,2)</f>
        <v>0</v>
      </c>
      <c r="K104" s="195" t="s">
        <v>3</v>
      </c>
      <c r="L104" s="200"/>
      <c r="M104" s="201" t="s">
        <v>3</v>
      </c>
      <c r="N104" s="202" t="s">
        <v>44</v>
      </c>
      <c r="O104" s="69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155</v>
      </c>
      <c r="AT104" s="187" t="s">
        <v>156</v>
      </c>
      <c r="AU104" s="187" t="s">
        <v>83</v>
      </c>
      <c r="AY104" s="16" t="s">
        <v>117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6" t="s">
        <v>81</v>
      </c>
      <c r="BK104" s="188">
        <f>ROUND(I104*H104,2)</f>
        <v>0</v>
      </c>
      <c r="BL104" s="16" t="s">
        <v>123</v>
      </c>
      <c r="BM104" s="187" t="s">
        <v>172</v>
      </c>
    </row>
    <row r="105" spans="1:65" s="2" customFormat="1" ht="33" customHeight="1">
      <c r="A105" s="35"/>
      <c r="B105" s="175"/>
      <c r="C105" s="193" t="s">
        <v>173</v>
      </c>
      <c r="D105" s="193" t="s">
        <v>156</v>
      </c>
      <c r="E105" s="194" t="s">
        <v>174</v>
      </c>
      <c r="F105" s="195" t="s">
        <v>175</v>
      </c>
      <c r="G105" s="196" t="s">
        <v>159</v>
      </c>
      <c r="H105" s="197">
        <v>10</v>
      </c>
      <c r="I105" s="198"/>
      <c r="J105" s="199">
        <f>ROUND(I105*H105,2)</f>
        <v>0</v>
      </c>
      <c r="K105" s="195" t="s">
        <v>3</v>
      </c>
      <c r="L105" s="200"/>
      <c r="M105" s="201" t="s">
        <v>3</v>
      </c>
      <c r="N105" s="202" t="s">
        <v>44</v>
      </c>
      <c r="O105" s="69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155</v>
      </c>
      <c r="AT105" s="187" t="s">
        <v>156</v>
      </c>
      <c r="AU105" s="187" t="s">
        <v>83</v>
      </c>
      <c r="AY105" s="16" t="s">
        <v>117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6" t="s">
        <v>81</v>
      </c>
      <c r="BK105" s="188">
        <f>ROUND(I105*H105,2)</f>
        <v>0</v>
      </c>
      <c r="BL105" s="16" t="s">
        <v>123</v>
      </c>
      <c r="BM105" s="187" t="s">
        <v>176</v>
      </c>
    </row>
    <row r="106" spans="1:65" s="2" customFormat="1" ht="21.75" customHeight="1">
      <c r="A106" s="35"/>
      <c r="B106" s="175"/>
      <c r="C106" s="193" t="s">
        <v>177</v>
      </c>
      <c r="D106" s="193" t="s">
        <v>156</v>
      </c>
      <c r="E106" s="194" t="s">
        <v>178</v>
      </c>
      <c r="F106" s="195" t="s">
        <v>179</v>
      </c>
      <c r="G106" s="196" t="s">
        <v>159</v>
      </c>
      <c r="H106" s="197">
        <v>16</v>
      </c>
      <c r="I106" s="198"/>
      <c r="J106" s="199">
        <f>ROUND(I106*H106,2)</f>
        <v>0</v>
      </c>
      <c r="K106" s="195" t="s">
        <v>3</v>
      </c>
      <c r="L106" s="200"/>
      <c r="M106" s="201" t="s">
        <v>3</v>
      </c>
      <c r="N106" s="202" t="s">
        <v>44</v>
      </c>
      <c r="O106" s="69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155</v>
      </c>
      <c r="AT106" s="187" t="s">
        <v>156</v>
      </c>
      <c r="AU106" s="187" t="s">
        <v>83</v>
      </c>
      <c r="AY106" s="16" t="s">
        <v>117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6" t="s">
        <v>81</v>
      </c>
      <c r="BK106" s="188">
        <f>ROUND(I106*H106,2)</f>
        <v>0</v>
      </c>
      <c r="BL106" s="16" t="s">
        <v>123</v>
      </c>
      <c r="BM106" s="187" t="s">
        <v>180</v>
      </c>
    </row>
    <row r="107" spans="1:65" s="2" customFormat="1" ht="21.75" customHeight="1">
      <c r="A107" s="35"/>
      <c r="B107" s="175"/>
      <c r="C107" s="193" t="s">
        <v>181</v>
      </c>
      <c r="D107" s="193" t="s">
        <v>156</v>
      </c>
      <c r="E107" s="194" t="s">
        <v>182</v>
      </c>
      <c r="F107" s="195" t="s">
        <v>183</v>
      </c>
      <c r="G107" s="196" t="s">
        <v>159</v>
      </c>
      <c r="H107" s="197">
        <v>5</v>
      </c>
      <c r="I107" s="198"/>
      <c r="J107" s="199">
        <f>ROUND(I107*H107,2)</f>
        <v>0</v>
      </c>
      <c r="K107" s="195" t="s">
        <v>3</v>
      </c>
      <c r="L107" s="200"/>
      <c r="M107" s="201" t="s">
        <v>3</v>
      </c>
      <c r="N107" s="202" t="s">
        <v>44</v>
      </c>
      <c r="O107" s="69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155</v>
      </c>
      <c r="AT107" s="187" t="s">
        <v>156</v>
      </c>
      <c r="AU107" s="187" t="s">
        <v>83</v>
      </c>
      <c r="AY107" s="16" t="s">
        <v>117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6" t="s">
        <v>81</v>
      </c>
      <c r="BK107" s="188">
        <f>ROUND(I107*H107,2)</f>
        <v>0</v>
      </c>
      <c r="BL107" s="16" t="s">
        <v>123</v>
      </c>
      <c r="BM107" s="187" t="s">
        <v>184</v>
      </c>
    </row>
    <row r="108" spans="1:65" s="2" customFormat="1" ht="21.75" customHeight="1">
      <c r="A108" s="35"/>
      <c r="B108" s="175"/>
      <c r="C108" s="193" t="s">
        <v>9</v>
      </c>
      <c r="D108" s="193" t="s">
        <v>156</v>
      </c>
      <c r="E108" s="194" t="s">
        <v>185</v>
      </c>
      <c r="F108" s="195" t="s">
        <v>186</v>
      </c>
      <c r="G108" s="196" t="s">
        <v>159</v>
      </c>
      <c r="H108" s="197">
        <v>352</v>
      </c>
      <c r="I108" s="198"/>
      <c r="J108" s="199">
        <f>ROUND(I108*H108,2)</f>
        <v>0</v>
      </c>
      <c r="K108" s="195" t="s">
        <v>3</v>
      </c>
      <c r="L108" s="200"/>
      <c r="M108" s="201" t="s">
        <v>3</v>
      </c>
      <c r="N108" s="202" t="s">
        <v>44</v>
      </c>
      <c r="O108" s="69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155</v>
      </c>
      <c r="AT108" s="187" t="s">
        <v>156</v>
      </c>
      <c r="AU108" s="187" t="s">
        <v>83</v>
      </c>
      <c r="AY108" s="16" t="s">
        <v>117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6" t="s">
        <v>81</v>
      </c>
      <c r="BK108" s="188">
        <f>ROUND(I108*H108,2)</f>
        <v>0</v>
      </c>
      <c r="BL108" s="16" t="s">
        <v>123</v>
      </c>
      <c r="BM108" s="187" t="s">
        <v>187</v>
      </c>
    </row>
    <row r="109" spans="1:65" s="2" customFormat="1" ht="21.75" customHeight="1">
      <c r="A109" s="35"/>
      <c r="B109" s="175"/>
      <c r="C109" s="193" t="s">
        <v>188</v>
      </c>
      <c r="D109" s="193" t="s">
        <v>156</v>
      </c>
      <c r="E109" s="194" t="s">
        <v>189</v>
      </c>
      <c r="F109" s="195" t="s">
        <v>190</v>
      </c>
      <c r="G109" s="196" t="s">
        <v>159</v>
      </c>
      <c r="H109" s="197">
        <v>60</v>
      </c>
      <c r="I109" s="198"/>
      <c r="J109" s="199">
        <f>ROUND(I109*H109,2)</f>
        <v>0</v>
      </c>
      <c r="K109" s="195" t="s">
        <v>3</v>
      </c>
      <c r="L109" s="200"/>
      <c r="M109" s="201" t="s">
        <v>3</v>
      </c>
      <c r="N109" s="202" t="s">
        <v>44</v>
      </c>
      <c r="O109" s="69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155</v>
      </c>
      <c r="AT109" s="187" t="s">
        <v>156</v>
      </c>
      <c r="AU109" s="187" t="s">
        <v>83</v>
      </c>
      <c r="AY109" s="16" t="s">
        <v>117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6" t="s">
        <v>81</v>
      </c>
      <c r="BK109" s="188">
        <f>ROUND(I109*H109,2)</f>
        <v>0</v>
      </c>
      <c r="BL109" s="16" t="s">
        <v>123</v>
      </c>
      <c r="BM109" s="187" t="s">
        <v>191</v>
      </c>
    </row>
    <row r="110" spans="1:65" s="2" customFormat="1" ht="21.75" customHeight="1">
      <c r="A110" s="35"/>
      <c r="B110" s="175"/>
      <c r="C110" s="193" t="s">
        <v>192</v>
      </c>
      <c r="D110" s="193" t="s">
        <v>156</v>
      </c>
      <c r="E110" s="194" t="s">
        <v>193</v>
      </c>
      <c r="F110" s="195" t="s">
        <v>194</v>
      </c>
      <c r="G110" s="196" t="s">
        <v>159</v>
      </c>
      <c r="H110" s="197">
        <v>561</v>
      </c>
      <c r="I110" s="198"/>
      <c r="J110" s="199">
        <f>ROUND(I110*H110,2)</f>
        <v>0</v>
      </c>
      <c r="K110" s="195" t="s">
        <v>3</v>
      </c>
      <c r="L110" s="200"/>
      <c r="M110" s="201" t="s">
        <v>3</v>
      </c>
      <c r="N110" s="202" t="s">
        <v>44</v>
      </c>
      <c r="O110" s="69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155</v>
      </c>
      <c r="AT110" s="187" t="s">
        <v>156</v>
      </c>
      <c r="AU110" s="187" t="s">
        <v>83</v>
      </c>
      <c r="AY110" s="16" t="s">
        <v>117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6" t="s">
        <v>81</v>
      </c>
      <c r="BK110" s="188">
        <f>ROUND(I110*H110,2)</f>
        <v>0</v>
      </c>
      <c r="BL110" s="16" t="s">
        <v>123</v>
      </c>
      <c r="BM110" s="187" t="s">
        <v>195</v>
      </c>
    </row>
    <row r="111" spans="1:65" s="2" customFormat="1" ht="33" customHeight="1">
      <c r="A111" s="35"/>
      <c r="B111" s="175"/>
      <c r="C111" s="193" t="s">
        <v>196</v>
      </c>
      <c r="D111" s="193" t="s">
        <v>156</v>
      </c>
      <c r="E111" s="194" t="s">
        <v>197</v>
      </c>
      <c r="F111" s="195" t="s">
        <v>198</v>
      </c>
      <c r="G111" s="196" t="s">
        <v>159</v>
      </c>
      <c r="H111" s="197">
        <v>569</v>
      </c>
      <c r="I111" s="198"/>
      <c r="J111" s="199">
        <f>ROUND(I111*H111,2)</f>
        <v>0</v>
      </c>
      <c r="K111" s="195" t="s">
        <v>3</v>
      </c>
      <c r="L111" s="200"/>
      <c r="M111" s="201" t="s">
        <v>3</v>
      </c>
      <c r="N111" s="202" t="s">
        <v>44</v>
      </c>
      <c r="O111" s="69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155</v>
      </c>
      <c r="AT111" s="187" t="s">
        <v>156</v>
      </c>
      <c r="AU111" s="187" t="s">
        <v>83</v>
      </c>
      <c r="AY111" s="16" t="s">
        <v>117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6" t="s">
        <v>81</v>
      </c>
      <c r="BK111" s="188">
        <f>ROUND(I111*H111,2)</f>
        <v>0</v>
      </c>
      <c r="BL111" s="16" t="s">
        <v>123</v>
      </c>
      <c r="BM111" s="187" t="s">
        <v>199</v>
      </c>
    </row>
    <row r="112" spans="1:63" s="12" customFormat="1" ht="22.8" customHeight="1">
      <c r="A112" s="12"/>
      <c r="B112" s="162"/>
      <c r="C112" s="12"/>
      <c r="D112" s="163" t="s">
        <v>72</v>
      </c>
      <c r="E112" s="173" t="s">
        <v>156</v>
      </c>
      <c r="F112" s="173" t="s">
        <v>200</v>
      </c>
      <c r="G112" s="12"/>
      <c r="H112" s="12"/>
      <c r="I112" s="165"/>
      <c r="J112" s="174">
        <f>BK112</f>
        <v>0</v>
      </c>
      <c r="K112" s="12"/>
      <c r="L112" s="162"/>
      <c r="M112" s="167"/>
      <c r="N112" s="168"/>
      <c r="O112" s="168"/>
      <c r="P112" s="169">
        <f>SUM(P113:P117)</f>
        <v>0</v>
      </c>
      <c r="Q112" s="168"/>
      <c r="R112" s="169">
        <f>SUM(R113:R117)</f>
        <v>0.47223000000000004</v>
      </c>
      <c r="S112" s="168"/>
      <c r="T112" s="170">
        <f>SUM(T113:T117)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63" t="s">
        <v>131</v>
      </c>
      <c r="AT112" s="171" t="s">
        <v>72</v>
      </c>
      <c r="AU112" s="171" t="s">
        <v>81</v>
      </c>
      <c r="AY112" s="163" t="s">
        <v>117</v>
      </c>
      <c r="BK112" s="172">
        <f>SUM(BK113:BK117)</f>
        <v>0</v>
      </c>
    </row>
    <row r="113" spans="1:65" s="2" customFormat="1" ht="16.5" customHeight="1">
      <c r="A113" s="35"/>
      <c r="B113" s="175"/>
      <c r="C113" s="193" t="s">
        <v>201</v>
      </c>
      <c r="D113" s="193" t="s">
        <v>156</v>
      </c>
      <c r="E113" s="194" t="s">
        <v>202</v>
      </c>
      <c r="F113" s="195" t="s">
        <v>203</v>
      </c>
      <c r="G113" s="196" t="s">
        <v>134</v>
      </c>
      <c r="H113" s="197">
        <v>99</v>
      </c>
      <c r="I113" s="198"/>
      <c r="J113" s="199">
        <f>ROUND(I113*H113,2)</f>
        <v>0</v>
      </c>
      <c r="K113" s="195" t="s">
        <v>3</v>
      </c>
      <c r="L113" s="200"/>
      <c r="M113" s="201" t="s">
        <v>3</v>
      </c>
      <c r="N113" s="202" t="s">
        <v>44</v>
      </c>
      <c r="O113" s="69"/>
      <c r="P113" s="185">
        <f>O113*H113</f>
        <v>0</v>
      </c>
      <c r="Q113" s="185">
        <v>0.00472</v>
      </c>
      <c r="R113" s="185">
        <f>Q113*H113</f>
        <v>0.46728000000000003</v>
      </c>
      <c r="S113" s="185">
        <v>0</v>
      </c>
      <c r="T113" s="18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204</v>
      </c>
      <c r="AT113" s="187" t="s">
        <v>156</v>
      </c>
      <c r="AU113" s="187" t="s">
        <v>83</v>
      </c>
      <c r="AY113" s="16" t="s">
        <v>117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6" t="s">
        <v>81</v>
      </c>
      <c r="BK113" s="188">
        <f>ROUND(I113*H113,2)</f>
        <v>0</v>
      </c>
      <c r="BL113" s="16" t="s">
        <v>205</v>
      </c>
      <c r="BM113" s="187" t="s">
        <v>206</v>
      </c>
    </row>
    <row r="114" spans="1:65" s="2" customFormat="1" ht="21.75" customHeight="1">
      <c r="A114" s="35"/>
      <c r="B114" s="175"/>
      <c r="C114" s="176" t="s">
        <v>207</v>
      </c>
      <c r="D114" s="176" t="s">
        <v>118</v>
      </c>
      <c r="E114" s="177" t="s">
        <v>208</v>
      </c>
      <c r="F114" s="178" t="s">
        <v>209</v>
      </c>
      <c r="G114" s="179" t="s">
        <v>134</v>
      </c>
      <c r="H114" s="180">
        <v>99</v>
      </c>
      <c r="I114" s="181"/>
      <c r="J114" s="182">
        <f>ROUND(I114*H114,2)</f>
        <v>0</v>
      </c>
      <c r="K114" s="178" t="s">
        <v>122</v>
      </c>
      <c r="L114" s="36"/>
      <c r="M114" s="183" t="s">
        <v>3</v>
      </c>
      <c r="N114" s="184" t="s">
        <v>44</v>
      </c>
      <c r="O114" s="69"/>
      <c r="P114" s="185">
        <f>O114*H114</f>
        <v>0</v>
      </c>
      <c r="Q114" s="185">
        <v>5E-05</v>
      </c>
      <c r="R114" s="185">
        <f>Q114*H114</f>
        <v>0.00495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205</v>
      </c>
      <c r="AT114" s="187" t="s">
        <v>118</v>
      </c>
      <c r="AU114" s="187" t="s">
        <v>83</v>
      </c>
      <c r="AY114" s="16" t="s">
        <v>117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6" t="s">
        <v>81</v>
      </c>
      <c r="BK114" s="188">
        <f>ROUND(I114*H114,2)</f>
        <v>0</v>
      </c>
      <c r="BL114" s="16" t="s">
        <v>205</v>
      </c>
      <c r="BM114" s="187" t="s">
        <v>210</v>
      </c>
    </row>
    <row r="115" spans="1:47" s="2" customFormat="1" ht="12">
      <c r="A115" s="35"/>
      <c r="B115" s="36"/>
      <c r="C115" s="35"/>
      <c r="D115" s="189" t="s">
        <v>125</v>
      </c>
      <c r="E115" s="35"/>
      <c r="F115" s="190" t="s">
        <v>211</v>
      </c>
      <c r="G115" s="35"/>
      <c r="H115" s="35"/>
      <c r="I115" s="115"/>
      <c r="J115" s="35"/>
      <c r="K115" s="35"/>
      <c r="L115" s="36"/>
      <c r="M115" s="191"/>
      <c r="N115" s="192"/>
      <c r="O115" s="69"/>
      <c r="P115" s="69"/>
      <c r="Q115" s="69"/>
      <c r="R115" s="69"/>
      <c r="S115" s="69"/>
      <c r="T115" s="70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6" t="s">
        <v>125</v>
      </c>
      <c r="AU115" s="16" t="s">
        <v>83</v>
      </c>
    </row>
    <row r="116" spans="1:65" s="2" customFormat="1" ht="33" customHeight="1">
      <c r="A116" s="35"/>
      <c r="B116" s="175"/>
      <c r="C116" s="176" t="s">
        <v>8</v>
      </c>
      <c r="D116" s="176" t="s">
        <v>118</v>
      </c>
      <c r="E116" s="177" t="s">
        <v>212</v>
      </c>
      <c r="F116" s="178" t="s">
        <v>213</v>
      </c>
      <c r="G116" s="179" t="s">
        <v>134</v>
      </c>
      <c r="H116" s="180">
        <v>99</v>
      </c>
      <c r="I116" s="181"/>
      <c r="J116" s="182">
        <f>ROUND(I116*H116,2)</f>
        <v>0</v>
      </c>
      <c r="K116" s="178" t="s">
        <v>3</v>
      </c>
      <c r="L116" s="36"/>
      <c r="M116" s="183" t="s">
        <v>3</v>
      </c>
      <c r="N116" s="184" t="s">
        <v>44</v>
      </c>
      <c r="O116" s="69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205</v>
      </c>
      <c r="AT116" s="187" t="s">
        <v>118</v>
      </c>
      <c r="AU116" s="187" t="s">
        <v>83</v>
      </c>
      <c r="AY116" s="16" t="s">
        <v>117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6" t="s">
        <v>81</v>
      </c>
      <c r="BK116" s="188">
        <f>ROUND(I116*H116,2)</f>
        <v>0</v>
      </c>
      <c r="BL116" s="16" t="s">
        <v>205</v>
      </c>
      <c r="BM116" s="187" t="s">
        <v>214</v>
      </c>
    </row>
    <row r="117" spans="1:47" s="2" customFormat="1" ht="12">
      <c r="A117" s="35"/>
      <c r="B117" s="36"/>
      <c r="C117" s="35"/>
      <c r="D117" s="189" t="s">
        <v>125</v>
      </c>
      <c r="E117" s="35"/>
      <c r="F117" s="190" t="s">
        <v>215</v>
      </c>
      <c r="G117" s="35"/>
      <c r="H117" s="35"/>
      <c r="I117" s="115"/>
      <c r="J117" s="35"/>
      <c r="K117" s="35"/>
      <c r="L117" s="36"/>
      <c r="M117" s="191"/>
      <c r="N117" s="192"/>
      <c r="O117" s="69"/>
      <c r="P117" s="69"/>
      <c r="Q117" s="69"/>
      <c r="R117" s="69"/>
      <c r="S117" s="69"/>
      <c r="T117" s="70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125</v>
      </c>
      <c r="AU117" s="16" t="s">
        <v>83</v>
      </c>
    </row>
    <row r="118" spans="1:63" s="12" customFormat="1" ht="22.8" customHeight="1">
      <c r="A118" s="12"/>
      <c r="B118" s="162"/>
      <c r="C118" s="12"/>
      <c r="D118" s="163" t="s">
        <v>72</v>
      </c>
      <c r="E118" s="173" t="s">
        <v>216</v>
      </c>
      <c r="F118" s="173" t="s">
        <v>217</v>
      </c>
      <c r="G118" s="12"/>
      <c r="H118" s="12"/>
      <c r="I118" s="165"/>
      <c r="J118" s="174">
        <f>BK118</f>
        <v>0</v>
      </c>
      <c r="K118" s="12"/>
      <c r="L118" s="162"/>
      <c r="M118" s="167"/>
      <c r="N118" s="168"/>
      <c r="O118" s="168"/>
      <c r="P118" s="169">
        <f>SUM(P119:P121)</f>
        <v>0</v>
      </c>
      <c r="Q118" s="168"/>
      <c r="R118" s="169">
        <f>SUM(R119:R121)</f>
        <v>0.10255500000000001</v>
      </c>
      <c r="S118" s="168"/>
      <c r="T118" s="170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3" t="s">
        <v>81</v>
      </c>
      <c r="AT118" s="171" t="s">
        <v>72</v>
      </c>
      <c r="AU118" s="171" t="s">
        <v>81</v>
      </c>
      <c r="AY118" s="163" t="s">
        <v>117</v>
      </c>
      <c r="BK118" s="172">
        <f>SUM(BK119:BK121)</f>
        <v>0</v>
      </c>
    </row>
    <row r="119" spans="1:65" s="2" customFormat="1" ht="33" customHeight="1">
      <c r="A119" s="35"/>
      <c r="B119" s="175"/>
      <c r="C119" s="176" t="s">
        <v>218</v>
      </c>
      <c r="D119" s="176" t="s">
        <v>118</v>
      </c>
      <c r="E119" s="177" t="s">
        <v>219</v>
      </c>
      <c r="F119" s="178" t="s">
        <v>220</v>
      </c>
      <c r="G119" s="179" t="s">
        <v>121</v>
      </c>
      <c r="H119" s="180">
        <v>6837</v>
      </c>
      <c r="I119" s="181"/>
      <c r="J119" s="182">
        <f>ROUND(I119*H119,2)</f>
        <v>0</v>
      </c>
      <c r="K119" s="178" t="s">
        <v>122</v>
      </c>
      <c r="L119" s="36"/>
      <c r="M119" s="183" t="s">
        <v>3</v>
      </c>
      <c r="N119" s="184" t="s">
        <v>44</v>
      </c>
      <c r="O119" s="69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123</v>
      </c>
      <c r="AT119" s="187" t="s">
        <v>118</v>
      </c>
      <c r="AU119" s="187" t="s">
        <v>83</v>
      </c>
      <c r="AY119" s="16" t="s">
        <v>117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6" t="s">
        <v>81</v>
      </c>
      <c r="BK119" s="188">
        <f>ROUND(I119*H119,2)</f>
        <v>0</v>
      </c>
      <c r="BL119" s="16" t="s">
        <v>123</v>
      </c>
      <c r="BM119" s="187" t="s">
        <v>221</v>
      </c>
    </row>
    <row r="120" spans="1:47" s="2" customFormat="1" ht="12">
      <c r="A120" s="35"/>
      <c r="B120" s="36"/>
      <c r="C120" s="35"/>
      <c r="D120" s="189" t="s">
        <v>125</v>
      </c>
      <c r="E120" s="35"/>
      <c r="F120" s="190" t="s">
        <v>222</v>
      </c>
      <c r="G120" s="35"/>
      <c r="H120" s="35"/>
      <c r="I120" s="115"/>
      <c r="J120" s="35"/>
      <c r="K120" s="35"/>
      <c r="L120" s="36"/>
      <c r="M120" s="191"/>
      <c r="N120" s="192"/>
      <c r="O120" s="69"/>
      <c r="P120" s="69"/>
      <c r="Q120" s="69"/>
      <c r="R120" s="69"/>
      <c r="S120" s="69"/>
      <c r="T120" s="70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125</v>
      </c>
      <c r="AU120" s="16" t="s">
        <v>83</v>
      </c>
    </row>
    <row r="121" spans="1:65" s="2" customFormat="1" ht="33" customHeight="1">
      <c r="A121" s="35"/>
      <c r="B121" s="175"/>
      <c r="C121" s="193" t="s">
        <v>223</v>
      </c>
      <c r="D121" s="193" t="s">
        <v>156</v>
      </c>
      <c r="E121" s="194" t="s">
        <v>224</v>
      </c>
      <c r="F121" s="195" t="s">
        <v>225</v>
      </c>
      <c r="G121" s="196" t="s">
        <v>226</v>
      </c>
      <c r="H121" s="197">
        <v>102.555</v>
      </c>
      <c r="I121" s="198"/>
      <c r="J121" s="199">
        <f>ROUND(I121*H121,2)</f>
        <v>0</v>
      </c>
      <c r="K121" s="195" t="s">
        <v>122</v>
      </c>
      <c r="L121" s="200"/>
      <c r="M121" s="201" t="s">
        <v>3</v>
      </c>
      <c r="N121" s="202" t="s">
        <v>44</v>
      </c>
      <c r="O121" s="69"/>
      <c r="P121" s="185">
        <f>O121*H121</f>
        <v>0</v>
      </c>
      <c r="Q121" s="185">
        <v>0.001</v>
      </c>
      <c r="R121" s="185">
        <f>Q121*H121</f>
        <v>0.10255500000000001</v>
      </c>
      <c r="S121" s="185">
        <v>0</v>
      </c>
      <c r="T121" s="18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155</v>
      </c>
      <c r="AT121" s="187" t="s">
        <v>156</v>
      </c>
      <c r="AU121" s="187" t="s">
        <v>83</v>
      </c>
      <c r="AY121" s="16" t="s">
        <v>117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6" t="s">
        <v>81</v>
      </c>
      <c r="BK121" s="188">
        <f>ROUND(I121*H121,2)</f>
        <v>0</v>
      </c>
      <c r="BL121" s="16" t="s">
        <v>123</v>
      </c>
      <c r="BM121" s="187" t="s">
        <v>227</v>
      </c>
    </row>
    <row r="122" spans="1:63" s="12" customFormat="1" ht="22.8" customHeight="1">
      <c r="A122" s="12"/>
      <c r="B122" s="162"/>
      <c r="C122" s="12"/>
      <c r="D122" s="163" t="s">
        <v>72</v>
      </c>
      <c r="E122" s="173" t="s">
        <v>228</v>
      </c>
      <c r="F122" s="173" t="s">
        <v>229</v>
      </c>
      <c r="G122" s="12"/>
      <c r="H122" s="12"/>
      <c r="I122" s="165"/>
      <c r="J122" s="174">
        <f>BK122</f>
        <v>0</v>
      </c>
      <c r="K122" s="12"/>
      <c r="L122" s="162"/>
      <c r="M122" s="167"/>
      <c r="N122" s="168"/>
      <c r="O122" s="168"/>
      <c r="P122" s="169">
        <f>SUM(P123:P132)</f>
        <v>0</v>
      </c>
      <c r="Q122" s="168"/>
      <c r="R122" s="169">
        <f>SUM(R123:R132)</f>
        <v>18.12467</v>
      </c>
      <c r="S122" s="168"/>
      <c r="T122" s="170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3" t="s">
        <v>81</v>
      </c>
      <c r="AT122" s="171" t="s">
        <v>72</v>
      </c>
      <c r="AU122" s="171" t="s">
        <v>81</v>
      </c>
      <c r="AY122" s="163" t="s">
        <v>117</v>
      </c>
      <c r="BK122" s="172">
        <f>SUM(BK123:BK132)</f>
        <v>0</v>
      </c>
    </row>
    <row r="123" spans="1:65" s="2" customFormat="1" ht="33" customHeight="1">
      <c r="A123" s="35"/>
      <c r="B123" s="175"/>
      <c r="C123" s="176" t="s">
        <v>230</v>
      </c>
      <c r="D123" s="176" t="s">
        <v>118</v>
      </c>
      <c r="E123" s="177" t="s">
        <v>231</v>
      </c>
      <c r="F123" s="178" t="s">
        <v>232</v>
      </c>
      <c r="G123" s="179" t="s">
        <v>233</v>
      </c>
      <c r="H123" s="180">
        <v>1067</v>
      </c>
      <c r="I123" s="181"/>
      <c r="J123" s="182">
        <f>ROUND(I123*H123,2)</f>
        <v>0</v>
      </c>
      <c r="K123" s="178" t="s">
        <v>122</v>
      </c>
      <c r="L123" s="36"/>
      <c r="M123" s="183" t="s">
        <v>3</v>
      </c>
      <c r="N123" s="184" t="s">
        <v>44</v>
      </c>
      <c r="O123" s="69"/>
      <c r="P123" s="185">
        <f>O123*H123</f>
        <v>0</v>
      </c>
      <c r="Q123" s="185">
        <v>0.01333</v>
      </c>
      <c r="R123" s="185">
        <f>Q123*H123</f>
        <v>14.22311</v>
      </c>
      <c r="S123" s="185">
        <v>0</v>
      </c>
      <c r="T123" s="18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7" t="s">
        <v>123</v>
      </c>
      <c r="AT123" s="187" t="s">
        <v>118</v>
      </c>
      <c r="AU123" s="187" t="s">
        <v>83</v>
      </c>
      <c r="AY123" s="16" t="s">
        <v>117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6" t="s">
        <v>81</v>
      </c>
      <c r="BK123" s="188">
        <f>ROUND(I123*H123,2)</f>
        <v>0</v>
      </c>
      <c r="BL123" s="16" t="s">
        <v>123</v>
      </c>
      <c r="BM123" s="187" t="s">
        <v>234</v>
      </c>
    </row>
    <row r="124" spans="1:47" s="2" customFormat="1" ht="12">
      <c r="A124" s="35"/>
      <c r="B124" s="36"/>
      <c r="C124" s="35"/>
      <c r="D124" s="189" t="s">
        <v>125</v>
      </c>
      <c r="E124" s="35"/>
      <c r="F124" s="190" t="s">
        <v>235</v>
      </c>
      <c r="G124" s="35"/>
      <c r="H124" s="35"/>
      <c r="I124" s="115"/>
      <c r="J124" s="35"/>
      <c r="K124" s="35"/>
      <c r="L124" s="36"/>
      <c r="M124" s="191"/>
      <c r="N124" s="192"/>
      <c r="O124" s="69"/>
      <c r="P124" s="69"/>
      <c r="Q124" s="69"/>
      <c r="R124" s="69"/>
      <c r="S124" s="69"/>
      <c r="T124" s="70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125</v>
      </c>
      <c r="AU124" s="16" t="s">
        <v>83</v>
      </c>
    </row>
    <row r="125" spans="1:65" s="2" customFormat="1" ht="21.75" customHeight="1">
      <c r="A125" s="35"/>
      <c r="B125" s="175"/>
      <c r="C125" s="176" t="s">
        <v>236</v>
      </c>
      <c r="D125" s="176" t="s">
        <v>118</v>
      </c>
      <c r="E125" s="177" t="s">
        <v>237</v>
      </c>
      <c r="F125" s="178" t="s">
        <v>238</v>
      </c>
      <c r="G125" s="179" t="s">
        <v>233</v>
      </c>
      <c r="H125" s="180">
        <v>1067</v>
      </c>
      <c r="I125" s="181"/>
      <c r="J125" s="182">
        <f>ROUND(I125*H125,2)</f>
        <v>0</v>
      </c>
      <c r="K125" s="178" t="s">
        <v>3</v>
      </c>
      <c r="L125" s="36"/>
      <c r="M125" s="183" t="s">
        <v>3</v>
      </c>
      <c r="N125" s="184" t="s">
        <v>44</v>
      </c>
      <c r="O125" s="69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7" t="s">
        <v>123</v>
      </c>
      <c r="AT125" s="187" t="s">
        <v>118</v>
      </c>
      <c r="AU125" s="187" t="s">
        <v>83</v>
      </c>
      <c r="AY125" s="16" t="s">
        <v>117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6" t="s">
        <v>81</v>
      </c>
      <c r="BK125" s="188">
        <f>ROUND(I125*H125,2)</f>
        <v>0</v>
      </c>
      <c r="BL125" s="16" t="s">
        <v>123</v>
      </c>
      <c r="BM125" s="187" t="s">
        <v>239</v>
      </c>
    </row>
    <row r="126" spans="1:47" s="2" customFormat="1" ht="12">
      <c r="A126" s="35"/>
      <c r="B126" s="36"/>
      <c r="C126" s="35"/>
      <c r="D126" s="189" t="s">
        <v>125</v>
      </c>
      <c r="E126" s="35"/>
      <c r="F126" s="190" t="s">
        <v>240</v>
      </c>
      <c r="G126" s="35"/>
      <c r="H126" s="35"/>
      <c r="I126" s="115"/>
      <c r="J126" s="35"/>
      <c r="K126" s="35"/>
      <c r="L126" s="36"/>
      <c r="M126" s="191"/>
      <c r="N126" s="192"/>
      <c r="O126" s="69"/>
      <c r="P126" s="69"/>
      <c r="Q126" s="69"/>
      <c r="R126" s="69"/>
      <c r="S126" s="69"/>
      <c r="T126" s="70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125</v>
      </c>
      <c r="AU126" s="16" t="s">
        <v>83</v>
      </c>
    </row>
    <row r="127" spans="1:65" s="2" customFormat="1" ht="21.75" customHeight="1">
      <c r="A127" s="35"/>
      <c r="B127" s="175"/>
      <c r="C127" s="193" t="s">
        <v>241</v>
      </c>
      <c r="D127" s="193" t="s">
        <v>156</v>
      </c>
      <c r="E127" s="194" t="s">
        <v>242</v>
      </c>
      <c r="F127" s="195" t="s">
        <v>243</v>
      </c>
      <c r="G127" s="196" t="s">
        <v>233</v>
      </c>
      <c r="H127" s="197">
        <v>1067</v>
      </c>
      <c r="I127" s="198"/>
      <c r="J127" s="199">
        <f>ROUND(I127*H127,2)</f>
        <v>0</v>
      </c>
      <c r="K127" s="195" t="s">
        <v>122</v>
      </c>
      <c r="L127" s="200"/>
      <c r="M127" s="201" t="s">
        <v>3</v>
      </c>
      <c r="N127" s="202" t="s">
        <v>44</v>
      </c>
      <c r="O127" s="69"/>
      <c r="P127" s="185">
        <f>O127*H127</f>
        <v>0</v>
      </c>
      <c r="Q127" s="185">
        <v>0.0014</v>
      </c>
      <c r="R127" s="185">
        <f>Q127*H127</f>
        <v>1.4938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155</v>
      </c>
      <c r="AT127" s="187" t="s">
        <v>156</v>
      </c>
      <c r="AU127" s="187" t="s">
        <v>83</v>
      </c>
      <c r="AY127" s="16" t="s">
        <v>117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6" t="s">
        <v>81</v>
      </c>
      <c r="BK127" s="188">
        <f>ROUND(I127*H127,2)</f>
        <v>0</v>
      </c>
      <c r="BL127" s="16" t="s">
        <v>123</v>
      </c>
      <c r="BM127" s="187" t="s">
        <v>244</v>
      </c>
    </row>
    <row r="128" spans="1:65" s="2" customFormat="1" ht="16.5" customHeight="1">
      <c r="A128" s="35"/>
      <c r="B128" s="175"/>
      <c r="C128" s="193" t="s">
        <v>245</v>
      </c>
      <c r="D128" s="193" t="s">
        <v>156</v>
      </c>
      <c r="E128" s="194" t="s">
        <v>246</v>
      </c>
      <c r="F128" s="195" t="s">
        <v>247</v>
      </c>
      <c r="G128" s="196" t="s">
        <v>134</v>
      </c>
      <c r="H128" s="197">
        <v>356</v>
      </c>
      <c r="I128" s="198"/>
      <c r="J128" s="199">
        <f>ROUND(I128*H128,2)</f>
        <v>0</v>
      </c>
      <c r="K128" s="195" t="s">
        <v>122</v>
      </c>
      <c r="L128" s="200"/>
      <c r="M128" s="201" t="s">
        <v>3</v>
      </c>
      <c r="N128" s="202" t="s">
        <v>44</v>
      </c>
      <c r="O128" s="69"/>
      <c r="P128" s="185">
        <f>O128*H128</f>
        <v>0</v>
      </c>
      <c r="Q128" s="185">
        <v>0.00472</v>
      </c>
      <c r="R128" s="185">
        <f>Q128*H128</f>
        <v>1.68032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155</v>
      </c>
      <c r="AT128" s="187" t="s">
        <v>156</v>
      </c>
      <c r="AU128" s="187" t="s">
        <v>83</v>
      </c>
      <c r="AY128" s="16" t="s">
        <v>117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6" t="s">
        <v>81</v>
      </c>
      <c r="BK128" s="188">
        <f>ROUND(I128*H128,2)</f>
        <v>0</v>
      </c>
      <c r="BL128" s="16" t="s">
        <v>123</v>
      </c>
      <c r="BM128" s="187" t="s">
        <v>248</v>
      </c>
    </row>
    <row r="129" spans="1:65" s="2" customFormat="1" ht="16.5" customHeight="1">
      <c r="A129" s="35"/>
      <c r="B129" s="175"/>
      <c r="C129" s="193" t="s">
        <v>249</v>
      </c>
      <c r="D129" s="193" t="s">
        <v>156</v>
      </c>
      <c r="E129" s="194" t="s">
        <v>250</v>
      </c>
      <c r="F129" s="195" t="s">
        <v>251</v>
      </c>
      <c r="G129" s="196" t="s">
        <v>134</v>
      </c>
      <c r="H129" s="197">
        <v>89</v>
      </c>
      <c r="I129" s="198"/>
      <c r="J129" s="199">
        <f>ROUND(I129*H129,2)</f>
        <v>0</v>
      </c>
      <c r="K129" s="195" t="s">
        <v>3</v>
      </c>
      <c r="L129" s="200"/>
      <c r="M129" s="201" t="s">
        <v>3</v>
      </c>
      <c r="N129" s="202" t="s">
        <v>44</v>
      </c>
      <c r="O129" s="69"/>
      <c r="P129" s="185">
        <f>O129*H129</f>
        <v>0</v>
      </c>
      <c r="Q129" s="185">
        <v>0.00472</v>
      </c>
      <c r="R129" s="185">
        <f>Q129*H129</f>
        <v>0.42008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155</v>
      </c>
      <c r="AT129" s="187" t="s">
        <v>156</v>
      </c>
      <c r="AU129" s="187" t="s">
        <v>83</v>
      </c>
      <c r="AY129" s="16" t="s">
        <v>117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6" t="s">
        <v>81</v>
      </c>
      <c r="BK129" s="188">
        <f>ROUND(I129*H129,2)</f>
        <v>0</v>
      </c>
      <c r="BL129" s="16" t="s">
        <v>123</v>
      </c>
      <c r="BM129" s="187" t="s">
        <v>252</v>
      </c>
    </row>
    <row r="130" spans="1:65" s="2" customFormat="1" ht="16.5" customHeight="1">
      <c r="A130" s="35"/>
      <c r="B130" s="175"/>
      <c r="C130" s="193" t="s">
        <v>253</v>
      </c>
      <c r="D130" s="193" t="s">
        <v>156</v>
      </c>
      <c r="E130" s="194" t="s">
        <v>254</v>
      </c>
      <c r="F130" s="195" t="s">
        <v>255</v>
      </c>
      <c r="G130" s="196" t="s">
        <v>134</v>
      </c>
      <c r="H130" s="197">
        <v>356</v>
      </c>
      <c r="I130" s="198"/>
      <c r="J130" s="199">
        <f>ROUND(I130*H130,2)</f>
        <v>0</v>
      </c>
      <c r="K130" s="195" t="s">
        <v>122</v>
      </c>
      <c r="L130" s="200"/>
      <c r="M130" s="201" t="s">
        <v>3</v>
      </c>
      <c r="N130" s="202" t="s">
        <v>44</v>
      </c>
      <c r="O130" s="69"/>
      <c r="P130" s="185">
        <f>O130*H130</f>
        <v>0</v>
      </c>
      <c r="Q130" s="185">
        <v>3E-05</v>
      </c>
      <c r="R130" s="185">
        <f>Q130*H130</f>
        <v>0.01068</v>
      </c>
      <c r="S130" s="185">
        <v>0</v>
      </c>
      <c r="T130" s="18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155</v>
      </c>
      <c r="AT130" s="187" t="s">
        <v>156</v>
      </c>
      <c r="AU130" s="187" t="s">
        <v>83</v>
      </c>
      <c r="AY130" s="16" t="s">
        <v>117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6" t="s">
        <v>81</v>
      </c>
      <c r="BK130" s="188">
        <f>ROUND(I130*H130,2)</f>
        <v>0</v>
      </c>
      <c r="BL130" s="16" t="s">
        <v>123</v>
      </c>
      <c r="BM130" s="187" t="s">
        <v>256</v>
      </c>
    </row>
    <row r="131" spans="1:65" s="2" customFormat="1" ht="33" customHeight="1">
      <c r="A131" s="35"/>
      <c r="B131" s="175"/>
      <c r="C131" s="176" t="s">
        <v>257</v>
      </c>
      <c r="D131" s="176" t="s">
        <v>118</v>
      </c>
      <c r="E131" s="177" t="s">
        <v>258</v>
      </c>
      <c r="F131" s="178" t="s">
        <v>259</v>
      </c>
      <c r="G131" s="179" t="s">
        <v>233</v>
      </c>
      <c r="H131" s="180">
        <v>4</v>
      </c>
      <c r="I131" s="181"/>
      <c r="J131" s="182">
        <f>ROUND(I131*H131,2)</f>
        <v>0</v>
      </c>
      <c r="K131" s="178" t="s">
        <v>3</v>
      </c>
      <c r="L131" s="36"/>
      <c r="M131" s="183" t="s">
        <v>3</v>
      </c>
      <c r="N131" s="184" t="s">
        <v>44</v>
      </c>
      <c r="O131" s="69"/>
      <c r="P131" s="185">
        <f>O131*H131</f>
        <v>0</v>
      </c>
      <c r="Q131" s="185">
        <v>0.07417</v>
      </c>
      <c r="R131" s="185">
        <f>Q131*H131</f>
        <v>0.29668</v>
      </c>
      <c r="S131" s="185">
        <v>0</v>
      </c>
      <c r="T131" s="18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123</v>
      </c>
      <c r="AT131" s="187" t="s">
        <v>118</v>
      </c>
      <c r="AU131" s="187" t="s">
        <v>83</v>
      </c>
      <c r="AY131" s="16" t="s">
        <v>117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6" t="s">
        <v>81</v>
      </c>
      <c r="BK131" s="188">
        <f>ROUND(I131*H131,2)</f>
        <v>0</v>
      </c>
      <c r="BL131" s="16" t="s">
        <v>123</v>
      </c>
      <c r="BM131" s="187" t="s">
        <v>260</v>
      </c>
    </row>
    <row r="132" spans="1:47" s="2" customFormat="1" ht="12">
      <c r="A132" s="35"/>
      <c r="B132" s="36"/>
      <c r="C132" s="35"/>
      <c r="D132" s="189" t="s">
        <v>125</v>
      </c>
      <c r="E132" s="35"/>
      <c r="F132" s="190" t="s">
        <v>235</v>
      </c>
      <c r="G132" s="35"/>
      <c r="H132" s="35"/>
      <c r="I132" s="115"/>
      <c r="J132" s="35"/>
      <c r="K132" s="35"/>
      <c r="L132" s="36"/>
      <c r="M132" s="203"/>
      <c r="N132" s="204"/>
      <c r="O132" s="205"/>
      <c r="P132" s="205"/>
      <c r="Q132" s="205"/>
      <c r="R132" s="205"/>
      <c r="S132" s="205"/>
      <c r="T132" s="20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125</v>
      </c>
      <c r="AU132" s="16" t="s">
        <v>83</v>
      </c>
    </row>
    <row r="133" spans="1:31" s="2" customFormat="1" ht="6.95" customHeight="1">
      <c r="A133" s="35"/>
      <c r="B133" s="52"/>
      <c r="C133" s="53"/>
      <c r="D133" s="53"/>
      <c r="E133" s="53"/>
      <c r="F133" s="53"/>
      <c r="G133" s="53"/>
      <c r="H133" s="53"/>
      <c r="I133" s="135"/>
      <c r="J133" s="53"/>
      <c r="K133" s="53"/>
      <c r="L133" s="36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autoFilter ref="C83:K13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1"/>
      <c r="L2" s="15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12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90</v>
      </c>
      <c r="I4" s="111"/>
      <c r="L4" s="19"/>
      <c r="M4" s="113" t="s">
        <v>11</v>
      </c>
      <c r="AT4" s="16" t="s">
        <v>4</v>
      </c>
    </row>
    <row r="5" spans="2:12" s="1" customFormat="1" ht="6.95" customHeight="1">
      <c r="B5" s="19"/>
      <c r="I5" s="111"/>
      <c r="L5" s="19"/>
    </row>
    <row r="6" spans="2:12" s="1" customFormat="1" ht="12" customHeight="1">
      <c r="B6" s="19"/>
      <c r="D6" s="29" t="s">
        <v>17</v>
      </c>
      <c r="I6" s="111"/>
      <c r="L6" s="19"/>
    </row>
    <row r="7" spans="2:12" s="1" customFormat="1" ht="16.5" customHeight="1">
      <c r="B7" s="19"/>
      <c r="E7" s="114" t="str">
        <f>'Rekapitulace stavby'!K6</f>
        <v>Biokoridor Samšín</v>
      </c>
      <c r="F7" s="29"/>
      <c r="G7" s="29"/>
      <c r="H7" s="29"/>
      <c r="I7" s="111"/>
      <c r="L7" s="19"/>
    </row>
    <row r="8" spans="1:31" s="2" customFormat="1" ht="12" customHeight="1">
      <c r="A8" s="35"/>
      <c r="B8" s="36"/>
      <c r="C8" s="35"/>
      <c r="D8" s="29" t="s">
        <v>91</v>
      </c>
      <c r="E8" s="35"/>
      <c r="F8" s="35"/>
      <c r="G8" s="35"/>
      <c r="H8" s="35"/>
      <c r="I8" s="115"/>
      <c r="J8" s="35"/>
      <c r="K8" s="35"/>
      <c r="L8" s="11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59" t="s">
        <v>261</v>
      </c>
      <c r="F9" s="35"/>
      <c r="G9" s="35"/>
      <c r="H9" s="35"/>
      <c r="I9" s="115"/>
      <c r="J9" s="35"/>
      <c r="K9" s="35"/>
      <c r="L9" s="11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115"/>
      <c r="J10" s="35"/>
      <c r="K10" s="35"/>
      <c r="L10" s="11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19</v>
      </c>
      <c r="E11" s="35"/>
      <c r="F11" s="24" t="s">
        <v>3</v>
      </c>
      <c r="G11" s="35"/>
      <c r="H11" s="35"/>
      <c r="I11" s="117" t="s">
        <v>20</v>
      </c>
      <c r="J11" s="24" t="s">
        <v>3</v>
      </c>
      <c r="K11" s="35"/>
      <c r="L11" s="11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21</v>
      </c>
      <c r="E12" s="35"/>
      <c r="F12" s="24" t="s">
        <v>22</v>
      </c>
      <c r="G12" s="35"/>
      <c r="H12" s="35"/>
      <c r="I12" s="117" t="s">
        <v>23</v>
      </c>
      <c r="J12" s="61" t="str">
        <f>'Rekapitulace stavby'!AN8</f>
        <v>8. 9. 2020</v>
      </c>
      <c r="K12" s="35"/>
      <c r="L12" s="11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15"/>
      <c r="J13" s="35"/>
      <c r="K13" s="35"/>
      <c r="L13" s="11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25</v>
      </c>
      <c r="E14" s="35"/>
      <c r="F14" s="35"/>
      <c r="G14" s="35"/>
      <c r="H14" s="35"/>
      <c r="I14" s="117" t="s">
        <v>26</v>
      </c>
      <c r="J14" s="24" t="s">
        <v>27</v>
      </c>
      <c r="K14" s="35"/>
      <c r="L14" s="11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">
        <v>28</v>
      </c>
      <c r="F15" s="35"/>
      <c r="G15" s="35"/>
      <c r="H15" s="35"/>
      <c r="I15" s="117" t="s">
        <v>29</v>
      </c>
      <c r="J15" s="24" t="s">
        <v>3</v>
      </c>
      <c r="K15" s="35"/>
      <c r="L15" s="11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115"/>
      <c r="J16" s="35"/>
      <c r="K16" s="35"/>
      <c r="L16" s="11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30</v>
      </c>
      <c r="E17" s="35"/>
      <c r="F17" s="35"/>
      <c r="G17" s="35"/>
      <c r="H17" s="35"/>
      <c r="I17" s="117" t="s">
        <v>26</v>
      </c>
      <c r="J17" s="30" t="str">
        <f>'Rekapitulace stavby'!AN13</f>
        <v>Vyplň údaj</v>
      </c>
      <c r="K17" s="35"/>
      <c r="L17" s="11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117" t="s">
        <v>29</v>
      </c>
      <c r="J18" s="30" t="str">
        <f>'Rekapitulace stavby'!AN14</f>
        <v>Vyplň údaj</v>
      </c>
      <c r="K18" s="35"/>
      <c r="L18" s="11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115"/>
      <c r="J19" s="35"/>
      <c r="K19" s="35"/>
      <c r="L19" s="11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32</v>
      </c>
      <c r="E20" s="35"/>
      <c r="F20" s="35"/>
      <c r="G20" s="35"/>
      <c r="H20" s="35"/>
      <c r="I20" s="117" t="s">
        <v>26</v>
      </c>
      <c r="J20" s="24" t="s">
        <v>33</v>
      </c>
      <c r="K20" s="35"/>
      <c r="L20" s="11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">
        <v>34</v>
      </c>
      <c r="F21" s="35"/>
      <c r="G21" s="35"/>
      <c r="H21" s="35"/>
      <c r="I21" s="117" t="s">
        <v>29</v>
      </c>
      <c r="J21" s="24" t="s">
        <v>3</v>
      </c>
      <c r="K21" s="35"/>
      <c r="L21" s="11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115"/>
      <c r="J22" s="35"/>
      <c r="K22" s="35"/>
      <c r="L22" s="11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36</v>
      </c>
      <c r="E23" s="35"/>
      <c r="F23" s="35"/>
      <c r="G23" s="35"/>
      <c r="H23" s="35"/>
      <c r="I23" s="117" t="s">
        <v>26</v>
      </c>
      <c r="J23" s="24" t="str">
        <f>IF('Rekapitulace stavby'!AN19="","",'Rekapitulace stavby'!AN19)</f>
        <v/>
      </c>
      <c r="K23" s="35"/>
      <c r="L23" s="11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117" t="s">
        <v>29</v>
      </c>
      <c r="J24" s="24" t="str">
        <f>IF('Rekapitulace stavby'!AN20="","",'Rekapitulace stavby'!AN20)</f>
        <v/>
      </c>
      <c r="K24" s="35"/>
      <c r="L24" s="11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115"/>
      <c r="J25" s="35"/>
      <c r="K25" s="35"/>
      <c r="L25" s="11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37</v>
      </c>
      <c r="E26" s="35"/>
      <c r="F26" s="35"/>
      <c r="G26" s="35"/>
      <c r="H26" s="35"/>
      <c r="I26" s="115"/>
      <c r="J26" s="35"/>
      <c r="K26" s="35"/>
      <c r="L26" s="11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18"/>
      <c r="B27" s="119"/>
      <c r="C27" s="118"/>
      <c r="D27" s="118"/>
      <c r="E27" s="33" t="s">
        <v>38</v>
      </c>
      <c r="F27" s="33"/>
      <c r="G27" s="33"/>
      <c r="H27" s="3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115"/>
      <c r="J28" s="35"/>
      <c r="K28" s="35"/>
      <c r="L28" s="11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1"/>
      <c r="E29" s="81"/>
      <c r="F29" s="81"/>
      <c r="G29" s="81"/>
      <c r="H29" s="81"/>
      <c r="I29" s="122"/>
      <c r="J29" s="81"/>
      <c r="K29" s="81"/>
      <c r="L29" s="11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3" t="s">
        <v>39</v>
      </c>
      <c r="E30" s="35"/>
      <c r="F30" s="35"/>
      <c r="G30" s="35"/>
      <c r="H30" s="35"/>
      <c r="I30" s="115"/>
      <c r="J30" s="87">
        <f>ROUND(J83,2)</f>
        <v>0</v>
      </c>
      <c r="K30" s="35"/>
      <c r="L30" s="11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1"/>
      <c r="E31" s="81"/>
      <c r="F31" s="81"/>
      <c r="G31" s="81"/>
      <c r="H31" s="81"/>
      <c r="I31" s="122"/>
      <c r="J31" s="81"/>
      <c r="K31" s="81"/>
      <c r="L31" s="11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41</v>
      </c>
      <c r="G32" s="35"/>
      <c r="H32" s="35"/>
      <c r="I32" s="124" t="s">
        <v>40</v>
      </c>
      <c r="J32" s="40" t="s">
        <v>42</v>
      </c>
      <c r="K32" s="35"/>
      <c r="L32" s="11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5" t="s">
        <v>43</v>
      </c>
      <c r="E33" s="29" t="s">
        <v>44</v>
      </c>
      <c r="F33" s="126">
        <f>ROUND((SUM(BE83:BE113)),2)</f>
        <v>0</v>
      </c>
      <c r="G33" s="35"/>
      <c r="H33" s="35"/>
      <c r="I33" s="127">
        <v>0.21</v>
      </c>
      <c r="J33" s="126">
        <f>ROUND(((SUM(BE83:BE113))*I33),2)</f>
        <v>0</v>
      </c>
      <c r="K33" s="35"/>
      <c r="L33" s="11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45</v>
      </c>
      <c r="F34" s="126">
        <f>ROUND((SUM(BF83:BF113)),2)</f>
        <v>0</v>
      </c>
      <c r="G34" s="35"/>
      <c r="H34" s="35"/>
      <c r="I34" s="127">
        <v>0.15</v>
      </c>
      <c r="J34" s="126">
        <f>ROUND(((SUM(BF83:BF113))*I34),2)</f>
        <v>0</v>
      </c>
      <c r="K34" s="35"/>
      <c r="L34" s="11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46</v>
      </c>
      <c r="F35" s="126">
        <f>ROUND((SUM(BG83:BG113)),2)</f>
        <v>0</v>
      </c>
      <c r="G35" s="35"/>
      <c r="H35" s="35"/>
      <c r="I35" s="127">
        <v>0.21</v>
      </c>
      <c r="J35" s="126">
        <f>0</f>
        <v>0</v>
      </c>
      <c r="K35" s="35"/>
      <c r="L35" s="11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47</v>
      </c>
      <c r="F36" s="126">
        <f>ROUND((SUM(BH83:BH113)),2)</f>
        <v>0</v>
      </c>
      <c r="G36" s="35"/>
      <c r="H36" s="35"/>
      <c r="I36" s="127">
        <v>0.15</v>
      </c>
      <c r="J36" s="126">
        <f>0</f>
        <v>0</v>
      </c>
      <c r="K36" s="35"/>
      <c r="L36" s="11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48</v>
      </c>
      <c r="F37" s="126">
        <f>ROUND((SUM(BI83:BI113)),2)</f>
        <v>0</v>
      </c>
      <c r="G37" s="35"/>
      <c r="H37" s="35"/>
      <c r="I37" s="127">
        <v>0</v>
      </c>
      <c r="J37" s="126">
        <f>0</f>
        <v>0</v>
      </c>
      <c r="K37" s="35"/>
      <c r="L37" s="11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115"/>
      <c r="J38" s="35"/>
      <c r="K38" s="35"/>
      <c r="L38" s="11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8"/>
      <c r="D39" s="129" t="s">
        <v>49</v>
      </c>
      <c r="E39" s="73"/>
      <c r="F39" s="73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52"/>
      <c r="C40" s="53"/>
      <c r="D40" s="53"/>
      <c r="E40" s="53"/>
      <c r="F40" s="53"/>
      <c r="G40" s="53"/>
      <c r="H40" s="53"/>
      <c r="I40" s="135"/>
      <c r="J40" s="53"/>
      <c r="K40" s="53"/>
      <c r="L40" s="11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54"/>
      <c r="C44" s="55"/>
      <c r="D44" s="55"/>
      <c r="E44" s="55"/>
      <c r="F44" s="55"/>
      <c r="G44" s="55"/>
      <c r="H44" s="55"/>
      <c r="I44" s="136"/>
      <c r="J44" s="55"/>
      <c r="K44" s="55"/>
      <c r="L44" s="11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0" t="s">
        <v>93</v>
      </c>
      <c r="D45" s="35"/>
      <c r="E45" s="35"/>
      <c r="F45" s="35"/>
      <c r="G45" s="35"/>
      <c r="H45" s="35"/>
      <c r="I45" s="115"/>
      <c r="J45" s="35"/>
      <c r="K45" s="35"/>
      <c r="L45" s="11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115"/>
      <c r="J46" s="35"/>
      <c r="K46" s="35"/>
      <c r="L46" s="11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5"/>
      <c r="E47" s="35"/>
      <c r="F47" s="35"/>
      <c r="G47" s="35"/>
      <c r="H47" s="35"/>
      <c r="I47" s="115"/>
      <c r="J47" s="35"/>
      <c r="K47" s="35"/>
      <c r="L47" s="11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114" t="str">
        <f>E7</f>
        <v>Biokoridor Samšín</v>
      </c>
      <c r="F48" s="29"/>
      <c r="G48" s="29"/>
      <c r="H48" s="29"/>
      <c r="I48" s="115"/>
      <c r="J48" s="35"/>
      <c r="K48" s="35"/>
      <c r="L48" s="11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91</v>
      </c>
      <c r="D49" s="35"/>
      <c r="E49" s="35"/>
      <c r="F49" s="35"/>
      <c r="G49" s="35"/>
      <c r="H49" s="35"/>
      <c r="I49" s="115"/>
      <c r="J49" s="35"/>
      <c r="K49" s="35"/>
      <c r="L49" s="11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59" t="str">
        <f>E9</f>
        <v>2020-21-2 - Následná péče</v>
      </c>
      <c r="F50" s="35"/>
      <c r="G50" s="35"/>
      <c r="H50" s="35"/>
      <c r="I50" s="115"/>
      <c r="J50" s="35"/>
      <c r="K50" s="35"/>
      <c r="L50" s="11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115"/>
      <c r="J51" s="35"/>
      <c r="K51" s="35"/>
      <c r="L51" s="11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21</v>
      </c>
      <c r="D52" s="35"/>
      <c r="E52" s="35"/>
      <c r="F52" s="24" t="str">
        <f>F12</f>
        <v xml:space="preserve"> </v>
      </c>
      <c r="G52" s="35"/>
      <c r="H52" s="35"/>
      <c r="I52" s="117" t="s">
        <v>23</v>
      </c>
      <c r="J52" s="61" t="str">
        <f>IF(J12="","",J12)</f>
        <v>8. 9. 2020</v>
      </c>
      <c r="K52" s="35"/>
      <c r="L52" s="11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115"/>
      <c r="J53" s="35"/>
      <c r="K53" s="35"/>
      <c r="L53" s="11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29" t="s">
        <v>25</v>
      </c>
      <c r="D54" s="35"/>
      <c r="E54" s="35"/>
      <c r="F54" s="24" t="str">
        <f>E15</f>
        <v>Česká republika – Státní pozemkový úřad</v>
      </c>
      <c r="G54" s="35"/>
      <c r="H54" s="35"/>
      <c r="I54" s="117" t="s">
        <v>32</v>
      </c>
      <c r="J54" s="33" t="str">
        <f>E21</f>
        <v>Ing. Jiří Horatlík</v>
      </c>
      <c r="K54" s="35"/>
      <c r="L54" s="11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29" t="s">
        <v>30</v>
      </c>
      <c r="D55" s="35"/>
      <c r="E55" s="35"/>
      <c r="F55" s="24" t="str">
        <f>IF(E18="","",E18)</f>
        <v>Vyplň údaj</v>
      </c>
      <c r="G55" s="35"/>
      <c r="H55" s="35"/>
      <c r="I55" s="117" t="s">
        <v>36</v>
      </c>
      <c r="J55" s="33" t="str">
        <f>E24</f>
        <v xml:space="preserve"> </v>
      </c>
      <c r="K55" s="35"/>
      <c r="L55" s="11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>
      <c r="A56" s="35"/>
      <c r="B56" s="36"/>
      <c r="C56" s="35"/>
      <c r="D56" s="35"/>
      <c r="E56" s="35"/>
      <c r="F56" s="35"/>
      <c r="G56" s="35"/>
      <c r="H56" s="35"/>
      <c r="I56" s="115"/>
      <c r="J56" s="35"/>
      <c r="K56" s="35"/>
      <c r="L56" s="11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94</v>
      </c>
      <c r="D57" s="128"/>
      <c r="E57" s="128"/>
      <c r="F57" s="128"/>
      <c r="G57" s="128"/>
      <c r="H57" s="128"/>
      <c r="I57" s="138"/>
      <c r="J57" s="139" t="s">
        <v>95</v>
      </c>
      <c r="K57" s="128"/>
      <c r="L57" s="11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5"/>
      <c r="D58" s="35"/>
      <c r="E58" s="35"/>
      <c r="F58" s="35"/>
      <c r="G58" s="35"/>
      <c r="H58" s="35"/>
      <c r="I58" s="115"/>
      <c r="J58" s="35"/>
      <c r="K58" s="35"/>
      <c r="L58" s="11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0" t="s">
        <v>71</v>
      </c>
      <c r="D59" s="35"/>
      <c r="E59" s="35"/>
      <c r="F59" s="35"/>
      <c r="G59" s="35"/>
      <c r="H59" s="35"/>
      <c r="I59" s="115"/>
      <c r="J59" s="87">
        <f>J83</f>
        <v>0</v>
      </c>
      <c r="K59" s="35"/>
      <c r="L59" s="11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6" t="s">
        <v>96</v>
      </c>
    </row>
    <row r="60" spans="1:31" s="9" customFormat="1" ht="24.95" customHeight="1">
      <c r="A60" s="9"/>
      <c r="B60" s="141"/>
      <c r="C60" s="9"/>
      <c r="D60" s="142" t="s">
        <v>97</v>
      </c>
      <c r="E60" s="143"/>
      <c r="F60" s="143"/>
      <c r="G60" s="143"/>
      <c r="H60" s="143"/>
      <c r="I60" s="144"/>
      <c r="J60" s="145">
        <f>J84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6"/>
      <c r="C61" s="10"/>
      <c r="D61" s="147" t="s">
        <v>262</v>
      </c>
      <c r="E61" s="148"/>
      <c r="F61" s="148"/>
      <c r="G61" s="148"/>
      <c r="H61" s="148"/>
      <c r="I61" s="149"/>
      <c r="J61" s="150">
        <f>J85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46"/>
      <c r="C62" s="10"/>
      <c r="D62" s="147" t="s">
        <v>263</v>
      </c>
      <c r="E62" s="148"/>
      <c r="F62" s="148"/>
      <c r="G62" s="148"/>
      <c r="H62" s="148"/>
      <c r="I62" s="149"/>
      <c r="J62" s="150">
        <f>J94</f>
        <v>0</v>
      </c>
      <c r="K62" s="10"/>
      <c r="L62" s="14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46"/>
      <c r="C63" s="10"/>
      <c r="D63" s="147" t="s">
        <v>264</v>
      </c>
      <c r="E63" s="148"/>
      <c r="F63" s="148"/>
      <c r="G63" s="148"/>
      <c r="H63" s="148"/>
      <c r="I63" s="149"/>
      <c r="J63" s="150">
        <f>J103</f>
        <v>0</v>
      </c>
      <c r="K63" s="10"/>
      <c r="L63" s="14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5"/>
      <c r="B64" s="36"/>
      <c r="C64" s="35"/>
      <c r="D64" s="35"/>
      <c r="E64" s="35"/>
      <c r="F64" s="35"/>
      <c r="G64" s="35"/>
      <c r="H64" s="35"/>
      <c r="I64" s="115"/>
      <c r="J64" s="35"/>
      <c r="K64" s="35"/>
      <c r="L64" s="116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52"/>
      <c r="C65" s="53"/>
      <c r="D65" s="53"/>
      <c r="E65" s="53"/>
      <c r="F65" s="53"/>
      <c r="G65" s="53"/>
      <c r="H65" s="53"/>
      <c r="I65" s="135"/>
      <c r="J65" s="53"/>
      <c r="K65" s="53"/>
      <c r="L65" s="11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4"/>
      <c r="C69" s="55"/>
      <c r="D69" s="55"/>
      <c r="E69" s="55"/>
      <c r="F69" s="55"/>
      <c r="G69" s="55"/>
      <c r="H69" s="55"/>
      <c r="I69" s="136"/>
      <c r="J69" s="55"/>
      <c r="K69" s="55"/>
      <c r="L69" s="11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0" t="s">
        <v>102</v>
      </c>
      <c r="D70" s="35"/>
      <c r="E70" s="35"/>
      <c r="F70" s="35"/>
      <c r="G70" s="35"/>
      <c r="H70" s="35"/>
      <c r="I70" s="115"/>
      <c r="J70" s="35"/>
      <c r="K70" s="35"/>
      <c r="L70" s="11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5"/>
      <c r="D71" s="35"/>
      <c r="E71" s="35"/>
      <c r="F71" s="35"/>
      <c r="G71" s="35"/>
      <c r="H71" s="35"/>
      <c r="I71" s="115"/>
      <c r="J71" s="35"/>
      <c r="K71" s="35"/>
      <c r="L71" s="11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17</v>
      </c>
      <c r="D72" s="35"/>
      <c r="E72" s="35"/>
      <c r="F72" s="35"/>
      <c r="G72" s="35"/>
      <c r="H72" s="35"/>
      <c r="I72" s="115"/>
      <c r="J72" s="35"/>
      <c r="K72" s="35"/>
      <c r="L72" s="11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5"/>
      <c r="D73" s="35"/>
      <c r="E73" s="114" t="str">
        <f>E7</f>
        <v>Biokoridor Samšín</v>
      </c>
      <c r="F73" s="29"/>
      <c r="G73" s="29"/>
      <c r="H73" s="29"/>
      <c r="I73" s="115"/>
      <c r="J73" s="35"/>
      <c r="K73" s="35"/>
      <c r="L73" s="11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91</v>
      </c>
      <c r="D74" s="35"/>
      <c r="E74" s="35"/>
      <c r="F74" s="35"/>
      <c r="G74" s="35"/>
      <c r="H74" s="35"/>
      <c r="I74" s="115"/>
      <c r="J74" s="35"/>
      <c r="K74" s="35"/>
      <c r="L74" s="11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5"/>
      <c r="D75" s="35"/>
      <c r="E75" s="59" t="str">
        <f>E9</f>
        <v>2020-21-2 - Následná péče</v>
      </c>
      <c r="F75" s="35"/>
      <c r="G75" s="35"/>
      <c r="H75" s="35"/>
      <c r="I75" s="115"/>
      <c r="J75" s="35"/>
      <c r="K75" s="35"/>
      <c r="L75" s="11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5"/>
      <c r="D76" s="35"/>
      <c r="E76" s="35"/>
      <c r="F76" s="35"/>
      <c r="G76" s="35"/>
      <c r="H76" s="35"/>
      <c r="I76" s="115"/>
      <c r="J76" s="35"/>
      <c r="K76" s="35"/>
      <c r="L76" s="11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21</v>
      </c>
      <c r="D77" s="35"/>
      <c r="E77" s="35"/>
      <c r="F77" s="24" t="str">
        <f>F12</f>
        <v xml:space="preserve"> </v>
      </c>
      <c r="G77" s="35"/>
      <c r="H77" s="35"/>
      <c r="I77" s="117" t="s">
        <v>23</v>
      </c>
      <c r="J77" s="61" t="str">
        <f>IF(J12="","",J12)</f>
        <v>8. 9. 2020</v>
      </c>
      <c r="K77" s="35"/>
      <c r="L77" s="11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5"/>
      <c r="D78" s="35"/>
      <c r="E78" s="35"/>
      <c r="F78" s="35"/>
      <c r="G78" s="35"/>
      <c r="H78" s="35"/>
      <c r="I78" s="115"/>
      <c r="J78" s="35"/>
      <c r="K78" s="35"/>
      <c r="L78" s="11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15" customHeight="1">
      <c r="A79" s="35"/>
      <c r="B79" s="36"/>
      <c r="C79" s="29" t="s">
        <v>25</v>
      </c>
      <c r="D79" s="35"/>
      <c r="E79" s="35"/>
      <c r="F79" s="24" t="str">
        <f>E15</f>
        <v>Česká republika – Státní pozemkový úřad</v>
      </c>
      <c r="G79" s="35"/>
      <c r="H79" s="35"/>
      <c r="I79" s="117" t="s">
        <v>32</v>
      </c>
      <c r="J79" s="33" t="str">
        <f>E21</f>
        <v>Ing. Jiří Horatlík</v>
      </c>
      <c r="K79" s="35"/>
      <c r="L79" s="11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29" t="s">
        <v>30</v>
      </c>
      <c r="D80" s="35"/>
      <c r="E80" s="35"/>
      <c r="F80" s="24" t="str">
        <f>IF(E18="","",E18)</f>
        <v>Vyplň údaj</v>
      </c>
      <c r="G80" s="35"/>
      <c r="H80" s="35"/>
      <c r="I80" s="117" t="s">
        <v>36</v>
      </c>
      <c r="J80" s="33" t="str">
        <f>E24</f>
        <v xml:space="preserve"> </v>
      </c>
      <c r="K80" s="35"/>
      <c r="L80" s="11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" customHeight="1">
      <c r="A81" s="35"/>
      <c r="B81" s="36"/>
      <c r="C81" s="35"/>
      <c r="D81" s="35"/>
      <c r="E81" s="35"/>
      <c r="F81" s="35"/>
      <c r="G81" s="35"/>
      <c r="H81" s="35"/>
      <c r="I81" s="115"/>
      <c r="J81" s="35"/>
      <c r="K81" s="35"/>
      <c r="L81" s="11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51"/>
      <c r="B82" s="152"/>
      <c r="C82" s="153" t="s">
        <v>103</v>
      </c>
      <c r="D82" s="154" t="s">
        <v>58</v>
      </c>
      <c r="E82" s="154" t="s">
        <v>54</v>
      </c>
      <c r="F82" s="154" t="s">
        <v>55</v>
      </c>
      <c r="G82" s="154" t="s">
        <v>104</v>
      </c>
      <c r="H82" s="154" t="s">
        <v>105</v>
      </c>
      <c r="I82" s="155" t="s">
        <v>106</v>
      </c>
      <c r="J82" s="154" t="s">
        <v>95</v>
      </c>
      <c r="K82" s="156" t="s">
        <v>107</v>
      </c>
      <c r="L82" s="157"/>
      <c r="M82" s="77" t="s">
        <v>3</v>
      </c>
      <c r="N82" s="78" t="s">
        <v>43</v>
      </c>
      <c r="O82" s="78" t="s">
        <v>108</v>
      </c>
      <c r="P82" s="78" t="s">
        <v>109</v>
      </c>
      <c r="Q82" s="78" t="s">
        <v>110</v>
      </c>
      <c r="R82" s="78" t="s">
        <v>111</v>
      </c>
      <c r="S82" s="78" t="s">
        <v>112</v>
      </c>
      <c r="T82" s="79" t="s">
        <v>113</v>
      </c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63" s="2" customFormat="1" ht="22.8" customHeight="1">
      <c r="A83" s="35"/>
      <c r="B83" s="36"/>
      <c r="C83" s="84" t="s">
        <v>114</v>
      </c>
      <c r="D83" s="35"/>
      <c r="E83" s="35"/>
      <c r="F83" s="35"/>
      <c r="G83" s="35"/>
      <c r="H83" s="35"/>
      <c r="I83" s="115"/>
      <c r="J83" s="158">
        <f>BK83</f>
        <v>0</v>
      </c>
      <c r="K83" s="35"/>
      <c r="L83" s="36"/>
      <c r="M83" s="80"/>
      <c r="N83" s="65"/>
      <c r="O83" s="81"/>
      <c r="P83" s="159">
        <f>P84</f>
        <v>0</v>
      </c>
      <c r="Q83" s="81"/>
      <c r="R83" s="159">
        <f>R84</f>
        <v>0</v>
      </c>
      <c r="S83" s="81"/>
      <c r="T83" s="160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6" t="s">
        <v>72</v>
      </c>
      <c r="AU83" s="16" t="s">
        <v>96</v>
      </c>
      <c r="BK83" s="161">
        <f>BK84</f>
        <v>0</v>
      </c>
    </row>
    <row r="84" spans="1:63" s="12" customFormat="1" ht="25.9" customHeight="1">
      <c r="A84" s="12"/>
      <c r="B84" s="162"/>
      <c r="C84" s="12"/>
      <c r="D84" s="163" t="s">
        <v>72</v>
      </c>
      <c r="E84" s="164" t="s">
        <v>115</v>
      </c>
      <c r="F84" s="164" t="s">
        <v>116</v>
      </c>
      <c r="G84" s="12"/>
      <c r="H84" s="12"/>
      <c r="I84" s="165"/>
      <c r="J84" s="166">
        <f>BK84</f>
        <v>0</v>
      </c>
      <c r="K84" s="12"/>
      <c r="L84" s="162"/>
      <c r="M84" s="167"/>
      <c r="N84" s="168"/>
      <c r="O84" s="168"/>
      <c r="P84" s="169">
        <f>P85+P94+P103</f>
        <v>0</v>
      </c>
      <c r="Q84" s="168"/>
      <c r="R84" s="169">
        <f>R85+R94+R103</f>
        <v>0</v>
      </c>
      <c r="S84" s="168"/>
      <c r="T84" s="170">
        <f>T85+T94+T103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63" t="s">
        <v>81</v>
      </c>
      <c r="AT84" s="171" t="s">
        <v>72</v>
      </c>
      <c r="AU84" s="171" t="s">
        <v>73</v>
      </c>
      <c r="AY84" s="163" t="s">
        <v>117</v>
      </c>
      <c r="BK84" s="172">
        <f>BK85+BK94+BK103</f>
        <v>0</v>
      </c>
    </row>
    <row r="85" spans="1:63" s="12" customFormat="1" ht="22.8" customHeight="1">
      <c r="A85" s="12"/>
      <c r="B85" s="162"/>
      <c r="C85" s="12"/>
      <c r="D85" s="163" t="s">
        <v>72</v>
      </c>
      <c r="E85" s="173" t="s">
        <v>81</v>
      </c>
      <c r="F85" s="173" t="s">
        <v>265</v>
      </c>
      <c r="G85" s="12"/>
      <c r="H85" s="12"/>
      <c r="I85" s="165"/>
      <c r="J85" s="174">
        <f>BK85</f>
        <v>0</v>
      </c>
      <c r="K85" s="12"/>
      <c r="L85" s="162"/>
      <c r="M85" s="167"/>
      <c r="N85" s="168"/>
      <c r="O85" s="168"/>
      <c r="P85" s="169">
        <f>SUM(P86:P93)</f>
        <v>0</v>
      </c>
      <c r="Q85" s="168"/>
      <c r="R85" s="169">
        <f>SUM(R86:R93)</f>
        <v>0</v>
      </c>
      <c r="S85" s="168"/>
      <c r="T85" s="170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63" t="s">
        <v>81</v>
      </c>
      <c r="AT85" s="171" t="s">
        <v>72</v>
      </c>
      <c r="AU85" s="171" t="s">
        <v>81</v>
      </c>
      <c r="AY85" s="163" t="s">
        <v>117</v>
      </c>
      <c r="BK85" s="172">
        <f>SUM(BK86:BK93)</f>
        <v>0</v>
      </c>
    </row>
    <row r="86" spans="1:65" s="2" customFormat="1" ht="44.25" customHeight="1">
      <c r="A86" s="35"/>
      <c r="B86" s="175"/>
      <c r="C86" s="176" t="s">
        <v>81</v>
      </c>
      <c r="D86" s="176" t="s">
        <v>118</v>
      </c>
      <c r="E86" s="177" t="s">
        <v>266</v>
      </c>
      <c r="F86" s="178" t="s">
        <v>267</v>
      </c>
      <c r="G86" s="179" t="s">
        <v>121</v>
      </c>
      <c r="H86" s="180">
        <v>13674</v>
      </c>
      <c r="I86" s="181"/>
      <c r="J86" s="182">
        <f>ROUND(I86*H86,2)</f>
        <v>0</v>
      </c>
      <c r="K86" s="178" t="s">
        <v>122</v>
      </c>
      <c r="L86" s="36"/>
      <c r="M86" s="183" t="s">
        <v>3</v>
      </c>
      <c r="N86" s="184" t="s">
        <v>44</v>
      </c>
      <c r="O86" s="69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123</v>
      </c>
      <c r="AT86" s="187" t="s">
        <v>118</v>
      </c>
      <c r="AU86" s="187" t="s">
        <v>83</v>
      </c>
      <c r="AY86" s="16" t="s">
        <v>117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6" t="s">
        <v>81</v>
      </c>
      <c r="BK86" s="188">
        <f>ROUND(I86*H86,2)</f>
        <v>0</v>
      </c>
      <c r="BL86" s="16" t="s">
        <v>123</v>
      </c>
      <c r="BM86" s="187" t="s">
        <v>268</v>
      </c>
    </row>
    <row r="87" spans="1:47" s="2" customFormat="1" ht="12">
      <c r="A87" s="35"/>
      <c r="B87" s="36"/>
      <c r="C87" s="35"/>
      <c r="D87" s="189" t="s">
        <v>125</v>
      </c>
      <c r="E87" s="35"/>
      <c r="F87" s="190" t="s">
        <v>269</v>
      </c>
      <c r="G87" s="35"/>
      <c r="H87" s="35"/>
      <c r="I87" s="115"/>
      <c r="J87" s="35"/>
      <c r="K87" s="35"/>
      <c r="L87" s="36"/>
      <c r="M87" s="191"/>
      <c r="N87" s="192"/>
      <c r="O87" s="69"/>
      <c r="P87" s="69"/>
      <c r="Q87" s="69"/>
      <c r="R87" s="69"/>
      <c r="S87" s="69"/>
      <c r="T87" s="70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6" t="s">
        <v>125</v>
      </c>
      <c r="AU87" s="16" t="s">
        <v>83</v>
      </c>
    </row>
    <row r="88" spans="1:65" s="2" customFormat="1" ht="21.75" customHeight="1">
      <c r="A88" s="35"/>
      <c r="B88" s="175"/>
      <c r="C88" s="176" t="s">
        <v>83</v>
      </c>
      <c r="D88" s="176" t="s">
        <v>118</v>
      </c>
      <c r="E88" s="177" t="s">
        <v>270</v>
      </c>
      <c r="F88" s="178" t="s">
        <v>271</v>
      </c>
      <c r="G88" s="179" t="s">
        <v>121</v>
      </c>
      <c r="H88" s="180">
        <v>1385</v>
      </c>
      <c r="I88" s="181"/>
      <c r="J88" s="182">
        <f>ROUND(I88*H88,2)</f>
        <v>0</v>
      </c>
      <c r="K88" s="178" t="s">
        <v>3</v>
      </c>
      <c r="L88" s="36"/>
      <c r="M88" s="183" t="s">
        <v>3</v>
      </c>
      <c r="N88" s="184" t="s">
        <v>44</v>
      </c>
      <c r="O88" s="69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123</v>
      </c>
      <c r="AT88" s="187" t="s">
        <v>118</v>
      </c>
      <c r="AU88" s="187" t="s">
        <v>83</v>
      </c>
      <c r="AY88" s="16" t="s">
        <v>117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6" t="s">
        <v>81</v>
      </c>
      <c r="BK88" s="188">
        <f>ROUND(I88*H88,2)</f>
        <v>0</v>
      </c>
      <c r="BL88" s="16" t="s">
        <v>123</v>
      </c>
      <c r="BM88" s="187" t="s">
        <v>272</v>
      </c>
    </row>
    <row r="89" spans="1:47" s="2" customFormat="1" ht="12">
      <c r="A89" s="35"/>
      <c r="B89" s="36"/>
      <c r="C89" s="35"/>
      <c r="D89" s="189" t="s">
        <v>125</v>
      </c>
      <c r="E89" s="35"/>
      <c r="F89" s="190" t="s">
        <v>273</v>
      </c>
      <c r="G89" s="35"/>
      <c r="H89" s="35"/>
      <c r="I89" s="115"/>
      <c r="J89" s="35"/>
      <c r="K89" s="35"/>
      <c r="L89" s="36"/>
      <c r="M89" s="191"/>
      <c r="N89" s="192"/>
      <c r="O89" s="69"/>
      <c r="P89" s="69"/>
      <c r="Q89" s="69"/>
      <c r="R89" s="69"/>
      <c r="S89" s="69"/>
      <c r="T89" s="70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6" t="s">
        <v>125</v>
      </c>
      <c r="AU89" s="16" t="s">
        <v>83</v>
      </c>
    </row>
    <row r="90" spans="1:65" s="2" customFormat="1" ht="55.5" customHeight="1">
      <c r="A90" s="35"/>
      <c r="B90" s="175"/>
      <c r="C90" s="176" t="s">
        <v>131</v>
      </c>
      <c r="D90" s="176" t="s">
        <v>118</v>
      </c>
      <c r="E90" s="177" t="s">
        <v>274</v>
      </c>
      <c r="F90" s="178" t="s">
        <v>275</v>
      </c>
      <c r="G90" s="179" t="s">
        <v>134</v>
      </c>
      <c r="H90" s="180">
        <v>82</v>
      </c>
      <c r="I90" s="181"/>
      <c r="J90" s="182">
        <f>ROUND(I90*H90,2)</f>
        <v>0</v>
      </c>
      <c r="K90" s="178" t="s">
        <v>122</v>
      </c>
      <c r="L90" s="36"/>
      <c r="M90" s="183" t="s">
        <v>3</v>
      </c>
      <c r="N90" s="184" t="s">
        <v>44</v>
      </c>
      <c r="O90" s="69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123</v>
      </c>
      <c r="AT90" s="187" t="s">
        <v>118</v>
      </c>
      <c r="AU90" s="187" t="s">
        <v>83</v>
      </c>
      <c r="AY90" s="16" t="s">
        <v>117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6" t="s">
        <v>81</v>
      </c>
      <c r="BK90" s="188">
        <f>ROUND(I90*H90,2)</f>
        <v>0</v>
      </c>
      <c r="BL90" s="16" t="s">
        <v>123</v>
      </c>
      <c r="BM90" s="187" t="s">
        <v>276</v>
      </c>
    </row>
    <row r="91" spans="1:47" s="2" customFormat="1" ht="12">
      <c r="A91" s="35"/>
      <c r="B91" s="36"/>
      <c r="C91" s="35"/>
      <c r="D91" s="189" t="s">
        <v>125</v>
      </c>
      <c r="E91" s="35"/>
      <c r="F91" s="190" t="s">
        <v>277</v>
      </c>
      <c r="G91" s="35"/>
      <c r="H91" s="35"/>
      <c r="I91" s="115"/>
      <c r="J91" s="35"/>
      <c r="K91" s="35"/>
      <c r="L91" s="36"/>
      <c r="M91" s="191"/>
      <c r="N91" s="192"/>
      <c r="O91" s="69"/>
      <c r="P91" s="69"/>
      <c r="Q91" s="69"/>
      <c r="R91" s="69"/>
      <c r="S91" s="69"/>
      <c r="T91" s="70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6" t="s">
        <v>125</v>
      </c>
      <c r="AU91" s="16" t="s">
        <v>83</v>
      </c>
    </row>
    <row r="92" spans="1:65" s="2" customFormat="1" ht="33" customHeight="1">
      <c r="A92" s="35"/>
      <c r="B92" s="175"/>
      <c r="C92" s="193" t="s">
        <v>123</v>
      </c>
      <c r="D92" s="193" t="s">
        <v>156</v>
      </c>
      <c r="E92" s="194" t="s">
        <v>157</v>
      </c>
      <c r="F92" s="195" t="s">
        <v>278</v>
      </c>
      <c r="G92" s="196" t="s">
        <v>134</v>
      </c>
      <c r="H92" s="197">
        <v>82</v>
      </c>
      <c r="I92" s="198"/>
      <c r="J92" s="199">
        <f>ROUND(I92*H92,2)</f>
        <v>0</v>
      </c>
      <c r="K92" s="195" t="s">
        <v>3</v>
      </c>
      <c r="L92" s="200"/>
      <c r="M92" s="201" t="s">
        <v>3</v>
      </c>
      <c r="N92" s="202" t="s">
        <v>44</v>
      </c>
      <c r="O92" s="69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155</v>
      </c>
      <c r="AT92" s="187" t="s">
        <v>156</v>
      </c>
      <c r="AU92" s="187" t="s">
        <v>83</v>
      </c>
      <c r="AY92" s="16" t="s">
        <v>117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6" t="s">
        <v>81</v>
      </c>
      <c r="BK92" s="188">
        <f>ROUND(I92*H92,2)</f>
        <v>0</v>
      </c>
      <c r="BL92" s="16" t="s">
        <v>123</v>
      </c>
      <c r="BM92" s="187" t="s">
        <v>279</v>
      </c>
    </row>
    <row r="93" spans="1:65" s="2" customFormat="1" ht="33" customHeight="1">
      <c r="A93" s="35"/>
      <c r="B93" s="175"/>
      <c r="C93" s="176" t="s">
        <v>141</v>
      </c>
      <c r="D93" s="176" t="s">
        <v>118</v>
      </c>
      <c r="E93" s="177" t="s">
        <v>162</v>
      </c>
      <c r="F93" s="178" t="s">
        <v>280</v>
      </c>
      <c r="G93" s="179" t="s">
        <v>281</v>
      </c>
      <c r="H93" s="180">
        <v>2</v>
      </c>
      <c r="I93" s="181"/>
      <c r="J93" s="182">
        <f>ROUND(I93*H93,2)</f>
        <v>0</v>
      </c>
      <c r="K93" s="178" t="s">
        <v>3</v>
      </c>
      <c r="L93" s="36"/>
      <c r="M93" s="183" t="s">
        <v>3</v>
      </c>
      <c r="N93" s="184" t="s">
        <v>44</v>
      </c>
      <c r="O93" s="69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123</v>
      </c>
      <c r="AT93" s="187" t="s">
        <v>118</v>
      </c>
      <c r="AU93" s="187" t="s">
        <v>83</v>
      </c>
      <c r="AY93" s="16" t="s">
        <v>117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6" t="s">
        <v>81</v>
      </c>
      <c r="BK93" s="188">
        <f>ROUND(I93*H93,2)</f>
        <v>0</v>
      </c>
      <c r="BL93" s="16" t="s">
        <v>123</v>
      </c>
      <c r="BM93" s="187" t="s">
        <v>282</v>
      </c>
    </row>
    <row r="94" spans="1:63" s="12" customFormat="1" ht="22.8" customHeight="1">
      <c r="A94" s="12"/>
      <c r="B94" s="162"/>
      <c r="C94" s="12"/>
      <c r="D94" s="163" t="s">
        <v>72</v>
      </c>
      <c r="E94" s="173" t="s">
        <v>83</v>
      </c>
      <c r="F94" s="173" t="s">
        <v>283</v>
      </c>
      <c r="G94" s="12"/>
      <c r="H94" s="12"/>
      <c r="I94" s="165"/>
      <c r="J94" s="174">
        <f>BK94</f>
        <v>0</v>
      </c>
      <c r="K94" s="12"/>
      <c r="L94" s="162"/>
      <c r="M94" s="167"/>
      <c r="N94" s="168"/>
      <c r="O94" s="168"/>
      <c r="P94" s="169">
        <f>SUM(P95:P102)</f>
        <v>0</v>
      </c>
      <c r="Q94" s="168"/>
      <c r="R94" s="169">
        <f>SUM(R95:R102)</f>
        <v>0</v>
      </c>
      <c r="S94" s="168"/>
      <c r="T94" s="170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63" t="s">
        <v>81</v>
      </c>
      <c r="AT94" s="171" t="s">
        <v>72</v>
      </c>
      <c r="AU94" s="171" t="s">
        <v>81</v>
      </c>
      <c r="AY94" s="163" t="s">
        <v>117</v>
      </c>
      <c r="BK94" s="172">
        <f>SUM(BK95:BK102)</f>
        <v>0</v>
      </c>
    </row>
    <row r="95" spans="1:65" s="2" customFormat="1" ht="44.25" customHeight="1">
      <c r="A95" s="35"/>
      <c r="B95" s="175"/>
      <c r="C95" s="176" t="s">
        <v>150</v>
      </c>
      <c r="D95" s="176" t="s">
        <v>118</v>
      </c>
      <c r="E95" s="177" t="s">
        <v>266</v>
      </c>
      <c r="F95" s="178" t="s">
        <v>267</v>
      </c>
      <c r="G95" s="179" t="s">
        <v>121</v>
      </c>
      <c r="H95" s="180">
        <v>13674</v>
      </c>
      <c r="I95" s="181"/>
      <c r="J95" s="182">
        <f>ROUND(I95*H95,2)</f>
        <v>0</v>
      </c>
      <c r="K95" s="178" t="s">
        <v>122</v>
      </c>
      <c r="L95" s="36"/>
      <c r="M95" s="183" t="s">
        <v>3</v>
      </c>
      <c r="N95" s="184" t="s">
        <v>44</v>
      </c>
      <c r="O95" s="69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123</v>
      </c>
      <c r="AT95" s="187" t="s">
        <v>118</v>
      </c>
      <c r="AU95" s="187" t="s">
        <v>83</v>
      </c>
      <c r="AY95" s="16" t="s">
        <v>117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6" t="s">
        <v>81</v>
      </c>
      <c r="BK95" s="188">
        <f>ROUND(I95*H95,2)</f>
        <v>0</v>
      </c>
      <c r="BL95" s="16" t="s">
        <v>123</v>
      </c>
      <c r="BM95" s="187" t="s">
        <v>284</v>
      </c>
    </row>
    <row r="96" spans="1:47" s="2" customFormat="1" ht="12">
      <c r="A96" s="35"/>
      <c r="B96" s="36"/>
      <c r="C96" s="35"/>
      <c r="D96" s="189" t="s">
        <v>125</v>
      </c>
      <c r="E96" s="35"/>
      <c r="F96" s="190" t="s">
        <v>269</v>
      </c>
      <c r="G96" s="35"/>
      <c r="H96" s="35"/>
      <c r="I96" s="115"/>
      <c r="J96" s="35"/>
      <c r="K96" s="35"/>
      <c r="L96" s="36"/>
      <c r="M96" s="191"/>
      <c r="N96" s="192"/>
      <c r="O96" s="69"/>
      <c r="P96" s="69"/>
      <c r="Q96" s="69"/>
      <c r="R96" s="69"/>
      <c r="S96" s="69"/>
      <c r="T96" s="7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6" t="s">
        <v>125</v>
      </c>
      <c r="AU96" s="16" t="s">
        <v>83</v>
      </c>
    </row>
    <row r="97" spans="1:65" s="2" customFormat="1" ht="21.75" customHeight="1">
      <c r="A97" s="35"/>
      <c r="B97" s="175"/>
      <c r="C97" s="176" t="s">
        <v>155</v>
      </c>
      <c r="D97" s="176" t="s">
        <v>118</v>
      </c>
      <c r="E97" s="177" t="s">
        <v>270</v>
      </c>
      <c r="F97" s="178" t="s">
        <v>271</v>
      </c>
      <c r="G97" s="179" t="s">
        <v>121</v>
      </c>
      <c r="H97" s="180">
        <v>1385</v>
      </c>
      <c r="I97" s="181"/>
      <c r="J97" s="182">
        <f>ROUND(I97*H97,2)</f>
        <v>0</v>
      </c>
      <c r="K97" s="178" t="s">
        <v>3</v>
      </c>
      <c r="L97" s="36"/>
      <c r="M97" s="183" t="s">
        <v>3</v>
      </c>
      <c r="N97" s="184" t="s">
        <v>44</v>
      </c>
      <c r="O97" s="69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123</v>
      </c>
      <c r="AT97" s="187" t="s">
        <v>118</v>
      </c>
      <c r="AU97" s="187" t="s">
        <v>83</v>
      </c>
      <c r="AY97" s="16" t="s">
        <v>117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6" t="s">
        <v>81</v>
      </c>
      <c r="BK97" s="188">
        <f>ROUND(I97*H97,2)</f>
        <v>0</v>
      </c>
      <c r="BL97" s="16" t="s">
        <v>123</v>
      </c>
      <c r="BM97" s="187" t="s">
        <v>285</v>
      </c>
    </row>
    <row r="98" spans="1:47" s="2" customFormat="1" ht="12">
      <c r="A98" s="35"/>
      <c r="B98" s="36"/>
      <c r="C98" s="35"/>
      <c r="D98" s="189" t="s">
        <v>125</v>
      </c>
      <c r="E98" s="35"/>
      <c r="F98" s="190" t="s">
        <v>273</v>
      </c>
      <c r="G98" s="35"/>
      <c r="H98" s="35"/>
      <c r="I98" s="115"/>
      <c r="J98" s="35"/>
      <c r="K98" s="35"/>
      <c r="L98" s="36"/>
      <c r="M98" s="191"/>
      <c r="N98" s="192"/>
      <c r="O98" s="69"/>
      <c r="P98" s="69"/>
      <c r="Q98" s="69"/>
      <c r="R98" s="69"/>
      <c r="S98" s="69"/>
      <c r="T98" s="70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6" t="s">
        <v>125</v>
      </c>
      <c r="AU98" s="16" t="s">
        <v>83</v>
      </c>
    </row>
    <row r="99" spans="1:65" s="2" customFormat="1" ht="55.5" customHeight="1">
      <c r="A99" s="35"/>
      <c r="B99" s="175"/>
      <c r="C99" s="176" t="s">
        <v>161</v>
      </c>
      <c r="D99" s="176" t="s">
        <v>118</v>
      </c>
      <c r="E99" s="177" t="s">
        <v>274</v>
      </c>
      <c r="F99" s="178" t="s">
        <v>275</v>
      </c>
      <c r="G99" s="179" t="s">
        <v>134</v>
      </c>
      <c r="H99" s="180">
        <v>82</v>
      </c>
      <c r="I99" s="181"/>
      <c r="J99" s="182">
        <f>ROUND(I99*H99,2)</f>
        <v>0</v>
      </c>
      <c r="K99" s="178" t="s">
        <v>122</v>
      </c>
      <c r="L99" s="36"/>
      <c r="M99" s="183" t="s">
        <v>3</v>
      </c>
      <c r="N99" s="184" t="s">
        <v>44</v>
      </c>
      <c r="O99" s="69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123</v>
      </c>
      <c r="AT99" s="187" t="s">
        <v>118</v>
      </c>
      <c r="AU99" s="187" t="s">
        <v>83</v>
      </c>
      <c r="AY99" s="16" t="s">
        <v>117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6" t="s">
        <v>81</v>
      </c>
      <c r="BK99" s="188">
        <f>ROUND(I99*H99,2)</f>
        <v>0</v>
      </c>
      <c r="BL99" s="16" t="s">
        <v>123</v>
      </c>
      <c r="BM99" s="187" t="s">
        <v>286</v>
      </c>
    </row>
    <row r="100" spans="1:47" s="2" customFormat="1" ht="12">
      <c r="A100" s="35"/>
      <c r="B100" s="36"/>
      <c r="C100" s="35"/>
      <c r="D100" s="189" t="s">
        <v>125</v>
      </c>
      <c r="E100" s="35"/>
      <c r="F100" s="190" t="s">
        <v>277</v>
      </c>
      <c r="G100" s="35"/>
      <c r="H100" s="35"/>
      <c r="I100" s="115"/>
      <c r="J100" s="35"/>
      <c r="K100" s="35"/>
      <c r="L100" s="36"/>
      <c r="M100" s="191"/>
      <c r="N100" s="192"/>
      <c r="O100" s="69"/>
      <c r="P100" s="69"/>
      <c r="Q100" s="69"/>
      <c r="R100" s="69"/>
      <c r="S100" s="69"/>
      <c r="T100" s="70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6" t="s">
        <v>125</v>
      </c>
      <c r="AU100" s="16" t="s">
        <v>83</v>
      </c>
    </row>
    <row r="101" spans="1:65" s="2" customFormat="1" ht="33" customHeight="1">
      <c r="A101" s="35"/>
      <c r="B101" s="175"/>
      <c r="C101" s="193" t="s">
        <v>165</v>
      </c>
      <c r="D101" s="193" t="s">
        <v>156</v>
      </c>
      <c r="E101" s="194" t="s">
        <v>157</v>
      </c>
      <c r="F101" s="195" t="s">
        <v>278</v>
      </c>
      <c r="G101" s="196" t="s">
        <v>134</v>
      </c>
      <c r="H101" s="197">
        <v>82</v>
      </c>
      <c r="I101" s="198"/>
      <c r="J101" s="199">
        <f>ROUND(I101*H101,2)</f>
        <v>0</v>
      </c>
      <c r="K101" s="195" t="s">
        <v>3</v>
      </c>
      <c r="L101" s="200"/>
      <c r="M101" s="201" t="s">
        <v>3</v>
      </c>
      <c r="N101" s="202" t="s">
        <v>44</v>
      </c>
      <c r="O101" s="69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155</v>
      </c>
      <c r="AT101" s="187" t="s">
        <v>156</v>
      </c>
      <c r="AU101" s="187" t="s">
        <v>83</v>
      </c>
      <c r="AY101" s="16" t="s">
        <v>117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6" t="s">
        <v>81</v>
      </c>
      <c r="BK101" s="188">
        <f>ROUND(I101*H101,2)</f>
        <v>0</v>
      </c>
      <c r="BL101" s="16" t="s">
        <v>123</v>
      </c>
      <c r="BM101" s="187" t="s">
        <v>287</v>
      </c>
    </row>
    <row r="102" spans="1:65" s="2" customFormat="1" ht="33" customHeight="1">
      <c r="A102" s="35"/>
      <c r="B102" s="175"/>
      <c r="C102" s="176" t="s">
        <v>169</v>
      </c>
      <c r="D102" s="176" t="s">
        <v>118</v>
      </c>
      <c r="E102" s="177" t="s">
        <v>162</v>
      </c>
      <c r="F102" s="178" t="s">
        <v>280</v>
      </c>
      <c r="G102" s="179" t="s">
        <v>281</v>
      </c>
      <c r="H102" s="180">
        <v>2</v>
      </c>
      <c r="I102" s="181"/>
      <c r="J102" s="182">
        <f>ROUND(I102*H102,2)</f>
        <v>0</v>
      </c>
      <c r="K102" s="178" t="s">
        <v>3</v>
      </c>
      <c r="L102" s="36"/>
      <c r="M102" s="183" t="s">
        <v>3</v>
      </c>
      <c r="N102" s="184" t="s">
        <v>44</v>
      </c>
      <c r="O102" s="69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123</v>
      </c>
      <c r="AT102" s="187" t="s">
        <v>118</v>
      </c>
      <c r="AU102" s="187" t="s">
        <v>83</v>
      </c>
      <c r="AY102" s="16" t="s">
        <v>117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6" t="s">
        <v>81</v>
      </c>
      <c r="BK102" s="188">
        <f>ROUND(I102*H102,2)</f>
        <v>0</v>
      </c>
      <c r="BL102" s="16" t="s">
        <v>123</v>
      </c>
      <c r="BM102" s="187" t="s">
        <v>288</v>
      </c>
    </row>
    <row r="103" spans="1:63" s="12" customFormat="1" ht="22.8" customHeight="1">
      <c r="A103" s="12"/>
      <c r="B103" s="162"/>
      <c r="C103" s="12"/>
      <c r="D103" s="163" t="s">
        <v>72</v>
      </c>
      <c r="E103" s="173" t="s">
        <v>131</v>
      </c>
      <c r="F103" s="173" t="s">
        <v>289</v>
      </c>
      <c r="G103" s="12"/>
      <c r="H103" s="12"/>
      <c r="I103" s="165"/>
      <c r="J103" s="174">
        <f>BK103</f>
        <v>0</v>
      </c>
      <c r="K103" s="12"/>
      <c r="L103" s="162"/>
      <c r="M103" s="167"/>
      <c r="N103" s="168"/>
      <c r="O103" s="168"/>
      <c r="P103" s="169">
        <f>SUM(P104:P113)</f>
        <v>0</v>
      </c>
      <c r="Q103" s="168"/>
      <c r="R103" s="169">
        <f>SUM(R104:R113)</f>
        <v>0</v>
      </c>
      <c r="S103" s="168"/>
      <c r="T103" s="170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63" t="s">
        <v>81</v>
      </c>
      <c r="AT103" s="171" t="s">
        <v>72</v>
      </c>
      <c r="AU103" s="171" t="s">
        <v>81</v>
      </c>
      <c r="AY103" s="163" t="s">
        <v>117</v>
      </c>
      <c r="BK103" s="172">
        <f>SUM(BK104:BK113)</f>
        <v>0</v>
      </c>
    </row>
    <row r="104" spans="1:65" s="2" customFormat="1" ht="44.25" customHeight="1">
      <c r="A104" s="35"/>
      <c r="B104" s="175"/>
      <c r="C104" s="176" t="s">
        <v>173</v>
      </c>
      <c r="D104" s="176" t="s">
        <v>118</v>
      </c>
      <c r="E104" s="177" t="s">
        <v>266</v>
      </c>
      <c r="F104" s="178" t="s">
        <v>267</v>
      </c>
      <c r="G104" s="179" t="s">
        <v>121</v>
      </c>
      <c r="H104" s="180">
        <v>13674</v>
      </c>
      <c r="I104" s="181"/>
      <c r="J104" s="182">
        <f>ROUND(I104*H104,2)</f>
        <v>0</v>
      </c>
      <c r="K104" s="178" t="s">
        <v>122</v>
      </c>
      <c r="L104" s="36"/>
      <c r="M104" s="183" t="s">
        <v>3</v>
      </c>
      <c r="N104" s="184" t="s">
        <v>44</v>
      </c>
      <c r="O104" s="69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123</v>
      </c>
      <c r="AT104" s="187" t="s">
        <v>118</v>
      </c>
      <c r="AU104" s="187" t="s">
        <v>83</v>
      </c>
      <c r="AY104" s="16" t="s">
        <v>117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6" t="s">
        <v>81</v>
      </c>
      <c r="BK104" s="188">
        <f>ROUND(I104*H104,2)</f>
        <v>0</v>
      </c>
      <c r="BL104" s="16" t="s">
        <v>123</v>
      </c>
      <c r="BM104" s="187" t="s">
        <v>290</v>
      </c>
    </row>
    <row r="105" spans="1:47" s="2" customFormat="1" ht="12">
      <c r="A105" s="35"/>
      <c r="B105" s="36"/>
      <c r="C105" s="35"/>
      <c r="D105" s="189" t="s">
        <v>125</v>
      </c>
      <c r="E105" s="35"/>
      <c r="F105" s="190" t="s">
        <v>269</v>
      </c>
      <c r="G105" s="35"/>
      <c r="H105" s="35"/>
      <c r="I105" s="115"/>
      <c r="J105" s="35"/>
      <c r="K105" s="35"/>
      <c r="L105" s="36"/>
      <c r="M105" s="191"/>
      <c r="N105" s="192"/>
      <c r="O105" s="69"/>
      <c r="P105" s="69"/>
      <c r="Q105" s="69"/>
      <c r="R105" s="69"/>
      <c r="S105" s="69"/>
      <c r="T105" s="70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6" t="s">
        <v>125</v>
      </c>
      <c r="AU105" s="16" t="s">
        <v>83</v>
      </c>
    </row>
    <row r="106" spans="1:65" s="2" customFormat="1" ht="21.75" customHeight="1">
      <c r="A106" s="35"/>
      <c r="B106" s="175"/>
      <c r="C106" s="176" t="s">
        <v>177</v>
      </c>
      <c r="D106" s="176" t="s">
        <v>118</v>
      </c>
      <c r="E106" s="177" t="s">
        <v>270</v>
      </c>
      <c r="F106" s="178" t="s">
        <v>271</v>
      </c>
      <c r="G106" s="179" t="s">
        <v>121</v>
      </c>
      <c r="H106" s="180">
        <v>1385</v>
      </c>
      <c r="I106" s="181"/>
      <c r="J106" s="182">
        <f>ROUND(I106*H106,2)</f>
        <v>0</v>
      </c>
      <c r="K106" s="178" t="s">
        <v>3</v>
      </c>
      <c r="L106" s="36"/>
      <c r="M106" s="183" t="s">
        <v>3</v>
      </c>
      <c r="N106" s="184" t="s">
        <v>44</v>
      </c>
      <c r="O106" s="69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123</v>
      </c>
      <c r="AT106" s="187" t="s">
        <v>118</v>
      </c>
      <c r="AU106" s="187" t="s">
        <v>83</v>
      </c>
      <c r="AY106" s="16" t="s">
        <v>117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6" t="s">
        <v>81</v>
      </c>
      <c r="BK106" s="188">
        <f>ROUND(I106*H106,2)</f>
        <v>0</v>
      </c>
      <c r="BL106" s="16" t="s">
        <v>123</v>
      </c>
      <c r="BM106" s="187" t="s">
        <v>291</v>
      </c>
    </row>
    <row r="107" spans="1:47" s="2" customFormat="1" ht="12">
      <c r="A107" s="35"/>
      <c r="B107" s="36"/>
      <c r="C107" s="35"/>
      <c r="D107" s="189" t="s">
        <v>125</v>
      </c>
      <c r="E107" s="35"/>
      <c r="F107" s="190" t="s">
        <v>273</v>
      </c>
      <c r="G107" s="35"/>
      <c r="H107" s="35"/>
      <c r="I107" s="115"/>
      <c r="J107" s="35"/>
      <c r="K107" s="35"/>
      <c r="L107" s="36"/>
      <c r="M107" s="191"/>
      <c r="N107" s="192"/>
      <c r="O107" s="69"/>
      <c r="P107" s="69"/>
      <c r="Q107" s="69"/>
      <c r="R107" s="69"/>
      <c r="S107" s="69"/>
      <c r="T107" s="70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6" t="s">
        <v>125</v>
      </c>
      <c r="AU107" s="16" t="s">
        <v>83</v>
      </c>
    </row>
    <row r="108" spans="1:65" s="2" customFormat="1" ht="55.5" customHeight="1">
      <c r="A108" s="35"/>
      <c r="B108" s="175"/>
      <c r="C108" s="176" t="s">
        <v>181</v>
      </c>
      <c r="D108" s="176" t="s">
        <v>118</v>
      </c>
      <c r="E108" s="177" t="s">
        <v>274</v>
      </c>
      <c r="F108" s="178" t="s">
        <v>275</v>
      </c>
      <c r="G108" s="179" t="s">
        <v>134</v>
      </c>
      <c r="H108" s="180">
        <v>82</v>
      </c>
      <c r="I108" s="181"/>
      <c r="J108" s="182">
        <f>ROUND(I108*H108,2)</f>
        <v>0</v>
      </c>
      <c r="K108" s="178" t="s">
        <v>122</v>
      </c>
      <c r="L108" s="36"/>
      <c r="M108" s="183" t="s">
        <v>3</v>
      </c>
      <c r="N108" s="184" t="s">
        <v>44</v>
      </c>
      <c r="O108" s="69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123</v>
      </c>
      <c r="AT108" s="187" t="s">
        <v>118</v>
      </c>
      <c r="AU108" s="187" t="s">
        <v>83</v>
      </c>
      <c r="AY108" s="16" t="s">
        <v>117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6" t="s">
        <v>81</v>
      </c>
      <c r="BK108" s="188">
        <f>ROUND(I108*H108,2)</f>
        <v>0</v>
      </c>
      <c r="BL108" s="16" t="s">
        <v>123</v>
      </c>
      <c r="BM108" s="187" t="s">
        <v>292</v>
      </c>
    </row>
    <row r="109" spans="1:47" s="2" customFormat="1" ht="12">
      <c r="A109" s="35"/>
      <c r="B109" s="36"/>
      <c r="C109" s="35"/>
      <c r="D109" s="189" t="s">
        <v>125</v>
      </c>
      <c r="E109" s="35"/>
      <c r="F109" s="190" t="s">
        <v>277</v>
      </c>
      <c r="G109" s="35"/>
      <c r="H109" s="35"/>
      <c r="I109" s="115"/>
      <c r="J109" s="35"/>
      <c r="K109" s="35"/>
      <c r="L109" s="36"/>
      <c r="M109" s="191"/>
      <c r="N109" s="192"/>
      <c r="O109" s="69"/>
      <c r="P109" s="69"/>
      <c r="Q109" s="69"/>
      <c r="R109" s="69"/>
      <c r="S109" s="69"/>
      <c r="T109" s="70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6" t="s">
        <v>125</v>
      </c>
      <c r="AU109" s="16" t="s">
        <v>83</v>
      </c>
    </row>
    <row r="110" spans="1:65" s="2" customFormat="1" ht="33" customHeight="1">
      <c r="A110" s="35"/>
      <c r="B110" s="175"/>
      <c r="C110" s="193" t="s">
        <v>9</v>
      </c>
      <c r="D110" s="193" t="s">
        <v>156</v>
      </c>
      <c r="E110" s="194" t="s">
        <v>157</v>
      </c>
      <c r="F110" s="195" t="s">
        <v>278</v>
      </c>
      <c r="G110" s="196" t="s">
        <v>134</v>
      </c>
      <c r="H110" s="197">
        <v>82</v>
      </c>
      <c r="I110" s="198"/>
      <c r="J110" s="199">
        <f>ROUND(I110*H110,2)</f>
        <v>0</v>
      </c>
      <c r="K110" s="195" t="s">
        <v>3</v>
      </c>
      <c r="L110" s="200"/>
      <c r="M110" s="201" t="s">
        <v>3</v>
      </c>
      <c r="N110" s="202" t="s">
        <v>44</v>
      </c>
      <c r="O110" s="69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155</v>
      </c>
      <c r="AT110" s="187" t="s">
        <v>156</v>
      </c>
      <c r="AU110" s="187" t="s">
        <v>83</v>
      </c>
      <c r="AY110" s="16" t="s">
        <v>117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6" t="s">
        <v>81</v>
      </c>
      <c r="BK110" s="188">
        <f>ROUND(I110*H110,2)</f>
        <v>0</v>
      </c>
      <c r="BL110" s="16" t="s">
        <v>123</v>
      </c>
      <c r="BM110" s="187" t="s">
        <v>293</v>
      </c>
    </row>
    <row r="111" spans="1:65" s="2" customFormat="1" ht="33" customHeight="1">
      <c r="A111" s="35"/>
      <c r="B111" s="175"/>
      <c r="C111" s="176" t="s">
        <v>188</v>
      </c>
      <c r="D111" s="176" t="s">
        <v>118</v>
      </c>
      <c r="E111" s="177" t="s">
        <v>162</v>
      </c>
      <c r="F111" s="178" t="s">
        <v>280</v>
      </c>
      <c r="G111" s="179" t="s">
        <v>281</v>
      </c>
      <c r="H111" s="180">
        <v>2</v>
      </c>
      <c r="I111" s="181"/>
      <c r="J111" s="182">
        <f>ROUND(I111*H111,2)</f>
        <v>0</v>
      </c>
      <c r="K111" s="178" t="s">
        <v>3</v>
      </c>
      <c r="L111" s="36"/>
      <c r="M111" s="183" t="s">
        <v>3</v>
      </c>
      <c r="N111" s="184" t="s">
        <v>44</v>
      </c>
      <c r="O111" s="69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123</v>
      </c>
      <c r="AT111" s="187" t="s">
        <v>118</v>
      </c>
      <c r="AU111" s="187" t="s">
        <v>83</v>
      </c>
      <c r="AY111" s="16" t="s">
        <v>117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6" t="s">
        <v>81</v>
      </c>
      <c r="BK111" s="188">
        <f>ROUND(I111*H111,2)</f>
        <v>0</v>
      </c>
      <c r="BL111" s="16" t="s">
        <v>123</v>
      </c>
      <c r="BM111" s="187" t="s">
        <v>294</v>
      </c>
    </row>
    <row r="112" spans="1:65" s="2" customFormat="1" ht="21.75" customHeight="1">
      <c r="A112" s="35"/>
      <c r="B112" s="175"/>
      <c r="C112" s="176" t="s">
        <v>192</v>
      </c>
      <c r="D112" s="176" t="s">
        <v>118</v>
      </c>
      <c r="E112" s="177" t="s">
        <v>295</v>
      </c>
      <c r="F112" s="178" t="s">
        <v>296</v>
      </c>
      <c r="G112" s="179" t="s">
        <v>134</v>
      </c>
      <c r="H112" s="180">
        <v>99</v>
      </c>
      <c r="I112" s="181"/>
      <c r="J112" s="182">
        <f>ROUND(I112*H112,2)</f>
        <v>0</v>
      </c>
      <c r="K112" s="178" t="s">
        <v>122</v>
      </c>
      <c r="L112" s="36"/>
      <c r="M112" s="183" t="s">
        <v>3</v>
      </c>
      <c r="N112" s="184" t="s">
        <v>44</v>
      </c>
      <c r="O112" s="69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123</v>
      </c>
      <c r="AT112" s="187" t="s">
        <v>118</v>
      </c>
      <c r="AU112" s="187" t="s">
        <v>83</v>
      </c>
      <c r="AY112" s="16" t="s">
        <v>117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6" t="s">
        <v>81</v>
      </c>
      <c r="BK112" s="188">
        <f>ROUND(I112*H112,2)</f>
        <v>0</v>
      </c>
      <c r="BL112" s="16" t="s">
        <v>123</v>
      </c>
      <c r="BM112" s="187" t="s">
        <v>297</v>
      </c>
    </row>
    <row r="113" spans="1:47" s="2" customFormat="1" ht="12">
      <c r="A113" s="35"/>
      <c r="B113" s="36"/>
      <c r="C113" s="35"/>
      <c r="D113" s="189" t="s">
        <v>125</v>
      </c>
      <c r="E113" s="35"/>
      <c r="F113" s="190" t="s">
        <v>298</v>
      </c>
      <c r="G113" s="35"/>
      <c r="H113" s="35"/>
      <c r="I113" s="115"/>
      <c r="J113" s="35"/>
      <c r="K113" s="35"/>
      <c r="L113" s="36"/>
      <c r="M113" s="203"/>
      <c r="N113" s="204"/>
      <c r="O113" s="205"/>
      <c r="P113" s="205"/>
      <c r="Q113" s="205"/>
      <c r="R113" s="205"/>
      <c r="S113" s="205"/>
      <c r="T113" s="20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6" t="s">
        <v>125</v>
      </c>
      <c r="AU113" s="16" t="s">
        <v>83</v>
      </c>
    </row>
    <row r="114" spans="1:31" s="2" customFormat="1" ht="6.95" customHeight="1">
      <c r="A114" s="35"/>
      <c r="B114" s="52"/>
      <c r="C114" s="53"/>
      <c r="D114" s="53"/>
      <c r="E114" s="53"/>
      <c r="F114" s="53"/>
      <c r="G114" s="53"/>
      <c r="H114" s="53"/>
      <c r="I114" s="135"/>
      <c r="J114" s="53"/>
      <c r="K114" s="53"/>
      <c r="L114" s="36"/>
      <c r="M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</sheetData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1"/>
      <c r="L2" s="15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12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90</v>
      </c>
      <c r="I4" s="111"/>
      <c r="L4" s="19"/>
      <c r="M4" s="113" t="s">
        <v>11</v>
      </c>
      <c r="AT4" s="16" t="s">
        <v>4</v>
      </c>
    </row>
    <row r="5" spans="2:12" s="1" customFormat="1" ht="6.95" customHeight="1">
      <c r="B5" s="19"/>
      <c r="I5" s="111"/>
      <c r="L5" s="19"/>
    </row>
    <row r="6" spans="2:12" s="1" customFormat="1" ht="12" customHeight="1">
      <c r="B6" s="19"/>
      <c r="D6" s="29" t="s">
        <v>17</v>
      </c>
      <c r="I6" s="111"/>
      <c r="L6" s="19"/>
    </row>
    <row r="7" spans="2:12" s="1" customFormat="1" ht="16.5" customHeight="1">
      <c r="B7" s="19"/>
      <c r="E7" s="114" t="str">
        <f>'Rekapitulace stavby'!K6</f>
        <v>Biokoridor Samšín</v>
      </c>
      <c r="F7" s="29"/>
      <c r="G7" s="29"/>
      <c r="H7" s="29"/>
      <c r="I7" s="111"/>
      <c r="L7" s="19"/>
    </row>
    <row r="8" spans="1:31" s="2" customFormat="1" ht="12" customHeight="1">
      <c r="A8" s="35"/>
      <c r="B8" s="36"/>
      <c r="C8" s="35"/>
      <c r="D8" s="29" t="s">
        <v>91</v>
      </c>
      <c r="E8" s="35"/>
      <c r="F8" s="35"/>
      <c r="G8" s="35"/>
      <c r="H8" s="35"/>
      <c r="I8" s="115"/>
      <c r="J8" s="35"/>
      <c r="K8" s="35"/>
      <c r="L8" s="11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59" t="s">
        <v>299</v>
      </c>
      <c r="F9" s="35"/>
      <c r="G9" s="35"/>
      <c r="H9" s="35"/>
      <c r="I9" s="115"/>
      <c r="J9" s="35"/>
      <c r="K9" s="35"/>
      <c r="L9" s="11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115"/>
      <c r="J10" s="35"/>
      <c r="K10" s="35"/>
      <c r="L10" s="11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19</v>
      </c>
      <c r="E11" s="35"/>
      <c r="F11" s="24" t="s">
        <v>3</v>
      </c>
      <c r="G11" s="35"/>
      <c r="H11" s="35"/>
      <c r="I11" s="117" t="s">
        <v>20</v>
      </c>
      <c r="J11" s="24" t="s">
        <v>3</v>
      </c>
      <c r="K11" s="35"/>
      <c r="L11" s="11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21</v>
      </c>
      <c r="E12" s="35"/>
      <c r="F12" s="24" t="s">
        <v>22</v>
      </c>
      <c r="G12" s="35"/>
      <c r="H12" s="35"/>
      <c r="I12" s="117" t="s">
        <v>23</v>
      </c>
      <c r="J12" s="61" t="str">
        <f>'Rekapitulace stavby'!AN8</f>
        <v>8. 9. 2020</v>
      </c>
      <c r="K12" s="35"/>
      <c r="L12" s="11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15"/>
      <c r="J13" s="35"/>
      <c r="K13" s="35"/>
      <c r="L13" s="11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25</v>
      </c>
      <c r="E14" s="35"/>
      <c r="F14" s="35"/>
      <c r="G14" s="35"/>
      <c r="H14" s="35"/>
      <c r="I14" s="117" t="s">
        <v>26</v>
      </c>
      <c r="J14" s="24" t="s">
        <v>27</v>
      </c>
      <c r="K14" s="35"/>
      <c r="L14" s="11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">
        <v>28</v>
      </c>
      <c r="F15" s="35"/>
      <c r="G15" s="35"/>
      <c r="H15" s="35"/>
      <c r="I15" s="117" t="s">
        <v>29</v>
      </c>
      <c r="J15" s="24" t="s">
        <v>3</v>
      </c>
      <c r="K15" s="35"/>
      <c r="L15" s="11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115"/>
      <c r="J16" s="35"/>
      <c r="K16" s="35"/>
      <c r="L16" s="11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30</v>
      </c>
      <c r="E17" s="35"/>
      <c r="F17" s="35"/>
      <c r="G17" s="35"/>
      <c r="H17" s="35"/>
      <c r="I17" s="117" t="s">
        <v>26</v>
      </c>
      <c r="J17" s="30" t="str">
        <f>'Rekapitulace stavby'!AN13</f>
        <v>Vyplň údaj</v>
      </c>
      <c r="K17" s="35"/>
      <c r="L17" s="11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117" t="s">
        <v>29</v>
      </c>
      <c r="J18" s="30" t="str">
        <f>'Rekapitulace stavby'!AN14</f>
        <v>Vyplň údaj</v>
      </c>
      <c r="K18" s="35"/>
      <c r="L18" s="11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115"/>
      <c r="J19" s="35"/>
      <c r="K19" s="35"/>
      <c r="L19" s="11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32</v>
      </c>
      <c r="E20" s="35"/>
      <c r="F20" s="35"/>
      <c r="G20" s="35"/>
      <c r="H20" s="35"/>
      <c r="I20" s="117" t="s">
        <v>26</v>
      </c>
      <c r="J20" s="24" t="s">
        <v>33</v>
      </c>
      <c r="K20" s="35"/>
      <c r="L20" s="11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">
        <v>34</v>
      </c>
      <c r="F21" s="35"/>
      <c r="G21" s="35"/>
      <c r="H21" s="35"/>
      <c r="I21" s="117" t="s">
        <v>29</v>
      </c>
      <c r="J21" s="24" t="s">
        <v>3</v>
      </c>
      <c r="K21" s="35"/>
      <c r="L21" s="11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115"/>
      <c r="J22" s="35"/>
      <c r="K22" s="35"/>
      <c r="L22" s="11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36</v>
      </c>
      <c r="E23" s="35"/>
      <c r="F23" s="35"/>
      <c r="G23" s="35"/>
      <c r="H23" s="35"/>
      <c r="I23" s="117" t="s">
        <v>26</v>
      </c>
      <c r="J23" s="24" t="str">
        <f>IF('Rekapitulace stavby'!AN19="","",'Rekapitulace stavby'!AN19)</f>
        <v/>
      </c>
      <c r="K23" s="35"/>
      <c r="L23" s="11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117" t="s">
        <v>29</v>
      </c>
      <c r="J24" s="24" t="str">
        <f>IF('Rekapitulace stavby'!AN20="","",'Rekapitulace stavby'!AN20)</f>
        <v/>
      </c>
      <c r="K24" s="35"/>
      <c r="L24" s="11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115"/>
      <c r="J25" s="35"/>
      <c r="K25" s="35"/>
      <c r="L25" s="11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37</v>
      </c>
      <c r="E26" s="35"/>
      <c r="F26" s="35"/>
      <c r="G26" s="35"/>
      <c r="H26" s="35"/>
      <c r="I26" s="115"/>
      <c r="J26" s="35"/>
      <c r="K26" s="35"/>
      <c r="L26" s="11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18"/>
      <c r="B27" s="119"/>
      <c r="C27" s="118"/>
      <c r="D27" s="118"/>
      <c r="E27" s="33" t="s">
        <v>38</v>
      </c>
      <c r="F27" s="33"/>
      <c r="G27" s="33"/>
      <c r="H27" s="3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115"/>
      <c r="J28" s="35"/>
      <c r="K28" s="35"/>
      <c r="L28" s="11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1"/>
      <c r="E29" s="81"/>
      <c r="F29" s="81"/>
      <c r="G29" s="81"/>
      <c r="H29" s="81"/>
      <c r="I29" s="122"/>
      <c r="J29" s="81"/>
      <c r="K29" s="81"/>
      <c r="L29" s="11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3" t="s">
        <v>39</v>
      </c>
      <c r="E30" s="35"/>
      <c r="F30" s="35"/>
      <c r="G30" s="35"/>
      <c r="H30" s="35"/>
      <c r="I30" s="115"/>
      <c r="J30" s="87">
        <f>ROUND(J81,2)</f>
        <v>0</v>
      </c>
      <c r="K30" s="35"/>
      <c r="L30" s="11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1"/>
      <c r="E31" s="81"/>
      <c r="F31" s="81"/>
      <c r="G31" s="81"/>
      <c r="H31" s="81"/>
      <c r="I31" s="122"/>
      <c r="J31" s="81"/>
      <c r="K31" s="81"/>
      <c r="L31" s="11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41</v>
      </c>
      <c r="G32" s="35"/>
      <c r="H32" s="35"/>
      <c r="I32" s="124" t="s">
        <v>40</v>
      </c>
      <c r="J32" s="40" t="s">
        <v>42</v>
      </c>
      <c r="K32" s="35"/>
      <c r="L32" s="11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5" t="s">
        <v>43</v>
      </c>
      <c r="E33" s="29" t="s">
        <v>44</v>
      </c>
      <c r="F33" s="126">
        <f>ROUND((SUM(BE81:BE86)),2)</f>
        <v>0</v>
      </c>
      <c r="G33" s="35"/>
      <c r="H33" s="35"/>
      <c r="I33" s="127">
        <v>0.21</v>
      </c>
      <c r="J33" s="126">
        <f>ROUND(((SUM(BE81:BE86))*I33),2)</f>
        <v>0</v>
      </c>
      <c r="K33" s="35"/>
      <c r="L33" s="11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45</v>
      </c>
      <c r="F34" s="126">
        <f>ROUND((SUM(BF81:BF86)),2)</f>
        <v>0</v>
      </c>
      <c r="G34" s="35"/>
      <c r="H34" s="35"/>
      <c r="I34" s="127">
        <v>0.15</v>
      </c>
      <c r="J34" s="126">
        <f>ROUND(((SUM(BF81:BF86))*I34),2)</f>
        <v>0</v>
      </c>
      <c r="K34" s="35"/>
      <c r="L34" s="11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46</v>
      </c>
      <c r="F35" s="126">
        <f>ROUND((SUM(BG81:BG86)),2)</f>
        <v>0</v>
      </c>
      <c r="G35" s="35"/>
      <c r="H35" s="35"/>
      <c r="I35" s="127">
        <v>0.21</v>
      </c>
      <c r="J35" s="126">
        <f>0</f>
        <v>0</v>
      </c>
      <c r="K35" s="35"/>
      <c r="L35" s="11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47</v>
      </c>
      <c r="F36" s="126">
        <f>ROUND((SUM(BH81:BH86)),2)</f>
        <v>0</v>
      </c>
      <c r="G36" s="35"/>
      <c r="H36" s="35"/>
      <c r="I36" s="127">
        <v>0.15</v>
      </c>
      <c r="J36" s="126">
        <f>0</f>
        <v>0</v>
      </c>
      <c r="K36" s="35"/>
      <c r="L36" s="11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48</v>
      </c>
      <c r="F37" s="126">
        <f>ROUND((SUM(BI81:BI86)),2)</f>
        <v>0</v>
      </c>
      <c r="G37" s="35"/>
      <c r="H37" s="35"/>
      <c r="I37" s="127">
        <v>0</v>
      </c>
      <c r="J37" s="126">
        <f>0</f>
        <v>0</v>
      </c>
      <c r="K37" s="35"/>
      <c r="L37" s="11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115"/>
      <c r="J38" s="35"/>
      <c r="K38" s="35"/>
      <c r="L38" s="11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8"/>
      <c r="D39" s="129" t="s">
        <v>49</v>
      </c>
      <c r="E39" s="73"/>
      <c r="F39" s="73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52"/>
      <c r="C40" s="53"/>
      <c r="D40" s="53"/>
      <c r="E40" s="53"/>
      <c r="F40" s="53"/>
      <c r="G40" s="53"/>
      <c r="H40" s="53"/>
      <c r="I40" s="135"/>
      <c r="J40" s="53"/>
      <c r="K40" s="53"/>
      <c r="L40" s="11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54"/>
      <c r="C44" s="55"/>
      <c r="D44" s="55"/>
      <c r="E44" s="55"/>
      <c r="F44" s="55"/>
      <c r="G44" s="55"/>
      <c r="H44" s="55"/>
      <c r="I44" s="136"/>
      <c r="J44" s="55"/>
      <c r="K44" s="55"/>
      <c r="L44" s="11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0" t="s">
        <v>93</v>
      </c>
      <c r="D45" s="35"/>
      <c r="E45" s="35"/>
      <c r="F45" s="35"/>
      <c r="G45" s="35"/>
      <c r="H45" s="35"/>
      <c r="I45" s="115"/>
      <c r="J45" s="35"/>
      <c r="K45" s="35"/>
      <c r="L45" s="11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115"/>
      <c r="J46" s="35"/>
      <c r="K46" s="35"/>
      <c r="L46" s="11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5"/>
      <c r="E47" s="35"/>
      <c r="F47" s="35"/>
      <c r="G47" s="35"/>
      <c r="H47" s="35"/>
      <c r="I47" s="115"/>
      <c r="J47" s="35"/>
      <c r="K47" s="35"/>
      <c r="L47" s="11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114" t="str">
        <f>E7</f>
        <v>Biokoridor Samšín</v>
      </c>
      <c r="F48" s="29"/>
      <c r="G48" s="29"/>
      <c r="H48" s="29"/>
      <c r="I48" s="115"/>
      <c r="J48" s="35"/>
      <c r="K48" s="35"/>
      <c r="L48" s="11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91</v>
      </c>
      <c r="D49" s="35"/>
      <c r="E49" s="35"/>
      <c r="F49" s="35"/>
      <c r="G49" s="35"/>
      <c r="H49" s="35"/>
      <c r="I49" s="115"/>
      <c r="J49" s="35"/>
      <c r="K49" s="35"/>
      <c r="L49" s="11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59" t="str">
        <f>E9</f>
        <v>2020-21-3 - VRN</v>
      </c>
      <c r="F50" s="35"/>
      <c r="G50" s="35"/>
      <c r="H50" s="35"/>
      <c r="I50" s="115"/>
      <c r="J50" s="35"/>
      <c r="K50" s="35"/>
      <c r="L50" s="11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115"/>
      <c r="J51" s="35"/>
      <c r="K51" s="35"/>
      <c r="L51" s="11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21</v>
      </c>
      <c r="D52" s="35"/>
      <c r="E52" s="35"/>
      <c r="F52" s="24" t="str">
        <f>F12</f>
        <v xml:space="preserve"> </v>
      </c>
      <c r="G52" s="35"/>
      <c r="H52" s="35"/>
      <c r="I52" s="117" t="s">
        <v>23</v>
      </c>
      <c r="J52" s="61" t="str">
        <f>IF(J12="","",J12)</f>
        <v>8. 9. 2020</v>
      </c>
      <c r="K52" s="35"/>
      <c r="L52" s="11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115"/>
      <c r="J53" s="35"/>
      <c r="K53" s="35"/>
      <c r="L53" s="11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29" t="s">
        <v>25</v>
      </c>
      <c r="D54" s="35"/>
      <c r="E54" s="35"/>
      <c r="F54" s="24" t="str">
        <f>E15</f>
        <v>Česká republika – Státní pozemkový úřad</v>
      </c>
      <c r="G54" s="35"/>
      <c r="H54" s="35"/>
      <c r="I54" s="117" t="s">
        <v>32</v>
      </c>
      <c r="J54" s="33" t="str">
        <f>E21</f>
        <v>Ing. Jiří Horatlík</v>
      </c>
      <c r="K54" s="35"/>
      <c r="L54" s="11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29" t="s">
        <v>30</v>
      </c>
      <c r="D55" s="35"/>
      <c r="E55" s="35"/>
      <c r="F55" s="24" t="str">
        <f>IF(E18="","",E18)</f>
        <v>Vyplň údaj</v>
      </c>
      <c r="G55" s="35"/>
      <c r="H55" s="35"/>
      <c r="I55" s="117" t="s">
        <v>36</v>
      </c>
      <c r="J55" s="33" t="str">
        <f>E24</f>
        <v xml:space="preserve"> </v>
      </c>
      <c r="K55" s="35"/>
      <c r="L55" s="11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>
      <c r="A56" s="35"/>
      <c r="B56" s="36"/>
      <c r="C56" s="35"/>
      <c r="D56" s="35"/>
      <c r="E56" s="35"/>
      <c r="F56" s="35"/>
      <c r="G56" s="35"/>
      <c r="H56" s="35"/>
      <c r="I56" s="115"/>
      <c r="J56" s="35"/>
      <c r="K56" s="35"/>
      <c r="L56" s="11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94</v>
      </c>
      <c r="D57" s="128"/>
      <c r="E57" s="128"/>
      <c r="F57" s="128"/>
      <c r="G57" s="128"/>
      <c r="H57" s="128"/>
      <c r="I57" s="138"/>
      <c r="J57" s="139" t="s">
        <v>95</v>
      </c>
      <c r="K57" s="128"/>
      <c r="L57" s="11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5"/>
      <c r="D58" s="35"/>
      <c r="E58" s="35"/>
      <c r="F58" s="35"/>
      <c r="G58" s="35"/>
      <c r="H58" s="35"/>
      <c r="I58" s="115"/>
      <c r="J58" s="35"/>
      <c r="K58" s="35"/>
      <c r="L58" s="11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0" t="s">
        <v>71</v>
      </c>
      <c r="D59" s="35"/>
      <c r="E59" s="35"/>
      <c r="F59" s="35"/>
      <c r="G59" s="35"/>
      <c r="H59" s="35"/>
      <c r="I59" s="115"/>
      <c r="J59" s="87">
        <f>J81</f>
        <v>0</v>
      </c>
      <c r="K59" s="35"/>
      <c r="L59" s="11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6" t="s">
        <v>96</v>
      </c>
    </row>
    <row r="60" spans="1:31" s="9" customFormat="1" ht="24.95" customHeight="1">
      <c r="A60" s="9"/>
      <c r="B60" s="141"/>
      <c r="C60" s="9"/>
      <c r="D60" s="142" t="s">
        <v>300</v>
      </c>
      <c r="E60" s="143"/>
      <c r="F60" s="143"/>
      <c r="G60" s="143"/>
      <c r="H60" s="143"/>
      <c r="I60" s="144"/>
      <c r="J60" s="145">
        <f>J82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6"/>
      <c r="C61" s="10"/>
      <c r="D61" s="147" t="s">
        <v>301</v>
      </c>
      <c r="E61" s="148"/>
      <c r="F61" s="148"/>
      <c r="G61" s="148"/>
      <c r="H61" s="148"/>
      <c r="I61" s="149"/>
      <c r="J61" s="150">
        <f>J83</f>
        <v>0</v>
      </c>
      <c r="K61" s="10"/>
      <c r="L61" s="14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5"/>
      <c r="B62" s="36"/>
      <c r="C62" s="35"/>
      <c r="D62" s="35"/>
      <c r="E62" s="35"/>
      <c r="F62" s="35"/>
      <c r="G62" s="35"/>
      <c r="H62" s="35"/>
      <c r="I62" s="115"/>
      <c r="J62" s="35"/>
      <c r="K62" s="35"/>
      <c r="L62" s="116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52"/>
      <c r="C63" s="53"/>
      <c r="D63" s="53"/>
      <c r="E63" s="53"/>
      <c r="F63" s="53"/>
      <c r="G63" s="53"/>
      <c r="H63" s="53"/>
      <c r="I63" s="135"/>
      <c r="J63" s="53"/>
      <c r="K63" s="53"/>
      <c r="L63" s="116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4"/>
      <c r="C67" s="55"/>
      <c r="D67" s="55"/>
      <c r="E67" s="55"/>
      <c r="F67" s="55"/>
      <c r="G67" s="55"/>
      <c r="H67" s="55"/>
      <c r="I67" s="136"/>
      <c r="J67" s="55"/>
      <c r="K67" s="55"/>
      <c r="L67" s="116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0" t="s">
        <v>102</v>
      </c>
      <c r="D68" s="35"/>
      <c r="E68" s="35"/>
      <c r="F68" s="35"/>
      <c r="G68" s="35"/>
      <c r="H68" s="35"/>
      <c r="I68" s="115"/>
      <c r="J68" s="35"/>
      <c r="K68" s="35"/>
      <c r="L68" s="116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5"/>
      <c r="D69" s="35"/>
      <c r="E69" s="35"/>
      <c r="F69" s="35"/>
      <c r="G69" s="35"/>
      <c r="H69" s="35"/>
      <c r="I69" s="115"/>
      <c r="J69" s="35"/>
      <c r="K69" s="35"/>
      <c r="L69" s="11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17</v>
      </c>
      <c r="D70" s="35"/>
      <c r="E70" s="35"/>
      <c r="F70" s="35"/>
      <c r="G70" s="35"/>
      <c r="H70" s="35"/>
      <c r="I70" s="115"/>
      <c r="J70" s="35"/>
      <c r="K70" s="35"/>
      <c r="L70" s="11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5"/>
      <c r="D71" s="35"/>
      <c r="E71" s="114" t="str">
        <f>E7</f>
        <v>Biokoridor Samšín</v>
      </c>
      <c r="F71" s="29"/>
      <c r="G71" s="29"/>
      <c r="H71" s="29"/>
      <c r="I71" s="115"/>
      <c r="J71" s="35"/>
      <c r="K71" s="35"/>
      <c r="L71" s="11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91</v>
      </c>
      <c r="D72" s="35"/>
      <c r="E72" s="35"/>
      <c r="F72" s="35"/>
      <c r="G72" s="35"/>
      <c r="H72" s="35"/>
      <c r="I72" s="115"/>
      <c r="J72" s="35"/>
      <c r="K72" s="35"/>
      <c r="L72" s="11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5"/>
      <c r="D73" s="35"/>
      <c r="E73" s="59" t="str">
        <f>E9</f>
        <v>2020-21-3 - VRN</v>
      </c>
      <c r="F73" s="35"/>
      <c r="G73" s="35"/>
      <c r="H73" s="35"/>
      <c r="I73" s="115"/>
      <c r="J73" s="35"/>
      <c r="K73" s="35"/>
      <c r="L73" s="11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5"/>
      <c r="D74" s="35"/>
      <c r="E74" s="35"/>
      <c r="F74" s="35"/>
      <c r="G74" s="35"/>
      <c r="H74" s="35"/>
      <c r="I74" s="115"/>
      <c r="J74" s="35"/>
      <c r="K74" s="35"/>
      <c r="L74" s="11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21</v>
      </c>
      <c r="D75" s="35"/>
      <c r="E75" s="35"/>
      <c r="F75" s="24" t="str">
        <f>F12</f>
        <v xml:space="preserve"> </v>
      </c>
      <c r="G75" s="35"/>
      <c r="H75" s="35"/>
      <c r="I75" s="117" t="s">
        <v>23</v>
      </c>
      <c r="J75" s="61" t="str">
        <f>IF(J12="","",J12)</f>
        <v>8. 9. 2020</v>
      </c>
      <c r="K75" s="35"/>
      <c r="L75" s="11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5"/>
      <c r="D76" s="35"/>
      <c r="E76" s="35"/>
      <c r="F76" s="35"/>
      <c r="G76" s="35"/>
      <c r="H76" s="35"/>
      <c r="I76" s="115"/>
      <c r="J76" s="35"/>
      <c r="K76" s="35"/>
      <c r="L76" s="11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15" customHeight="1">
      <c r="A77" s="35"/>
      <c r="B77" s="36"/>
      <c r="C77" s="29" t="s">
        <v>25</v>
      </c>
      <c r="D77" s="35"/>
      <c r="E77" s="35"/>
      <c r="F77" s="24" t="str">
        <f>E15</f>
        <v>Česká republika – Státní pozemkový úřad</v>
      </c>
      <c r="G77" s="35"/>
      <c r="H77" s="35"/>
      <c r="I77" s="117" t="s">
        <v>32</v>
      </c>
      <c r="J77" s="33" t="str">
        <f>E21</f>
        <v>Ing. Jiří Horatlík</v>
      </c>
      <c r="K77" s="35"/>
      <c r="L77" s="11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29" t="s">
        <v>30</v>
      </c>
      <c r="D78" s="35"/>
      <c r="E78" s="35"/>
      <c r="F78" s="24" t="str">
        <f>IF(E18="","",E18)</f>
        <v>Vyplň údaj</v>
      </c>
      <c r="G78" s="35"/>
      <c r="H78" s="35"/>
      <c r="I78" s="117" t="s">
        <v>36</v>
      </c>
      <c r="J78" s="33" t="str">
        <f>E24</f>
        <v xml:space="preserve"> </v>
      </c>
      <c r="K78" s="35"/>
      <c r="L78" s="11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" customHeight="1">
      <c r="A79" s="35"/>
      <c r="B79" s="36"/>
      <c r="C79" s="35"/>
      <c r="D79" s="35"/>
      <c r="E79" s="35"/>
      <c r="F79" s="35"/>
      <c r="G79" s="35"/>
      <c r="H79" s="35"/>
      <c r="I79" s="115"/>
      <c r="J79" s="35"/>
      <c r="K79" s="35"/>
      <c r="L79" s="11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51"/>
      <c r="B80" s="152"/>
      <c r="C80" s="153" t="s">
        <v>103</v>
      </c>
      <c r="D80" s="154" t="s">
        <v>58</v>
      </c>
      <c r="E80" s="154" t="s">
        <v>54</v>
      </c>
      <c r="F80" s="154" t="s">
        <v>55</v>
      </c>
      <c r="G80" s="154" t="s">
        <v>104</v>
      </c>
      <c r="H80" s="154" t="s">
        <v>105</v>
      </c>
      <c r="I80" s="155" t="s">
        <v>106</v>
      </c>
      <c r="J80" s="154" t="s">
        <v>95</v>
      </c>
      <c r="K80" s="156" t="s">
        <v>107</v>
      </c>
      <c r="L80" s="157"/>
      <c r="M80" s="77" t="s">
        <v>3</v>
      </c>
      <c r="N80" s="78" t="s">
        <v>43</v>
      </c>
      <c r="O80" s="78" t="s">
        <v>108</v>
      </c>
      <c r="P80" s="78" t="s">
        <v>109</v>
      </c>
      <c r="Q80" s="78" t="s">
        <v>110</v>
      </c>
      <c r="R80" s="78" t="s">
        <v>111</v>
      </c>
      <c r="S80" s="78" t="s">
        <v>112</v>
      </c>
      <c r="T80" s="79" t="s">
        <v>113</v>
      </c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63" s="2" customFormat="1" ht="22.8" customHeight="1">
      <c r="A81" s="35"/>
      <c r="B81" s="36"/>
      <c r="C81" s="84" t="s">
        <v>114</v>
      </c>
      <c r="D81" s="35"/>
      <c r="E81" s="35"/>
      <c r="F81" s="35"/>
      <c r="G81" s="35"/>
      <c r="H81" s="35"/>
      <c r="I81" s="115"/>
      <c r="J81" s="158">
        <f>BK81</f>
        <v>0</v>
      </c>
      <c r="K81" s="35"/>
      <c r="L81" s="36"/>
      <c r="M81" s="80"/>
      <c r="N81" s="65"/>
      <c r="O81" s="81"/>
      <c r="P81" s="159">
        <f>P82</f>
        <v>0</v>
      </c>
      <c r="Q81" s="81"/>
      <c r="R81" s="159">
        <f>R82</f>
        <v>0</v>
      </c>
      <c r="S81" s="81"/>
      <c r="T81" s="160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6" t="s">
        <v>72</v>
      </c>
      <c r="AU81" s="16" t="s">
        <v>96</v>
      </c>
      <c r="BK81" s="161">
        <f>BK82</f>
        <v>0</v>
      </c>
    </row>
    <row r="82" spans="1:63" s="12" customFormat="1" ht="25.9" customHeight="1">
      <c r="A82" s="12"/>
      <c r="B82" s="162"/>
      <c r="C82" s="12"/>
      <c r="D82" s="163" t="s">
        <v>72</v>
      </c>
      <c r="E82" s="164" t="s">
        <v>88</v>
      </c>
      <c r="F82" s="164" t="s">
        <v>302</v>
      </c>
      <c r="G82" s="12"/>
      <c r="H82" s="12"/>
      <c r="I82" s="165"/>
      <c r="J82" s="166">
        <f>BK82</f>
        <v>0</v>
      </c>
      <c r="K82" s="12"/>
      <c r="L82" s="162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63" t="s">
        <v>141</v>
      </c>
      <c r="AT82" s="171" t="s">
        <v>72</v>
      </c>
      <c r="AU82" s="171" t="s">
        <v>73</v>
      </c>
      <c r="AY82" s="163" t="s">
        <v>117</v>
      </c>
      <c r="BK82" s="172">
        <f>BK83</f>
        <v>0</v>
      </c>
    </row>
    <row r="83" spans="1:63" s="12" customFormat="1" ht="22.8" customHeight="1">
      <c r="A83" s="12"/>
      <c r="B83" s="162"/>
      <c r="C83" s="12"/>
      <c r="D83" s="163" t="s">
        <v>72</v>
      </c>
      <c r="E83" s="173" t="s">
        <v>303</v>
      </c>
      <c r="F83" s="173" t="s">
        <v>304</v>
      </c>
      <c r="G83" s="12"/>
      <c r="H83" s="12"/>
      <c r="I83" s="165"/>
      <c r="J83" s="174">
        <f>BK83</f>
        <v>0</v>
      </c>
      <c r="K83" s="12"/>
      <c r="L83" s="162"/>
      <c r="M83" s="167"/>
      <c r="N83" s="168"/>
      <c r="O83" s="168"/>
      <c r="P83" s="169">
        <f>SUM(P84:P86)</f>
        <v>0</v>
      </c>
      <c r="Q83" s="168"/>
      <c r="R83" s="169">
        <f>SUM(R84:R86)</f>
        <v>0</v>
      </c>
      <c r="S83" s="168"/>
      <c r="T83" s="170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63" t="s">
        <v>141</v>
      </c>
      <c r="AT83" s="171" t="s">
        <v>72</v>
      </c>
      <c r="AU83" s="171" t="s">
        <v>81</v>
      </c>
      <c r="AY83" s="163" t="s">
        <v>117</v>
      </c>
      <c r="BK83" s="172">
        <f>SUM(BK84:BK86)</f>
        <v>0</v>
      </c>
    </row>
    <row r="84" spans="1:65" s="2" customFormat="1" ht="21.75" customHeight="1">
      <c r="A84" s="35"/>
      <c r="B84" s="175"/>
      <c r="C84" s="176" t="s">
        <v>83</v>
      </c>
      <c r="D84" s="176" t="s">
        <v>118</v>
      </c>
      <c r="E84" s="177" t="s">
        <v>305</v>
      </c>
      <c r="F84" s="178" t="s">
        <v>306</v>
      </c>
      <c r="G84" s="179" t="s">
        <v>281</v>
      </c>
      <c r="H84" s="180">
        <v>1</v>
      </c>
      <c r="I84" s="181"/>
      <c r="J84" s="182">
        <f>ROUND(I84*H84,2)</f>
        <v>0</v>
      </c>
      <c r="K84" s="178" t="s">
        <v>122</v>
      </c>
      <c r="L84" s="36"/>
      <c r="M84" s="183" t="s">
        <v>3</v>
      </c>
      <c r="N84" s="184" t="s">
        <v>44</v>
      </c>
      <c r="O84" s="69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307</v>
      </c>
      <c r="AT84" s="187" t="s">
        <v>118</v>
      </c>
      <c r="AU84" s="187" t="s">
        <v>83</v>
      </c>
      <c r="AY84" s="16" t="s">
        <v>117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16" t="s">
        <v>81</v>
      </c>
      <c r="BK84" s="188">
        <f>ROUND(I84*H84,2)</f>
        <v>0</v>
      </c>
      <c r="BL84" s="16" t="s">
        <v>307</v>
      </c>
      <c r="BM84" s="187" t="s">
        <v>308</v>
      </c>
    </row>
    <row r="85" spans="1:65" s="2" customFormat="1" ht="16.5" customHeight="1">
      <c r="A85" s="35"/>
      <c r="B85" s="175"/>
      <c r="C85" s="176" t="s">
        <v>123</v>
      </c>
      <c r="D85" s="176" t="s">
        <v>118</v>
      </c>
      <c r="E85" s="177" t="s">
        <v>309</v>
      </c>
      <c r="F85" s="178" t="s">
        <v>310</v>
      </c>
      <c r="G85" s="179" t="s">
        <v>281</v>
      </c>
      <c r="H85" s="180">
        <v>1</v>
      </c>
      <c r="I85" s="181"/>
      <c r="J85" s="182">
        <f>ROUND(I85*H85,2)</f>
        <v>0</v>
      </c>
      <c r="K85" s="178" t="s">
        <v>122</v>
      </c>
      <c r="L85" s="36"/>
      <c r="M85" s="183" t="s">
        <v>3</v>
      </c>
      <c r="N85" s="184" t="s">
        <v>44</v>
      </c>
      <c r="O85" s="69"/>
      <c r="P85" s="185">
        <f>O85*H85</f>
        <v>0</v>
      </c>
      <c r="Q85" s="185">
        <v>0</v>
      </c>
      <c r="R85" s="185">
        <f>Q85*H85</f>
        <v>0</v>
      </c>
      <c r="S85" s="185">
        <v>0</v>
      </c>
      <c r="T85" s="186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307</v>
      </c>
      <c r="AT85" s="187" t="s">
        <v>118</v>
      </c>
      <c r="AU85" s="187" t="s">
        <v>83</v>
      </c>
      <c r="AY85" s="16" t="s">
        <v>117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6" t="s">
        <v>81</v>
      </c>
      <c r="BK85" s="188">
        <f>ROUND(I85*H85,2)</f>
        <v>0</v>
      </c>
      <c r="BL85" s="16" t="s">
        <v>307</v>
      </c>
      <c r="BM85" s="187" t="s">
        <v>311</v>
      </c>
    </row>
    <row r="86" spans="1:65" s="2" customFormat="1" ht="21.75" customHeight="1">
      <c r="A86" s="35"/>
      <c r="B86" s="175"/>
      <c r="C86" s="176" t="s">
        <v>146</v>
      </c>
      <c r="D86" s="176" t="s">
        <v>118</v>
      </c>
      <c r="E86" s="177" t="s">
        <v>312</v>
      </c>
      <c r="F86" s="178" t="s">
        <v>313</v>
      </c>
      <c r="G86" s="179" t="s">
        <v>281</v>
      </c>
      <c r="H86" s="180">
        <v>1</v>
      </c>
      <c r="I86" s="181"/>
      <c r="J86" s="182">
        <f>ROUND(I86*H86,2)</f>
        <v>0</v>
      </c>
      <c r="K86" s="178" t="s">
        <v>122</v>
      </c>
      <c r="L86" s="36"/>
      <c r="M86" s="207" t="s">
        <v>3</v>
      </c>
      <c r="N86" s="208" t="s">
        <v>44</v>
      </c>
      <c r="O86" s="205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307</v>
      </c>
      <c r="AT86" s="187" t="s">
        <v>118</v>
      </c>
      <c r="AU86" s="187" t="s">
        <v>83</v>
      </c>
      <c r="AY86" s="16" t="s">
        <v>117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6" t="s">
        <v>81</v>
      </c>
      <c r="BK86" s="188">
        <f>ROUND(I86*H86,2)</f>
        <v>0</v>
      </c>
      <c r="BL86" s="16" t="s">
        <v>307</v>
      </c>
      <c r="BM86" s="187" t="s">
        <v>314</v>
      </c>
    </row>
    <row r="87" spans="1:31" s="2" customFormat="1" ht="6.95" customHeight="1">
      <c r="A87" s="35"/>
      <c r="B87" s="52"/>
      <c r="C87" s="53"/>
      <c r="D87" s="53"/>
      <c r="E87" s="53"/>
      <c r="F87" s="53"/>
      <c r="G87" s="53"/>
      <c r="H87" s="53"/>
      <c r="I87" s="135"/>
      <c r="J87" s="53"/>
      <c r="K87" s="53"/>
      <c r="L87" s="36"/>
      <c r="M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</sheetData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1" customWidth="1"/>
    <col min="2" max="2" width="1.7109375" style="211" customWidth="1"/>
    <col min="3" max="4" width="5.00390625" style="211" customWidth="1"/>
    <col min="5" max="5" width="11.7109375" style="211" customWidth="1"/>
    <col min="6" max="6" width="9.140625" style="211" customWidth="1"/>
    <col min="7" max="7" width="5.00390625" style="211" customWidth="1"/>
    <col min="8" max="8" width="77.8515625" style="211" customWidth="1"/>
    <col min="9" max="10" width="20.00390625" style="211" customWidth="1"/>
    <col min="11" max="11" width="1.7109375" style="211" customWidth="1"/>
  </cols>
  <sheetData>
    <row r="1" s="1" customFormat="1" ht="37.5" customHeight="1"/>
    <row r="2" spans="2:11" s="1" customFormat="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13" customFormat="1" ht="45" customHeight="1">
      <c r="B3" s="215"/>
      <c r="C3" s="216" t="s">
        <v>315</v>
      </c>
      <c r="D3" s="216"/>
      <c r="E3" s="216"/>
      <c r="F3" s="216"/>
      <c r="G3" s="216"/>
      <c r="H3" s="216"/>
      <c r="I3" s="216"/>
      <c r="J3" s="216"/>
      <c r="K3" s="217"/>
    </row>
    <row r="4" spans="2:11" s="1" customFormat="1" ht="25.5" customHeight="1">
      <c r="B4" s="218"/>
      <c r="C4" s="219" t="s">
        <v>316</v>
      </c>
      <c r="D4" s="219"/>
      <c r="E4" s="219"/>
      <c r="F4" s="219"/>
      <c r="G4" s="219"/>
      <c r="H4" s="219"/>
      <c r="I4" s="219"/>
      <c r="J4" s="219"/>
      <c r="K4" s="220"/>
    </row>
    <row r="5" spans="2:11" s="1" customFormat="1" ht="5.25" customHeight="1">
      <c r="B5" s="218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8"/>
      <c r="C6" s="222" t="s">
        <v>317</v>
      </c>
      <c r="D6" s="222"/>
      <c r="E6" s="222"/>
      <c r="F6" s="222"/>
      <c r="G6" s="222"/>
      <c r="H6" s="222"/>
      <c r="I6" s="222"/>
      <c r="J6" s="222"/>
      <c r="K6" s="220"/>
    </row>
    <row r="7" spans="2:11" s="1" customFormat="1" ht="15" customHeight="1">
      <c r="B7" s="223"/>
      <c r="C7" s="222" t="s">
        <v>318</v>
      </c>
      <c r="D7" s="222"/>
      <c r="E7" s="222"/>
      <c r="F7" s="222"/>
      <c r="G7" s="222"/>
      <c r="H7" s="222"/>
      <c r="I7" s="222"/>
      <c r="J7" s="222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222" t="s">
        <v>319</v>
      </c>
      <c r="D9" s="222"/>
      <c r="E9" s="222"/>
      <c r="F9" s="222"/>
      <c r="G9" s="222"/>
      <c r="H9" s="222"/>
      <c r="I9" s="222"/>
      <c r="J9" s="222"/>
      <c r="K9" s="220"/>
    </row>
    <row r="10" spans="2:11" s="1" customFormat="1" ht="15" customHeight="1">
      <c r="B10" s="223"/>
      <c r="C10" s="222"/>
      <c r="D10" s="222" t="s">
        <v>320</v>
      </c>
      <c r="E10" s="222"/>
      <c r="F10" s="222"/>
      <c r="G10" s="222"/>
      <c r="H10" s="222"/>
      <c r="I10" s="222"/>
      <c r="J10" s="222"/>
      <c r="K10" s="220"/>
    </row>
    <row r="11" spans="2:11" s="1" customFormat="1" ht="15" customHeight="1">
      <c r="B11" s="223"/>
      <c r="C11" s="224"/>
      <c r="D11" s="222" t="s">
        <v>321</v>
      </c>
      <c r="E11" s="222"/>
      <c r="F11" s="222"/>
      <c r="G11" s="222"/>
      <c r="H11" s="222"/>
      <c r="I11" s="222"/>
      <c r="J11" s="222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322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222" t="s">
        <v>323</v>
      </c>
      <c r="E15" s="222"/>
      <c r="F15" s="222"/>
      <c r="G15" s="222"/>
      <c r="H15" s="222"/>
      <c r="I15" s="222"/>
      <c r="J15" s="222"/>
      <c r="K15" s="220"/>
    </row>
    <row r="16" spans="2:11" s="1" customFormat="1" ht="15" customHeight="1">
      <c r="B16" s="223"/>
      <c r="C16" s="224"/>
      <c r="D16" s="222" t="s">
        <v>324</v>
      </c>
      <c r="E16" s="222"/>
      <c r="F16" s="222"/>
      <c r="G16" s="222"/>
      <c r="H16" s="222"/>
      <c r="I16" s="222"/>
      <c r="J16" s="222"/>
      <c r="K16" s="220"/>
    </row>
    <row r="17" spans="2:11" s="1" customFormat="1" ht="15" customHeight="1">
      <c r="B17" s="223"/>
      <c r="C17" s="224"/>
      <c r="D17" s="222" t="s">
        <v>325</v>
      </c>
      <c r="E17" s="222"/>
      <c r="F17" s="222"/>
      <c r="G17" s="222"/>
      <c r="H17" s="222"/>
      <c r="I17" s="222"/>
      <c r="J17" s="222"/>
      <c r="K17" s="220"/>
    </row>
    <row r="18" spans="2:11" s="1" customFormat="1" ht="15" customHeight="1">
      <c r="B18" s="223"/>
      <c r="C18" s="224"/>
      <c r="D18" s="224"/>
      <c r="E18" s="226" t="s">
        <v>80</v>
      </c>
      <c r="F18" s="222" t="s">
        <v>326</v>
      </c>
      <c r="G18" s="222"/>
      <c r="H18" s="222"/>
      <c r="I18" s="222"/>
      <c r="J18" s="222"/>
      <c r="K18" s="220"/>
    </row>
    <row r="19" spans="2:11" s="1" customFormat="1" ht="15" customHeight="1">
      <c r="B19" s="223"/>
      <c r="C19" s="224"/>
      <c r="D19" s="224"/>
      <c r="E19" s="226" t="s">
        <v>327</v>
      </c>
      <c r="F19" s="222" t="s">
        <v>328</v>
      </c>
      <c r="G19" s="222"/>
      <c r="H19" s="222"/>
      <c r="I19" s="222"/>
      <c r="J19" s="222"/>
      <c r="K19" s="220"/>
    </row>
    <row r="20" spans="2:11" s="1" customFormat="1" ht="15" customHeight="1">
      <c r="B20" s="223"/>
      <c r="C20" s="224"/>
      <c r="D20" s="224"/>
      <c r="E20" s="226" t="s">
        <v>329</v>
      </c>
      <c r="F20" s="222" t="s">
        <v>330</v>
      </c>
      <c r="G20" s="222"/>
      <c r="H20" s="222"/>
      <c r="I20" s="222"/>
      <c r="J20" s="222"/>
      <c r="K20" s="220"/>
    </row>
    <row r="21" spans="2:11" s="1" customFormat="1" ht="15" customHeight="1">
      <c r="B21" s="223"/>
      <c r="C21" s="224"/>
      <c r="D21" s="224"/>
      <c r="E21" s="226" t="s">
        <v>331</v>
      </c>
      <c r="F21" s="222" t="s">
        <v>332</v>
      </c>
      <c r="G21" s="222"/>
      <c r="H21" s="222"/>
      <c r="I21" s="222"/>
      <c r="J21" s="222"/>
      <c r="K21" s="220"/>
    </row>
    <row r="22" spans="2:11" s="1" customFormat="1" ht="15" customHeight="1">
      <c r="B22" s="223"/>
      <c r="C22" s="224"/>
      <c r="D22" s="224"/>
      <c r="E22" s="226" t="s">
        <v>333</v>
      </c>
      <c r="F22" s="222" t="s">
        <v>334</v>
      </c>
      <c r="G22" s="222"/>
      <c r="H22" s="222"/>
      <c r="I22" s="222"/>
      <c r="J22" s="222"/>
      <c r="K22" s="220"/>
    </row>
    <row r="23" spans="2:11" s="1" customFormat="1" ht="15" customHeight="1">
      <c r="B23" s="223"/>
      <c r="C23" s="224"/>
      <c r="D23" s="224"/>
      <c r="E23" s="226" t="s">
        <v>335</v>
      </c>
      <c r="F23" s="222" t="s">
        <v>336</v>
      </c>
      <c r="G23" s="222"/>
      <c r="H23" s="222"/>
      <c r="I23" s="222"/>
      <c r="J23" s="222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222" t="s">
        <v>337</v>
      </c>
      <c r="D25" s="222"/>
      <c r="E25" s="222"/>
      <c r="F25" s="222"/>
      <c r="G25" s="222"/>
      <c r="H25" s="222"/>
      <c r="I25" s="222"/>
      <c r="J25" s="222"/>
      <c r="K25" s="220"/>
    </row>
    <row r="26" spans="2:11" s="1" customFormat="1" ht="15" customHeight="1">
      <c r="B26" s="223"/>
      <c r="C26" s="222" t="s">
        <v>338</v>
      </c>
      <c r="D26" s="222"/>
      <c r="E26" s="222"/>
      <c r="F26" s="222"/>
      <c r="G26" s="222"/>
      <c r="H26" s="222"/>
      <c r="I26" s="222"/>
      <c r="J26" s="222"/>
      <c r="K26" s="220"/>
    </row>
    <row r="27" spans="2:11" s="1" customFormat="1" ht="15" customHeight="1">
      <c r="B27" s="223"/>
      <c r="C27" s="222"/>
      <c r="D27" s="222" t="s">
        <v>339</v>
      </c>
      <c r="E27" s="222"/>
      <c r="F27" s="222"/>
      <c r="G27" s="222"/>
      <c r="H27" s="222"/>
      <c r="I27" s="222"/>
      <c r="J27" s="222"/>
      <c r="K27" s="220"/>
    </row>
    <row r="28" spans="2:11" s="1" customFormat="1" ht="15" customHeight="1">
      <c r="B28" s="223"/>
      <c r="C28" s="224"/>
      <c r="D28" s="222" t="s">
        <v>340</v>
      </c>
      <c r="E28" s="222"/>
      <c r="F28" s="222"/>
      <c r="G28" s="222"/>
      <c r="H28" s="222"/>
      <c r="I28" s="222"/>
      <c r="J28" s="222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222" t="s">
        <v>341</v>
      </c>
      <c r="E30" s="222"/>
      <c r="F30" s="222"/>
      <c r="G30" s="222"/>
      <c r="H30" s="222"/>
      <c r="I30" s="222"/>
      <c r="J30" s="222"/>
      <c r="K30" s="220"/>
    </row>
    <row r="31" spans="2:11" s="1" customFormat="1" ht="15" customHeight="1">
      <c r="B31" s="223"/>
      <c r="C31" s="224"/>
      <c r="D31" s="222" t="s">
        <v>342</v>
      </c>
      <c r="E31" s="222"/>
      <c r="F31" s="222"/>
      <c r="G31" s="222"/>
      <c r="H31" s="222"/>
      <c r="I31" s="222"/>
      <c r="J31" s="222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222" t="s">
        <v>343</v>
      </c>
      <c r="E33" s="222"/>
      <c r="F33" s="222"/>
      <c r="G33" s="222"/>
      <c r="H33" s="222"/>
      <c r="I33" s="222"/>
      <c r="J33" s="222"/>
      <c r="K33" s="220"/>
    </row>
    <row r="34" spans="2:11" s="1" customFormat="1" ht="15" customHeight="1">
      <c r="B34" s="223"/>
      <c r="C34" s="224"/>
      <c r="D34" s="222" t="s">
        <v>344</v>
      </c>
      <c r="E34" s="222"/>
      <c r="F34" s="222"/>
      <c r="G34" s="222"/>
      <c r="H34" s="222"/>
      <c r="I34" s="222"/>
      <c r="J34" s="222"/>
      <c r="K34" s="220"/>
    </row>
    <row r="35" spans="2:11" s="1" customFormat="1" ht="15" customHeight="1">
      <c r="B35" s="223"/>
      <c r="C35" s="224"/>
      <c r="D35" s="222" t="s">
        <v>345</v>
      </c>
      <c r="E35" s="222"/>
      <c r="F35" s="222"/>
      <c r="G35" s="222"/>
      <c r="H35" s="222"/>
      <c r="I35" s="222"/>
      <c r="J35" s="222"/>
      <c r="K35" s="220"/>
    </row>
    <row r="36" spans="2:11" s="1" customFormat="1" ht="15" customHeight="1">
      <c r="B36" s="223"/>
      <c r="C36" s="224"/>
      <c r="D36" s="222"/>
      <c r="E36" s="225" t="s">
        <v>103</v>
      </c>
      <c r="F36" s="222"/>
      <c r="G36" s="222" t="s">
        <v>346</v>
      </c>
      <c r="H36" s="222"/>
      <c r="I36" s="222"/>
      <c r="J36" s="222"/>
      <c r="K36" s="220"/>
    </row>
    <row r="37" spans="2:11" s="1" customFormat="1" ht="30.75" customHeight="1">
      <c r="B37" s="223"/>
      <c r="C37" s="224"/>
      <c r="D37" s="222"/>
      <c r="E37" s="225" t="s">
        <v>347</v>
      </c>
      <c r="F37" s="222"/>
      <c r="G37" s="222" t="s">
        <v>348</v>
      </c>
      <c r="H37" s="222"/>
      <c r="I37" s="222"/>
      <c r="J37" s="222"/>
      <c r="K37" s="220"/>
    </row>
    <row r="38" spans="2:11" s="1" customFormat="1" ht="15" customHeight="1">
      <c r="B38" s="223"/>
      <c r="C38" s="224"/>
      <c r="D38" s="222"/>
      <c r="E38" s="225" t="s">
        <v>54</v>
      </c>
      <c r="F38" s="222"/>
      <c r="G38" s="222" t="s">
        <v>349</v>
      </c>
      <c r="H38" s="222"/>
      <c r="I38" s="222"/>
      <c r="J38" s="222"/>
      <c r="K38" s="220"/>
    </row>
    <row r="39" spans="2:11" s="1" customFormat="1" ht="15" customHeight="1">
      <c r="B39" s="223"/>
      <c r="C39" s="224"/>
      <c r="D39" s="222"/>
      <c r="E39" s="225" t="s">
        <v>55</v>
      </c>
      <c r="F39" s="222"/>
      <c r="G39" s="222" t="s">
        <v>350</v>
      </c>
      <c r="H39" s="222"/>
      <c r="I39" s="222"/>
      <c r="J39" s="222"/>
      <c r="K39" s="220"/>
    </row>
    <row r="40" spans="2:11" s="1" customFormat="1" ht="15" customHeight="1">
      <c r="B40" s="223"/>
      <c r="C40" s="224"/>
      <c r="D40" s="222"/>
      <c r="E40" s="225" t="s">
        <v>104</v>
      </c>
      <c r="F40" s="222"/>
      <c r="G40" s="222" t="s">
        <v>351</v>
      </c>
      <c r="H40" s="222"/>
      <c r="I40" s="222"/>
      <c r="J40" s="222"/>
      <c r="K40" s="220"/>
    </row>
    <row r="41" spans="2:11" s="1" customFormat="1" ht="15" customHeight="1">
      <c r="B41" s="223"/>
      <c r="C41" s="224"/>
      <c r="D41" s="222"/>
      <c r="E41" s="225" t="s">
        <v>105</v>
      </c>
      <c r="F41" s="222"/>
      <c r="G41" s="222" t="s">
        <v>352</v>
      </c>
      <c r="H41" s="222"/>
      <c r="I41" s="222"/>
      <c r="J41" s="222"/>
      <c r="K41" s="220"/>
    </row>
    <row r="42" spans="2:11" s="1" customFormat="1" ht="15" customHeight="1">
      <c r="B42" s="223"/>
      <c r="C42" s="224"/>
      <c r="D42" s="222"/>
      <c r="E42" s="225" t="s">
        <v>353</v>
      </c>
      <c r="F42" s="222"/>
      <c r="G42" s="222" t="s">
        <v>354</v>
      </c>
      <c r="H42" s="222"/>
      <c r="I42" s="222"/>
      <c r="J42" s="222"/>
      <c r="K42" s="220"/>
    </row>
    <row r="43" spans="2:11" s="1" customFormat="1" ht="15" customHeight="1">
      <c r="B43" s="223"/>
      <c r="C43" s="224"/>
      <c r="D43" s="222"/>
      <c r="E43" s="225"/>
      <c r="F43" s="222"/>
      <c r="G43" s="222" t="s">
        <v>355</v>
      </c>
      <c r="H43" s="222"/>
      <c r="I43" s="222"/>
      <c r="J43" s="222"/>
      <c r="K43" s="220"/>
    </row>
    <row r="44" spans="2:11" s="1" customFormat="1" ht="15" customHeight="1">
      <c r="B44" s="223"/>
      <c r="C44" s="224"/>
      <c r="D44" s="222"/>
      <c r="E44" s="225" t="s">
        <v>356</v>
      </c>
      <c r="F44" s="222"/>
      <c r="G44" s="222" t="s">
        <v>357</v>
      </c>
      <c r="H44" s="222"/>
      <c r="I44" s="222"/>
      <c r="J44" s="222"/>
      <c r="K44" s="220"/>
    </row>
    <row r="45" spans="2:11" s="1" customFormat="1" ht="15" customHeight="1">
      <c r="B45" s="223"/>
      <c r="C45" s="224"/>
      <c r="D45" s="222"/>
      <c r="E45" s="225" t="s">
        <v>107</v>
      </c>
      <c r="F45" s="222"/>
      <c r="G45" s="222" t="s">
        <v>358</v>
      </c>
      <c r="H45" s="222"/>
      <c r="I45" s="222"/>
      <c r="J45" s="222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222" t="s">
        <v>359</v>
      </c>
      <c r="E47" s="222"/>
      <c r="F47" s="222"/>
      <c r="G47" s="222"/>
      <c r="H47" s="222"/>
      <c r="I47" s="222"/>
      <c r="J47" s="222"/>
      <c r="K47" s="220"/>
    </row>
    <row r="48" spans="2:11" s="1" customFormat="1" ht="15" customHeight="1">
      <c r="B48" s="223"/>
      <c r="C48" s="224"/>
      <c r="D48" s="224"/>
      <c r="E48" s="222" t="s">
        <v>360</v>
      </c>
      <c r="F48" s="222"/>
      <c r="G48" s="222"/>
      <c r="H48" s="222"/>
      <c r="I48" s="222"/>
      <c r="J48" s="222"/>
      <c r="K48" s="220"/>
    </row>
    <row r="49" spans="2:11" s="1" customFormat="1" ht="15" customHeight="1">
      <c r="B49" s="223"/>
      <c r="C49" s="224"/>
      <c r="D49" s="224"/>
      <c r="E49" s="222" t="s">
        <v>361</v>
      </c>
      <c r="F49" s="222"/>
      <c r="G49" s="222"/>
      <c r="H49" s="222"/>
      <c r="I49" s="222"/>
      <c r="J49" s="222"/>
      <c r="K49" s="220"/>
    </row>
    <row r="50" spans="2:11" s="1" customFormat="1" ht="15" customHeight="1">
      <c r="B50" s="223"/>
      <c r="C50" s="224"/>
      <c r="D50" s="224"/>
      <c r="E50" s="222" t="s">
        <v>362</v>
      </c>
      <c r="F50" s="222"/>
      <c r="G50" s="222"/>
      <c r="H50" s="222"/>
      <c r="I50" s="222"/>
      <c r="J50" s="222"/>
      <c r="K50" s="220"/>
    </row>
    <row r="51" spans="2:11" s="1" customFormat="1" ht="15" customHeight="1">
      <c r="B51" s="223"/>
      <c r="C51" s="224"/>
      <c r="D51" s="222" t="s">
        <v>363</v>
      </c>
      <c r="E51" s="222"/>
      <c r="F51" s="222"/>
      <c r="G51" s="222"/>
      <c r="H51" s="222"/>
      <c r="I51" s="222"/>
      <c r="J51" s="222"/>
      <c r="K51" s="220"/>
    </row>
    <row r="52" spans="2:11" s="1" customFormat="1" ht="25.5" customHeight="1">
      <c r="B52" s="218"/>
      <c r="C52" s="219" t="s">
        <v>364</v>
      </c>
      <c r="D52" s="219"/>
      <c r="E52" s="219"/>
      <c r="F52" s="219"/>
      <c r="G52" s="219"/>
      <c r="H52" s="219"/>
      <c r="I52" s="219"/>
      <c r="J52" s="219"/>
      <c r="K52" s="220"/>
    </row>
    <row r="53" spans="2:11" s="1" customFormat="1" ht="5.25" customHeight="1">
      <c r="B53" s="218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8"/>
      <c r="C54" s="222" t="s">
        <v>365</v>
      </c>
      <c r="D54" s="222"/>
      <c r="E54" s="222"/>
      <c r="F54" s="222"/>
      <c r="G54" s="222"/>
      <c r="H54" s="222"/>
      <c r="I54" s="222"/>
      <c r="J54" s="222"/>
      <c r="K54" s="220"/>
    </row>
    <row r="55" spans="2:11" s="1" customFormat="1" ht="15" customHeight="1">
      <c r="B55" s="218"/>
      <c r="C55" s="222" t="s">
        <v>366</v>
      </c>
      <c r="D55" s="222"/>
      <c r="E55" s="222"/>
      <c r="F55" s="222"/>
      <c r="G55" s="222"/>
      <c r="H55" s="222"/>
      <c r="I55" s="222"/>
      <c r="J55" s="222"/>
      <c r="K55" s="220"/>
    </row>
    <row r="56" spans="2:11" s="1" customFormat="1" ht="12.75" customHeight="1">
      <c r="B56" s="218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8"/>
      <c r="C57" s="222" t="s">
        <v>367</v>
      </c>
      <c r="D57" s="222"/>
      <c r="E57" s="222"/>
      <c r="F57" s="222"/>
      <c r="G57" s="222"/>
      <c r="H57" s="222"/>
      <c r="I57" s="222"/>
      <c r="J57" s="222"/>
      <c r="K57" s="220"/>
    </row>
    <row r="58" spans="2:11" s="1" customFormat="1" ht="15" customHeight="1">
      <c r="B58" s="218"/>
      <c r="C58" s="224"/>
      <c r="D58" s="222" t="s">
        <v>368</v>
      </c>
      <c r="E58" s="222"/>
      <c r="F58" s="222"/>
      <c r="G58" s="222"/>
      <c r="H58" s="222"/>
      <c r="I58" s="222"/>
      <c r="J58" s="222"/>
      <c r="K58" s="220"/>
    </row>
    <row r="59" spans="2:11" s="1" customFormat="1" ht="15" customHeight="1">
      <c r="B59" s="218"/>
      <c r="C59" s="224"/>
      <c r="D59" s="222" t="s">
        <v>369</v>
      </c>
      <c r="E59" s="222"/>
      <c r="F59" s="222"/>
      <c r="G59" s="222"/>
      <c r="H59" s="222"/>
      <c r="I59" s="222"/>
      <c r="J59" s="222"/>
      <c r="K59" s="220"/>
    </row>
    <row r="60" spans="2:11" s="1" customFormat="1" ht="15" customHeight="1">
      <c r="B60" s="218"/>
      <c r="C60" s="224"/>
      <c r="D60" s="222" t="s">
        <v>370</v>
      </c>
      <c r="E60" s="222"/>
      <c r="F60" s="222"/>
      <c r="G60" s="222"/>
      <c r="H60" s="222"/>
      <c r="I60" s="222"/>
      <c r="J60" s="222"/>
      <c r="K60" s="220"/>
    </row>
    <row r="61" spans="2:11" s="1" customFormat="1" ht="15" customHeight="1">
      <c r="B61" s="218"/>
      <c r="C61" s="224"/>
      <c r="D61" s="222" t="s">
        <v>371</v>
      </c>
      <c r="E61" s="222"/>
      <c r="F61" s="222"/>
      <c r="G61" s="222"/>
      <c r="H61" s="222"/>
      <c r="I61" s="222"/>
      <c r="J61" s="222"/>
      <c r="K61" s="220"/>
    </row>
    <row r="62" spans="2:11" s="1" customFormat="1" ht="15" customHeight="1">
      <c r="B62" s="218"/>
      <c r="C62" s="224"/>
      <c r="D62" s="227" t="s">
        <v>372</v>
      </c>
      <c r="E62" s="227"/>
      <c r="F62" s="227"/>
      <c r="G62" s="227"/>
      <c r="H62" s="227"/>
      <c r="I62" s="227"/>
      <c r="J62" s="227"/>
      <c r="K62" s="220"/>
    </row>
    <row r="63" spans="2:11" s="1" customFormat="1" ht="15" customHeight="1">
      <c r="B63" s="218"/>
      <c r="C63" s="224"/>
      <c r="D63" s="222" t="s">
        <v>373</v>
      </c>
      <c r="E63" s="222"/>
      <c r="F63" s="222"/>
      <c r="G63" s="222"/>
      <c r="H63" s="222"/>
      <c r="I63" s="222"/>
      <c r="J63" s="222"/>
      <c r="K63" s="220"/>
    </row>
    <row r="64" spans="2:11" s="1" customFormat="1" ht="12.75" customHeight="1">
      <c r="B64" s="218"/>
      <c r="C64" s="224"/>
      <c r="D64" s="224"/>
      <c r="E64" s="228"/>
      <c r="F64" s="224"/>
      <c r="G64" s="224"/>
      <c r="H64" s="224"/>
      <c r="I64" s="224"/>
      <c r="J64" s="224"/>
      <c r="K64" s="220"/>
    </row>
    <row r="65" spans="2:11" s="1" customFormat="1" ht="15" customHeight="1">
      <c r="B65" s="218"/>
      <c r="C65" s="224"/>
      <c r="D65" s="222" t="s">
        <v>374</v>
      </c>
      <c r="E65" s="222"/>
      <c r="F65" s="222"/>
      <c r="G65" s="222"/>
      <c r="H65" s="222"/>
      <c r="I65" s="222"/>
      <c r="J65" s="222"/>
      <c r="K65" s="220"/>
    </row>
    <row r="66" spans="2:11" s="1" customFormat="1" ht="15" customHeight="1">
      <c r="B66" s="218"/>
      <c r="C66" s="224"/>
      <c r="D66" s="227" t="s">
        <v>375</v>
      </c>
      <c r="E66" s="227"/>
      <c r="F66" s="227"/>
      <c r="G66" s="227"/>
      <c r="H66" s="227"/>
      <c r="I66" s="227"/>
      <c r="J66" s="227"/>
      <c r="K66" s="220"/>
    </row>
    <row r="67" spans="2:11" s="1" customFormat="1" ht="15" customHeight="1">
      <c r="B67" s="218"/>
      <c r="C67" s="224"/>
      <c r="D67" s="222" t="s">
        <v>376</v>
      </c>
      <c r="E67" s="222"/>
      <c r="F67" s="222"/>
      <c r="G67" s="222"/>
      <c r="H67" s="222"/>
      <c r="I67" s="222"/>
      <c r="J67" s="222"/>
      <c r="K67" s="220"/>
    </row>
    <row r="68" spans="2:11" s="1" customFormat="1" ht="15" customHeight="1">
      <c r="B68" s="218"/>
      <c r="C68" s="224"/>
      <c r="D68" s="222" t="s">
        <v>377</v>
      </c>
      <c r="E68" s="222"/>
      <c r="F68" s="222"/>
      <c r="G68" s="222"/>
      <c r="H68" s="222"/>
      <c r="I68" s="222"/>
      <c r="J68" s="222"/>
      <c r="K68" s="220"/>
    </row>
    <row r="69" spans="2:11" s="1" customFormat="1" ht="15" customHeight="1">
      <c r="B69" s="218"/>
      <c r="C69" s="224"/>
      <c r="D69" s="222" t="s">
        <v>378</v>
      </c>
      <c r="E69" s="222"/>
      <c r="F69" s="222"/>
      <c r="G69" s="222"/>
      <c r="H69" s="222"/>
      <c r="I69" s="222"/>
      <c r="J69" s="222"/>
      <c r="K69" s="220"/>
    </row>
    <row r="70" spans="2:11" s="1" customFormat="1" ht="15" customHeight="1">
      <c r="B70" s="218"/>
      <c r="C70" s="224"/>
      <c r="D70" s="222" t="s">
        <v>379</v>
      </c>
      <c r="E70" s="222"/>
      <c r="F70" s="222"/>
      <c r="G70" s="222"/>
      <c r="H70" s="222"/>
      <c r="I70" s="222"/>
      <c r="J70" s="222"/>
      <c r="K70" s="220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238" t="s">
        <v>380</v>
      </c>
      <c r="D75" s="238"/>
      <c r="E75" s="238"/>
      <c r="F75" s="238"/>
      <c r="G75" s="238"/>
      <c r="H75" s="238"/>
      <c r="I75" s="238"/>
      <c r="J75" s="238"/>
      <c r="K75" s="239"/>
    </row>
    <row r="76" spans="2:11" s="1" customFormat="1" ht="17.25" customHeight="1">
      <c r="B76" s="237"/>
      <c r="C76" s="240" t="s">
        <v>381</v>
      </c>
      <c r="D76" s="240"/>
      <c r="E76" s="240"/>
      <c r="F76" s="240" t="s">
        <v>382</v>
      </c>
      <c r="G76" s="241"/>
      <c r="H76" s="240" t="s">
        <v>55</v>
      </c>
      <c r="I76" s="240" t="s">
        <v>58</v>
      </c>
      <c r="J76" s="240" t="s">
        <v>383</v>
      </c>
      <c r="K76" s="239"/>
    </row>
    <row r="77" spans="2:11" s="1" customFormat="1" ht="17.25" customHeight="1">
      <c r="B77" s="237"/>
      <c r="C77" s="242" t="s">
        <v>384</v>
      </c>
      <c r="D77" s="242"/>
      <c r="E77" s="242"/>
      <c r="F77" s="243" t="s">
        <v>385</v>
      </c>
      <c r="G77" s="244"/>
      <c r="H77" s="242"/>
      <c r="I77" s="242"/>
      <c r="J77" s="242" t="s">
        <v>386</v>
      </c>
      <c r="K77" s="239"/>
    </row>
    <row r="78" spans="2:11" s="1" customFormat="1" ht="5.25" customHeight="1">
      <c r="B78" s="237"/>
      <c r="C78" s="245"/>
      <c r="D78" s="245"/>
      <c r="E78" s="245"/>
      <c r="F78" s="245"/>
      <c r="G78" s="246"/>
      <c r="H78" s="245"/>
      <c r="I78" s="245"/>
      <c r="J78" s="245"/>
      <c r="K78" s="239"/>
    </row>
    <row r="79" spans="2:11" s="1" customFormat="1" ht="15" customHeight="1">
      <c r="B79" s="237"/>
      <c r="C79" s="225" t="s">
        <v>54</v>
      </c>
      <c r="D79" s="245"/>
      <c r="E79" s="245"/>
      <c r="F79" s="247" t="s">
        <v>387</v>
      </c>
      <c r="G79" s="246"/>
      <c r="H79" s="225" t="s">
        <v>388</v>
      </c>
      <c r="I79" s="225" t="s">
        <v>389</v>
      </c>
      <c r="J79" s="225">
        <v>20</v>
      </c>
      <c r="K79" s="239"/>
    </row>
    <row r="80" spans="2:11" s="1" customFormat="1" ht="15" customHeight="1">
      <c r="B80" s="237"/>
      <c r="C80" s="225" t="s">
        <v>390</v>
      </c>
      <c r="D80" s="225"/>
      <c r="E80" s="225"/>
      <c r="F80" s="247" t="s">
        <v>387</v>
      </c>
      <c r="G80" s="246"/>
      <c r="H80" s="225" t="s">
        <v>391</v>
      </c>
      <c r="I80" s="225" t="s">
        <v>389</v>
      </c>
      <c r="J80" s="225">
        <v>120</v>
      </c>
      <c r="K80" s="239"/>
    </row>
    <row r="81" spans="2:11" s="1" customFormat="1" ht="15" customHeight="1">
      <c r="B81" s="248"/>
      <c r="C81" s="225" t="s">
        <v>392</v>
      </c>
      <c r="D81" s="225"/>
      <c r="E81" s="225"/>
      <c r="F81" s="247" t="s">
        <v>393</v>
      </c>
      <c r="G81" s="246"/>
      <c r="H81" s="225" t="s">
        <v>394</v>
      </c>
      <c r="I81" s="225" t="s">
        <v>389</v>
      </c>
      <c r="J81" s="225">
        <v>50</v>
      </c>
      <c r="K81" s="239"/>
    </row>
    <row r="82" spans="2:11" s="1" customFormat="1" ht="15" customHeight="1">
      <c r="B82" s="248"/>
      <c r="C82" s="225" t="s">
        <v>395</v>
      </c>
      <c r="D82" s="225"/>
      <c r="E82" s="225"/>
      <c r="F82" s="247" t="s">
        <v>387</v>
      </c>
      <c r="G82" s="246"/>
      <c r="H82" s="225" t="s">
        <v>396</v>
      </c>
      <c r="I82" s="225" t="s">
        <v>397</v>
      </c>
      <c r="J82" s="225"/>
      <c r="K82" s="239"/>
    </row>
    <row r="83" spans="2:11" s="1" customFormat="1" ht="15" customHeight="1">
      <c r="B83" s="248"/>
      <c r="C83" s="249" t="s">
        <v>398</v>
      </c>
      <c r="D83" s="249"/>
      <c r="E83" s="249"/>
      <c r="F83" s="250" t="s">
        <v>393</v>
      </c>
      <c r="G83" s="249"/>
      <c r="H83" s="249" t="s">
        <v>399</v>
      </c>
      <c r="I83" s="249" t="s">
        <v>389</v>
      </c>
      <c r="J83" s="249">
        <v>15</v>
      </c>
      <c r="K83" s="239"/>
    </row>
    <row r="84" spans="2:11" s="1" customFormat="1" ht="15" customHeight="1">
      <c r="B84" s="248"/>
      <c r="C84" s="249" t="s">
        <v>400</v>
      </c>
      <c r="D84" s="249"/>
      <c r="E84" s="249"/>
      <c r="F84" s="250" t="s">
        <v>393</v>
      </c>
      <c r="G84" s="249"/>
      <c r="H84" s="249" t="s">
        <v>401</v>
      </c>
      <c r="I84" s="249" t="s">
        <v>389</v>
      </c>
      <c r="J84" s="249">
        <v>15</v>
      </c>
      <c r="K84" s="239"/>
    </row>
    <row r="85" spans="2:11" s="1" customFormat="1" ht="15" customHeight="1">
      <c r="B85" s="248"/>
      <c r="C85" s="249" t="s">
        <v>402</v>
      </c>
      <c r="D85" s="249"/>
      <c r="E85" s="249"/>
      <c r="F85" s="250" t="s">
        <v>393</v>
      </c>
      <c r="G85" s="249"/>
      <c r="H85" s="249" t="s">
        <v>403</v>
      </c>
      <c r="I85" s="249" t="s">
        <v>389</v>
      </c>
      <c r="J85" s="249">
        <v>20</v>
      </c>
      <c r="K85" s="239"/>
    </row>
    <row r="86" spans="2:11" s="1" customFormat="1" ht="15" customHeight="1">
      <c r="B86" s="248"/>
      <c r="C86" s="249" t="s">
        <v>404</v>
      </c>
      <c r="D86" s="249"/>
      <c r="E86" s="249"/>
      <c r="F86" s="250" t="s">
        <v>393</v>
      </c>
      <c r="G86" s="249"/>
      <c r="H86" s="249" t="s">
        <v>405</v>
      </c>
      <c r="I86" s="249" t="s">
        <v>389</v>
      </c>
      <c r="J86" s="249">
        <v>20</v>
      </c>
      <c r="K86" s="239"/>
    </row>
    <row r="87" spans="2:11" s="1" customFormat="1" ht="15" customHeight="1">
      <c r="B87" s="248"/>
      <c r="C87" s="225" t="s">
        <v>406</v>
      </c>
      <c r="D87" s="225"/>
      <c r="E87" s="225"/>
      <c r="F87" s="247" t="s">
        <v>393</v>
      </c>
      <c r="G87" s="246"/>
      <c r="H87" s="225" t="s">
        <v>407</v>
      </c>
      <c r="I87" s="225" t="s">
        <v>389</v>
      </c>
      <c r="J87" s="225">
        <v>50</v>
      </c>
      <c r="K87" s="239"/>
    </row>
    <row r="88" spans="2:11" s="1" customFormat="1" ht="15" customHeight="1">
      <c r="B88" s="248"/>
      <c r="C88" s="225" t="s">
        <v>408</v>
      </c>
      <c r="D88" s="225"/>
      <c r="E88" s="225"/>
      <c r="F88" s="247" t="s">
        <v>393</v>
      </c>
      <c r="G88" s="246"/>
      <c r="H88" s="225" t="s">
        <v>409</v>
      </c>
      <c r="I88" s="225" t="s">
        <v>389</v>
      </c>
      <c r="J88" s="225">
        <v>20</v>
      </c>
      <c r="K88" s="239"/>
    </row>
    <row r="89" spans="2:11" s="1" customFormat="1" ht="15" customHeight="1">
      <c r="B89" s="248"/>
      <c r="C89" s="225" t="s">
        <v>410</v>
      </c>
      <c r="D89" s="225"/>
      <c r="E89" s="225"/>
      <c r="F89" s="247" t="s">
        <v>393</v>
      </c>
      <c r="G89" s="246"/>
      <c r="H89" s="225" t="s">
        <v>411</v>
      </c>
      <c r="I89" s="225" t="s">
        <v>389</v>
      </c>
      <c r="J89" s="225">
        <v>20</v>
      </c>
      <c r="K89" s="239"/>
    </row>
    <row r="90" spans="2:11" s="1" customFormat="1" ht="15" customHeight="1">
      <c r="B90" s="248"/>
      <c r="C90" s="225" t="s">
        <v>412</v>
      </c>
      <c r="D90" s="225"/>
      <c r="E90" s="225"/>
      <c r="F90" s="247" t="s">
        <v>393</v>
      </c>
      <c r="G90" s="246"/>
      <c r="H90" s="225" t="s">
        <v>413</v>
      </c>
      <c r="I90" s="225" t="s">
        <v>389</v>
      </c>
      <c r="J90" s="225">
        <v>50</v>
      </c>
      <c r="K90" s="239"/>
    </row>
    <row r="91" spans="2:11" s="1" customFormat="1" ht="15" customHeight="1">
      <c r="B91" s="248"/>
      <c r="C91" s="225" t="s">
        <v>414</v>
      </c>
      <c r="D91" s="225"/>
      <c r="E91" s="225"/>
      <c r="F91" s="247" t="s">
        <v>393</v>
      </c>
      <c r="G91" s="246"/>
      <c r="H91" s="225" t="s">
        <v>414</v>
      </c>
      <c r="I91" s="225" t="s">
        <v>389</v>
      </c>
      <c r="J91" s="225">
        <v>50</v>
      </c>
      <c r="K91" s="239"/>
    </row>
    <row r="92" spans="2:11" s="1" customFormat="1" ht="15" customHeight="1">
      <c r="B92" s="248"/>
      <c r="C92" s="225" t="s">
        <v>415</v>
      </c>
      <c r="D92" s="225"/>
      <c r="E92" s="225"/>
      <c r="F92" s="247" t="s">
        <v>393</v>
      </c>
      <c r="G92" s="246"/>
      <c r="H92" s="225" t="s">
        <v>416</v>
      </c>
      <c r="I92" s="225" t="s">
        <v>389</v>
      </c>
      <c r="J92" s="225">
        <v>255</v>
      </c>
      <c r="K92" s="239"/>
    </row>
    <row r="93" spans="2:11" s="1" customFormat="1" ht="15" customHeight="1">
      <c r="B93" s="248"/>
      <c r="C93" s="225" t="s">
        <v>417</v>
      </c>
      <c r="D93" s="225"/>
      <c r="E93" s="225"/>
      <c r="F93" s="247" t="s">
        <v>387</v>
      </c>
      <c r="G93" s="246"/>
      <c r="H93" s="225" t="s">
        <v>418</v>
      </c>
      <c r="I93" s="225" t="s">
        <v>419</v>
      </c>
      <c r="J93" s="225"/>
      <c r="K93" s="239"/>
    </row>
    <row r="94" spans="2:11" s="1" customFormat="1" ht="15" customHeight="1">
      <c r="B94" s="248"/>
      <c r="C94" s="225" t="s">
        <v>420</v>
      </c>
      <c r="D94" s="225"/>
      <c r="E94" s="225"/>
      <c r="F94" s="247" t="s">
        <v>387</v>
      </c>
      <c r="G94" s="246"/>
      <c r="H94" s="225" t="s">
        <v>421</v>
      </c>
      <c r="I94" s="225" t="s">
        <v>422</v>
      </c>
      <c r="J94" s="225"/>
      <c r="K94" s="239"/>
    </row>
    <row r="95" spans="2:11" s="1" customFormat="1" ht="15" customHeight="1">
      <c r="B95" s="248"/>
      <c r="C95" s="225" t="s">
        <v>423</v>
      </c>
      <c r="D95" s="225"/>
      <c r="E95" s="225"/>
      <c r="F95" s="247" t="s">
        <v>387</v>
      </c>
      <c r="G95" s="246"/>
      <c r="H95" s="225" t="s">
        <v>423</v>
      </c>
      <c r="I95" s="225" t="s">
        <v>422</v>
      </c>
      <c r="J95" s="225"/>
      <c r="K95" s="239"/>
    </row>
    <row r="96" spans="2:11" s="1" customFormat="1" ht="15" customHeight="1">
      <c r="B96" s="248"/>
      <c r="C96" s="225" t="s">
        <v>39</v>
      </c>
      <c r="D96" s="225"/>
      <c r="E96" s="225"/>
      <c r="F96" s="247" t="s">
        <v>387</v>
      </c>
      <c r="G96" s="246"/>
      <c r="H96" s="225" t="s">
        <v>424</v>
      </c>
      <c r="I96" s="225" t="s">
        <v>422</v>
      </c>
      <c r="J96" s="225"/>
      <c r="K96" s="239"/>
    </row>
    <row r="97" spans="2:11" s="1" customFormat="1" ht="15" customHeight="1">
      <c r="B97" s="248"/>
      <c r="C97" s="225" t="s">
        <v>49</v>
      </c>
      <c r="D97" s="225"/>
      <c r="E97" s="225"/>
      <c r="F97" s="247" t="s">
        <v>387</v>
      </c>
      <c r="G97" s="246"/>
      <c r="H97" s="225" t="s">
        <v>425</v>
      </c>
      <c r="I97" s="225" t="s">
        <v>422</v>
      </c>
      <c r="J97" s="225"/>
      <c r="K97" s="239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238" t="s">
        <v>426</v>
      </c>
      <c r="D102" s="238"/>
      <c r="E102" s="238"/>
      <c r="F102" s="238"/>
      <c r="G102" s="238"/>
      <c r="H102" s="238"/>
      <c r="I102" s="238"/>
      <c r="J102" s="238"/>
      <c r="K102" s="239"/>
    </row>
    <row r="103" spans="2:11" s="1" customFormat="1" ht="17.25" customHeight="1">
      <c r="B103" s="237"/>
      <c r="C103" s="240" t="s">
        <v>381</v>
      </c>
      <c r="D103" s="240"/>
      <c r="E103" s="240"/>
      <c r="F103" s="240" t="s">
        <v>382</v>
      </c>
      <c r="G103" s="241"/>
      <c r="H103" s="240" t="s">
        <v>55</v>
      </c>
      <c r="I103" s="240" t="s">
        <v>58</v>
      </c>
      <c r="J103" s="240" t="s">
        <v>383</v>
      </c>
      <c r="K103" s="239"/>
    </row>
    <row r="104" spans="2:11" s="1" customFormat="1" ht="17.25" customHeight="1">
      <c r="B104" s="237"/>
      <c r="C104" s="242" t="s">
        <v>384</v>
      </c>
      <c r="D104" s="242"/>
      <c r="E104" s="242"/>
      <c r="F104" s="243" t="s">
        <v>385</v>
      </c>
      <c r="G104" s="244"/>
      <c r="H104" s="242"/>
      <c r="I104" s="242"/>
      <c r="J104" s="242" t="s">
        <v>386</v>
      </c>
      <c r="K104" s="239"/>
    </row>
    <row r="105" spans="2:11" s="1" customFormat="1" ht="5.25" customHeight="1">
      <c r="B105" s="237"/>
      <c r="C105" s="240"/>
      <c r="D105" s="240"/>
      <c r="E105" s="240"/>
      <c r="F105" s="240"/>
      <c r="G105" s="256"/>
      <c r="H105" s="240"/>
      <c r="I105" s="240"/>
      <c r="J105" s="240"/>
      <c r="K105" s="239"/>
    </row>
    <row r="106" spans="2:11" s="1" customFormat="1" ht="15" customHeight="1">
      <c r="B106" s="237"/>
      <c r="C106" s="225" t="s">
        <v>54</v>
      </c>
      <c r="D106" s="245"/>
      <c r="E106" s="245"/>
      <c r="F106" s="247" t="s">
        <v>387</v>
      </c>
      <c r="G106" s="256"/>
      <c r="H106" s="225" t="s">
        <v>427</v>
      </c>
      <c r="I106" s="225" t="s">
        <v>389</v>
      </c>
      <c r="J106" s="225">
        <v>20</v>
      </c>
      <c r="K106" s="239"/>
    </row>
    <row r="107" spans="2:11" s="1" customFormat="1" ht="15" customHeight="1">
      <c r="B107" s="237"/>
      <c r="C107" s="225" t="s">
        <v>390</v>
      </c>
      <c r="D107" s="225"/>
      <c r="E107" s="225"/>
      <c r="F107" s="247" t="s">
        <v>387</v>
      </c>
      <c r="G107" s="225"/>
      <c r="H107" s="225" t="s">
        <v>427</v>
      </c>
      <c r="I107" s="225" t="s">
        <v>389</v>
      </c>
      <c r="J107" s="225">
        <v>120</v>
      </c>
      <c r="K107" s="239"/>
    </row>
    <row r="108" spans="2:11" s="1" customFormat="1" ht="15" customHeight="1">
      <c r="B108" s="248"/>
      <c r="C108" s="225" t="s">
        <v>392</v>
      </c>
      <c r="D108" s="225"/>
      <c r="E108" s="225"/>
      <c r="F108" s="247" t="s">
        <v>393</v>
      </c>
      <c r="G108" s="225"/>
      <c r="H108" s="225" t="s">
        <v>427</v>
      </c>
      <c r="I108" s="225" t="s">
        <v>389</v>
      </c>
      <c r="J108" s="225">
        <v>50</v>
      </c>
      <c r="K108" s="239"/>
    </row>
    <row r="109" spans="2:11" s="1" customFormat="1" ht="15" customHeight="1">
      <c r="B109" s="248"/>
      <c r="C109" s="225" t="s">
        <v>395</v>
      </c>
      <c r="D109" s="225"/>
      <c r="E109" s="225"/>
      <c r="F109" s="247" t="s">
        <v>387</v>
      </c>
      <c r="G109" s="225"/>
      <c r="H109" s="225" t="s">
        <v>427</v>
      </c>
      <c r="I109" s="225" t="s">
        <v>397</v>
      </c>
      <c r="J109" s="225"/>
      <c r="K109" s="239"/>
    </row>
    <row r="110" spans="2:11" s="1" customFormat="1" ht="15" customHeight="1">
      <c r="B110" s="248"/>
      <c r="C110" s="225" t="s">
        <v>406</v>
      </c>
      <c r="D110" s="225"/>
      <c r="E110" s="225"/>
      <c r="F110" s="247" t="s">
        <v>393</v>
      </c>
      <c r="G110" s="225"/>
      <c r="H110" s="225" t="s">
        <v>427</v>
      </c>
      <c r="I110" s="225" t="s">
        <v>389</v>
      </c>
      <c r="J110" s="225">
        <v>50</v>
      </c>
      <c r="K110" s="239"/>
    </row>
    <row r="111" spans="2:11" s="1" customFormat="1" ht="15" customHeight="1">
      <c r="B111" s="248"/>
      <c r="C111" s="225" t="s">
        <v>414</v>
      </c>
      <c r="D111" s="225"/>
      <c r="E111" s="225"/>
      <c r="F111" s="247" t="s">
        <v>393</v>
      </c>
      <c r="G111" s="225"/>
      <c r="H111" s="225" t="s">
        <v>427</v>
      </c>
      <c r="I111" s="225" t="s">
        <v>389</v>
      </c>
      <c r="J111" s="225">
        <v>50</v>
      </c>
      <c r="K111" s="239"/>
    </row>
    <row r="112" spans="2:11" s="1" customFormat="1" ht="15" customHeight="1">
      <c r="B112" s="248"/>
      <c r="C112" s="225" t="s">
        <v>412</v>
      </c>
      <c r="D112" s="225"/>
      <c r="E112" s="225"/>
      <c r="F112" s="247" t="s">
        <v>393</v>
      </c>
      <c r="G112" s="225"/>
      <c r="H112" s="225" t="s">
        <v>427</v>
      </c>
      <c r="I112" s="225" t="s">
        <v>389</v>
      </c>
      <c r="J112" s="225">
        <v>50</v>
      </c>
      <c r="K112" s="239"/>
    </row>
    <row r="113" spans="2:11" s="1" customFormat="1" ht="15" customHeight="1">
      <c r="B113" s="248"/>
      <c r="C113" s="225" t="s">
        <v>54</v>
      </c>
      <c r="D113" s="225"/>
      <c r="E113" s="225"/>
      <c r="F113" s="247" t="s">
        <v>387</v>
      </c>
      <c r="G113" s="225"/>
      <c r="H113" s="225" t="s">
        <v>428</v>
      </c>
      <c r="I113" s="225" t="s">
        <v>389</v>
      </c>
      <c r="J113" s="225">
        <v>20</v>
      </c>
      <c r="K113" s="239"/>
    </row>
    <row r="114" spans="2:11" s="1" customFormat="1" ht="15" customHeight="1">
      <c r="B114" s="248"/>
      <c r="C114" s="225" t="s">
        <v>429</v>
      </c>
      <c r="D114" s="225"/>
      <c r="E114" s="225"/>
      <c r="F114" s="247" t="s">
        <v>387</v>
      </c>
      <c r="G114" s="225"/>
      <c r="H114" s="225" t="s">
        <v>430</v>
      </c>
      <c r="I114" s="225" t="s">
        <v>389</v>
      </c>
      <c r="J114" s="225">
        <v>120</v>
      </c>
      <c r="K114" s="239"/>
    </row>
    <row r="115" spans="2:11" s="1" customFormat="1" ht="15" customHeight="1">
      <c r="B115" s="248"/>
      <c r="C115" s="225" t="s">
        <v>39</v>
      </c>
      <c r="D115" s="225"/>
      <c r="E115" s="225"/>
      <c r="F115" s="247" t="s">
        <v>387</v>
      </c>
      <c r="G115" s="225"/>
      <c r="H115" s="225" t="s">
        <v>431</v>
      </c>
      <c r="I115" s="225" t="s">
        <v>422</v>
      </c>
      <c r="J115" s="225"/>
      <c r="K115" s="239"/>
    </row>
    <row r="116" spans="2:11" s="1" customFormat="1" ht="15" customHeight="1">
      <c r="B116" s="248"/>
      <c r="C116" s="225" t="s">
        <v>49</v>
      </c>
      <c r="D116" s="225"/>
      <c r="E116" s="225"/>
      <c r="F116" s="247" t="s">
        <v>387</v>
      </c>
      <c r="G116" s="225"/>
      <c r="H116" s="225" t="s">
        <v>432</v>
      </c>
      <c r="I116" s="225" t="s">
        <v>422</v>
      </c>
      <c r="J116" s="225"/>
      <c r="K116" s="239"/>
    </row>
    <row r="117" spans="2:11" s="1" customFormat="1" ht="15" customHeight="1">
      <c r="B117" s="248"/>
      <c r="C117" s="225" t="s">
        <v>58</v>
      </c>
      <c r="D117" s="225"/>
      <c r="E117" s="225"/>
      <c r="F117" s="247" t="s">
        <v>387</v>
      </c>
      <c r="G117" s="225"/>
      <c r="H117" s="225" t="s">
        <v>433</v>
      </c>
      <c r="I117" s="225" t="s">
        <v>434</v>
      </c>
      <c r="J117" s="225"/>
      <c r="K117" s="239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22"/>
      <c r="D119" s="222"/>
      <c r="E119" s="222"/>
      <c r="F119" s="259"/>
      <c r="G119" s="222"/>
      <c r="H119" s="222"/>
      <c r="I119" s="222"/>
      <c r="J119" s="222"/>
      <c r="K119" s="258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216" t="s">
        <v>435</v>
      </c>
      <c r="D122" s="216"/>
      <c r="E122" s="216"/>
      <c r="F122" s="216"/>
      <c r="G122" s="216"/>
      <c r="H122" s="216"/>
      <c r="I122" s="216"/>
      <c r="J122" s="216"/>
      <c r="K122" s="264"/>
    </row>
    <row r="123" spans="2:11" s="1" customFormat="1" ht="17.25" customHeight="1">
      <c r="B123" s="265"/>
      <c r="C123" s="240" t="s">
        <v>381</v>
      </c>
      <c r="D123" s="240"/>
      <c r="E123" s="240"/>
      <c r="F123" s="240" t="s">
        <v>382</v>
      </c>
      <c r="G123" s="241"/>
      <c r="H123" s="240" t="s">
        <v>55</v>
      </c>
      <c r="I123" s="240" t="s">
        <v>58</v>
      </c>
      <c r="J123" s="240" t="s">
        <v>383</v>
      </c>
      <c r="K123" s="266"/>
    </row>
    <row r="124" spans="2:11" s="1" customFormat="1" ht="17.25" customHeight="1">
      <c r="B124" s="265"/>
      <c r="C124" s="242" t="s">
        <v>384</v>
      </c>
      <c r="D124" s="242"/>
      <c r="E124" s="242"/>
      <c r="F124" s="243" t="s">
        <v>385</v>
      </c>
      <c r="G124" s="244"/>
      <c r="H124" s="242"/>
      <c r="I124" s="242"/>
      <c r="J124" s="242" t="s">
        <v>386</v>
      </c>
      <c r="K124" s="266"/>
    </row>
    <row r="125" spans="2:11" s="1" customFormat="1" ht="5.25" customHeight="1">
      <c r="B125" s="267"/>
      <c r="C125" s="245"/>
      <c r="D125" s="245"/>
      <c r="E125" s="245"/>
      <c r="F125" s="245"/>
      <c r="G125" s="225"/>
      <c r="H125" s="245"/>
      <c r="I125" s="245"/>
      <c r="J125" s="245"/>
      <c r="K125" s="268"/>
    </row>
    <row r="126" spans="2:11" s="1" customFormat="1" ht="15" customHeight="1">
      <c r="B126" s="267"/>
      <c r="C126" s="225" t="s">
        <v>390</v>
      </c>
      <c r="D126" s="245"/>
      <c r="E126" s="245"/>
      <c r="F126" s="247" t="s">
        <v>387</v>
      </c>
      <c r="G126" s="225"/>
      <c r="H126" s="225" t="s">
        <v>427</v>
      </c>
      <c r="I126" s="225" t="s">
        <v>389</v>
      </c>
      <c r="J126" s="225">
        <v>120</v>
      </c>
      <c r="K126" s="269"/>
    </row>
    <row r="127" spans="2:11" s="1" customFormat="1" ht="15" customHeight="1">
      <c r="B127" s="267"/>
      <c r="C127" s="225" t="s">
        <v>436</v>
      </c>
      <c r="D127" s="225"/>
      <c r="E127" s="225"/>
      <c r="F127" s="247" t="s">
        <v>387</v>
      </c>
      <c r="G127" s="225"/>
      <c r="H127" s="225" t="s">
        <v>437</v>
      </c>
      <c r="I127" s="225" t="s">
        <v>389</v>
      </c>
      <c r="J127" s="225" t="s">
        <v>438</v>
      </c>
      <c r="K127" s="269"/>
    </row>
    <row r="128" spans="2:11" s="1" customFormat="1" ht="15" customHeight="1">
      <c r="B128" s="267"/>
      <c r="C128" s="225" t="s">
        <v>335</v>
      </c>
      <c r="D128" s="225"/>
      <c r="E128" s="225"/>
      <c r="F128" s="247" t="s">
        <v>387</v>
      </c>
      <c r="G128" s="225"/>
      <c r="H128" s="225" t="s">
        <v>439</v>
      </c>
      <c r="I128" s="225" t="s">
        <v>389</v>
      </c>
      <c r="J128" s="225" t="s">
        <v>438</v>
      </c>
      <c r="K128" s="269"/>
    </row>
    <row r="129" spans="2:11" s="1" customFormat="1" ht="15" customHeight="1">
      <c r="B129" s="267"/>
      <c r="C129" s="225" t="s">
        <v>398</v>
      </c>
      <c r="D129" s="225"/>
      <c r="E129" s="225"/>
      <c r="F129" s="247" t="s">
        <v>393</v>
      </c>
      <c r="G129" s="225"/>
      <c r="H129" s="225" t="s">
        <v>399</v>
      </c>
      <c r="I129" s="225" t="s">
        <v>389</v>
      </c>
      <c r="J129" s="225">
        <v>15</v>
      </c>
      <c r="K129" s="269"/>
    </row>
    <row r="130" spans="2:11" s="1" customFormat="1" ht="15" customHeight="1">
      <c r="B130" s="267"/>
      <c r="C130" s="249" t="s">
        <v>400</v>
      </c>
      <c r="D130" s="249"/>
      <c r="E130" s="249"/>
      <c r="F130" s="250" t="s">
        <v>393</v>
      </c>
      <c r="G130" s="249"/>
      <c r="H130" s="249" t="s">
        <v>401</v>
      </c>
      <c r="I130" s="249" t="s">
        <v>389</v>
      </c>
      <c r="J130" s="249">
        <v>15</v>
      </c>
      <c r="K130" s="269"/>
    </row>
    <row r="131" spans="2:11" s="1" customFormat="1" ht="15" customHeight="1">
      <c r="B131" s="267"/>
      <c r="C131" s="249" t="s">
        <v>402</v>
      </c>
      <c r="D131" s="249"/>
      <c r="E131" s="249"/>
      <c r="F131" s="250" t="s">
        <v>393</v>
      </c>
      <c r="G131" s="249"/>
      <c r="H131" s="249" t="s">
        <v>403</v>
      </c>
      <c r="I131" s="249" t="s">
        <v>389</v>
      </c>
      <c r="J131" s="249">
        <v>20</v>
      </c>
      <c r="K131" s="269"/>
    </row>
    <row r="132" spans="2:11" s="1" customFormat="1" ht="15" customHeight="1">
      <c r="B132" s="267"/>
      <c r="C132" s="249" t="s">
        <v>404</v>
      </c>
      <c r="D132" s="249"/>
      <c r="E132" s="249"/>
      <c r="F132" s="250" t="s">
        <v>393</v>
      </c>
      <c r="G132" s="249"/>
      <c r="H132" s="249" t="s">
        <v>405</v>
      </c>
      <c r="I132" s="249" t="s">
        <v>389</v>
      </c>
      <c r="J132" s="249">
        <v>20</v>
      </c>
      <c r="K132" s="269"/>
    </row>
    <row r="133" spans="2:11" s="1" customFormat="1" ht="15" customHeight="1">
      <c r="B133" s="267"/>
      <c r="C133" s="225" t="s">
        <v>392</v>
      </c>
      <c r="D133" s="225"/>
      <c r="E133" s="225"/>
      <c r="F133" s="247" t="s">
        <v>393</v>
      </c>
      <c r="G133" s="225"/>
      <c r="H133" s="225" t="s">
        <v>427</v>
      </c>
      <c r="I133" s="225" t="s">
        <v>389</v>
      </c>
      <c r="J133" s="225">
        <v>50</v>
      </c>
      <c r="K133" s="269"/>
    </row>
    <row r="134" spans="2:11" s="1" customFormat="1" ht="15" customHeight="1">
      <c r="B134" s="267"/>
      <c r="C134" s="225" t="s">
        <v>406</v>
      </c>
      <c r="D134" s="225"/>
      <c r="E134" s="225"/>
      <c r="F134" s="247" t="s">
        <v>393</v>
      </c>
      <c r="G134" s="225"/>
      <c r="H134" s="225" t="s">
        <v>427</v>
      </c>
      <c r="I134" s="225" t="s">
        <v>389</v>
      </c>
      <c r="J134" s="225">
        <v>50</v>
      </c>
      <c r="K134" s="269"/>
    </row>
    <row r="135" spans="2:11" s="1" customFormat="1" ht="15" customHeight="1">
      <c r="B135" s="267"/>
      <c r="C135" s="225" t="s">
        <v>412</v>
      </c>
      <c r="D135" s="225"/>
      <c r="E135" s="225"/>
      <c r="F135" s="247" t="s">
        <v>393</v>
      </c>
      <c r="G135" s="225"/>
      <c r="H135" s="225" t="s">
        <v>427</v>
      </c>
      <c r="I135" s="225" t="s">
        <v>389</v>
      </c>
      <c r="J135" s="225">
        <v>50</v>
      </c>
      <c r="K135" s="269"/>
    </row>
    <row r="136" spans="2:11" s="1" customFormat="1" ht="15" customHeight="1">
      <c r="B136" s="267"/>
      <c r="C136" s="225" t="s">
        <v>414</v>
      </c>
      <c r="D136" s="225"/>
      <c r="E136" s="225"/>
      <c r="F136" s="247" t="s">
        <v>393</v>
      </c>
      <c r="G136" s="225"/>
      <c r="H136" s="225" t="s">
        <v>427</v>
      </c>
      <c r="I136" s="225" t="s">
        <v>389</v>
      </c>
      <c r="J136" s="225">
        <v>50</v>
      </c>
      <c r="K136" s="269"/>
    </row>
    <row r="137" spans="2:11" s="1" customFormat="1" ht="15" customHeight="1">
      <c r="B137" s="267"/>
      <c r="C137" s="225" t="s">
        <v>415</v>
      </c>
      <c r="D137" s="225"/>
      <c r="E137" s="225"/>
      <c r="F137" s="247" t="s">
        <v>393</v>
      </c>
      <c r="G137" s="225"/>
      <c r="H137" s="225" t="s">
        <v>440</v>
      </c>
      <c r="I137" s="225" t="s">
        <v>389</v>
      </c>
      <c r="J137" s="225">
        <v>255</v>
      </c>
      <c r="K137" s="269"/>
    </row>
    <row r="138" spans="2:11" s="1" customFormat="1" ht="15" customHeight="1">
      <c r="B138" s="267"/>
      <c r="C138" s="225" t="s">
        <v>417</v>
      </c>
      <c r="D138" s="225"/>
      <c r="E138" s="225"/>
      <c r="F138" s="247" t="s">
        <v>387</v>
      </c>
      <c r="G138" s="225"/>
      <c r="H138" s="225" t="s">
        <v>441</v>
      </c>
      <c r="I138" s="225" t="s">
        <v>419</v>
      </c>
      <c r="J138" s="225"/>
      <c r="K138" s="269"/>
    </row>
    <row r="139" spans="2:11" s="1" customFormat="1" ht="15" customHeight="1">
      <c r="B139" s="267"/>
      <c r="C139" s="225" t="s">
        <v>420</v>
      </c>
      <c r="D139" s="225"/>
      <c r="E139" s="225"/>
      <c r="F139" s="247" t="s">
        <v>387</v>
      </c>
      <c r="G139" s="225"/>
      <c r="H139" s="225" t="s">
        <v>442</v>
      </c>
      <c r="I139" s="225" t="s">
        <v>422</v>
      </c>
      <c r="J139" s="225"/>
      <c r="K139" s="269"/>
    </row>
    <row r="140" spans="2:11" s="1" customFormat="1" ht="15" customHeight="1">
      <c r="B140" s="267"/>
      <c r="C140" s="225" t="s">
        <v>423</v>
      </c>
      <c r="D140" s="225"/>
      <c r="E140" s="225"/>
      <c r="F140" s="247" t="s">
        <v>387</v>
      </c>
      <c r="G140" s="225"/>
      <c r="H140" s="225" t="s">
        <v>423</v>
      </c>
      <c r="I140" s="225" t="s">
        <v>422</v>
      </c>
      <c r="J140" s="225"/>
      <c r="K140" s="269"/>
    </row>
    <row r="141" spans="2:11" s="1" customFormat="1" ht="15" customHeight="1">
      <c r="B141" s="267"/>
      <c r="C141" s="225" t="s">
        <v>39</v>
      </c>
      <c r="D141" s="225"/>
      <c r="E141" s="225"/>
      <c r="F141" s="247" t="s">
        <v>387</v>
      </c>
      <c r="G141" s="225"/>
      <c r="H141" s="225" t="s">
        <v>443</v>
      </c>
      <c r="I141" s="225" t="s">
        <v>422</v>
      </c>
      <c r="J141" s="225"/>
      <c r="K141" s="269"/>
    </row>
    <row r="142" spans="2:11" s="1" customFormat="1" ht="15" customHeight="1">
      <c r="B142" s="267"/>
      <c r="C142" s="225" t="s">
        <v>444</v>
      </c>
      <c r="D142" s="225"/>
      <c r="E142" s="225"/>
      <c r="F142" s="247" t="s">
        <v>387</v>
      </c>
      <c r="G142" s="225"/>
      <c r="H142" s="225" t="s">
        <v>445</v>
      </c>
      <c r="I142" s="225" t="s">
        <v>422</v>
      </c>
      <c r="J142" s="225"/>
      <c r="K142" s="269"/>
    </row>
    <row r="143" spans="2:11" s="1" customFormat="1" ht="15" customHeight="1">
      <c r="B143" s="270"/>
      <c r="C143" s="271"/>
      <c r="D143" s="271"/>
      <c r="E143" s="271"/>
      <c r="F143" s="271"/>
      <c r="G143" s="271"/>
      <c r="H143" s="271"/>
      <c r="I143" s="271"/>
      <c r="J143" s="271"/>
      <c r="K143" s="272"/>
    </row>
    <row r="144" spans="2:11" s="1" customFormat="1" ht="18.75" customHeight="1">
      <c r="B144" s="222"/>
      <c r="C144" s="222"/>
      <c r="D144" s="222"/>
      <c r="E144" s="222"/>
      <c r="F144" s="259"/>
      <c r="G144" s="222"/>
      <c r="H144" s="222"/>
      <c r="I144" s="222"/>
      <c r="J144" s="222"/>
      <c r="K144" s="222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238" t="s">
        <v>446</v>
      </c>
      <c r="D147" s="238"/>
      <c r="E147" s="238"/>
      <c r="F147" s="238"/>
      <c r="G147" s="238"/>
      <c r="H147" s="238"/>
      <c r="I147" s="238"/>
      <c r="J147" s="238"/>
      <c r="K147" s="239"/>
    </row>
    <row r="148" spans="2:11" s="1" customFormat="1" ht="17.25" customHeight="1">
      <c r="B148" s="237"/>
      <c r="C148" s="240" t="s">
        <v>381</v>
      </c>
      <c r="D148" s="240"/>
      <c r="E148" s="240"/>
      <c r="F148" s="240" t="s">
        <v>382</v>
      </c>
      <c r="G148" s="241"/>
      <c r="H148" s="240" t="s">
        <v>55</v>
      </c>
      <c r="I148" s="240" t="s">
        <v>58</v>
      </c>
      <c r="J148" s="240" t="s">
        <v>383</v>
      </c>
      <c r="K148" s="239"/>
    </row>
    <row r="149" spans="2:11" s="1" customFormat="1" ht="17.25" customHeight="1">
      <c r="B149" s="237"/>
      <c r="C149" s="242" t="s">
        <v>384</v>
      </c>
      <c r="D149" s="242"/>
      <c r="E149" s="242"/>
      <c r="F149" s="243" t="s">
        <v>385</v>
      </c>
      <c r="G149" s="244"/>
      <c r="H149" s="242"/>
      <c r="I149" s="242"/>
      <c r="J149" s="242" t="s">
        <v>386</v>
      </c>
      <c r="K149" s="239"/>
    </row>
    <row r="150" spans="2:11" s="1" customFormat="1" ht="5.25" customHeight="1">
      <c r="B150" s="248"/>
      <c r="C150" s="245"/>
      <c r="D150" s="245"/>
      <c r="E150" s="245"/>
      <c r="F150" s="245"/>
      <c r="G150" s="246"/>
      <c r="H150" s="245"/>
      <c r="I150" s="245"/>
      <c r="J150" s="245"/>
      <c r="K150" s="269"/>
    </row>
    <row r="151" spans="2:11" s="1" customFormat="1" ht="15" customHeight="1">
      <c r="B151" s="248"/>
      <c r="C151" s="273" t="s">
        <v>390</v>
      </c>
      <c r="D151" s="225"/>
      <c r="E151" s="225"/>
      <c r="F151" s="274" t="s">
        <v>387</v>
      </c>
      <c r="G151" s="225"/>
      <c r="H151" s="273" t="s">
        <v>427</v>
      </c>
      <c r="I151" s="273" t="s">
        <v>389</v>
      </c>
      <c r="J151" s="273">
        <v>120</v>
      </c>
      <c r="K151" s="269"/>
    </row>
    <row r="152" spans="2:11" s="1" customFormat="1" ht="15" customHeight="1">
      <c r="B152" s="248"/>
      <c r="C152" s="273" t="s">
        <v>436</v>
      </c>
      <c r="D152" s="225"/>
      <c r="E152" s="225"/>
      <c r="F152" s="274" t="s">
        <v>387</v>
      </c>
      <c r="G152" s="225"/>
      <c r="H152" s="273" t="s">
        <v>447</v>
      </c>
      <c r="I152" s="273" t="s">
        <v>389</v>
      </c>
      <c r="J152" s="273" t="s">
        <v>438</v>
      </c>
      <c r="K152" s="269"/>
    </row>
    <row r="153" spans="2:11" s="1" customFormat="1" ht="15" customHeight="1">
      <c r="B153" s="248"/>
      <c r="C153" s="273" t="s">
        <v>335</v>
      </c>
      <c r="D153" s="225"/>
      <c r="E153" s="225"/>
      <c r="F153" s="274" t="s">
        <v>387</v>
      </c>
      <c r="G153" s="225"/>
      <c r="H153" s="273" t="s">
        <v>448</v>
      </c>
      <c r="I153" s="273" t="s">
        <v>389</v>
      </c>
      <c r="J153" s="273" t="s">
        <v>438</v>
      </c>
      <c r="K153" s="269"/>
    </row>
    <row r="154" spans="2:11" s="1" customFormat="1" ht="15" customHeight="1">
      <c r="B154" s="248"/>
      <c r="C154" s="273" t="s">
        <v>392</v>
      </c>
      <c r="D154" s="225"/>
      <c r="E154" s="225"/>
      <c r="F154" s="274" t="s">
        <v>393</v>
      </c>
      <c r="G154" s="225"/>
      <c r="H154" s="273" t="s">
        <v>427</v>
      </c>
      <c r="I154" s="273" t="s">
        <v>389</v>
      </c>
      <c r="J154" s="273">
        <v>50</v>
      </c>
      <c r="K154" s="269"/>
    </row>
    <row r="155" spans="2:11" s="1" customFormat="1" ht="15" customHeight="1">
      <c r="B155" s="248"/>
      <c r="C155" s="273" t="s">
        <v>395</v>
      </c>
      <c r="D155" s="225"/>
      <c r="E155" s="225"/>
      <c r="F155" s="274" t="s">
        <v>387</v>
      </c>
      <c r="G155" s="225"/>
      <c r="H155" s="273" t="s">
        <v>427</v>
      </c>
      <c r="I155" s="273" t="s">
        <v>397</v>
      </c>
      <c r="J155" s="273"/>
      <c r="K155" s="269"/>
    </row>
    <row r="156" spans="2:11" s="1" customFormat="1" ht="15" customHeight="1">
      <c r="B156" s="248"/>
      <c r="C156" s="273" t="s">
        <v>406</v>
      </c>
      <c r="D156" s="225"/>
      <c r="E156" s="225"/>
      <c r="F156" s="274" t="s">
        <v>393</v>
      </c>
      <c r="G156" s="225"/>
      <c r="H156" s="273" t="s">
        <v>427</v>
      </c>
      <c r="I156" s="273" t="s">
        <v>389</v>
      </c>
      <c r="J156" s="273">
        <v>50</v>
      </c>
      <c r="K156" s="269"/>
    </row>
    <row r="157" spans="2:11" s="1" customFormat="1" ht="15" customHeight="1">
      <c r="B157" s="248"/>
      <c r="C157" s="273" t="s">
        <v>414</v>
      </c>
      <c r="D157" s="225"/>
      <c r="E157" s="225"/>
      <c r="F157" s="274" t="s">
        <v>393</v>
      </c>
      <c r="G157" s="225"/>
      <c r="H157" s="273" t="s">
        <v>427</v>
      </c>
      <c r="I157" s="273" t="s">
        <v>389</v>
      </c>
      <c r="J157" s="273">
        <v>50</v>
      </c>
      <c r="K157" s="269"/>
    </row>
    <row r="158" spans="2:11" s="1" customFormat="1" ht="15" customHeight="1">
      <c r="B158" s="248"/>
      <c r="C158" s="273" t="s">
        <v>412</v>
      </c>
      <c r="D158" s="225"/>
      <c r="E158" s="225"/>
      <c r="F158" s="274" t="s">
        <v>393</v>
      </c>
      <c r="G158" s="225"/>
      <c r="H158" s="273" t="s">
        <v>427</v>
      </c>
      <c r="I158" s="273" t="s">
        <v>389</v>
      </c>
      <c r="J158" s="273">
        <v>50</v>
      </c>
      <c r="K158" s="269"/>
    </row>
    <row r="159" spans="2:11" s="1" customFormat="1" ht="15" customHeight="1">
      <c r="B159" s="248"/>
      <c r="C159" s="273" t="s">
        <v>94</v>
      </c>
      <c r="D159" s="225"/>
      <c r="E159" s="225"/>
      <c r="F159" s="274" t="s">
        <v>387</v>
      </c>
      <c r="G159" s="225"/>
      <c r="H159" s="273" t="s">
        <v>449</v>
      </c>
      <c r="I159" s="273" t="s">
        <v>389</v>
      </c>
      <c r="J159" s="273" t="s">
        <v>450</v>
      </c>
      <c r="K159" s="269"/>
    </row>
    <row r="160" spans="2:11" s="1" customFormat="1" ht="15" customHeight="1">
      <c r="B160" s="248"/>
      <c r="C160" s="273" t="s">
        <v>451</v>
      </c>
      <c r="D160" s="225"/>
      <c r="E160" s="225"/>
      <c r="F160" s="274" t="s">
        <v>387</v>
      </c>
      <c r="G160" s="225"/>
      <c r="H160" s="273" t="s">
        <v>452</v>
      </c>
      <c r="I160" s="273" t="s">
        <v>422</v>
      </c>
      <c r="J160" s="273"/>
      <c r="K160" s="269"/>
    </row>
    <row r="161" spans="2:11" s="1" customFormat="1" ht="15" customHeight="1">
      <c r="B161" s="275"/>
      <c r="C161" s="257"/>
      <c r="D161" s="257"/>
      <c r="E161" s="257"/>
      <c r="F161" s="257"/>
      <c r="G161" s="257"/>
      <c r="H161" s="257"/>
      <c r="I161" s="257"/>
      <c r="J161" s="257"/>
      <c r="K161" s="276"/>
    </row>
    <row r="162" spans="2:11" s="1" customFormat="1" ht="18.75" customHeight="1">
      <c r="B162" s="222"/>
      <c r="C162" s="225"/>
      <c r="D162" s="225"/>
      <c r="E162" s="225"/>
      <c r="F162" s="247"/>
      <c r="G162" s="225"/>
      <c r="H162" s="225"/>
      <c r="I162" s="225"/>
      <c r="J162" s="225"/>
      <c r="K162" s="222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2"/>
      <c r="C164" s="213"/>
      <c r="D164" s="213"/>
      <c r="E164" s="213"/>
      <c r="F164" s="213"/>
      <c r="G164" s="213"/>
      <c r="H164" s="213"/>
      <c r="I164" s="213"/>
      <c r="J164" s="213"/>
      <c r="K164" s="214"/>
    </row>
    <row r="165" spans="2:11" s="1" customFormat="1" ht="45" customHeight="1">
      <c r="B165" s="215"/>
      <c r="C165" s="216" t="s">
        <v>453</v>
      </c>
      <c r="D165" s="216"/>
      <c r="E165" s="216"/>
      <c r="F165" s="216"/>
      <c r="G165" s="216"/>
      <c r="H165" s="216"/>
      <c r="I165" s="216"/>
      <c r="J165" s="216"/>
      <c r="K165" s="217"/>
    </row>
    <row r="166" spans="2:11" s="1" customFormat="1" ht="17.25" customHeight="1">
      <c r="B166" s="215"/>
      <c r="C166" s="240" t="s">
        <v>381</v>
      </c>
      <c r="D166" s="240"/>
      <c r="E166" s="240"/>
      <c r="F166" s="240" t="s">
        <v>382</v>
      </c>
      <c r="G166" s="277"/>
      <c r="H166" s="278" t="s">
        <v>55</v>
      </c>
      <c r="I166" s="278" t="s">
        <v>58</v>
      </c>
      <c r="J166" s="240" t="s">
        <v>383</v>
      </c>
      <c r="K166" s="217"/>
    </row>
    <row r="167" spans="2:11" s="1" customFormat="1" ht="17.25" customHeight="1">
      <c r="B167" s="218"/>
      <c r="C167" s="242" t="s">
        <v>384</v>
      </c>
      <c r="D167" s="242"/>
      <c r="E167" s="242"/>
      <c r="F167" s="243" t="s">
        <v>385</v>
      </c>
      <c r="G167" s="279"/>
      <c r="H167" s="280"/>
      <c r="I167" s="280"/>
      <c r="J167" s="242" t="s">
        <v>386</v>
      </c>
      <c r="K167" s="220"/>
    </row>
    <row r="168" spans="2:11" s="1" customFormat="1" ht="5.25" customHeight="1">
      <c r="B168" s="248"/>
      <c r="C168" s="245"/>
      <c r="D168" s="245"/>
      <c r="E168" s="245"/>
      <c r="F168" s="245"/>
      <c r="G168" s="246"/>
      <c r="H168" s="245"/>
      <c r="I168" s="245"/>
      <c r="J168" s="245"/>
      <c r="K168" s="269"/>
    </row>
    <row r="169" spans="2:11" s="1" customFormat="1" ht="15" customHeight="1">
      <c r="B169" s="248"/>
      <c r="C169" s="225" t="s">
        <v>390</v>
      </c>
      <c r="D169" s="225"/>
      <c r="E169" s="225"/>
      <c r="F169" s="247" t="s">
        <v>387</v>
      </c>
      <c r="G169" s="225"/>
      <c r="H169" s="225" t="s">
        <v>427</v>
      </c>
      <c r="I169" s="225" t="s">
        <v>389</v>
      </c>
      <c r="J169" s="225">
        <v>120</v>
      </c>
      <c r="K169" s="269"/>
    </row>
    <row r="170" spans="2:11" s="1" customFormat="1" ht="15" customHeight="1">
      <c r="B170" s="248"/>
      <c r="C170" s="225" t="s">
        <v>436</v>
      </c>
      <c r="D170" s="225"/>
      <c r="E170" s="225"/>
      <c r="F170" s="247" t="s">
        <v>387</v>
      </c>
      <c r="G170" s="225"/>
      <c r="H170" s="225" t="s">
        <v>437</v>
      </c>
      <c r="I170" s="225" t="s">
        <v>389</v>
      </c>
      <c r="J170" s="225" t="s">
        <v>438</v>
      </c>
      <c r="K170" s="269"/>
    </row>
    <row r="171" spans="2:11" s="1" customFormat="1" ht="15" customHeight="1">
      <c r="B171" s="248"/>
      <c r="C171" s="225" t="s">
        <v>335</v>
      </c>
      <c r="D171" s="225"/>
      <c r="E171" s="225"/>
      <c r="F171" s="247" t="s">
        <v>387</v>
      </c>
      <c r="G171" s="225"/>
      <c r="H171" s="225" t="s">
        <v>454</v>
      </c>
      <c r="I171" s="225" t="s">
        <v>389</v>
      </c>
      <c r="J171" s="225" t="s">
        <v>438</v>
      </c>
      <c r="K171" s="269"/>
    </row>
    <row r="172" spans="2:11" s="1" customFormat="1" ht="15" customHeight="1">
      <c r="B172" s="248"/>
      <c r="C172" s="225" t="s">
        <v>392</v>
      </c>
      <c r="D172" s="225"/>
      <c r="E172" s="225"/>
      <c r="F172" s="247" t="s">
        <v>393</v>
      </c>
      <c r="G172" s="225"/>
      <c r="H172" s="225" t="s">
        <v>454</v>
      </c>
      <c r="I172" s="225" t="s">
        <v>389</v>
      </c>
      <c r="J172" s="225">
        <v>50</v>
      </c>
      <c r="K172" s="269"/>
    </row>
    <row r="173" spans="2:11" s="1" customFormat="1" ht="15" customHeight="1">
      <c r="B173" s="248"/>
      <c r="C173" s="225" t="s">
        <v>395</v>
      </c>
      <c r="D173" s="225"/>
      <c r="E173" s="225"/>
      <c r="F173" s="247" t="s">
        <v>387</v>
      </c>
      <c r="G173" s="225"/>
      <c r="H173" s="225" t="s">
        <v>454</v>
      </c>
      <c r="I173" s="225" t="s">
        <v>397</v>
      </c>
      <c r="J173" s="225"/>
      <c r="K173" s="269"/>
    </row>
    <row r="174" spans="2:11" s="1" customFormat="1" ht="15" customHeight="1">
      <c r="B174" s="248"/>
      <c r="C174" s="225" t="s">
        <v>406</v>
      </c>
      <c r="D174" s="225"/>
      <c r="E174" s="225"/>
      <c r="F174" s="247" t="s">
        <v>393</v>
      </c>
      <c r="G174" s="225"/>
      <c r="H174" s="225" t="s">
        <v>454</v>
      </c>
      <c r="I174" s="225" t="s">
        <v>389</v>
      </c>
      <c r="J174" s="225">
        <v>50</v>
      </c>
      <c r="K174" s="269"/>
    </row>
    <row r="175" spans="2:11" s="1" customFormat="1" ht="15" customHeight="1">
      <c r="B175" s="248"/>
      <c r="C175" s="225" t="s">
        <v>414</v>
      </c>
      <c r="D175" s="225"/>
      <c r="E175" s="225"/>
      <c r="F175" s="247" t="s">
        <v>393</v>
      </c>
      <c r="G175" s="225"/>
      <c r="H175" s="225" t="s">
        <v>454</v>
      </c>
      <c r="I175" s="225" t="s">
        <v>389</v>
      </c>
      <c r="J175" s="225">
        <v>50</v>
      </c>
      <c r="K175" s="269"/>
    </row>
    <row r="176" spans="2:11" s="1" customFormat="1" ht="15" customHeight="1">
      <c r="B176" s="248"/>
      <c r="C176" s="225" t="s">
        <v>412</v>
      </c>
      <c r="D176" s="225"/>
      <c r="E176" s="225"/>
      <c r="F176" s="247" t="s">
        <v>393</v>
      </c>
      <c r="G176" s="225"/>
      <c r="H176" s="225" t="s">
        <v>454</v>
      </c>
      <c r="I176" s="225" t="s">
        <v>389</v>
      </c>
      <c r="J176" s="225">
        <v>50</v>
      </c>
      <c r="K176" s="269"/>
    </row>
    <row r="177" spans="2:11" s="1" customFormat="1" ht="15" customHeight="1">
      <c r="B177" s="248"/>
      <c r="C177" s="225" t="s">
        <v>103</v>
      </c>
      <c r="D177" s="225"/>
      <c r="E177" s="225"/>
      <c r="F177" s="247" t="s">
        <v>387</v>
      </c>
      <c r="G177" s="225"/>
      <c r="H177" s="225" t="s">
        <v>455</v>
      </c>
      <c r="I177" s="225" t="s">
        <v>456</v>
      </c>
      <c r="J177" s="225"/>
      <c r="K177" s="269"/>
    </row>
    <row r="178" spans="2:11" s="1" customFormat="1" ht="15" customHeight="1">
      <c r="B178" s="248"/>
      <c r="C178" s="225" t="s">
        <v>58</v>
      </c>
      <c r="D178" s="225"/>
      <c r="E178" s="225"/>
      <c r="F178" s="247" t="s">
        <v>387</v>
      </c>
      <c r="G178" s="225"/>
      <c r="H178" s="225" t="s">
        <v>457</v>
      </c>
      <c r="I178" s="225" t="s">
        <v>458</v>
      </c>
      <c r="J178" s="225">
        <v>1</v>
      </c>
      <c r="K178" s="269"/>
    </row>
    <row r="179" spans="2:11" s="1" customFormat="1" ht="15" customHeight="1">
      <c r="B179" s="248"/>
      <c r="C179" s="225" t="s">
        <v>54</v>
      </c>
      <c r="D179" s="225"/>
      <c r="E179" s="225"/>
      <c r="F179" s="247" t="s">
        <v>387</v>
      </c>
      <c r="G179" s="225"/>
      <c r="H179" s="225" t="s">
        <v>459</v>
      </c>
      <c r="I179" s="225" t="s">
        <v>389</v>
      </c>
      <c r="J179" s="225">
        <v>20</v>
      </c>
      <c r="K179" s="269"/>
    </row>
    <row r="180" spans="2:11" s="1" customFormat="1" ht="15" customHeight="1">
      <c r="B180" s="248"/>
      <c r="C180" s="225" t="s">
        <v>55</v>
      </c>
      <c r="D180" s="225"/>
      <c r="E180" s="225"/>
      <c r="F180" s="247" t="s">
        <v>387</v>
      </c>
      <c r="G180" s="225"/>
      <c r="H180" s="225" t="s">
        <v>460</v>
      </c>
      <c r="I180" s="225" t="s">
        <v>389</v>
      </c>
      <c r="J180" s="225">
        <v>255</v>
      </c>
      <c r="K180" s="269"/>
    </row>
    <row r="181" spans="2:11" s="1" customFormat="1" ht="15" customHeight="1">
      <c r="B181" s="248"/>
      <c r="C181" s="225" t="s">
        <v>104</v>
      </c>
      <c r="D181" s="225"/>
      <c r="E181" s="225"/>
      <c r="F181" s="247" t="s">
        <v>387</v>
      </c>
      <c r="G181" s="225"/>
      <c r="H181" s="225" t="s">
        <v>351</v>
      </c>
      <c r="I181" s="225" t="s">
        <v>389</v>
      </c>
      <c r="J181" s="225">
        <v>10</v>
      </c>
      <c r="K181" s="269"/>
    </row>
    <row r="182" spans="2:11" s="1" customFormat="1" ht="15" customHeight="1">
      <c r="B182" s="248"/>
      <c r="C182" s="225" t="s">
        <v>105</v>
      </c>
      <c r="D182" s="225"/>
      <c r="E182" s="225"/>
      <c r="F182" s="247" t="s">
        <v>387</v>
      </c>
      <c r="G182" s="225"/>
      <c r="H182" s="225" t="s">
        <v>461</v>
      </c>
      <c r="I182" s="225" t="s">
        <v>422</v>
      </c>
      <c r="J182" s="225"/>
      <c r="K182" s="269"/>
    </row>
    <row r="183" spans="2:11" s="1" customFormat="1" ht="15" customHeight="1">
      <c r="B183" s="248"/>
      <c r="C183" s="225" t="s">
        <v>462</v>
      </c>
      <c r="D183" s="225"/>
      <c r="E183" s="225"/>
      <c r="F183" s="247" t="s">
        <v>387</v>
      </c>
      <c r="G183" s="225"/>
      <c r="H183" s="225" t="s">
        <v>463</v>
      </c>
      <c r="I183" s="225" t="s">
        <v>422</v>
      </c>
      <c r="J183" s="225"/>
      <c r="K183" s="269"/>
    </row>
    <row r="184" spans="2:11" s="1" customFormat="1" ht="15" customHeight="1">
      <c r="B184" s="248"/>
      <c r="C184" s="225" t="s">
        <v>451</v>
      </c>
      <c r="D184" s="225"/>
      <c r="E184" s="225"/>
      <c r="F184" s="247" t="s">
        <v>387</v>
      </c>
      <c r="G184" s="225"/>
      <c r="H184" s="225" t="s">
        <v>464</v>
      </c>
      <c r="I184" s="225" t="s">
        <v>422</v>
      </c>
      <c r="J184" s="225"/>
      <c r="K184" s="269"/>
    </row>
    <row r="185" spans="2:11" s="1" customFormat="1" ht="15" customHeight="1">
      <c r="B185" s="248"/>
      <c r="C185" s="225" t="s">
        <v>107</v>
      </c>
      <c r="D185" s="225"/>
      <c r="E185" s="225"/>
      <c r="F185" s="247" t="s">
        <v>393</v>
      </c>
      <c r="G185" s="225"/>
      <c r="H185" s="225" t="s">
        <v>465</v>
      </c>
      <c r="I185" s="225" t="s">
        <v>389</v>
      </c>
      <c r="J185" s="225">
        <v>50</v>
      </c>
      <c r="K185" s="269"/>
    </row>
    <row r="186" spans="2:11" s="1" customFormat="1" ht="15" customHeight="1">
      <c r="B186" s="248"/>
      <c r="C186" s="225" t="s">
        <v>466</v>
      </c>
      <c r="D186" s="225"/>
      <c r="E186" s="225"/>
      <c r="F186" s="247" t="s">
        <v>393</v>
      </c>
      <c r="G186" s="225"/>
      <c r="H186" s="225" t="s">
        <v>467</v>
      </c>
      <c r="I186" s="225" t="s">
        <v>468</v>
      </c>
      <c r="J186" s="225"/>
      <c r="K186" s="269"/>
    </row>
    <row r="187" spans="2:11" s="1" customFormat="1" ht="15" customHeight="1">
      <c r="B187" s="248"/>
      <c r="C187" s="225" t="s">
        <v>469</v>
      </c>
      <c r="D187" s="225"/>
      <c r="E187" s="225"/>
      <c r="F187" s="247" t="s">
        <v>393</v>
      </c>
      <c r="G187" s="225"/>
      <c r="H187" s="225" t="s">
        <v>470</v>
      </c>
      <c r="I187" s="225" t="s">
        <v>468</v>
      </c>
      <c r="J187" s="225"/>
      <c r="K187" s="269"/>
    </row>
    <row r="188" spans="2:11" s="1" customFormat="1" ht="15" customHeight="1">
      <c r="B188" s="248"/>
      <c r="C188" s="225" t="s">
        <v>471</v>
      </c>
      <c r="D188" s="225"/>
      <c r="E188" s="225"/>
      <c r="F188" s="247" t="s">
        <v>393</v>
      </c>
      <c r="G188" s="225"/>
      <c r="H188" s="225" t="s">
        <v>472</v>
      </c>
      <c r="I188" s="225" t="s">
        <v>468</v>
      </c>
      <c r="J188" s="225"/>
      <c r="K188" s="269"/>
    </row>
    <row r="189" spans="2:11" s="1" customFormat="1" ht="15" customHeight="1">
      <c r="B189" s="248"/>
      <c r="C189" s="281" t="s">
        <v>473</v>
      </c>
      <c r="D189" s="225"/>
      <c r="E189" s="225"/>
      <c r="F189" s="247" t="s">
        <v>393</v>
      </c>
      <c r="G189" s="225"/>
      <c r="H189" s="225" t="s">
        <v>474</v>
      </c>
      <c r="I189" s="225" t="s">
        <v>475</v>
      </c>
      <c r="J189" s="282" t="s">
        <v>476</v>
      </c>
      <c r="K189" s="269"/>
    </row>
    <row r="190" spans="2:11" s="1" customFormat="1" ht="15" customHeight="1">
      <c r="B190" s="248"/>
      <c r="C190" s="232" t="s">
        <v>43</v>
      </c>
      <c r="D190" s="225"/>
      <c r="E190" s="225"/>
      <c r="F190" s="247" t="s">
        <v>387</v>
      </c>
      <c r="G190" s="225"/>
      <c r="H190" s="222" t="s">
        <v>477</v>
      </c>
      <c r="I190" s="225" t="s">
        <v>478</v>
      </c>
      <c r="J190" s="225"/>
      <c r="K190" s="269"/>
    </row>
    <row r="191" spans="2:11" s="1" customFormat="1" ht="15" customHeight="1">
      <c r="B191" s="248"/>
      <c r="C191" s="232" t="s">
        <v>479</v>
      </c>
      <c r="D191" s="225"/>
      <c r="E191" s="225"/>
      <c r="F191" s="247" t="s">
        <v>387</v>
      </c>
      <c r="G191" s="225"/>
      <c r="H191" s="225" t="s">
        <v>480</v>
      </c>
      <c r="I191" s="225" t="s">
        <v>422</v>
      </c>
      <c r="J191" s="225"/>
      <c r="K191" s="269"/>
    </row>
    <row r="192" spans="2:11" s="1" customFormat="1" ht="15" customHeight="1">
      <c r="B192" s="248"/>
      <c r="C192" s="232" t="s">
        <v>481</v>
      </c>
      <c r="D192" s="225"/>
      <c r="E192" s="225"/>
      <c r="F192" s="247" t="s">
        <v>387</v>
      </c>
      <c r="G192" s="225"/>
      <c r="H192" s="225" t="s">
        <v>482</v>
      </c>
      <c r="I192" s="225" t="s">
        <v>422</v>
      </c>
      <c r="J192" s="225"/>
      <c r="K192" s="269"/>
    </row>
    <row r="193" spans="2:11" s="1" customFormat="1" ht="15" customHeight="1">
      <c r="B193" s="248"/>
      <c r="C193" s="232" t="s">
        <v>483</v>
      </c>
      <c r="D193" s="225"/>
      <c r="E193" s="225"/>
      <c r="F193" s="247" t="s">
        <v>393</v>
      </c>
      <c r="G193" s="225"/>
      <c r="H193" s="225" t="s">
        <v>484</v>
      </c>
      <c r="I193" s="225" t="s">
        <v>422</v>
      </c>
      <c r="J193" s="225"/>
      <c r="K193" s="269"/>
    </row>
    <row r="194" spans="2:11" s="1" customFormat="1" ht="15" customHeight="1">
      <c r="B194" s="275"/>
      <c r="C194" s="283"/>
      <c r="D194" s="257"/>
      <c r="E194" s="257"/>
      <c r="F194" s="257"/>
      <c r="G194" s="257"/>
      <c r="H194" s="257"/>
      <c r="I194" s="257"/>
      <c r="J194" s="257"/>
      <c r="K194" s="276"/>
    </row>
    <row r="195" spans="2:11" s="1" customFormat="1" ht="18.75" customHeight="1">
      <c r="B195" s="222"/>
      <c r="C195" s="225"/>
      <c r="D195" s="225"/>
      <c r="E195" s="225"/>
      <c r="F195" s="247"/>
      <c r="G195" s="225"/>
      <c r="H195" s="225"/>
      <c r="I195" s="225"/>
      <c r="J195" s="225"/>
      <c r="K195" s="222"/>
    </row>
    <row r="196" spans="2:11" s="1" customFormat="1" ht="18.75" customHeight="1">
      <c r="B196" s="222"/>
      <c r="C196" s="225"/>
      <c r="D196" s="225"/>
      <c r="E196" s="225"/>
      <c r="F196" s="247"/>
      <c r="G196" s="225"/>
      <c r="H196" s="225"/>
      <c r="I196" s="225"/>
      <c r="J196" s="225"/>
      <c r="K196" s="222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2"/>
      <c r="C198" s="213"/>
      <c r="D198" s="213"/>
      <c r="E198" s="213"/>
      <c r="F198" s="213"/>
      <c r="G198" s="213"/>
      <c r="H198" s="213"/>
      <c r="I198" s="213"/>
      <c r="J198" s="213"/>
      <c r="K198" s="214"/>
    </row>
    <row r="199" spans="2:11" s="1" customFormat="1" ht="21">
      <c r="B199" s="215"/>
      <c r="C199" s="216" t="s">
        <v>485</v>
      </c>
      <c r="D199" s="216"/>
      <c r="E199" s="216"/>
      <c r="F199" s="216"/>
      <c r="G199" s="216"/>
      <c r="H199" s="216"/>
      <c r="I199" s="216"/>
      <c r="J199" s="216"/>
      <c r="K199" s="217"/>
    </row>
    <row r="200" spans="2:11" s="1" customFormat="1" ht="25.5" customHeight="1">
      <c r="B200" s="215"/>
      <c r="C200" s="284" t="s">
        <v>486</v>
      </c>
      <c r="D200" s="284"/>
      <c r="E200" s="284"/>
      <c r="F200" s="284" t="s">
        <v>487</v>
      </c>
      <c r="G200" s="285"/>
      <c r="H200" s="284" t="s">
        <v>488</v>
      </c>
      <c r="I200" s="284"/>
      <c r="J200" s="284"/>
      <c r="K200" s="217"/>
    </row>
    <row r="201" spans="2:11" s="1" customFormat="1" ht="5.25" customHeight="1">
      <c r="B201" s="248"/>
      <c r="C201" s="245"/>
      <c r="D201" s="245"/>
      <c r="E201" s="245"/>
      <c r="F201" s="245"/>
      <c r="G201" s="225"/>
      <c r="H201" s="245"/>
      <c r="I201" s="245"/>
      <c r="J201" s="245"/>
      <c r="K201" s="269"/>
    </row>
    <row r="202" spans="2:11" s="1" customFormat="1" ht="15" customHeight="1">
      <c r="B202" s="248"/>
      <c r="C202" s="225" t="s">
        <v>478</v>
      </c>
      <c r="D202" s="225"/>
      <c r="E202" s="225"/>
      <c r="F202" s="247" t="s">
        <v>44</v>
      </c>
      <c r="G202" s="225"/>
      <c r="H202" s="225" t="s">
        <v>489</v>
      </c>
      <c r="I202" s="225"/>
      <c r="J202" s="225"/>
      <c r="K202" s="269"/>
    </row>
    <row r="203" spans="2:11" s="1" customFormat="1" ht="15" customHeight="1">
      <c r="B203" s="248"/>
      <c r="C203" s="254"/>
      <c r="D203" s="225"/>
      <c r="E203" s="225"/>
      <c r="F203" s="247" t="s">
        <v>45</v>
      </c>
      <c r="G203" s="225"/>
      <c r="H203" s="225" t="s">
        <v>490</v>
      </c>
      <c r="I203" s="225"/>
      <c r="J203" s="225"/>
      <c r="K203" s="269"/>
    </row>
    <row r="204" spans="2:11" s="1" customFormat="1" ht="15" customHeight="1">
      <c r="B204" s="248"/>
      <c r="C204" s="254"/>
      <c r="D204" s="225"/>
      <c r="E204" s="225"/>
      <c r="F204" s="247" t="s">
        <v>48</v>
      </c>
      <c r="G204" s="225"/>
      <c r="H204" s="225" t="s">
        <v>491</v>
      </c>
      <c r="I204" s="225"/>
      <c r="J204" s="225"/>
      <c r="K204" s="269"/>
    </row>
    <row r="205" spans="2:11" s="1" customFormat="1" ht="15" customHeight="1">
      <c r="B205" s="248"/>
      <c r="C205" s="225"/>
      <c r="D205" s="225"/>
      <c r="E205" s="225"/>
      <c r="F205" s="247" t="s">
        <v>46</v>
      </c>
      <c r="G205" s="225"/>
      <c r="H205" s="225" t="s">
        <v>492</v>
      </c>
      <c r="I205" s="225"/>
      <c r="J205" s="225"/>
      <c r="K205" s="269"/>
    </row>
    <row r="206" spans="2:11" s="1" customFormat="1" ht="15" customHeight="1">
      <c r="B206" s="248"/>
      <c r="C206" s="225"/>
      <c r="D206" s="225"/>
      <c r="E206" s="225"/>
      <c r="F206" s="247" t="s">
        <v>47</v>
      </c>
      <c r="G206" s="225"/>
      <c r="H206" s="225" t="s">
        <v>493</v>
      </c>
      <c r="I206" s="225"/>
      <c r="J206" s="225"/>
      <c r="K206" s="269"/>
    </row>
    <row r="207" spans="2:11" s="1" customFormat="1" ht="15" customHeight="1">
      <c r="B207" s="248"/>
      <c r="C207" s="225"/>
      <c r="D207" s="225"/>
      <c r="E207" s="225"/>
      <c r="F207" s="247"/>
      <c r="G207" s="225"/>
      <c r="H207" s="225"/>
      <c r="I207" s="225"/>
      <c r="J207" s="225"/>
      <c r="K207" s="269"/>
    </row>
    <row r="208" spans="2:11" s="1" customFormat="1" ht="15" customHeight="1">
      <c r="B208" s="248"/>
      <c r="C208" s="225" t="s">
        <v>434</v>
      </c>
      <c r="D208" s="225"/>
      <c r="E208" s="225"/>
      <c r="F208" s="247" t="s">
        <v>80</v>
      </c>
      <c r="G208" s="225"/>
      <c r="H208" s="225" t="s">
        <v>494</v>
      </c>
      <c r="I208" s="225"/>
      <c r="J208" s="225"/>
      <c r="K208" s="269"/>
    </row>
    <row r="209" spans="2:11" s="1" customFormat="1" ht="15" customHeight="1">
      <c r="B209" s="248"/>
      <c r="C209" s="254"/>
      <c r="D209" s="225"/>
      <c r="E209" s="225"/>
      <c r="F209" s="247" t="s">
        <v>329</v>
      </c>
      <c r="G209" s="225"/>
      <c r="H209" s="225" t="s">
        <v>330</v>
      </c>
      <c r="I209" s="225"/>
      <c r="J209" s="225"/>
      <c r="K209" s="269"/>
    </row>
    <row r="210" spans="2:11" s="1" customFormat="1" ht="15" customHeight="1">
      <c r="B210" s="248"/>
      <c r="C210" s="225"/>
      <c r="D210" s="225"/>
      <c r="E210" s="225"/>
      <c r="F210" s="247" t="s">
        <v>327</v>
      </c>
      <c r="G210" s="225"/>
      <c r="H210" s="225" t="s">
        <v>495</v>
      </c>
      <c r="I210" s="225"/>
      <c r="J210" s="225"/>
      <c r="K210" s="269"/>
    </row>
    <row r="211" spans="2:11" s="1" customFormat="1" ht="15" customHeight="1">
      <c r="B211" s="286"/>
      <c r="C211" s="254"/>
      <c r="D211" s="254"/>
      <c r="E211" s="254"/>
      <c r="F211" s="247" t="s">
        <v>331</v>
      </c>
      <c r="G211" s="232"/>
      <c r="H211" s="273" t="s">
        <v>332</v>
      </c>
      <c r="I211" s="273"/>
      <c r="J211" s="273"/>
      <c r="K211" s="287"/>
    </row>
    <row r="212" spans="2:11" s="1" customFormat="1" ht="15" customHeight="1">
      <c r="B212" s="286"/>
      <c r="C212" s="254"/>
      <c r="D212" s="254"/>
      <c r="E212" s="254"/>
      <c r="F212" s="247" t="s">
        <v>333</v>
      </c>
      <c r="G212" s="232"/>
      <c r="H212" s="273" t="s">
        <v>496</v>
      </c>
      <c r="I212" s="273"/>
      <c r="J212" s="273"/>
      <c r="K212" s="287"/>
    </row>
    <row r="213" spans="2:11" s="1" customFormat="1" ht="15" customHeight="1">
      <c r="B213" s="286"/>
      <c r="C213" s="254"/>
      <c r="D213" s="254"/>
      <c r="E213" s="254"/>
      <c r="F213" s="288"/>
      <c r="G213" s="232"/>
      <c r="H213" s="289"/>
      <c r="I213" s="289"/>
      <c r="J213" s="289"/>
      <c r="K213" s="287"/>
    </row>
    <row r="214" spans="2:11" s="1" customFormat="1" ht="15" customHeight="1">
      <c r="B214" s="286"/>
      <c r="C214" s="225" t="s">
        <v>458</v>
      </c>
      <c r="D214" s="254"/>
      <c r="E214" s="254"/>
      <c r="F214" s="247">
        <v>1</v>
      </c>
      <c r="G214" s="232"/>
      <c r="H214" s="273" t="s">
        <v>497</v>
      </c>
      <c r="I214" s="273"/>
      <c r="J214" s="273"/>
      <c r="K214" s="287"/>
    </row>
    <row r="215" spans="2:11" s="1" customFormat="1" ht="15" customHeight="1">
      <c r="B215" s="286"/>
      <c r="C215" s="254"/>
      <c r="D215" s="254"/>
      <c r="E215" s="254"/>
      <c r="F215" s="247">
        <v>2</v>
      </c>
      <c r="G215" s="232"/>
      <c r="H215" s="273" t="s">
        <v>498</v>
      </c>
      <c r="I215" s="273"/>
      <c r="J215" s="273"/>
      <c r="K215" s="287"/>
    </row>
    <row r="216" spans="2:11" s="1" customFormat="1" ht="15" customHeight="1">
      <c r="B216" s="286"/>
      <c r="C216" s="254"/>
      <c r="D216" s="254"/>
      <c r="E216" s="254"/>
      <c r="F216" s="247">
        <v>3</v>
      </c>
      <c r="G216" s="232"/>
      <c r="H216" s="273" t="s">
        <v>499</v>
      </c>
      <c r="I216" s="273"/>
      <c r="J216" s="273"/>
      <c r="K216" s="287"/>
    </row>
    <row r="217" spans="2:11" s="1" customFormat="1" ht="15" customHeight="1">
      <c r="B217" s="286"/>
      <c r="C217" s="254"/>
      <c r="D217" s="254"/>
      <c r="E217" s="254"/>
      <c r="F217" s="247">
        <v>4</v>
      </c>
      <c r="G217" s="232"/>
      <c r="H217" s="273" t="s">
        <v>500</v>
      </c>
      <c r="I217" s="273"/>
      <c r="J217" s="273"/>
      <c r="K217" s="287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LAPTOP-M2C9T76C\Admin</dc:creator>
  <cp:keywords/>
  <dc:description/>
  <cp:lastModifiedBy>LAPTOP-M2C9T76C\Admin</cp:lastModifiedBy>
  <dcterms:created xsi:type="dcterms:W3CDTF">2020-09-30T06:58:42Z</dcterms:created>
  <dcterms:modified xsi:type="dcterms:W3CDTF">2020-09-30T06:58:43Z</dcterms:modified>
  <cp:category/>
  <cp:version/>
  <cp:contentType/>
  <cp:contentStatus/>
</cp:coreProperties>
</file>