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plusData\Export\"/>
    </mc:Choice>
  </mc:AlternateContent>
  <bookViews>
    <workbookView xWindow="0" yWindow="0" windowWidth="0" windowHeight="0"/>
  </bookViews>
  <sheets>
    <sheet name="Rekapitulace stavby" sheetId="1" r:id="rId1"/>
    <sheet name="Stavba 1 - K1" sheetId="2" r:id="rId2"/>
    <sheet name="Stavba 2 - K2" sheetId="3" r:id="rId3"/>
    <sheet name="Stavba 3 - BC 1" sheetId="4" r:id="rId4"/>
    <sheet name="Následná péče S1 - K1" sheetId="5" r:id="rId5"/>
    <sheet name="Následná péče S2 - K2" sheetId="6" r:id="rId6"/>
    <sheet name="Následná péče S3 - BC 1" sheetId="7" r:id="rId7"/>
    <sheet name="VRN 1 - K1" sheetId="8" r:id="rId8"/>
    <sheet name="VRN 2 - K2" sheetId="9" r:id="rId9"/>
    <sheet name="VRN 3 - K3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'Stavba 1 - K1'!$C$122:$K$250</definedName>
    <definedName name="_xlnm.Print_Area" localSheetId="1">'Stavba 1 - K1'!$C$4:$J$39,'Stavba 1 - K1'!$C$50:$J$76,'Stavba 1 - K1'!$C$82:$J$104,'Stavba 1 - K1'!$C$110:$K$250</definedName>
    <definedName name="_xlnm.Print_Titles" localSheetId="1">'Stavba 1 - K1'!$122:$122</definedName>
    <definedName name="_xlnm._FilterDatabase" localSheetId="2" hidden="1">'Stavba 2 - K2'!$C$122:$K$246</definedName>
    <definedName name="_xlnm.Print_Area" localSheetId="2">'Stavba 2 - K2'!$C$4:$J$39,'Stavba 2 - K2'!$C$50:$J$76,'Stavba 2 - K2'!$C$82:$J$104,'Stavba 2 - K2'!$C$110:$K$246</definedName>
    <definedName name="_xlnm.Print_Titles" localSheetId="2">'Stavba 2 - K2'!$122:$122</definedName>
    <definedName name="_xlnm._FilterDatabase" localSheetId="3" hidden="1">'Stavba 3 - BC 1'!$C$122:$K$261</definedName>
    <definedName name="_xlnm.Print_Area" localSheetId="3">'Stavba 3 - BC 1'!$C$4:$J$39,'Stavba 3 - BC 1'!$C$50:$J$76,'Stavba 3 - BC 1'!$C$82:$J$104,'Stavba 3 - BC 1'!$C$110:$K$261</definedName>
    <definedName name="_xlnm.Print_Titles" localSheetId="3">'Stavba 3 - BC 1'!$122:$122</definedName>
    <definedName name="_xlnm._FilterDatabase" localSheetId="4" hidden="1">'Následná péče S1 - K1'!$C$120:$K$213</definedName>
    <definedName name="_xlnm.Print_Area" localSheetId="4">'Následná péče S1 - K1'!$C$4:$J$39,'Následná péče S1 - K1'!$C$50:$J$76,'Následná péče S1 - K1'!$C$82:$J$102,'Následná péče S1 - K1'!$C$108:$K$213</definedName>
    <definedName name="_xlnm.Print_Titles" localSheetId="4">'Následná péče S1 - K1'!$120:$120</definedName>
    <definedName name="_xlnm._FilterDatabase" localSheetId="5" hidden="1">'Následná péče S2 - K2'!$C$120:$K$213</definedName>
    <definedName name="_xlnm.Print_Area" localSheetId="5">'Následná péče S2 - K2'!$C$4:$J$39,'Následná péče S2 - K2'!$C$50:$J$76,'Následná péče S2 - K2'!$C$82:$J$102,'Následná péče S2 - K2'!$C$108:$K$213</definedName>
    <definedName name="_xlnm.Print_Titles" localSheetId="5">'Následná péče S2 - K2'!$120:$120</definedName>
    <definedName name="_xlnm._FilterDatabase" localSheetId="6" hidden="1">'Následná péče S3 - BC 1'!$C$120:$K$213</definedName>
    <definedName name="_xlnm.Print_Area" localSheetId="6">'Následná péče S3 - BC 1'!$C$4:$J$39,'Následná péče S3 - BC 1'!$C$50:$J$76,'Následná péče S3 - BC 1'!$C$82:$J$102,'Následná péče S3 - BC 1'!$C$108:$K$213</definedName>
    <definedName name="_xlnm.Print_Titles" localSheetId="6">'Následná péče S3 - BC 1'!$120:$120</definedName>
    <definedName name="_xlnm._FilterDatabase" localSheetId="7" hidden="1">'VRN 1 - K1'!$C$119:$K$146</definedName>
    <definedName name="_xlnm.Print_Area" localSheetId="7">'VRN 1 - K1'!$C$4:$J$39,'VRN 1 - K1'!$C$50:$J$76,'VRN 1 - K1'!$C$82:$J$101,'VRN 1 - K1'!$C$107:$K$146</definedName>
    <definedName name="_xlnm.Print_Titles" localSheetId="7">'VRN 1 - K1'!$119:$119</definedName>
    <definedName name="_xlnm._FilterDatabase" localSheetId="8" hidden="1">'VRN 2 - K2'!$C$119:$K$148</definedName>
    <definedName name="_xlnm.Print_Area" localSheetId="8">'VRN 2 - K2'!$C$4:$J$39,'VRN 2 - K2'!$C$50:$J$76,'VRN 2 - K2'!$C$82:$J$101,'VRN 2 - K2'!$C$107:$K$148</definedName>
    <definedName name="_xlnm.Print_Titles" localSheetId="8">'VRN 2 - K2'!$119:$119</definedName>
    <definedName name="_xlnm._FilterDatabase" localSheetId="9" hidden="1">'VRN 3 - K3'!$C$119:$K$148</definedName>
    <definedName name="_xlnm.Print_Area" localSheetId="9">'VRN 3 - K3'!$C$4:$J$39,'VRN 3 - K3'!$C$50:$J$76,'VRN 3 - K3'!$C$82:$J$101,'VRN 3 - K3'!$C$107:$K$148</definedName>
    <definedName name="_xlnm.Print_Titles" localSheetId="9">'VRN 3 - K3'!$119:$119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9" r="J37"/>
  <c r="J36"/>
  <c i="1" r="AY102"/>
  <c i="9" r="J35"/>
  <c i="1" r="AX102"/>
  <c i="9"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8" r="J37"/>
  <c r="J36"/>
  <c i="1" r="AY101"/>
  <c i="8" r="J35"/>
  <c i="1" r="AX101"/>
  <c i="8"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85"/>
  <c i="7" r="J37"/>
  <c r="J36"/>
  <c i="1" r="AY100"/>
  <c i="7" r="J35"/>
  <c i="1" r="AX100"/>
  <c i="7"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1" r="AX99"/>
  <c i="6" r="J37"/>
  <c r="J36"/>
  <c i="1" r="AY99"/>
  <c i="6" r="J35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5" r="J37"/>
  <c r="J36"/>
  <c i="1" r="AY98"/>
  <c i="5" r="J35"/>
  <c i="1" r="AX98"/>
  <c i="5"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J118"/>
  <c r="J117"/>
  <c r="F117"/>
  <c r="F115"/>
  <c r="E113"/>
  <c r="J92"/>
  <c r="J91"/>
  <c r="F91"/>
  <c r="F89"/>
  <c r="E87"/>
  <c r="J18"/>
  <c r="E18"/>
  <c r="F118"/>
  <c r="J17"/>
  <c r="J12"/>
  <c r="J89"/>
  <c r="E7"/>
  <c r="E111"/>
  <c i="4" r="J37"/>
  <c r="J36"/>
  <c i="1" r="AY97"/>
  <c i="4" r="J35"/>
  <c i="1" r="AX97"/>
  <c i="4"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3" r="J37"/>
  <c r="J36"/>
  <c i="1" r="AY96"/>
  <c i="3" r="J35"/>
  <c i="1" r="AX96"/>
  <c i="3"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2" r="J37"/>
  <c r="J36"/>
  <c i="1" r="AY95"/>
  <c i="2" r="J35"/>
  <c i="1" r="AX95"/>
  <c i="2"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J120"/>
  <c r="J119"/>
  <c r="F119"/>
  <c r="F117"/>
  <c r="E115"/>
  <c r="J92"/>
  <c r="J91"/>
  <c r="F91"/>
  <c r="F89"/>
  <c r="E87"/>
  <c r="J18"/>
  <c r="E18"/>
  <c r="F120"/>
  <c r="J17"/>
  <c r="J12"/>
  <c r="J89"/>
  <c r="E7"/>
  <c r="E85"/>
  <c i="1" r="L90"/>
  <c r="AM90"/>
  <c r="AM89"/>
  <c r="L89"/>
  <c r="AM87"/>
  <c r="L87"/>
  <c r="L85"/>
  <c r="L84"/>
  <c i="10" r="BK147"/>
  <c r="BK144"/>
  <c r="J142"/>
  <c r="BK140"/>
  <c r="BK138"/>
  <c r="J136"/>
  <c r="J133"/>
  <c r="BK131"/>
  <c r="J129"/>
  <c r="BK127"/>
  <c r="J125"/>
  <c r="BK123"/>
  <c i="9" r="BK147"/>
  <c r="J144"/>
  <c r="BK142"/>
  <c r="J140"/>
  <c r="J138"/>
  <c r="J136"/>
  <c r="J133"/>
  <c r="BK131"/>
  <c r="J129"/>
  <c r="BK127"/>
  <c r="J125"/>
  <c r="J123"/>
  <c i="8" r="BK138"/>
  <c r="BK133"/>
  <c r="BK129"/>
  <c r="J127"/>
  <c i="7" r="J201"/>
  <c r="J189"/>
  <c r="BK183"/>
  <c r="BK178"/>
  <c r="J172"/>
  <c r="BK169"/>
  <c r="J166"/>
  <c r="BK163"/>
  <c r="BK160"/>
  <c r="J154"/>
  <c i="4" r="BK138"/>
  <c r="J130"/>
  <c i="3" r="J245"/>
  <c r="BK190"/>
  <c r="BK169"/>
  <c r="BK164"/>
  <c r="J158"/>
  <c r="BK155"/>
  <c r="J147"/>
  <c r="J132"/>
  <c r="BK130"/>
  <c r="BK127"/>
  <c i="2" r="BK249"/>
  <c r="BK239"/>
  <c r="BK236"/>
  <c r="BK230"/>
  <c r="BK224"/>
  <c r="BK211"/>
  <c r="J207"/>
  <c r="J205"/>
  <c r="BK203"/>
  <c r="BK199"/>
  <c r="BK197"/>
  <c r="BK187"/>
  <c r="BK183"/>
  <c r="J175"/>
  <c r="J159"/>
  <c r="BK148"/>
  <c r="BK142"/>
  <c r="BK134"/>
  <c r="J132"/>
  <c r="BK127"/>
  <c i="10" r="J147"/>
  <c r="J144"/>
  <c r="BK142"/>
  <c r="J140"/>
  <c r="J138"/>
  <c r="BK136"/>
  <c r="BK133"/>
  <c r="J131"/>
  <c r="BK129"/>
  <c r="J127"/>
  <c r="BK125"/>
  <c r="J123"/>
  <c i="9" r="J147"/>
  <c r="BK144"/>
  <c r="J142"/>
  <c r="BK140"/>
  <c r="BK138"/>
  <c r="BK136"/>
  <c r="BK133"/>
  <c r="J131"/>
  <c r="BK129"/>
  <c r="J127"/>
  <c r="BK125"/>
  <c r="BK123"/>
  <c i="8" r="J145"/>
  <c r="J140"/>
  <c r="J136"/>
  <c r="BK127"/>
  <c r="J123"/>
  <c i="7" r="BK211"/>
  <c r="J211"/>
  <c r="J207"/>
  <c r="BK205"/>
  <c r="BK201"/>
  <c r="J198"/>
  <c r="J195"/>
  <c r="BK192"/>
  <c r="J176"/>
  <c r="BK166"/>
  <c r="J157"/>
  <c r="BK151"/>
  <c r="J149"/>
  <c r="BK143"/>
  <c r="J140"/>
  <c r="BK131"/>
  <c r="BK125"/>
  <c i="5" r="BK198"/>
  <c r="BK195"/>
  <c r="BK180"/>
  <c r="J178"/>
  <c r="BK169"/>
  <c r="J166"/>
  <c r="J163"/>
  <c r="BK140"/>
  <c r="BK137"/>
  <c i="4" r="BK258"/>
  <c r="BK255"/>
  <c r="J252"/>
  <c r="J246"/>
  <c r="J243"/>
  <c r="BK240"/>
  <c r="J234"/>
  <c r="BK231"/>
  <c r="J227"/>
  <c r="BK225"/>
  <c r="J223"/>
  <c r="BK219"/>
  <c r="BK217"/>
  <c r="J201"/>
  <c r="BK199"/>
  <c r="J195"/>
  <c r="BK193"/>
  <c r="J191"/>
  <c r="J181"/>
  <c r="BK178"/>
  <c i="3" r="J192"/>
  <c r="J190"/>
  <c r="J179"/>
  <c r="J177"/>
  <c r="J136"/>
  <c r="BK134"/>
  <c i="2" r="J247"/>
  <c r="J244"/>
  <c r="BK241"/>
  <c r="J224"/>
  <c r="J221"/>
  <c r="BK213"/>
  <c r="J211"/>
  <c r="J197"/>
  <c r="J195"/>
  <c r="J192"/>
  <c r="J185"/>
  <c r="BK180"/>
  <c r="J178"/>
  <c r="BK175"/>
  <c r="J172"/>
  <c r="J165"/>
  <c r="J153"/>
  <c r="J134"/>
  <c i="1" r="AS94"/>
  <c i="9" r="F34"/>
  <c i="8" r="J142"/>
  <c r="BK140"/>
  <c r="J131"/>
  <c r="J129"/>
  <c i="7" r="J209"/>
  <c r="BK207"/>
  <c r="J205"/>
  <c r="BK198"/>
  <c r="J186"/>
  <c r="BK180"/>
  <c r="J160"/>
  <c r="BK157"/>
  <c r="BK147"/>
  <c r="J131"/>
  <c r="J128"/>
  <c i="6" r="J207"/>
  <c r="BK205"/>
  <c r="BK198"/>
  <c r="J189"/>
  <c r="BK186"/>
  <c r="BK172"/>
  <c r="J163"/>
  <c r="J149"/>
  <c r="BK147"/>
  <c r="BK140"/>
  <c r="BK134"/>
  <c r="J131"/>
  <c r="BK128"/>
  <c r="BK125"/>
  <c i="5" r="J207"/>
  <c r="J205"/>
  <c r="J201"/>
  <c r="BK192"/>
  <c r="BK189"/>
  <c r="J186"/>
  <c r="J183"/>
  <c r="J176"/>
  <c r="BK166"/>
  <c r="BK160"/>
  <c r="J154"/>
  <c r="J140"/>
  <c r="J131"/>
  <c r="J128"/>
  <c r="J125"/>
  <c i="4" r="BK249"/>
  <c r="BK246"/>
  <c r="J240"/>
  <c r="J237"/>
  <c r="BK227"/>
  <c r="J225"/>
  <c r="BK221"/>
  <c r="J219"/>
  <c r="BK213"/>
  <c r="J211"/>
  <c r="BK207"/>
  <c r="BK197"/>
  <c r="J176"/>
  <c r="J174"/>
  <c r="BK171"/>
  <c r="BK159"/>
  <c r="J156"/>
  <c r="J148"/>
  <c r="BK132"/>
  <c r="BK127"/>
  <c i="3" r="BK214"/>
  <c r="BK212"/>
  <c r="BK208"/>
  <c r="BK206"/>
  <c r="J204"/>
  <c r="J202"/>
  <c r="BK200"/>
  <c r="J198"/>
  <c r="BK196"/>
  <c r="J194"/>
  <c r="J188"/>
  <c r="BK186"/>
  <c r="BK184"/>
  <c r="BK182"/>
  <c r="BK179"/>
  <c r="BK177"/>
  <c r="J174"/>
  <c r="J171"/>
  <c r="BK167"/>
  <c r="BK158"/>
  <c r="J155"/>
  <c r="BK152"/>
  <c r="BK147"/>
  <c r="BK144"/>
  <c r="BK141"/>
  <c r="J134"/>
  <c r="J130"/>
  <c i="2" r="BK247"/>
  <c r="BK233"/>
  <c r="J230"/>
  <c r="J227"/>
  <c r="BK215"/>
  <c r="J213"/>
  <c r="BK209"/>
  <c r="BK201"/>
  <c r="J199"/>
  <c r="BK195"/>
  <c r="BK189"/>
  <c r="BK185"/>
  <c r="J183"/>
  <c r="J180"/>
  <c r="BK172"/>
  <c r="J170"/>
  <c r="J168"/>
  <c r="BK165"/>
  <c r="BK159"/>
  <c r="BK156"/>
  <c r="BK153"/>
  <c r="J148"/>
  <c r="J145"/>
  <c r="J142"/>
  <c r="BK138"/>
  <c r="BK136"/>
  <c r="BK130"/>
  <c r="J127"/>
  <c i="8" r="BK145"/>
  <c r="BK142"/>
  <c r="J138"/>
  <c r="BK136"/>
  <c r="BK131"/>
  <c r="J125"/>
  <c i="7" r="BK209"/>
  <c r="BK195"/>
  <c r="J192"/>
  <c r="BK189"/>
  <c r="BK186"/>
  <c r="J183"/>
  <c r="J180"/>
  <c r="J178"/>
  <c r="BK176"/>
  <c r="BK172"/>
  <c r="J169"/>
  <c r="J151"/>
  <c r="J147"/>
  <c r="J137"/>
  <c r="J134"/>
  <c r="BK128"/>
  <c i="6" r="BK211"/>
  <c r="J211"/>
  <c r="J209"/>
  <c r="BK207"/>
  <c r="J205"/>
  <c r="J201"/>
  <c r="BK195"/>
  <c r="J192"/>
  <c r="BK189"/>
  <c r="J186"/>
  <c r="BK183"/>
  <c r="J180"/>
  <c r="J178"/>
  <c r="BK176"/>
  <c r="BK163"/>
  <c r="BK160"/>
  <c r="BK157"/>
  <c r="BK151"/>
  <c r="BK149"/>
  <c r="J143"/>
  <c r="J137"/>
  <c r="J134"/>
  <c r="J125"/>
  <c i="5" r="BK211"/>
  <c r="J209"/>
  <c r="BK205"/>
  <c r="J198"/>
  <c r="BK186"/>
  <c r="J180"/>
  <c r="J160"/>
  <c r="BK157"/>
  <c r="BK154"/>
  <c r="J151"/>
  <c r="J147"/>
  <c r="J137"/>
  <c r="BK134"/>
  <c r="BK131"/>
  <c r="BK125"/>
  <c i="4" r="BK243"/>
  <c r="BK234"/>
  <c r="J229"/>
  <c r="J217"/>
  <c r="BK215"/>
  <c r="BK209"/>
  <c r="BK203"/>
  <c r="BK191"/>
  <c r="J189"/>
  <c r="J184"/>
  <c r="BK181"/>
  <c r="BK174"/>
  <c r="J171"/>
  <c r="BK156"/>
  <c r="BK153"/>
  <c r="BK144"/>
  <c r="BK140"/>
  <c r="J136"/>
  <c r="J132"/>
  <c r="BK130"/>
  <c i="3" r="J243"/>
  <c r="BK240"/>
  <c r="BK237"/>
  <c r="BK235"/>
  <c r="J235"/>
  <c r="J232"/>
  <c r="BK229"/>
  <c r="BK226"/>
  <c r="J223"/>
  <c r="BK220"/>
  <c r="J217"/>
  <c r="J214"/>
  <c r="J212"/>
  <c r="BK210"/>
  <c r="J206"/>
  <c r="BK204"/>
  <c r="J200"/>
  <c r="J196"/>
  <c r="BK194"/>
  <c r="J186"/>
  <c r="J184"/>
  <c r="BK171"/>
  <c r="J169"/>
  <c r="J167"/>
  <c r="J164"/>
  <c r="J152"/>
  <c r="J141"/>
  <c r="J138"/>
  <c r="BK136"/>
  <c r="BK132"/>
  <c r="J127"/>
  <c i="2" r="BK244"/>
  <c r="J241"/>
  <c r="J239"/>
  <c r="J217"/>
  <c r="J215"/>
  <c r="BK205"/>
  <c r="BK192"/>
  <c r="J189"/>
  <c r="J187"/>
  <c r="BK178"/>
  <c r="BK170"/>
  <c r="BK168"/>
  <c r="J156"/>
  <c r="BK145"/>
  <c r="J138"/>
  <c r="J136"/>
  <c r="BK132"/>
  <c r="J130"/>
  <c i="8" r="J133"/>
  <c i="7" r="J125"/>
  <c i="6" r="BK178"/>
  <c r="J176"/>
  <c r="BK169"/>
  <c r="J166"/>
  <c r="J160"/>
  <c r="BK154"/>
  <c r="J151"/>
  <c r="BK143"/>
  <c i="5" r="J211"/>
  <c r="BK209"/>
  <c r="BK207"/>
  <c r="BK201"/>
  <c r="J195"/>
  <c r="J172"/>
  <c r="J169"/>
  <c r="J149"/>
  <c r="J143"/>
  <c r="J134"/>
  <c i="4" r="J260"/>
  <c r="J258"/>
  <c r="J255"/>
  <c r="BK252"/>
  <c r="J249"/>
  <c r="BK229"/>
  <c r="BK223"/>
  <c r="J221"/>
  <c r="J215"/>
  <c r="J213"/>
  <c r="J209"/>
  <c r="J207"/>
  <c r="BK205"/>
  <c r="J199"/>
  <c r="J197"/>
  <c r="BK195"/>
  <c r="J193"/>
  <c r="BK189"/>
  <c r="J186"/>
  <c r="J178"/>
  <c r="BK176"/>
  <c r="BK148"/>
  <c r="J138"/>
  <c r="BK136"/>
  <c r="BK134"/>
  <c i="3" r="BK245"/>
  <c i="8" r="BK125"/>
  <c r="BK123"/>
  <c i="7" r="J163"/>
  <c r="BK154"/>
  <c r="BK149"/>
  <c r="J143"/>
  <c r="BK140"/>
  <c r="BK137"/>
  <c r="BK134"/>
  <c i="6" r="BK209"/>
  <c r="BK201"/>
  <c r="J198"/>
  <c r="J195"/>
  <c r="BK192"/>
  <c r="J183"/>
  <c r="BK180"/>
  <c r="J172"/>
  <c r="J169"/>
  <c r="BK166"/>
  <c r="J157"/>
  <c r="J154"/>
  <c r="J147"/>
  <c r="J140"/>
  <c r="BK137"/>
  <c r="BK131"/>
  <c r="J128"/>
  <c i="5" r="J192"/>
  <c r="J189"/>
  <c r="BK183"/>
  <c r="BK178"/>
  <c r="BK176"/>
  <c r="BK172"/>
  <c r="BK163"/>
  <c r="J157"/>
  <c r="BK151"/>
  <c r="BK149"/>
  <c r="BK147"/>
  <c r="BK143"/>
  <c r="BK128"/>
  <c i="4" r="BK260"/>
  <c r="BK237"/>
  <c r="J231"/>
  <c r="BK211"/>
  <c r="J205"/>
  <c r="J203"/>
  <c r="BK201"/>
  <c r="BK186"/>
  <c r="BK184"/>
  <c r="J159"/>
  <c r="J153"/>
  <c r="J144"/>
  <c r="J140"/>
  <c r="J134"/>
  <c r="J127"/>
  <c i="3" r="BK243"/>
  <c r="J240"/>
  <c r="J237"/>
  <c r="BK232"/>
  <c r="J229"/>
  <c r="J226"/>
  <c r="BK223"/>
  <c r="J220"/>
  <c r="BK217"/>
  <c r="J210"/>
  <c r="J208"/>
  <c r="BK202"/>
  <c r="BK198"/>
  <c r="BK192"/>
  <c r="BK188"/>
  <c r="J182"/>
  <c r="BK174"/>
  <c r="J144"/>
  <c r="BK138"/>
  <c i="2" r="J249"/>
  <c r="J236"/>
  <c r="J233"/>
  <c r="BK227"/>
  <c r="BK221"/>
  <c r="BK217"/>
  <c r="J209"/>
  <c r="BK207"/>
  <c r="J203"/>
  <c r="J201"/>
  <c l="1" r="BK141"/>
  <c r="J141"/>
  <c r="J100"/>
  <c r="T141"/>
  <c r="T147"/>
  <c r="T182"/>
  <c i="3" r="P126"/>
  <c r="BK140"/>
  <c r="J140"/>
  <c r="J100"/>
  <c r="T140"/>
  <c r="T146"/>
  <c r="BK216"/>
  <c r="J216"/>
  <c r="J103"/>
  <c i="4" r="P126"/>
  <c r="R147"/>
  <c r="T188"/>
  <c i="5" r="T124"/>
  <c r="R153"/>
  <c r="P182"/>
  <c i="6" r="P124"/>
  <c r="T153"/>
  <c i="7" r="BK182"/>
  <c r="J182"/>
  <c r="J101"/>
  <c i="3" r="BK146"/>
  <c r="J146"/>
  <c r="J101"/>
  <c r="P181"/>
  <c r="P216"/>
  <c i="4" r="R126"/>
  <c r="BK188"/>
  <c r="J188"/>
  <c r="J102"/>
  <c r="R233"/>
  <c i="5" r="BK124"/>
  <c r="BK153"/>
  <c r="J153"/>
  <c r="J100"/>
  <c r="BK182"/>
  <c r="J182"/>
  <c r="J101"/>
  <c i="6" r="P153"/>
  <c r="T182"/>
  <c i="2" r="P126"/>
  <c r="BK147"/>
  <c r="J147"/>
  <c r="J101"/>
  <c r="P182"/>
  <c r="P220"/>
  <c i="3" r="T126"/>
  <c r="P140"/>
  <c r="BK181"/>
  <c r="J181"/>
  <c r="J102"/>
  <c r="T181"/>
  <c i="4" r="T126"/>
  <c r="R188"/>
  <c r="T233"/>
  <c i="5" r="P124"/>
  <c r="T153"/>
  <c r="R182"/>
  <c i="6" r="R124"/>
  <c r="BK182"/>
  <c r="J182"/>
  <c r="J101"/>
  <c i="7" r="R124"/>
  <c r="P153"/>
  <c r="T153"/>
  <c i="2" r="BK126"/>
  <c r="J126"/>
  <c r="J99"/>
  <c r="P147"/>
  <c r="R182"/>
  <c r="T220"/>
  <c i="3" r="BK126"/>
  <c r="J126"/>
  <c r="J99"/>
  <c r="P146"/>
  <c r="R181"/>
  <c r="T216"/>
  <c i="4" r="BK126"/>
  <c r="J126"/>
  <c r="J99"/>
  <c r="BK147"/>
  <c r="J147"/>
  <c r="J101"/>
  <c r="P188"/>
  <c r="P233"/>
  <c i="5" r="R124"/>
  <c r="R123"/>
  <c r="R122"/>
  <c r="R121"/>
  <c r="P153"/>
  <c r="T182"/>
  <c i="6" r="T124"/>
  <c r="T123"/>
  <c r="T122"/>
  <c r="T121"/>
  <c r="R153"/>
  <c r="R182"/>
  <c i="7" r="BK124"/>
  <c r="J124"/>
  <c r="J99"/>
  <c r="T124"/>
  <c r="P182"/>
  <c i="2" r="R126"/>
  <c r="P141"/>
  <c r="R147"/>
  <c r="BK220"/>
  <c r="J220"/>
  <c r="J103"/>
  <c i="4" r="P147"/>
  <c r="T147"/>
  <c r="BK233"/>
  <c r="J233"/>
  <c r="J103"/>
  <c i="6" r="BK124"/>
  <c r="BK123"/>
  <c r="BK122"/>
  <c r="BK121"/>
  <c r="J121"/>
  <c r="BK153"/>
  <c r="J153"/>
  <c r="J100"/>
  <c r="P182"/>
  <c i="7" r="BK153"/>
  <c r="J153"/>
  <c r="J100"/>
  <c r="T182"/>
  <c i="8" r="BK122"/>
  <c r="R122"/>
  <c r="BK135"/>
  <c r="J135"/>
  <c r="J99"/>
  <c r="R135"/>
  <c i="9" r="BK122"/>
  <c r="J122"/>
  <c r="J98"/>
  <c r="R122"/>
  <c r="BK135"/>
  <c r="J135"/>
  <c r="J99"/>
  <c r="R135"/>
  <c i="2" r="T126"/>
  <c r="T125"/>
  <c r="T124"/>
  <c r="T123"/>
  <c r="R141"/>
  <c r="BK182"/>
  <c r="J182"/>
  <c r="J102"/>
  <c r="R220"/>
  <c i="3" r="R126"/>
  <c r="R140"/>
  <c r="R146"/>
  <c r="R216"/>
  <c i="7" r="P124"/>
  <c r="P123"/>
  <c r="P122"/>
  <c r="P121"/>
  <c i="1" r="AU100"/>
  <c i="7" r="R153"/>
  <c r="R182"/>
  <c i="8" r="P122"/>
  <c r="T122"/>
  <c r="P135"/>
  <c r="T135"/>
  <c i="9" r="P122"/>
  <c r="T122"/>
  <c r="P135"/>
  <c r="T135"/>
  <c i="10" r="BK122"/>
  <c r="J122"/>
  <c r="J98"/>
  <c r="P122"/>
  <c r="R122"/>
  <c r="T122"/>
  <c r="BK135"/>
  <c r="J135"/>
  <c r="J99"/>
  <c r="P135"/>
  <c r="R135"/>
  <c r="T135"/>
  <c i="2" r="BE201"/>
  <c r="BE205"/>
  <c r="BE211"/>
  <c r="BE213"/>
  <c r="BE224"/>
  <c r="BE233"/>
  <c i="3" r="F92"/>
  <c r="J117"/>
  <c r="BE134"/>
  <c r="BE182"/>
  <c r="BE196"/>
  <c r="BE200"/>
  <c r="BE204"/>
  <c r="BE210"/>
  <c r="BE220"/>
  <c r="BE229"/>
  <c r="BE232"/>
  <c r="BE240"/>
  <c r="BE245"/>
  <c i="4" r="BE136"/>
  <c r="BE156"/>
  <c r="BE171"/>
  <c r="BE189"/>
  <c r="BE191"/>
  <c r="BE201"/>
  <c r="BE209"/>
  <c r="BE243"/>
  <c r="BE246"/>
  <c r="BK143"/>
  <c r="J143"/>
  <c r="J100"/>
  <c i="5" r="E85"/>
  <c r="F92"/>
  <c r="BE125"/>
  <c r="BE154"/>
  <c r="BE160"/>
  <c r="BE169"/>
  <c r="BE183"/>
  <c r="BE207"/>
  <c i="6" r="J89"/>
  <c r="F92"/>
  <c r="BE125"/>
  <c r="BE134"/>
  <c r="BE149"/>
  <c r="BE157"/>
  <c r="BE160"/>
  <c r="BE195"/>
  <c r="BE201"/>
  <c r="BE207"/>
  <c i="7" r="BE125"/>
  <c r="BE128"/>
  <c r="BE143"/>
  <c r="BE151"/>
  <c r="BE154"/>
  <c r="BE157"/>
  <c r="BE163"/>
  <c r="BE166"/>
  <c i="8" r="F117"/>
  <c i="4" r="J89"/>
  <c r="E113"/>
  <c r="BE159"/>
  <c r="BE181"/>
  <c r="BE207"/>
  <c r="BE211"/>
  <c r="BE213"/>
  <c r="BE237"/>
  <c r="BE249"/>
  <c r="BE258"/>
  <c r="BE260"/>
  <c i="5" r="J115"/>
  <c r="BE131"/>
  <c r="BE147"/>
  <c r="BE176"/>
  <c r="BE186"/>
  <c r="BE192"/>
  <c r="BE198"/>
  <c i="6" r="BE137"/>
  <c r="BE147"/>
  <c r="BE172"/>
  <c r="BE180"/>
  <c r="BE192"/>
  <c r="BE205"/>
  <c i="7" r="J89"/>
  <c i="8" r="BE129"/>
  <c i="2" r="BE130"/>
  <c r="BE134"/>
  <c r="BE148"/>
  <c r="BE172"/>
  <c r="BE180"/>
  <c r="BE183"/>
  <c r="BE189"/>
  <c r="BE195"/>
  <c r="BE207"/>
  <c r="BE215"/>
  <c r="BE230"/>
  <c r="BE236"/>
  <c i="3" r="E85"/>
  <c r="BE155"/>
  <c r="BE169"/>
  <c r="BE179"/>
  <c r="BE184"/>
  <c r="BE190"/>
  <c r="BE198"/>
  <c r="BE202"/>
  <c r="BE208"/>
  <c r="BE214"/>
  <c r="BE217"/>
  <c r="BE223"/>
  <c r="BE226"/>
  <c r="BE235"/>
  <c r="BE237"/>
  <c i="4" r="BE134"/>
  <c r="BE144"/>
  <c r="BE153"/>
  <c r="BE174"/>
  <c r="BE178"/>
  <c r="BE184"/>
  <c r="BE186"/>
  <c r="BE217"/>
  <c r="BE219"/>
  <c r="BE221"/>
  <c r="BE223"/>
  <c r="BE231"/>
  <c r="BE240"/>
  <c r="BE252"/>
  <c i="5" r="BE140"/>
  <c r="BE143"/>
  <c r="BE149"/>
  <c r="BE151"/>
  <c r="BE163"/>
  <c r="BE178"/>
  <c r="BE180"/>
  <c r="BE205"/>
  <c r="BE209"/>
  <c r="BE211"/>
  <c i="6" r="E111"/>
  <c r="BE128"/>
  <c r="BE131"/>
  <c r="BE151"/>
  <c r="BE166"/>
  <c r="BE169"/>
  <c r="BE186"/>
  <c r="BE211"/>
  <c i="7" r="BE131"/>
  <c r="BE134"/>
  <c r="BE160"/>
  <c r="BE176"/>
  <c r="BE178"/>
  <c r="BE189"/>
  <c r="BE201"/>
  <c i="8" r="J89"/>
  <c r="BE127"/>
  <c r="BE140"/>
  <c i="2" r="E113"/>
  <c r="J117"/>
  <c r="BE127"/>
  <c r="BE132"/>
  <c r="BE175"/>
  <c r="BE199"/>
  <c r="BE203"/>
  <c r="BE221"/>
  <c r="BE239"/>
  <c r="BE241"/>
  <c i="3" r="BE130"/>
  <c r="BE136"/>
  <c r="BE141"/>
  <c r="BE158"/>
  <c r="BE164"/>
  <c r="BE174"/>
  <c r="BE192"/>
  <c r="BE206"/>
  <c r="BE212"/>
  <c i="4" r="BE138"/>
  <c r="BE140"/>
  <c r="BE148"/>
  <c r="BE195"/>
  <c r="BE199"/>
  <c r="BE205"/>
  <c r="BE215"/>
  <c r="BE225"/>
  <c r="BE234"/>
  <c i="5" r="BE128"/>
  <c r="BE137"/>
  <c r="BE157"/>
  <c r="BE172"/>
  <c r="BE195"/>
  <c i="6" r="BE140"/>
  <c r="BE143"/>
  <c r="BE154"/>
  <c r="BE163"/>
  <c r="BE176"/>
  <c r="BE178"/>
  <c r="BE183"/>
  <c r="BE189"/>
  <c r="BE198"/>
  <c r="BE209"/>
  <c i="7" r="F92"/>
  <c r="BE140"/>
  <c r="BE192"/>
  <c r="BE198"/>
  <c r="BE209"/>
  <c i="8" r="BE131"/>
  <c r="BE133"/>
  <c r="BE136"/>
  <c i="2" r="F92"/>
  <c r="BE136"/>
  <c r="BE142"/>
  <c r="BE145"/>
  <c r="BE159"/>
  <c r="BE168"/>
  <c r="BE178"/>
  <c r="BE185"/>
  <c r="BE192"/>
  <c r="BE197"/>
  <c r="BE209"/>
  <c r="BE217"/>
  <c r="BE249"/>
  <c i="3" r="BE127"/>
  <c r="BE147"/>
  <c r="BE152"/>
  <c r="BE177"/>
  <c r="BE194"/>
  <c i="4" r="BE176"/>
  <c r="BE193"/>
  <c r="BE197"/>
  <c r="BE203"/>
  <c r="BE227"/>
  <c r="BE229"/>
  <c r="BE255"/>
  <c i="5" r="BE134"/>
  <c r="BE166"/>
  <c r="BE189"/>
  <c r="BE201"/>
  <c i="7" r="E85"/>
  <c r="BE137"/>
  <c r="BE147"/>
  <c r="BE149"/>
  <c r="BE183"/>
  <c r="BE186"/>
  <c r="BE211"/>
  <c i="8" r="E110"/>
  <c r="BE138"/>
  <c r="BK144"/>
  <c r="J144"/>
  <c r="J100"/>
  <c i="9" r="E85"/>
  <c r="J89"/>
  <c r="BE123"/>
  <c r="BE127"/>
  <c r="BE136"/>
  <c r="BE142"/>
  <c r="BE147"/>
  <c i="1" r="BA102"/>
  <c i="9" r="BK146"/>
  <c r="J146"/>
  <c r="J100"/>
  <c i="10" r="E85"/>
  <c r="F92"/>
  <c r="BE123"/>
  <c r="BE129"/>
  <c r="BE131"/>
  <c r="BE142"/>
  <c r="BE147"/>
  <c i="2" r="BE138"/>
  <c r="BE153"/>
  <c r="BE156"/>
  <c r="BE165"/>
  <c r="BE170"/>
  <c r="BE187"/>
  <c r="BE227"/>
  <c r="BE244"/>
  <c r="BE247"/>
  <c i="3" r="BE132"/>
  <c r="BE138"/>
  <c r="BE144"/>
  <c r="BE167"/>
  <c r="BE171"/>
  <c r="BE186"/>
  <c r="BE188"/>
  <c r="BE243"/>
  <c i="4" r="F92"/>
  <c r="BE127"/>
  <c r="BE130"/>
  <c r="BE132"/>
  <c i="7" r="BE169"/>
  <c r="BE172"/>
  <c r="BE180"/>
  <c r="BE195"/>
  <c r="BE205"/>
  <c r="BE207"/>
  <c i="8" r="BE123"/>
  <c r="BE125"/>
  <c r="BE142"/>
  <c r="BE145"/>
  <c i="9" r="F92"/>
  <c r="BE125"/>
  <c r="BE129"/>
  <c r="BE131"/>
  <c r="BE133"/>
  <c r="BE138"/>
  <c r="BE140"/>
  <c r="BE144"/>
  <c i="10" r="J89"/>
  <c r="BE125"/>
  <c r="BE127"/>
  <c r="BE133"/>
  <c r="BE136"/>
  <c r="BE138"/>
  <c r="BE140"/>
  <c r="BE144"/>
  <c r="BK146"/>
  <c r="J146"/>
  <c r="J100"/>
  <c i="2" r="F37"/>
  <c i="1" r="BD95"/>
  <c i="4" r="J34"/>
  <c i="1" r="AW97"/>
  <c i="3" r="F35"/>
  <c i="1" r="BB96"/>
  <c i="5" r="F37"/>
  <c i="1" r="BD98"/>
  <c i="3" r="J34"/>
  <c i="1" r="AW96"/>
  <c i="3" r="F34"/>
  <c i="1" r="BA96"/>
  <c i="8" r="F34"/>
  <c i="1" r="BA101"/>
  <c i="5" r="F34"/>
  <c i="1" r="BA98"/>
  <c i="8" r="J34"/>
  <c i="1" r="AW101"/>
  <c i="10" r="F37"/>
  <c i="1" r="BD103"/>
  <c i="10" r="F34"/>
  <c i="1" r="BA103"/>
  <c i="2" r="J34"/>
  <c i="1" r="AW95"/>
  <c i="5" r="F35"/>
  <c i="1" r="BB98"/>
  <c i="4" r="F36"/>
  <c i="1" r="BC97"/>
  <c i="2" r="F35"/>
  <c i="1" r="BB95"/>
  <c i="8" r="F36"/>
  <c i="1" r="BC101"/>
  <c i="4" r="F35"/>
  <c i="1" r="BB97"/>
  <c i="6" r="F34"/>
  <c i="1" r="BA99"/>
  <c i="2" r="F36"/>
  <c i="1" r="BC95"/>
  <c i="6" r="F36"/>
  <c i="1" r="BC99"/>
  <c i="4" r="F34"/>
  <c i="1" r="BA97"/>
  <c i="8" r="F37"/>
  <c i="1" r="BD101"/>
  <c i="9" r="J34"/>
  <c i="1" r="AW102"/>
  <c i="8" r="F35"/>
  <c i="1" r="BB101"/>
  <c i="9" r="F37"/>
  <c i="1" r="BD102"/>
  <c i="10" r="F35"/>
  <c i="1" r="BB103"/>
  <c i="5" r="F36"/>
  <c i="1" r="BC98"/>
  <c i="6" r="F37"/>
  <c i="1" r="BD99"/>
  <c i="4" r="F37"/>
  <c i="1" r="BD97"/>
  <c i="7" r="F34"/>
  <c i="1" r="BA100"/>
  <c i="3" r="F37"/>
  <c i="1" r="BD96"/>
  <c i="7" r="F37"/>
  <c i="1" r="BD100"/>
  <c i="6" r="J30"/>
  <c i="1" r="AG99"/>
  <c i="9" r="F36"/>
  <c i="1" r="BC102"/>
  <c i="7" r="J34"/>
  <c i="1" r="AW100"/>
  <c i="9" r="F35"/>
  <c i="1" r="BB102"/>
  <c i="10" r="F36"/>
  <c i="1" r="BC103"/>
  <c i="6" r="F35"/>
  <c i="1" r="BB99"/>
  <c i="5" r="J34"/>
  <c i="1" r="AW98"/>
  <c i="7" r="F36"/>
  <c i="1" r="BC100"/>
  <c i="6" r="J34"/>
  <c i="1" r="AW99"/>
  <c i="2" r="F34"/>
  <c i="1" r="BA95"/>
  <c i="7" r="F35"/>
  <c i="1" r="BB100"/>
  <c i="10" r="J34"/>
  <c i="1" r="AW103"/>
  <c i="3" r="F36"/>
  <c i="1" r="BC96"/>
  <c i="10" l="1" r="R121"/>
  <c r="R120"/>
  <c i="3" r="T125"/>
  <c r="T124"/>
  <c r="T123"/>
  <c r="R125"/>
  <c r="R124"/>
  <c r="R123"/>
  <c i="8" r="R121"/>
  <c r="R120"/>
  <c i="5" r="T123"/>
  <c r="T122"/>
  <c r="T121"/>
  <c i="4" r="P125"/>
  <c r="P124"/>
  <c r="P123"/>
  <c i="1" r="AU97"/>
  <c i="3" r="P125"/>
  <c r="P124"/>
  <c r="P123"/>
  <c i="1" r="AU96"/>
  <c i="8" r="T121"/>
  <c r="T120"/>
  <c i="2" r="R125"/>
  <c r="R124"/>
  <c r="R123"/>
  <c i="10" r="T121"/>
  <c r="T120"/>
  <c i="9" r="T121"/>
  <c r="T120"/>
  <c i="7" r="T123"/>
  <c r="T122"/>
  <c r="T121"/>
  <c i="6" r="R123"/>
  <c r="R122"/>
  <c r="R121"/>
  <c i="5" r="P123"/>
  <c r="P122"/>
  <c r="P121"/>
  <c i="1" r="AU98"/>
  <c i="4" r="T125"/>
  <c r="T124"/>
  <c r="T123"/>
  <c i="2" r="P125"/>
  <c r="P124"/>
  <c r="P123"/>
  <c i="1" r="AU95"/>
  <c i="5" r="BK123"/>
  <c r="BK122"/>
  <c r="BK121"/>
  <c r="J121"/>
  <c i="4" r="R125"/>
  <c r="R124"/>
  <c r="R123"/>
  <c i="10" r="P121"/>
  <c r="P120"/>
  <c i="1" r="AU103"/>
  <c i="9" r="P121"/>
  <c r="P120"/>
  <c i="1" r="AU102"/>
  <c i="8" r="P121"/>
  <c r="P120"/>
  <c i="1" r="AU101"/>
  <c i="9" r="R121"/>
  <c r="R120"/>
  <c i="8" r="BK121"/>
  <c r="J121"/>
  <c r="J97"/>
  <c i="7" r="R123"/>
  <c r="R122"/>
  <c r="R121"/>
  <c i="6" r="P123"/>
  <c r="P122"/>
  <c r="P121"/>
  <c i="1" r="AU99"/>
  <c i="2" r="BK125"/>
  <c r="BK124"/>
  <c r="BK123"/>
  <c r="J123"/>
  <c r="J96"/>
  <c i="3" r="BK125"/>
  <c r="BK124"/>
  <c r="BK123"/>
  <c r="J123"/>
  <c i="6" r="J122"/>
  <c r="J97"/>
  <c i="5" r="J124"/>
  <c r="J99"/>
  <c i="6" r="J123"/>
  <c r="J98"/>
  <c r="J124"/>
  <c r="J99"/>
  <c r="J96"/>
  <c i="4" r="BK125"/>
  <c r="BK124"/>
  <c r="J124"/>
  <c r="J97"/>
  <c i="7" r="BK123"/>
  <c r="J123"/>
  <c r="J98"/>
  <c i="8" r="J122"/>
  <c r="J98"/>
  <c i="9" r="BK121"/>
  <c r="J121"/>
  <c r="J97"/>
  <c i="10" r="BK121"/>
  <c r="J121"/>
  <c r="J97"/>
  <c i="3" r="J30"/>
  <c i="1" r="AG96"/>
  <c r="BC94"/>
  <c r="W32"/>
  <c i="4" r="J33"/>
  <c i="1" r="AV97"/>
  <c r="AT97"/>
  <c i="5" r="J33"/>
  <c i="1" r="AV98"/>
  <c r="AT98"/>
  <c r="BD94"/>
  <c r="W33"/>
  <c i="2" r="F33"/>
  <c i="1" r="AZ95"/>
  <c i="5" r="F33"/>
  <c i="1" r="AZ98"/>
  <c i="7" r="J33"/>
  <c i="1" r="AV100"/>
  <c r="AT100"/>
  <c i="10" r="J33"/>
  <c i="1" r="AV103"/>
  <c r="AT103"/>
  <c i="2" r="J33"/>
  <c i="1" r="AV95"/>
  <c r="AT95"/>
  <c i="4" r="F33"/>
  <c i="1" r="AZ97"/>
  <c i="8" r="F33"/>
  <c i="1" r="AZ101"/>
  <c r="BB94"/>
  <c r="W31"/>
  <c i="9" r="J33"/>
  <c i="1" r="AV102"/>
  <c r="AT102"/>
  <c i="6" r="F33"/>
  <c i="1" r="AZ99"/>
  <c i="8" r="J33"/>
  <c i="1" r="AV101"/>
  <c r="AT101"/>
  <c i="10" r="F33"/>
  <c i="1" r="AZ103"/>
  <c i="5" r="J30"/>
  <c i="1" r="AG98"/>
  <c r="AN98"/>
  <c i="3" r="F33"/>
  <c i="1" r="AZ96"/>
  <c i="3" r="J33"/>
  <c i="1" r="AV96"/>
  <c r="AT96"/>
  <c i="6" r="J33"/>
  <c i="1" r="AV99"/>
  <c r="AT99"/>
  <c r="BA94"/>
  <c r="W30"/>
  <c i="9" r="F33"/>
  <c i="1" r="AZ102"/>
  <c i="7" r="F33"/>
  <c i="1" r="AZ100"/>
  <c i="3" l="1" r="J39"/>
  <c i="5" r="J39"/>
  <c i="2" r="J125"/>
  <c r="J98"/>
  <c i="5" r="J96"/>
  <c r="J122"/>
  <c r="J97"/>
  <c i="4" r="J125"/>
  <c r="J98"/>
  <c i="6" r="J39"/>
  <c i="2" r="J124"/>
  <c r="J97"/>
  <c i="3" r="J96"/>
  <c r="J124"/>
  <c r="J97"/>
  <c r="J125"/>
  <c r="J98"/>
  <c i="4" r="BK123"/>
  <c r="J123"/>
  <c r="J96"/>
  <c i="5" r="J123"/>
  <c r="J98"/>
  <c i="7" r="BK122"/>
  <c r="BK121"/>
  <c r="J121"/>
  <c i="8" r="BK120"/>
  <c r="J120"/>
  <c r="J96"/>
  <c i="9" r="BK120"/>
  <c r="J120"/>
  <c r="J96"/>
  <c i="10" r="BK120"/>
  <c r="J120"/>
  <c i="1" r="AN99"/>
  <c r="AN96"/>
  <c r="AY94"/>
  <c i="7" r="J30"/>
  <c i="1" r="AG100"/>
  <c r="AN100"/>
  <c r="AU94"/>
  <c r="AW94"/>
  <c r="AK30"/>
  <c i="2" r="J30"/>
  <c i="1" r="AG95"/>
  <c r="AN95"/>
  <c r="AZ94"/>
  <c r="AV94"/>
  <c r="AK29"/>
  <c r="AX94"/>
  <c i="10" r="J30"/>
  <c i="1" r="AG103"/>
  <c r="AN103"/>
  <c i="7" l="1" r="J96"/>
  <c r="J39"/>
  <c i="2" r="J39"/>
  <c i="7" r="J122"/>
  <c r="J97"/>
  <c i="10" r="J96"/>
  <c r="J39"/>
  <c i="4" r="J30"/>
  <c i="1" r="AG97"/>
  <c r="AN97"/>
  <c r="AT94"/>
  <c r="W29"/>
  <c i="9" r="J30"/>
  <c i="1" r="AG102"/>
  <c r="AN102"/>
  <c i="8" r="J30"/>
  <c i="1" r="AG101"/>
  <c r="AN101"/>
  <c i="4" l="1" r="J39"/>
  <c i="8" r="J39"/>
  <c i="9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<sst xmlns="http://schemas.openxmlformats.org/spreadsheetml/2006/main">
  <si>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</si>
  <si>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</si>
  <si>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</si>
  <si>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</si>
  <si>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</si>
  <si>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{5ab85ef7-71be-43bd-a964-4747efd6e1f1}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</si>
  <si>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</si>
  <si>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</si>
  <si>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</si>
  <si>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</si>
  <si>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</si>
  <si>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</si>
  <si>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</si>
  <si>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</si>
  <si>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2020/192/URS_02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</si>
  <si>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</si>
  <si>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</si>
  <si>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prvků ÚSES, K1, K2 a BC1</t>
  </si>
  <si>
    <t>KSO:</t>
  </si>
  <si>
    <t>CC-CZ:</t>
  </si>
  <si>
    <t>Místo:</t>
  </si>
  <si>
    <t>k.ú. Vojkovice u Židlochovic</t>
  </si>
  <si>
    <t>Datum:</t>
  </si>
  <si>
    <t>4. 11. 2020</t>
  </si>
  <si>
    <t>Zadavatel:</t>
  </si>
  <si>
    <t>IČ:</t>
  </si>
  <si>
    <t>SPÚ ČR, pobočka Brno, Kotlářská 931/53, 60200 Brno</t>
  </si>
  <si>
    <t>DIČ:</t>
  </si>
  <si>
    <t>Uchazeč:</t>
  </si>
  <si>
    <t>Vyplň údaj</t>
  </si>
  <si>
    <t>Projektant:</t>
  </si>
  <si>
    <t>Ing. Michal Pobiš, Soběšická 102, 614 00 Brno</t>
  </si>
  <si>
    <t>True</t>
  </si>
  <si>
    <t>Zpracovatel:</t>
  </si>
  <si>
    <t>Ing. Michal Pobis, Ing. Lenka Požárová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</si>
  <si>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</si>
  <si>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</si>
  <si>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</si>
  <si>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</si>
  <si>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</si>
  <si>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</si>
  <si>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</si>
  <si>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</si>
  <si>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</si>
  <si>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</si>
  <si>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</si>
  <si>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</si>
  <si>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</si>
  <si>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</si>
  <si>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</si>
  <si>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</si>
  <si>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</si>
  <si>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</si>
  <si>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</si>
  <si>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</si>
  <si>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</si>
  <si>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</si>
  <si>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</si>
  <si>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</si>
  <si>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</si>
  <si>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</si>
  <si>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</si>
  <si>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</si>
  <si>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</si>
  <si>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</si>
  <si>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</si>
  <si>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</si>
  <si>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</si>
  <si>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</si>
  <si>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</si>
  <si>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</si>
  <si>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</si>
  <si>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</si>
  <si>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</si>
  <si>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</si>
  <si>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</si>
  <si>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</si>
  <si>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</si>
  <si>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</si>
  <si>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</si>
  <si>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</si>
  <si>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Stavba 1</t>
  </si>
  <si>
    <t>K1</t>
  </si>
  <si>
    <t>STA</t>
  </si>
  <si>
    <t>1</t>
  </si>
  <si>
    <t>{bde9a8e1-b0a6-4df6-9972-5f32e2526064}</t>
  </si>
  <si>
    <t>2</t>
  </si>
  <si>
    <t>Stavba 2</t>
  </si>
  <si>
    <t>K2</t>
  </si>
  <si>
    <t>{e113d116-de20-4063-9c1c-12e1cb56c710}</t>
  </si>
  <si>
    <t>Stavba 3</t>
  </si>
  <si>
    <t>BC 1</t>
  </si>
  <si>
    <t>{c6ef3a43-e85f-4b56-949e-07f4a8ae2536}</t>
  </si>
  <si>
    <t>Následná péče S1</t>
  </si>
  <si>
    <t>{b97b9360-3659-405a-8a66-48d07d4e927b}</t>
  </si>
  <si>
    <t>Následná péče S2</t>
  </si>
  <si>
    <t>{914e3679-db18-41ba-851e-fa7d1a827ba0}</t>
  </si>
  <si>
    <t>Následná péče S3</t>
  </si>
  <si>
    <t>{ffe70bcd-16f0-4fca-8518-b37a2b3f4250}</t>
  </si>
  <si>
    <t>VRN 1</t>
  </si>
  <si>
    <t>{eec12959-9572-41df-9e9d-f9b88e29bfd7}</t>
  </si>
  <si>
    <t>VRN 2</t>
  </si>
  <si>
    <t>{36254fa1-8c66-460f-b7d6-ed3cb28a152d}</t>
  </si>
  <si>
    <t>VRN 3</t>
  </si>
  <si>
    <t>K3</t>
  </si>
  <si>
    <t>{19452f37-698e-4bdc-9a7b-e7eb3e26f757}</t>
  </si>
  <si>
    <t>KRYCÍ LIST SOUPISU PRACÍ</t>
  </si>
  <si>
    <t>Objekt:</t>
  </si>
  <si>
    <t>Stavba 1 - K1</t>
  </si>
  <si>
    <t xml:space="preserve"> </t>
  </si>
  <si>
    <t>Ing. Michal Pobiš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</si>
  <si>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</si>
  <si>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</si>
  <si>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</si>
  <si>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</si>
  <si>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</si>
  <si>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</si>
  <si>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</si>
  <si>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D3 - Příprava půdy</t>
  </si>
  <si>
    <t xml:space="preserve">      D4 - Oplocení</t>
  </si>
  <si>
    <t xml:space="preserve">      D5 - Výsadba</t>
  </si>
  <si>
    <t xml:space="preserve">      D6 - Rostlinný materiál</t>
  </si>
  <si>
    <t xml:space="preserve">    D7 - Materiál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</si>
  <si>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</si>
  <si>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</si>
  <si>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</si>
  <si>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</si>
  <si>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</si>
  <si>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</si>
  <si>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</si>
  <si>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</si>
  <si>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</si>
  <si>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</si>
  <si>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</si>
  <si>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</si>
  <si>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</si>
  <si>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</si>
  <si>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</si>
  <si>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</si>
  <si>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</si>
  <si>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D3</t>
  </si>
  <si>
    <t>Příprava půdy</t>
  </si>
  <si>
    <t>K</t>
  </si>
  <si>
    <t>183404111</t>
  </si>
  <si>
    <t xml:space="preserve">Hubení plevele chemickými prostředky  plošným postřikem, na ploše jednotlivě do 5 ha</t>
  </si>
  <si>
    <t>ha</t>
  </si>
  <si>
    <t>CS ÚRS 2020 02</t>
  </si>
  <si>
    <t>4</t>
  </si>
  <si>
    <t>3</t>
  </si>
  <si>
    <t>-448084765</t>
  </si>
  <si>
    <t>PP</t>
  </si>
  <si>
    <t>VV</t>
  </si>
  <si>
    <t>"provedeno 2x"4,27*2</t>
  </si>
  <si>
    <t>183551313</t>
  </si>
  <si>
    <t>Úprava zemědělské půdy - orba hluboká, hl. do 0,4-0,5 m - viz TZ, na ploše jednotlivě do 5 ha, o sklonu do 5°</t>
  </si>
  <si>
    <t>399085861</t>
  </si>
  <si>
    <t>183403151</t>
  </si>
  <si>
    <t xml:space="preserve">Obdělání půdy  smykováním v rovině nebo na svahu do 1:5</t>
  </si>
  <si>
    <t>m2</t>
  </si>
  <si>
    <t>-268272626</t>
  </si>
  <si>
    <t>183403152</t>
  </si>
  <si>
    <t xml:space="preserve">Obdělání půdy  vláčením v rovině nebo na svahu do 1:5</t>
  </si>
  <si>
    <t>512393713</t>
  </si>
  <si>
    <t>5</t>
  </si>
  <si>
    <t>183403161</t>
  </si>
  <si>
    <t xml:space="preserve">Obdělání půdy  válením v rovině nebo na svahu do 1:5</t>
  </si>
  <si>
    <t>867064316</t>
  </si>
  <si>
    <t>6</t>
  </si>
  <si>
    <t>180451111</t>
  </si>
  <si>
    <t xml:space="preserve">Setí zemědělských kultur  na plochách do 5 ha, o sklonu do 5°</t>
  </si>
  <si>
    <t>1686780655</t>
  </si>
  <si>
    <t>"množství osiva 4-8 g/m2=0,008kg/m2"4,27</t>
  </si>
  <si>
    <t>D4</t>
  </si>
  <si>
    <t>Oplocení</t>
  </si>
  <si>
    <t>7</t>
  </si>
  <si>
    <t>348951250</t>
  </si>
  <si>
    <t xml:space="preserve">Oplocení lesních kultur dřevěnými kůly  průměru do 120 mm, bez impregnace, v osové vzdálenosti 3 m, v oplocení výšky 1,5 m, s drátěným pletivem výšky 1 m a s dvěma řadami ocelového drátu taženého, průměru 3 mm</t>
  </si>
  <si>
    <t>m</t>
  </si>
  <si>
    <t>1436869054</t>
  </si>
  <si>
    <t>"změřeno ve výkrese"2060</t>
  </si>
  <si>
    <t>8</t>
  </si>
  <si>
    <t>R-338950105</t>
  </si>
  <si>
    <t>Osazení dřevěných kůlových konstrukcí svislých v rovině nebo ve svahu do 1:5 řady kůlů se zadusáním, výšky kůlů nad terénem přes 2,0 do 3,0 m</t>
  </si>
  <si>
    <t>vlastní položka</t>
  </si>
  <si>
    <t>-431434242</t>
  </si>
  <si>
    <t>D5</t>
  </si>
  <si>
    <t>Výsadba</t>
  </si>
  <si>
    <t>9</t>
  </si>
  <si>
    <t>184102112</t>
  </si>
  <si>
    <t xml:space="preserve">Výsadba dřeviny s balem do předem vyhloubené jamky se zalitím  v rovině nebo na svahu do 1:5, při průměru balu přes 200 do 300 mm, včetně jamky pr.35cm a tablet. hnojiva</t>
  </si>
  <si>
    <t>kus</t>
  </si>
  <si>
    <t>-1672214616</t>
  </si>
  <si>
    <t>"počet stromů"4700</t>
  </si>
  <si>
    <t>"počet keřů"2843</t>
  </si>
  <si>
    <t>Součet</t>
  </si>
  <si>
    <t>10</t>
  </si>
  <si>
    <t>184215112</t>
  </si>
  <si>
    <t>Ukotvení dřeviny kůly jedním kůlem, délky přes 1 do 2 m</t>
  </si>
  <si>
    <t>-1266878255</t>
  </si>
  <si>
    <t>"počet stromů - 1 ks/strom"4700</t>
  </si>
  <si>
    <t>11</t>
  </si>
  <si>
    <t>184215111</t>
  </si>
  <si>
    <t>Ukotvení dřeviny kůly jedním kůlem, délky do 1 m</t>
  </si>
  <si>
    <t>1084977511</t>
  </si>
  <si>
    <t>"počet keřů - 1ks/keř"2843</t>
  </si>
  <si>
    <t>12</t>
  </si>
  <si>
    <t>184911421</t>
  </si>
  <si>
    <t>Mulčování vysazených rostlin mulčovací kůrou, tl. do 100 mm v rovině nebo na svahu do 1:5</t>
  </si>
  <si>
    <t>-2024709002</t>
  </si>
  <si>
    <t>"mulčování v pásech délky 52m, šířky 0,5m, přesah do 1m"</t>
  </si>
  <si>
    <t>"linie A - 20řad *52 m*0,5 m šířka"</t>
  </si>
  <si>
    <t>"linie B -20řad *52 m*0,5 m šířka"</t>
  </si>
  <si>
    <t>"celkem 14,5 linie"14,5*520</t>
  </si>
  <si>
    <t>13</t>
  </si>
  <si>
    <t>185804312</t>
  </si>
  <si>
    <t>Zalití rostlin vodou plochy záhonů jednotlivě přes 20 m2</t>
  </si>
  <si>
    <t>m3</t>
  </si>
  <si>
    <t>-1647306220</t>
  </si>
  <si>
    <t>"5l /poloodrostek, 2l / sazenice"(4700*0,005)+(2843*0,002)</t>
  </si>
  <si>
    <t>14</t>
  </si>
  <si>
    <t>185851121</t>
  </si>
  <si>
    <t xml:space="preserve">Dovoz vody pro zálivku rostlin  na vzdálenost do 1000 m</t>
  </si>
  <si>
    <t>1820275188</t>
  </si>
  <si>
    <t>185851129</t>
  </si>
  <si>
    <t xml:space="preserve">Dovoz vody pro zálivku rostlin  Příplatek k ceně za každých dalších i započatých 1000 m</t>
  </si>
  <si>
    <t>-449973902</t>
  </si>
  <si>
    <t>16</t>
  </si>
  <si>
    <t>R-184813133</t>
  </si>
  <si>
    <t>Ochrana dřevin před okusem zvěří chemicky nátěrem, v rovině nebo ve svahu do 1:5 listnatých, výšky do 70 cm</t>
  </si>
  <si>
    <t>703831699</t>
  </si>
  <si>
    <t>"počet stromů a keřů"4700+2843</t>
  </si>
  <si>
    <t>17</t>
  </si>
  <si>
    <t>R184804116</t>
  </si>
  <si>
    <t>Zřízení ochrany proti okusu zvěří v rovině nebo na svahu do 1:5, chráničem z umělých hmot</t>
  </si>
  <si>
    <t>-952403374</t>
  </si>
  <si>
    <t>"stromy"4700</t>
  </si>
  <si>
    <t>18</t>
  </si>
  <si>
    <t>998231311</t>
  </si>
  <si>
    <t>Přesun hmot pro sadovnické a krajinářské úpravy - strojně dopravní vzdálenost do 5000 m</t>
  </si>
  <si>
    <t>t</t>
  </si>
  <si>
    <t>72052535</t>
  </si>
  <si>
    <t>19</t>
  </si>
  <si>
    <t>R-338950145</t>
  </si>
  <si>
    <t xml:space="preserve">Osazení dřevěných kůlových konstrukcí svislých  Příplatek k cenám jednotlivých kůlů do jam se zadusáním do zeminy, výšky kůlů nad terénem přes 2,0 do 3,0 m - berličky pro dravce</t>
  </si>
  <si>
    <t>1311172210</t>
  </si>
  <si>
    <t>D6</t>
  </si>
  <si>
    <t>Rostlinný materiál</t>
  </si>
  <si>
    <t>20</t>
  </si>
  <si>
    <t>M</t>
  </si>
  <si>
    <t>R65</t>
  </si>
  <si>
    <t>Acer campestre - javor babyka, poloodrostek</t>
  </si>
  <si>
    <t>ks</t>
  </si>
  <si>
    <t>729599085</t>
  </si>
  <si>
    <t>R66</t>
  </si>
  <si>
    <t>Acer platanoides - javor mléč, poloodrostek</t>
  </si>
  <si>
    <t>-2019292505</t>
  </si>
  <si>
    <t>22</t>
  </si>
  <si>
    <t>R67</t>
  </si>
  <si>
    <t>Carpinus betulus - habr obecný, poloodrostek</t>
  </si>
  <si>
    <t>-878509797</t>
  </si>
  <si>
    <t>23</t>
  </si>
  <si>
    <t>R113</t>
  </si>
  <si>
    <t>Cornus mas - dín obecný, sazenice</t>
  </si>
  <si>
    <t>945578785</t>
  </si>
  <si>
    <t>385+112</t>
  </si>
  <si>
    <t>24</t>
  </si>
  <si>
    <t>R69</t>
  </si>
  <si>
    <t>Crataegus monogyna - hloh obecný, sazenice</t>
  </si>
  <si>
    <t>259750107</t>
  </si>
  <si>
    <t>555+112</t>
  </si>
  <si>
    <t>25</t>
  </si>
  <si>
    <t>R70</t>
  </si>
  <si>
    <t>Euonymus europaeus - brslen evropský, sazenice</t>
  </si>
  <si>
    <t>-496722171</t>
  </si>
  <si>
    <t>26</t>
  </si>
  <si>
    <t>R71</t>
  </si>
  <si>
    <t>Ligustrum vulgare - ptačí zob obecný, sazenice</t>
  </si>
  <si>
    <t>1666673682</t>
  </si>
  <si>
    <t>27</t>
  </si>
  <si>
    <t>R72</t>
  </si>
  <si>
    <t>Prunus avium - třešeň ptačí, poloodrostek</t>
  </si>
  <si>
    <t>821367759</t>
  </si>
  <si>
    <t>28</t>
  </si>
  <si>
    <t>R74</t>
  </si>
  <si>
    <t>Prunus spinosa - trnka obecná, sazenice</t>
  </si>
  <si>
    <t>-1976741735</t>
  </si>
  <si>
    <t>29</t>
  </si>
  <si>
    <t>R75</t>
  </si>
  <si>
    <t>Pyrus communis - hrušeň obecná, poloodrostek</t>
  </si>
  <si>
    <t>1725766718</t>
  </si>
  <si>
    <t>30</t>
  </si>
  <si>
    <t>R76</t>
  </si>
  <si>
    <t>Quercus petraea - dub zimní, poloodrostek</t>
  </si>
  <si>
    <t>1514302734</t>
  </si>
  <si>
    <t>31</t>
  </si>
  <si>
    <t>R77</t>
  </si>
  <si>
    <t>Quercus robur - dub letní, poloodrostek</t>
  </si>
  <si>
    <t>-554508846</t>
  </si>
  <si>
    <t>32</t>
  </si>
  <si>
    <t>R78</t>
  </si>
  <si>
    <t>Rhamnus cathartica - řešetlák počistivý, sazenice</t>
  </si>
  <si>
    <t>-321336146</t>
  </si>
  <si>
    <t>33</t>
  </si>
  <si>
    <t>R79</t>
  </si>
  <si>
    <t>Rosa canina - růže šípková, sazenice</t>
  </si>
  <si>
    <t>-55166614</t>
  </si>
  <si>
    <t>34</t>
  </si>
  <si>
    <t>R80</t>
  </si>
  <si>
    <t>Sorbus torminalis - jeřáb břek, poloodrostek</t>
  </si>
  <si>
    <t>1525698486</t>
  </si>
  <si>
    <t>35</t>
  </si>
  <si>
    <t>R81</t>
  </si>
  <si>
    <t>Tilia cordata - lípa srdčitá, poloodrostek</t>
  </si>
  <si>
    <t>-580249782</t>
  </si>
  <si>
    <t>36</t>
  </si>
  <si>
    <t>R82</t>
  </si>
  <si>
    <t>Viburnum lantana - kalina tušalaj, sazenice</t>
  </si>
  <si>
    <t>1900605622</t>
  </si>
  <si>
    <t>135+112</t>
  </si>
  <si>
    <t>D7</t>
  </si>
  <si>
    <t>Materiál</t>
  </si>
  <si>
    <t>37</t>
  </si>
  <si>
    <t>25234001</t>
  </si>
  <si>
    <t>herbicid totální systémový neselektivní</t>
  </si>
  <si>
    <t>litr</t>
  </si>
  <si>
    <t>-1307413659</t>
  </si>
  <si>
    <t>"5l/ha"8,54*5</t>
  </si>
  <si>
    <t>38</t>
  </si>
  <si>
    <t>00572472</t>
  </si>
  <si>
    <t>osivo směs travobylinná do sucha</t>
  </si>
  <si>
    <t>kg</t>
  </si>
  <si>
    <t>1603195080</t>
  </si>
  <si>
    <t>"výsev 4-8g/m2"42696*0,005</t>
  </si>
  <si>
    <t>39</t>
  </si>
  <si>
    <t>R85</t>
  </si>
  <si>
    <t>Hnojivé tablety s dlouhodobým uvolňováním (1sazenice 2ks)</t>
  </si>
  <si>
    <t>375958375</t>
  </si>
  <si>
    <t>"1 ks sazenice/ 2 ks tablet"7543*2</t>
  </si>
  <si>
    <t>40</t>
  </si>
  <si>
    <t>R86</t>
  </si>
  <si>
    <t>přípravek proti škodám způsob. hlodavci</t>
  </si>
  <si>
    <t>-147971072</t>
  </si>
  <si>
    <t xml:space="preserve"> "1kg/250 sazenic"7543/250</t>
  </si>
  <si>
    <t>41</t>
  </si>
  <si>
    <t>R20</t>
  </si>
  <si>
    <t>Chránička kmene - biodegradibilní v 20-30cm</t>
  </si>
  <si>
    <t>1307317930</t>
  </si>
  <si>
    <t>42</t>
  </si>
  <si>
    <t>60591253</t>
  </si>
  <si>
    <t>kůl vyvazovací dřevěný impregnovaný D 6cm dl 2m</t>
  </si>
  <si>
    <t>1020605944</t>
  </si>
  <si>
    <t>"stromy*1ks ke každému"4700</t>
  </si>
  <si>
    <t>43</t>
  </si>
  <si>
    <t>60591255</t>
  </si>
  <si>
    <t>kůl vyvazovací dřevěný impregnovaný D 10cm dl 2,5m</t>
  </si>
  <si>
    <t>-334775301</t>
  </si>
  <si>
    <t>44</t>
  </si>
  <si>
    <t>60591251</t>
  </si>
  <si>
    <t>kůl vyvazovací dřevěný impregnovaný D 3cm dl 0,8m</t>
  </si>
  <si>
    <t>165896883</t>
  </si>
  <si>
    <t>"keře*1ks ke každému"2843</t>
  </si>
  <si>
    <t>45</t>
  </si>
  <si>
    <t>10391100</t>
  </si>
  <si>
    <t>kůra mulčovací VL</t>
  </si>
  <si>
    <t>66528448</t>
  </si>
  <si>
    <t>7540*0,1</t>
  </si>
  <si>
    <t>46</t>
  </si>
  <si>
    <t>08211321</t>
  </si>
  <si>
    <t>voda pitná pro ostatní odběratele</t>
  </si>
  <si>
    <t>1137291108</t>
  </si>
  <si>
    <t>47</t>
  </si>
  <si>
    <t>R92</t>
  </si>
  <si>
    <t>Materiál berličky pro dravce tvrdá kulatina 2,4 m + 0,3m/ks + spojovací materiál</t>
  </si>
  <si>
    <t>987768531</t>
  </si>
  <si>
    <t>Stavba 2 - K2</t>
  </si>
  <si>
    <t>1853471675</t>
  </si>
  <si>
    <t>"provedeno 2x"2,20*2</t>
  </si>
  <si>
    <t>108615044</t>
  </si>
  <si>
    <t>756262175</t>
  </si>
  <si>
    <t>-1277830455</t>
  </si>
  <si>
    <t>-1391560508</t>
  </si>
  <si>
    <t>144455739</t>
  </si>
  <si>
    <t>563470329</t>
  </si>
  <si>
    <t>"změřeno ve výkrese"1024</t>
  </si>
  <si>
    <t>303209643</t>
  </si>
  <si>
    <t>1009807733</t>
  </si>
  <si>
    <t>"počet stromů"2268</t>
  </si>
  <si>
    <t>"počet keřů"1372</t>
  </si>
  <si>
    <t>-871050349</t>
  </si>
  <si>
    <t>"počet stromů - 1 ks/strom"2268</t>
  </si>
  <si>
    <t>-1357879580</t>
  </si>
  <si>
    <t>"počet keřů - 1ks/keř"1372</t>
  </si>
  <si>
    <t>1516050341</t>
  </si>
  <si>
    <t>"celkem 7 linii"7*520</t>
  </si>
  <si>
    <t>993149627</t>
  </si>
  <si>
    <t>"5l /poloodrostek, 2l / sazenice"(2268*0,005)+(1372*0,002)</t>
  </si>
  <si>
    <t>-1768805859</t>
  </si>
  <si>
    <t>-1195232887</t>
  </si>
  <si>
    <t>2133257625</t>
  </si>
  <si>
    <t>"počet stromů a keřů"2268+1372</t>
  </si>
  <si>
    <t>1710770182</t>
  </si>
  <si>
    <t>"stromy"2268</t>
  </si>
  <si>
    <t>-1313474814</t>
  </si>
  <si>
    <t>-2084752238</t>
  </si>
  <si>
    <t>1805131407</t>
  </si>
  <si>
    <t>1478258407</t>
  </si>
  <si>
    <t>217538229</t>
  </si>
  <si>
    <t>-181316081</t>
  </si>
  <si>
    <t>1237172245</t>
  </si>
  <si>
    <t>-2128191678</t>
  </si>
  <si>
    <t>1405597436</t>
  </si>
  <si>
    <t>1980638856</t>
  </si>
  <si>
    <t>-666092181</t>
  </si>
  <si>
    <t>966822341</t>
  </si>
  <si>
    <t>1356870438</t>
  </si>
  <si>
    <t>665227357</t>
  </si>
  <si>
    <t>1022989059</t>
  </si>
  <si>
    <t>455126860</t>
  </si>
  <si>
    <t>-1204980293</t>
  </si>
  <si>
    <t>-1304691654</t>
  </si>
  <si>
    <t>-212010936</t>
  </si>
  <si>
    <t>1972865405</t>
  </si>
  <si>
    <t>"5l/ha"4,4*5</t>
  </si>
  <si>
    <t>osivo směs travobylinná do sucha, specifikace dle TZ</t>
  </si>
  <si>
    <t>1007709501</t>
  </si>
  <si>
    <t>"výsev 4-8g/m2"21859*0,005</t>
  </si>
  <si>
    <t>-725964350</t>
  </si>
  <si>
    <t>"1 ks sazenice/ 2 ks tablet"3640*2</t>
  </si>
  <si>
    <t>-1710315403</t>
  </si>
  <si>
    <t xml:space="preserve"> "1kg/250 sazenic"3640/250</t>
  </si>
  <si>
    <t>1054082741</t>
  </si>
  <si>
    <t>812645015</t>
  </si>
  <si>
    <t>"stromy*1ks ke každému"2268</t>
  </si>
  <si>
    <t>-591668312</t>
  </si>
  <si>
    <t>1888134420</t>
  </si>
  <si>
    <t>"keře*1ks ke každému"1372</t>
  </si>
  <si>
    <t>1288864683</t>
  </si>
  <si>
    <t>3640*0,1</t>
  </si>
  <si>
    <t>199001752</t>
  </si>
  <si>
    <t>57291078</t>
  </si>
  <si>
    <t>Stavba 3 - BC 1</t>
  </si>
  <si>
    <t>1202373623</t>
  </si>
  <si>
    <t>"provedeno 2x"4,46*2</t>
  </si>
  <si>
    <t xml:space="preserve">Úprava zemědělské půdy - orba  střední, hl. do 0,24 m, na ploše jednotlivě do 5 ha, o sklonu do 5°</t>
  </si>
  <si>
    <t>53773608</t>
  </si>
  <si>
    <t>183551213</t>
  </si>
  <si>
    <t>1216764291</t>
  </si>
  <si>
    <t>1368407992</t>
  </si>
  <si>
    <t>-233908825</t>
  </si>
  <si>
    <t>-1554180767</t>
  </si>
  <si>
    <t>-1512467861</t>
  </si>
  <si>
    <t>"množství osiva 4-8 g/m2=0,008kg/m2"4,46</t>
  </si>
  <si>
    <t>612428148</t>
  </si>
  <si>
    <t>"změřeno ve výkrese"1636</t>
  </si>
  <si>
    <t>1596032987</t>
  </si>
  <si>
    <t>"počet stromů"3720</t>
  </si>
  <si>
    <t>"počet keřů"6539</t>
  </si>
  <si>
    <t>2133812675</t>
  </si>
  <si>
    <t>"počet stromů - 1 ks/strom"3720</t>
  </si>
  <si>
    <t>-814392365</t>
  </si>
  <si>
    <t>"počet keřů - 1ks/keř"6539</t>
  </si>
  <si>
    <t>1339895563</t>
  </si>
  <si>
    <t>"mulčování v pásech středová linie, tzv. páteř biocentra + mulč skupin po stranách jednotlivě"</t>
  </si>
  <si>
    <t>"středová linie - 19řad *52 m*0,5 m šířka"</t>
  </si>
  <si>
    <t>"mulčování skupin po stranách -0,5 m2/kus"</t>
  </si>
  <si>
    <t>"středová linie - páteř - linie C : 19 řad*52m*0,5m šířka"</t>
  </si>
  <si>
    <t>"středová linie - páteř - linie D : 19 řad*52m*0,5m šířka"</t>
  </si>
  <si>
    <t>"středová linie - páteř - celkem : m2*počet linii"494*11,05</t>
  </si>
  <si>
    <t>"skupiny po stranách - linie C - 414 ks*0,5 m2"</t>
  </si>
  <si>
    <t>"skupiny po stranách - linie D - 459 ks*0,5 m2"</t>
  </si>
  <si>
    <t>"skupiny po stranách - celkem - 6,05 x linie C + 5x linie D"(207*6,05)+(229,5*5)</t>
  </si>
  <si>
    <t>1618796385</t>
  </si>
  <si>
    <t>"5l /poloodrostek, 2l / sazenice"(3720*0,005)+(6539*0,002)</t>
  </si>
  <si>
    <t>-217024121</t>
  </si>
  <si>
    <t>1935575927</t>
  </si>
  <si>
    <t>40261603</t>
  </si>
  <si>
    <t>"počet stromů a keřů"3720+6539</t>
  </si>
  <si>
    <t>-389634962</t>
  </si>
  <si>
    <t>"stromy"3720</t>
  </si>
  <si>
    <t>1598233708</t>
  </si>
  <si>
    <t>-872457399</t>
  </si>
  <si>
    <t>945528307</t>
  </si>
  <si>
    <t>916869585</t>
  </si>
  <si>
    <t>-940265574</t>
  </si>
  <si>
    <t>916975973</t>
  </si>
  <si>
    <t>-1473826357</t>
  </si>
  <si>
    <t>1141857643</t>
  </si>
  <si>
    <t>R711</t>
  </si>
  <si>
    <t>Euonymus verrucosus - brslen bradavičnatý, sazenice</t>
  </si>
  <si>
    <t>1077094770</t>
  </si>
  <si>
    <t>-611746834</t>
  </si>
  <si>
    <t>R721</t>
  </si>
  <si>
    <t>Fraxinus excelsior - jasan ztepilý, poloodrostek</t>
  </si>
  <si>
    <t>-366897302</t>
  </si>
  <si>
    <t>R722</t>
  </si>
  <si>
    <t>Populus nigra - topol černý, poloodrostek</t>
  </si>
  <si>
    <t>1714333352</t>
  </si>
  <si>
    <t>-1179674381</t>
  </si>
  <si>
    <t>R723</t>
  </si>
  <si>
    <t>Prunus padus - střemcha obecná, poloodrostek</t>
  </si>
  <si>
    <t>1655303093</t>
  </si>
  <si>
    <t>-56768263</t>
  </si>
  <si>
    <t>R741</t>
  </si>
  <si>
    <t>Swida sanguinea - svída krvavá, sazenice</t>
  </si>
  <si>
    <t>-1510322807</t>
  </si>
  <si>
    <t>-1002136961</t>
  </si>
  <si>
    <t>1546594000</t>
  </si>
  <si>
    <t>-1970149174</t>
  </si>
  <si>
    <t>-1877220948</t>
  </si>
  <si>
    <t>R791</t>
  </si>
  <si>
    <t>Staphylea pinnata - klokoč zpeřený, sazenice</t>
  </si>
  <si>
    <t>1158708346</t>
  </si>
  <si>
    <t>-1626659609</t>
  </si>
  <si>
    <t>1087169629</t>
  </si>
  <si>
    <t>R821</t>
  </si>
  <si>
    <t>Viburnum opulus - kalina obecná, sazenice</t>
  </si>
  <si>
    <t>-627199567</t>
  </si>
  <si>
    <t>229389506</t>
  </si>
  <si>
    <t>"5l/ha"8,91*5</t>
  </si>
  <si>
    <t>1075651359</t>
  </si>
  <si>
    <t>"výsev 4-8g/m2"44567*0,005</t>
  </si>
  <si>
    <t>-1635468728</t>
  </si>
  <si>
    <t>"1 ks sazenice/ 2 ks tablet"10259*2</t>
  </si>
  <si>
    <t>-985980407</t>
  </si>
  <si>
    <t xml:space="preserve"> "1kg/250 sazenic"10259/250</t>
  </si>
  <si>
    <t>-896567845</t>
  </si>
  <si>
    <t>1526949371</t>
  </si>
  <si>
    <t>"stromy*1ks ke každému"3720</t>
  </si>
  <si>
    <t>48</t>
  </si>
  <si>
    <t>-1082688584</t>
  </si>
  <si>
    <t>"keře*1ks ke každému"6539</t>
  </si>
  <si>
    <t>49</t>
  </si>
  <si>
    <t>-1701609168</t>
  </si>
  <si>
    <t>7858,55*0,1</t>
  </si>
  <si>
    <t>50</t>
  </si>
  <si>
    <t>-739298528</t>
  </si>
  <si>
    <t>51</t>
  </si>
  <si>
    <t>569958323</t>
  </si>
  <si>
    <t>Následná péče S1 - K1</t>
  </si>
  <si>
    <t xml:space="preserve">    OST4 - Následná péče ve 3 letech</t>
  </si>
  <si>
    <t xml:space="preserve">      D2 - Následná péče v 1. roce</t>
  </si>
  <si>
    <t xml:space="preserve">      D4 - Následná péče v 2. roce</t>
  </si>
  <si>
    <t xml:space="preserve">      D6 - Následná péče v 3. roce</t>
  </si>
  <si>
    <t>OST4</t>
  </si>
  <si>
    <t>Následná péče ve 3 letech</t>
  </si>
  <si>
    <t>D2</t>
  </si>
  <si>
    <t>Následná péče v 1. roce</t>
  </si>
  <si>
    <t>R101</t>
  </si>
  <si>
    <t>vylepšení výsadby, dosadby dřevin do 100 % počtu ks dle dokumentace (10 %)</t>
  </si>
  <si>
    <t>1681003502</t>
  </si>
  <si>
    <t>7543*0,1</t>
  </si>
  <si>
    <t>R102</t>
  </si>
  <si>
    <t>dosadby - dřeviny do 100 % počtu kusů dle dokumentace (10 %) průměrná cena</t>
  </si>
  <si>
    <t>-966744931</t>
  </si>
  <si>
    <t>111151331</t>
  </si>
  <si>
    <t>Pokosení trávníku při souvislé ploše přes 10000 m2 lučního v rovině nebo svahu do 1:5</t>
  </si>
  <si>
    <t>-484470582</t>
  </si>
  <si>
    <t>"plocha x počet kosení"42696*2</t>
  </si>
  <si>
    <t>R-184851712</t>
  </si>
  <si>
    <t>Mechanizované ožínání sazenic v ploškách sklon do 1:5 při viditelnosti dobré, výšky od 30 do 60 cm</t>
  </si>
  <si>
    <t>-1757838719</t>
  </si>
  <si>
    <t>"stromy+keře"4700+2843</t>
  </si>
  <si>
    <t>R105</t>
  </si>
  <si>
    <t>kontrola oplocení + práce (oprava pletiva + kůly ) (5 %)</t>
  </si>
  <si>
    <t>-976527048</t>
  </si>
  <si>
    <t>2060*0,05</t>
  </si>
  <si>
    <t>R106</t>
  </si>
  <si>
    <t>kontrola kotvení + práce (oprava kůlů + úvazy ) (3 %)</t>
  </si>
  <si>
    <t>269409651</t>
  </si>
  <si>
    <t>7543*0,03</t>
  </si>
  <si>
    <t>-1981808751</t>
  </si>
  <si>
    <t>"počet zálivek 16x/rok"29,186*16</t>
  </si>
  <si>
    <t>-1649705138</t>
  </si>
  <si>
    <t>-1344842745</t>
  </si>
  <si>
    <t>1810390265</t>
  </si>
  <si>
    <t>Následná péče v 2. roce</t>
  </si>
  <si>
    <t>555104255</t>
  </si>
  <si>
    <t>-1271617463</t>
  </si>
  <si>
    <t>364032436</t>
  </si>
  <si>
    <t>-1156783180</t>
  </si>
  <si>
    <t>-1868309563</t>
  </si>
  <si>
    <t>-468270507</t>
  </si>
  <si>
    <t>1228897593</t>
  </si>
  <si>
    <t>-242742868</t>
  </si>
  <si>
    <t>1980011457</t>
  </si>
  <si>
    <t>-1703694084</t>
  </si>
  <si>
    <t>Následná péče v 3. roce</t>
  </si>
  <si>
    <t>2066721081</t>
  </si>
  <si>
    <t>1308477696</t>
  </si>
  <si>
    <t>149448923</t>
  </si>
  <si>
    <t>-717610223</t>
  </si>
  <si>
    <t>1332242751</t>
  </si>
  <si>
    <t>-1454545528</t>
  </si>
  <si>
    <t>-946949338</t>
  </si>
  <si>
    <t>1682022168</t>
  </si>
  <si>
    <t>1811526577</t>
  </si>
  <si>
    <t>-1023776384</t>
  </si>
  <si>
    <t>184215152</t>
  </si>
  <si>
    <t>Odstranění ukotvení dřeviny kůly jedním kůlem, délky přes 1 do 2 m</t>
  </si>
  <si>
    <t>1345257845</t>
  </si>
  <si>
    <t>"počet dřevin"7543</t>
  </si>
  <si>
    <t>Následná péče S2 - K2</t>
  </si>
  <si>
    <t>-572581691</t>
  </si>
  <si>
    <t>-1526759368</t>
  </si>
  <si>
    <t>1161372138</t>
  </si>
  <si>
    <t>"plocha x počet kosení"21859*2</t>
  </si>
  <si>
    <t>-71940277</t>
  </si>
  <si>
    <t>"stromy+keře"2268+1372</t>
  </si>
  <si>
    <t>1847455826</t>
  </si>
  <si>
    <t>1024*0,05</t>
  </si>
  <si>
    <t>-448460594</t>
  </si>
  <si>
    <t>3640*0,03</t>
  </si>
  <si>
    <t>-1559851902</t>
  </si>
  <si>
    <t>"počet zálivek 16x/rok"14,084*16</t>
  </si>
  <si>
    <t>-64248215</t>
  </si>
  <si>
    <t>-2017982545</t>
  </si>
  <si>
    <t>1045115737</t>
  </si>
  <si>
    <t>-409627938</t>
  </si>
  <si>
    <t>-43453894</t>
  </si>
  <si>
    <t>-791752711</t>
  </si>
  <si>
    <t>-212996616</t>
  </si>
  <si>
    <t>-1970338841</t>
  </si>
  <si>
    <t>1932526846</t>
  </si>
  <si>
    <t>-331257566</t>
  </si>
  <si>
    <t>-1771078665</t>
  </si>
  <si>
    <t>-1003510613</t>
  </si>
  <si>
    <t>-63428778</t>
  </si>
  <si>
    <t>-2060055444</t>
  </si>
  <si>
    <t>-1554993102</t>
  </si>
  <si>
    <t>1073505154</t>
  </si>
  <si>
    <t>-1322468673</t>
  </si>
  <si>
    <t>2127871974</t>
  </si>
  <si>
    <t>-2091087177</t>
  </si>
  <si>
    <t>5367578</t>
  </si>
  <si>
    <t>1106190274</t>
  </si>
  <si>
    <t>-1168636914</t>
  </si>
  <si>
    <t>-892894047</t>
  </si>
  <si>
    <t>-768937980</t>
  </si>
  <si>
    <t>"počet dřevin"2268+1372</t>
  </si>
  <si>
    <t>Následná péče S3 - BC 1</t>
  </si>
  <si>
    <t>1501401907</t>
  </si>
  <si>
    <t>10259*0,1</t>
  </si>
  <si>
    <t>-2060308985</t>
  </si>
  <si>
    <t>1010927607</t>
  </si>
  <si>
    <t>"plocha x počet kosení"44567*2</t>
  </si>
  <si>
    <t>-1555588110</t>
  </si>
  <si>
    <t>"stromy+keře"3720+6539</t>
  </si>
  <si>
    <t>-695578578</t>
  </si>
  <si>
    <t>1636*0,05</t>
  </si>
  <si>
    <t>2110550550</t>
  </si>
  <si>
    <t>10259*0,03</t>
  </si>
  <si>
    <t>706084195</t>
  </si>
  <si>
    <t>"počet zálivek 16x/rok"31,678*16</t>
  </si>
  <si>
    <t>-1601798800</t>
  </si>
  <si>
    <t>-882031039</t>
  </si>
  <si>
    <t>-465900086</t>
  </si>
  <si>
    <t>1198298643</t>
  </si>
  <si>
    <t>1197026579</t>
  </si>
  <si>
    <t>1888341144</t>
  </si>
  <si>
    <t>108847661</t>
  </si>
  <si>
    <t>-2124344660</t>
  </si>
  <si>
    <t>-897057175</t>
  </si>
  <si>
    <t>-1152444105</t>
  </si>
  <si>
    <t>-192335035</t>
  </si>
  <si>
    <t>1364196928</t>
  </si>
  <si>
    <t>-1194258280</t>
  </si>
  <si>
    <t>-1249100388</t>
  </si>
  <si>
    <t>-363713614</t>
  </si>
  <si>
    <t>-384118539</t>
  </si>
  <si>
    <t>-776644477</t>
  </si>
  <si>
    <t>-1274011750</t>
  </si>
  <si>
    <t>417247529</t>
  </si>
  <si>
    <t>-1141227662</t>
  </si>
  <si>
    <t>-1500255566</t>
  </si>
  <si>
    <t>1730610465</t>
  </si>
  <si>
    <t>-849752774</t>
  </si>
  <si>
    <t>-655387618</t>
  </si>
  <si>
    <t>"počet dřevin"3720+6539</t>
  </si>
  <si>
    <t>VRN 1 - K1</t>
  </si>
  <si>
    <t>VRN - Vedlejší rozpočtové náklady</t>
  </si>
  <si>
    <t xml:space="preserve">    VRN3 - Zařízení staveniště</t>
  </si>
  <si>
    <t xml:space="preserve">    VRN1 - Průzkumné, geodetické a projektové práce</t>
  </si>
  <si>
    <t xml:space="preserve">    VRN4 - Inženýrská činnost</t>
  </si>
  <si>
    <t>VRN</t>
  </si>
  <si>
    <t>Vedlejší rozpočtové náklady</t>
  </si>
  <si>
    <t>VRN3</t>
  </si>
  <si>
    <t>Zařízení staveniště</t>
  </si>
  <si>
    <t>020001000.1</t>
  </si>
  <si>
    <t>Příprava staveniště</t>
  </si>
  <si>
    <t>kpl</t>
  </si>
  <si>
    <t>1024</t>
  </si>
  <si>
    <t>-574968707</t>
  </si>
  <si>
    <t>030001000</t>
  </si>
  <si>
    <t>1530346081</t>
  </si>
  <si>
    <t>032002000</t>
  </si>
  <si>
    <t>Vybavení staveniště</t>
  </si>
  <si>
    <t>-566097974</t>
  </si>
  <si>
    <t>033002000</t>
  </si>
  <si>
    <t>Připojení na inženýrské sítě</t>
  </si>
  <si>
    <t>1035881391</t>
  </si>
  <si>
    <t>034002000</t>
  </si>
  <si>
    <t>Zabezpečení staveniště</t>
  </si>
  <si>
    <t>-1907264526</t>
  </si>
  <si>
    <t>039002000</t>
  </si>
  <si>
    <t>Zrušení zařízení staveniště</t>
  </si>
  <si>
    <t>-1133295287</t>
  </si>
  <si>
    <t>VRN1</t>
  </si>
  <si>
    <t>Průzkumné, geodetické a projektové práce</t>
  </si>
  <si>
    <t>012103000</t>
  </si>
  <si>
    <t>Průzkumné, geodetické a projektové práce - geodetické práce před výstavbou</t>
  </si>
  <si>
    <t>-11794333</t>
  </si>
  <si>
    <t>012203000</t>
  </si>
  <si>
    <t>Geodetické práce při provádění stavby - vytyčení stavby</t>
  </si>
  <si>
    <t>396648774</t>
  </si>
  <si>
    <t>012303000.1</t>
  </si>
  <si>
    <t>Průzkumné, geodetické a projektové práce - geodetické práce po výstavbě</t>
  </si>
  <si>
    <t>-1477355882</t>
  </si>
  <si>
    <t>011324000</t>
  </si>
  <si>
    <t>Archeologický průzkum</t>
  </si>
  <si>
    <t>1245491572</t>
  </si>
  <si>
    <t>VRN4</t>
  </si>
  <si>
    <t>Inženýrská činnost</t>
  </si>
  <si>
    <t>40445626-R</t>
  </si>
  <si>
    <t>Informační tabule s propagací projektu</t>
  </si>
  <si>
    <t>476551601</t>
  </si>
  <si>
    <t>VRN 2 - K2</t>
  </si>
  <si>
    <t>-1572826187</t>
  </si>
  <si>
    <t>-551895518</t>
  </si>
  <si>
    <t>1809062130</t>
  </si>
  <si>
    <t>-1489827001</t>
  </si>
  <si>
    <t>566472617</t>
  </si>
  <si>
    <t>-654151692</t>
  </si>
  <si>
    <t>90587182</t>
  </si>
  <si>
    <t>592990484</t>
  </si>
  <si>
    <t>Pol93</t>
  </si>
  <si>
    <t>Vytyčení inženýrských sítí</t>
  </si>
  <si>
    <t>1271397091</t>
  </si>
  <si>
    <t>458695581</t>
  </si>
  <si>
    <t>-1814296271</t>
  </si>
  <si>
    <t>-1254759986</t>
  </si>
  <si>
    <t>VRN 3 - K3</t>
  </si>
  <si>
    <t>-838667142</t>
  </si>
  <si>
    <t>197050439</t>
  </si>
  <si>
    <t>-19410310</t>
  </si>
  <si>
    <t>-1661276778</t>
  </si>
  <si>
    <t>1829440205</t>
  </si>
  <si>
    <t>-634446289</t>
  </si>
  <si>
    <t xml:space="preserve">Průzkumné, geodetické a projektové práce - geodetické práce před výstavbou,  vč. vrstevnic</t>
  </si>
  <si>
    <t>532508190</t>
  </si>
  <si>
    <t>-792713692</t>
  </si>
  <si>
    <t>179644576</t>
  </si>
  <si>
    <t>-805154698</t>
  </si>
  <si>
    <t>497672361</t>
  </si>
  <si>
    <t>-588563460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</si>
</sst>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  <protection locked="0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2020/192/URS_02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Realizace prvků ÚSES, K1, K2 a BC1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 Vojkovice u Židlochovic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4. 11. 2020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SPÚ ČR, pobočka Brno, Kotlářská 931/53, 60200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Michal Pobiš, Soběšická 102, 614 00 Brno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Michal Pobis, Ing. Lenka Požárová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ROUND(SUM(AG95:AG103),2)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ROUND(SUM(AS95:AS103),2)</f>
        <v>0</v>
      </c>
      <c r="AT94" s="114">
        <f>ROUND(SUM(AV94:AW94),2)</f>
        <v>0</v>
      </c>
      <c r="AU94" s="115">
        <f>ROUND(SUM(AU95:AU103),5)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ROUND(SUM(AZ95:AZ103),2)</f>
        <v>0</v>
      </c>
      <c r="BA94" s="114">
        <f>ROUND(SUM(BA95:BA103),2)</f>
        <v>0</v>
      </c>
      <c r="BB94" s="114">
        <f>ROUND(SUM(BB95:BB103),2)</f>
        <v>0</v>
      </c>
      <c r="BC94" s="114">
        <f>ROUND(SUM(BC95:BC103),2)</f>
        <v>0</v>
      </c>
      <c r="BD94" s="116">
        <f>ROUND(SUM(BD95:BD103),2)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24.7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'Stavba 1 - K1'!J30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'Stavba 1 - K1'!P123</f>
        <v>0</v>
      </c>
      <c r="AV95" s="128">
        <f>'Stavba 1 - K1'!J33</f>
        <v>0</v>
      </c>
      <c r="AW95" s="128">
        <f>'Stavba 1 - K1'!J34</f>
        <v>0</v>
      </c>
      <c r="AX95" s="128">
        <f>'Stavba 1 - K1'!J35</f>
        <v>0</v>
      </c>
      <c r="AY95" s="128">
        <f>'Stavba 1 - K1'!J36</f>
        <v>0</v>
      </c>
      <c r="AZ95" s="128">
        <f>'Stavba 1 - K1'!F33</f>
        <v>0</v>
      </c>
      <c r="BA95" s="128">
        <f>'Stavba 1 - K1'!F34</f>
        <v>0</v>
      </c>
      <c r="BB95" s="128">
        <f>'Stavba 1 - K1'!F35</f>
        <v>0</v>
      </c>
      <c r="BC95" s="128">
        <f>'Stavba 1 - K1'!F36</f>
        <v>0</v>
      </c>
      <c r="BD95" s="130">
        <f>'Stavba 1 - K1'!F37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24.7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'Stavba 2 - K2'!J30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'Stavba 2 - K2'!P123</f>
        <v>0</v>
      </c>
      <c r="AV96" s="128">
        <f>'Stavba 2 - K2'!J33</f>
        <v>0</v>
      </c>
      <c r="AW96" s="128">
        <f>'Stavba 2 - K2'!J34</f>
        <v>0</v>
      </c>
      <c r="AX96" s="128">
        <f>'Stavba 2 - K2'!J35</f>
        <v>0</v>
      </c>
      <c r="AY96" s="128">
        <f>'Stavba 2 - K2'!J36</f>
        <v>0</v>
      </c>
      <c r="AZ96" s="128">
        <f>'Stavba 2 - K2'!F33</f>
        <v>0</v>
      </c>
      <c r="BA96" s="128">
        <f>'Stavba 2 - K2'!F34</f>
        <v>0</v>
      </c>
      <c r="BB96" s="128">
        <f>'Stavba 2 - K2'!F35</f>
        <v>0</v>
      </c>
      <c r="BC96" s="128">
        <f>'Stavba 2 - K2'!F36</f>
        <v>0</v>
      </c>
      <c r="BD96" s="130">
        <f>'Stavba 2 - K2'!F37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24.7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'Stavba 3 - BC 1'!J30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'Stavba 3 - BC 1'!P123</f>
        <v>0</v>
      </c>
      <c r="AV97" s="128">
        <f>'Stavba 3 - BC 1'!J33</f>
        <v>0</v>
      </c>
      <c r="AW97" s="128">
        <f>'Stavba 3 - BC 1'!J34</f>
        <v>0</v>
      </c>
      <c r="AX97" s="128">
        <f>'Stavba 3 - BC 1'!J35</f>
        <v>0</v>
      </c>
      <c r="AY97" s="128">
        <f>'Stavba 3 - BC 1'!J36</f>
        <v>0</v>
      </c>
      <c r="AZ97" s="128">
        <f>'Stavba 3 - BC 1'!F33</f>
        <v>0</v>
      </c>
      <c r="BA97" s="128">
        <f>'Stavba 3 - BC 1'!F34</f>
        <v>0</v>
      </c>
      <c r="BB97" s="128">
        <f>'Stavba 3 - BC 1'!F35</f>
        <v>0</v>
      </c>
      <c r="BC97" s="128">
        <f>'Stavba 3 - BC 1'!F36</f>
        <v>0</v>
      </c>
      <c r="BD97" s="130">
        <f>'Stavba 3 - BC 1'!F37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37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82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'Následná péče S1 - K1'!J30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'Následná péče S1 - K1'!P121</f>
        <v>0</v>
      </c>
      <c r="AV98" s="128">
        <f>'Následná péče S1 - K1'!J33</f>
        <v>0</v>
      </c>
      <c r="AW98" s="128">
        <f>'Následná péče S1 - K1'!J34</f>
        <v>0</v>
      </c>
      <c r="AX98" s="128">
        <f>'Následná péče S1 - K1'!J35</f>
        <v>0</v>
      </c>
      <c r="AY98" s="128">
        <f>'Následná péče S1 - K1'!J36</f>
        <v>0</v>
      </c>
      <c r="AZ98" s="128">
        <f>'Následná péče S1 - K1'!F33</f>
        <v>0</v>
      </c>
      <c r="BA98" s="128">
        <f>'Následná péče S1 - K1'!F34</f>
        <v>0</v>
      </c>
      <c r="BB98" s="128">
        <f>'Následná péče S1 - K1'!F35</f>
        <v>0</v>
      </c>
      <c r="BC98" s="128">
        <f>'Následná péče S1 - K1'!F36</f>
        <v>0</v>
      </c>
      <c r="BD98" s="130">
        <f>'Následná péče S1 - K1'!F37</f>
        <v>0</v>
      </c>
      <c r="BE98" s="7"/>
      <c r="BT98" s="131" t="s">
        <v>84</v>
      </c>
      <c r="BV98" s="131" t="s">
        <v>78</v>
      </c>
      <c r="BW98" s="131" t="s">
        <v>94</v>
      </c>
      <c r="BX98" s="131" t="s">
        <v>5</v>
      </c>
      <c r="CL98" s="131" t="s">
        <v>1</v>
      </c>
      <c r="CM98" s="131" t="s">
        <v>86</v>
      </c>
    </row>
    <row r="99" s="7" customFormat="1" ht="37.5" customHeight="1">
      <c r="A99" s="119" t="s">
        <v>80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88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'Následná péče S2 - K2'!J30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27">
        <v>0</v>
      </c>
      <c r="AT99" s="128">
        <f>ROUND(SUM(AV99:AW99),2)</f>
        <v>0</v>
      </c>
      <c r="AU99" s="129">
        <f>'Následná péče S2 - K2'!P121</f>
        <v>0</v>
      </c>
      <c r="AV99" s="128">
        <f>'Následná péče S2 - K2'!J33</f>
        <v>0</v>
      </c>
      <c r="AW99" s="128">
        <f>'Následná péče S2 - K2'!J34</f>
        <v>0</v>
      </c>
      <c r="AX99" s="128">
        <f>'Následná péče S2 - K2'!J35</f>
        <v>0</v>
      </c>
      <c r="AY99" s="128">
        <f>'Následná péče S2 - K2'!J36</f>
        <v>0</v>
      </c>
      <c r="AZ99" s="128">
        <f>'Následná péče S2 - K2'!F33</f>
        <v>0</v>
      </c>
      <c r="BA99" s="128">
        <f>'Následná péče S2 - K2'!F34</f>
        <v>0</v>
      </c>
      <c r="BB99" s="128">
        <f>'Následná péče S2 - K2'!F35</f>
        <v>0</v>
      </c>
      <c r="BC99" s="128">
        <f>'Následná péče S2 - K2'!F36</f>
        <v>0</v>
      </c>
      <c r="BD99" s="130">
        <f>'Následná péče S2 - K2'!F37</f>
        <v>0</v>
      </c>
      <c r="BE99" s="7"/>
      <c r="BT99" s="131" t="s">
        <v>84</v>
      </c>
      <c r="BV99" s="131" t="s">
        <v>78</v>
      </c>
      <c r="BW99" s="131" t="s">
        <v>96</v>
      </c>
      <c r="BX99" s="131" t="s">
        <v>5</v>
      </c>
      <c r="CL99" s="131" t="s">
        <v>1</v>
      </c>
      <c r="CM99" s="131" t="s">
        <v>86</v>
      </c>
    </row>
    <row r="100" s="7" customFormat="1" ht="37.5" customHeight="1">
      <c r="A100" s="119" t="s">
        <v>80</v>
      </c>
      <c r="B100" s="120"/>
      <c r="C100" s="121"/>
      <c r="D100" s="122" t="s">
        <v>97</v>
      </c>
      <c r="E100" s="122"/>
      <c r="F100" s="122"/>
      <c r="G100" s="122"/>
      <c r="H100" s="122"/>
      <c r="I100" s="123"/>
      <c r="J100" s="122" t="s">
        <v>91</v>
      </c>
      <c r="K100" s="122"/>
      <c r="L100" s="122"/>
      <c r="M100" s="122"/>
      <c r="N100" s="122"/>
      <c r="O100" s="122"/>
      <c r="P100" s="122"/>
      <c r="Q100" s="122"/>
      <c r="R100" s="122"/>
      <c r="S100" s="122"/>
      <c r="T100" s="122"/>
      <c r="U100" s="122"/>
      <c r="V100" s="122"/>
      <c r="W100" s="122"/>
      <c r="X100" s="122"/>
      <c r="Y100" s="122"/>
      <c r="Z100" s="122"/>
      <c r="AA100" s="122"/>
      <c r="AB100" s="122"/>
      <c r="AC100" s="122"/>
      <c r="AD100" s="122"/>
      <c r="AE100" s="122"/>
      <c r="AF100" s="122"/>
      <c r="AG100" s="124">
        <f>'Následná péče S3 - BC 1'!J30</f>
        <v>0</v>
      </c>
      <c r="AH100" s="123"/>
      <c r="AI100" s="123"/>
      <c r="AJ100" s="123"/>
      <c r="AK100" s="123"/>
      <c r="AL100" s="123"/>
      <c r="AM100" s="123"/>
      <c r="AN100" s="124">
        <f>SUM(AG100,AT100)</f>
        <v>0</v>
      </c>
      <c r="AO100" s="123"/>
      <c r="AP100" s="123"/>
      <c r="AQ100" s="125" t="s">
        <v>83</v>
      </c>
      <c r="AR100" s="126"/>
      <c r="AS100" s="127">
        <v>0</v>
      </c>
      <c r="AT100" s="128">
        <f>ROUND(SUM(AV100:AW100),2)</f>
        <v>0</v>
      </c>
      <c r="AU100" s="129">
        <f>'Následná péče S3 - BC 1'!P121</f>
        <v>0</v>
      </c>
      <c r="AV100" s="128">
        <f>'Následná péče S3 - BC 1'!J33</f>
        <v>0</v>
      </c>
      <c r="AW100" s="128">
        <f>'Následná péče S3 - BC 1'!J34</f>
        <v>0</v>
      </c>
      <c r="AX100" s="128">
        <f>'Následná péče S3 - BC 1'!J35</f>
        <v>0</v>
      </c>
      <c r="AY100" s="128">
        <f>'Následná péče S3 - BC 1'!J36</f>
        <v>0</v>
      </c>
      <c r="AZ100" s="128">
        <f>'Následná péče S3 - BC 1'!F33</f>
        <v>0</v>
      </c>
      <c r="BA100" s="128">
        <f>'Následná péče S3 - BC 1'!F34</f>
        <v>0</v>
      </c>
      <c r="BB100" s="128">
        <f>'Následná péče S3 - BC 1'!F35</f>
        <v>0</v>
      </c>
      <c r="BC100" s="128">
        <f>'Následná péče S3 - BC 1'!F36</f>
        <v>0</v>
      </c>
      <c r="BD100" s="130">
        <f>'Následná péče S3 - BC 1'!F37</f>
        <v>0</v>
      </c>
      <c r="BE100" s="7"/>
      <c r="BT100" s="131" t="s">
        <v>84</v>
      </c>
      <c r="BV100" s="131" t="s">
        <v>78</v>
      </c>
      <c r="BW100" s="131" t="s">
        <v>98</v>
      </c>
      <c r="BX100" s="131" t="s">
        <v>5</v>
      </c>
      <c r="CL100" s="131" t="s">
        <v>1</v>
      </c>
      <c r="CM100" s="131" t="s">
        <v>86</v>
      </c>
    </row>
    <row r="101" s="7" customFormat="1" ht="16.5" customHeight="1">
      <c r="A101" s="119" t="s">
        <v>80</v>
      </c>
      <c r="B101" s="120"/>
      <c r="C101" s="121"/>
      <c r="D101" s="122" t="s">
        <v>99</v>
      </c>
      <c r="E101" s="122"/>
      <c r="F101" s="122"/>
      <c r="G101" s="122"/>
      <c r="H101" s="122"/>
      <c r="I101" s="123"/>
      <c r="J101" s="122" t="s">
        <v>82</v>
      </c>
      <c r="K101" s="122"/>
      <c r="L101" s="122"/>
      <c r="M101" s="122"/>
      <c r="N101" s="122"/>
      <c r="O101" s="122"/>
      <c r="P101" s="122"/>
      <c r="Q101" s="122"/>
      <c r="R101" s="122"/>
      <c r="S101" s="122"/>
      <c r="T101" s="122"/>
      <c r="U101" s="122"/>
      <c r="V101" s="122"/>
      <c r="W101" s="122"/>
      <c r="X101" s="122"/>
      <c r="Y101" s="122"/>
      <c r="Z101" s="122"/>
      <c r="AA101" s="122"/>
      <c r="AB101" s="122"/>
      <c r="AC101" s="122"/>
      <c r="AD101" s="122"/>
      <c r="AE101" s="122"/>
      <c r="AF101" s="122"/>
      <c r="AG101" s="124">
        <f>'VRN 1 - K1'!J30</f>
        <v>0</v>
      </c>
      <c r="AH101" s="123"/>
      <c r="AI101" s="123"/>
      <c r="AJ101" s="123"/>
      <c r="AK101" s="123"/>
      <c r="AL101" s="123"/>
      <c r="AM101" s="123"/>
      <c r="AN101" s="124">
        <f>SUM(AG101,AT101)</f>
        <v>0</v>
      </c>
      <c r="AO101" s="123"/>
      <c r="AP101" s="123"/>
      <c r="AQ101" s="125" t="s">
        <v>83</v>
      </c>
      <c r="AR101" s="126"/>
      <c r="AS101" s="127">
        <v>0</v>
      </c>
      <c r="AT101" s="128">
        <f>ROUND(SUM(AV101:AW101),2)</f>
        <v>0</v>
      </c>
      <c r="AU101" s="129">
        <f>'VRN 1 - K1'!P120</f>
        <v>0</v>
      </c>
      <c r="AV101" s="128">
        <f>'VRN 1 - K1'!J33</f>
        <v>0</v>
      </c>
      <c r="AW101" s="128">
        <f>'VRN 1 - K1'!J34</f>
        <v>0</v>
      </c>
      <c r="AX101" s="128">
        <f>'VRN 1 - K1'!J35</f>
        <v>0</v>
      </c>
      <c r="AY101" s="128">
        <f>'VRN 1 - K1'!J36</f>
        <v>0</v>
      </c>
      <c r="AZ101" s="128">
        <f>'VRN 1 - K1'!F33</f>
        <v>0</v>
      </c>
      <c r="BA101" s="128">
        <f>'VRN 1 - K1'!F34</f>
        <v>0</v>
      </c>
      <c r="BB101" s="128">
        <f>'VRN 1 - K1'!F35</f>
        <v>0</v>
      </c>
      <c r="BC101" s="128">
        <f>'VRN 1 - K1'!F36</f>
        <v>0</v>
      </c>
      <c r="BD101" s="130">
        <f>'VRN 1 - K1'!F37</f>
        <v>0</v>
      </c>
      <c r="BE101" s="7"/>
      <c r="BT101" s="131" t="s">
        <v>84</v>
      </c>
      <c r="BV101" s="131" t="s">
        <v>78</v>
      </c>
      <c r="BW101" s="131" t="s">
        <v>100</v>
      </c>
      <c r="BX101" s="131" t="s">
        <v>5</v>
      </c>
      <c r="CL101" s="131" t="s">
        <v>1</v>
      </c>
      <c r="CM101" s="131" t="s">
        <v>86</v>
      </c>
    </row>
    <row r="102" s="7" customFormat="1" ht="16.5" customHeight="1">
      <c r="A102" s="119" t="s">
        <v>80</v>
      </c>
      <c r="B102" s="120"/>
      <c r="C102" s="121"/>
      <c r="D102" s="122" t="s">
        <v>101</v>
      </c>
      <c r="E102" s="122"/>
      <c r="F102" s="122"/>
      <c r="G102" s="122"/>
      <c r="H102" s="122"/>
      <c r="I102" s="123"/>
      <c r="J102" s="122" t="s">
        <v>88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4">
        <f>'VRN 2 - K2'!J30</f>
        <v>0</v>
      </c>
      <c r="AH102" s="123"/>
      <c r="AI102" s="123"/>
      <c r="AJ102" s="123"/>
      <c r="AK102" s="123"/>
      <c r="AL102" s="123"/>
      <c r="AM102" s="123"/>
      <c r="AN102" s="124">
        <f>SUM(AG102,AT102)</f>
        <v>0</v>
      </c>
      <c r="AO102" s="123"/>
      <c r="AP102" s="123"/>
      <c r="AQ102" s="125" t="s">
        <v>83</v>
      </c>
      <c r="AR102" s="126"/>
      <c r="AS102" s="127">
        <v>0</v>
      </c>
      <c r="AT102" s="128">
        <f>ROUND(SUM(AV102:AW102),2)</f>
        <v>0</v>
      </c>
      <c r="AU102" s="129">
        <f>'VRN 2 - K2'!P120</f>
        <v>0</v>
      </c>
      <c r="AV102" s="128">
        <f>'VRN 2 - K2'!J33</f>
        <v>0</v>
      </c>
      <c r="AW102" s="128">
        <f>'VRN 2 - K2'!J34</f>
        <v>0</v>
      </c>
      <c r="AX102" s="128">
        <f>'VRN 2 - K2'!J35</f>
        <v>0</v>
      </c>
      <c r="AY102" s="128">
        <f>'VRN 2 - K2'!J36</f>
        <v>0</v>
      </c>
      <c r="AZ102" s="128">
        <f>'VRN 2 - K2'!F33</f>
        <v>0</v>
      </c>
      <c r="BA102" s="128">
        <f>'VRN 2 - K2'!F34</f>
        <v>0</v>
      </c>
      <c r="BB102" s="128">
        <f>'VRN 2 - K2'!F35</f>
        <v>0</v>
      </c>
      <c r="BC102" s="128">
        <f>'VRN 2 - K2'!F36</f>
        <v>0</v>
      </c>
      <c r="BD102" s="130">
        <f>'VRN 2 - K2'!F37</f>
        <v>0</v>
      </c>
      <c r="BE102" s="7"/>
      <c r="BT102" s="131" t="s">
        <v>84</v>
      </c>
      <c r="BV102" s="131" t="s">
        <v>78</v>
      </c>
      <c r="BW102" s="131" t="s">
        <v>102</v>
      </c>
      <c r="BX102" s="131" t="s">
        <v>5</v>
      </c>
      <c r="CL102" s="131" t="s">
        <v>1</v>
      </c>
      <c r="CM102" s="131" t="s">
        <v>86</v>
      </c>
    </row>
    <row r="103" s="7" customFormat="1" ht="16.5" customHeight="1">
      <c r="A103" s="119" t="s">
        <v>80</v>
      </c>
      <c r="B103" s="120"/>
      <c r="C103" s="121"/>
      <c r="D103" s="122" t="s">
        <v>103</v>
      </c>
      <c r="E103" s="122"/>
      <c r="F103" s="122"/>
      <c r="G103" s="122"/>
      <c r="H103" s="122"/>
      <c r="I103" s="123"/>
      <c r="J103" s="122" t="s">
        <v>104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4">
        <f>'VRN 3 - K3'!J30</f>
        <v>0</v>
      </c>
      <c r="AH103" s="123"/>
      <c r="AI103" s="123"/>
      <c r="AJ103" s="123"/>
      <c r="AK103" s="123"/>
      <c r="AL103" s="123"/>
      <c r="AM103" s="123"/>
      <c r="AN103" s="124">
        <f>SUM(AG103,AT103)</f>
        <v>0</v>
      </c>
      <c r="AO103" s="123"/>
      <c r="AP103" s="123"/>
      <c r="AQ103" s="125" t="s">
        <v>83</v>
      </c>
      <c r="AR103" s="126"/>
      <c r="AS103" s="132">
        <v>0</v>
      </c>
      <c r="AT103" s="133">
        <f>ROUND(SUM(AV103:AW103),2)</f>
        <v>0</v>
      </c>
      <c r="AU103" s="134">
        <f>'VRN 3 - K3'!P120</f>
        <v>0</v>
      </c>
      <c r="AV103" s="133">
        <f>'VRN 3 - K3'!J33</f>
        <v>0</v>
      </c>
      <c r="AW103" s="133">
        <f>'VRN 3 - K3'!J34</f>
        <v>0</v>
      </c>
      <c r="AX103" s="133">
        <f>'VRN 3 - K3'!J35</f>
        <v>0</v>
      </c>
      <c r="AY103" s="133">
        <f>'VRN 3 - K3'!J36</f>
        <v>0</v>
      </c>
      <c r="AZ103" s="133">
        <f>'VRN 3 - K3'!F33</f>
        <v>0</v>
      </c>
      <c r="BA103" s="133">
        <f>'VRN 3 - K3'!F34</f>
        <v>0</v>
      </c>
      <c r="BB103" s="133">
        <f>'VRN 3 - K3'!F35</f>
        <v>0</v>
      </c>
      <c r="BC103" s="133">
        <f>'VRN 3 - K3'!F36</f>
        <v>0</v>
      </c>
      <c r="BD103" s="135">
        <f>'VRN 3 - K3'!F37</f>
        <v>0</v>
      </c>
      <c r="BE103" s="7"/>
      <c r="BT103" s="131" t="s">
        <v>84</v>
      </c>
      <c r="BV103" s="131" t="s">
        <v>78</v>
      </c>
      <c r="BW103" s="131" t="s">
        <v>105</v>
      </c>
      <c r="BX103" s="131" t="s">
        <v>5</v>
      </c>
      <c r="CL103" s="131" t="s">
        <v>1</v>
      </c>
      <c r="CM103" s="131" t="s">
        <v>86</v>
      </c>
    </row>
    <row r="104" s="2" customFormat="1" ht="30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4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  <c r="N105" s="67"/>
      <c r="O105" s="67"/>
      <c r="P105" s="67"/>
      <c r="Q105" s="67"/>
      <c r="R105" s="67"/>
      <c r="S105" s="67"/>
      <c r="T105" s="67"/>
      <c r="U105" s="67"/>
      <c r="V105" s="67"/>
      <c r="W105" s="67"/>
      <c r="X105" s="67"/>
      <c r="Y105" s="67"/>
      <c r="Z105" s="67"/>
      <c r="AA105" s="67"/>
      <c r="AB105" s="67"/>
      <c r="AC105" s="67"/>
      <c r="AD105" s="67"/>
      <c r="AE105" s="67"/>
      <c r="AF105" s="67"/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44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</sheetData>
  <sheetProtection sheet="1" formatColumns="0" formatRows="0" objects="1" scenarios="1" spinCount="100000" saltValue="FyfC85KO6/SBsXuLDFyc0kj950YzKenVjb0VlYS94zewuWom0uMqS1+x1qtCT2e/ynja3mGnIBGDQnpLzj1Ydg==" hashValue="RTVdGnmTi71lkYt1vuBo2hsDuUlQAnnA+/RCMjzbgvV0kl+NNxx+JtE/qM3Kl3khow+iD9vjNoA1p2yjZMDYuw==" algorithmName="SHA-512" password="CC35"/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tavba 1 - K1'!C2" display="/"/>
    <hyperlink ref="A96" location="'Stavba 2 - K2'!C2" display="/"/>
    <hyperlink ref="A97" location="'Stavba 3 - BC 1'!C2" display="/"/>
    <hyperlink ref="A98" location="'Následná péče S1 - K1'!C2" display="/"/>
    <hyperlink ref="A99" location="'Následná péče S2 - K2'!C2" display="/"/>
    <hyperlink ref="A100" location="'Následná péče S3 - BC 1'!C2" display="/"/>
    <hyperlink ref="A101" location="'VRN 1 - K1'!C2" display="/"/>
    <hyperlink ref="A102" location="'VRN 2 - K2'!C2" display="/"/>
    <hyperlink ref="A103" location="'VRN 3 - K3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740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ROUND((SUM(BE120:BE148)),  2)</f>
        <v>0</v>
      </c>
      <c r="G33" s="38"/>
      <c r="H33" s="38"/>
      <c r="I33" s="162">
        <v>0.20999999999999999</v>
      </c>
      <c r="J33" s="161">
        <f>ROUND(((SUM(BE120:BE148))*I33),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ROUND((SUM(BF120:BF148)),  2)</f>
        <v>0</v>
      </c>
      <c r="G34" s="38"/>
      <c r="H34" s="38"/>
      <c r="I34" s="162">
        <v>0.14999999999999999</v>
      </c>
      <c r="J34" s="161">
        <f>ROUND(((SUM(BF120:BF148))*I34),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ROUND((SUM(BG120:BG148)),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ROUND((SUM(BH120:BH148)),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ROUND((SUM(BI120:BI148)),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3 - K3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Vojkovice u Židlochovic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679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680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681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682</v>
      </c>
      <c r="E100" s="203"/>
      <c r="F100" s="203"/>
      <c r="G100" s="203"/>
      <c r="H100" s="203"/>
      <c r="I100" s="204"/>
      <c r="J100" s="205">
        <f>J146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123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Realizace prvků ÚSES, K1, K2 a BC1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107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3 - K3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k.ú. Vojkovice u Židlochovic</v>
      </c>
      <c r="G114" s="40"/>
      <c r="H114" s="40"/>
      <c r="I114" s="147" t="s">
        <v>22</v>
      </c>
      <c r="J114" s="79" t="str">
        <f>IF(J12="","",J12)</f>
        <v>4. 11. 2020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SPÚ ČR, pobočka Brno, Kotlářská 931/53, 60200 Brno</v>
      </c>
      <c r="G116" s="40"/>
      <c r="H116" s="40"/>
      <c r="I116" s="147" t="s">
        <v>30</v>
      </c>
      <c r="J116" s="36" t="str">
        <f>E21</f>
        <v>Ing. Michal Pobiš, Soběšická 102, 614 00 Brno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Michal Pobiš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124</v>
      </c>
      <c r="D119" s="210" t="s">
        <v>61</v>
      </c>
      <c r="E119" s="210" t="s">
        <v>57</v>
      </c>
      <c r="F119" s="210" t="s">
        <v>58</v>
      </c>
      <c r="G119" s="210" t="s">
        <v>125</v>
      </c>
      <c r="H119" s="210" t="s">
        <v>126</v>
      </c>
      <c r="I119" s="211" t="s">
        <v>127</v>
      </c>
      <c r="J119" s="210" t="s">
        <v>113</v>
      </c>
      <c r="K119" s="212" t="s">
        <v>128</v>
      </c>
      <c r="L119" s="213"/>
      <c r="M119" s="100" t="s">
        <v>1</v>
      </c>
      <c r="N119" s="101" t="s">
        <v>40</v>
      </c>
      <c r="O119" s="101" t="s">
        <v>129</v>
      </c>
      <c r="P119" s="101" t="s">
        <v>130</v>
      </c>
      <c r="Q119" s="101" t="s">
        <v>131</v>
      </c>
      <c r="R119" s="101" t="s">
        <v>132</v>
      </c>
      <c r="S119" s="101" t="s">
        <v>133</v>
      </c>
      <c r="T119" s="102" t="s">
        <v>134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135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</f>
        <v>0</v>
      </c>
      <c r="Q120" s="104"/>
      <c r="R120" s="216">
        <f>R121</f>
        <v>0.0077000000000000002</v>
      </c>
      <c r="S120" s="104"/>
      <c r="T120" s="217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115</v>
      </c>
      <c r="BK120" s="218">
        <f>BK121</f>
        <v>0</v>
      </c>
    </row>
    <row r="121" s="12" customFormat="1" ht="25.92" customHeight="1">
      <c r="A121" s="12"/>
      <c r="B121" s="219"/>
      <c r="C121" s="220"/>
      <c r="D121" s="221" t="s">
        <v>75</v>
      </c>
      <c r="E121" s="222" t="s">
        <v>683</v>
      </c>
      <c r="F121" s="222" t="s">
        <v>684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P122+P135+P146</f>
        <v>0</v>
      </c>
      <c r="Q121" s="227"/>
      <c r="R121" s="228">
        <f>R122+R135+R146</f>
        <v>0.0077000000000000002</v>
      </c>
      <c r="S121" s="227"/>
      <c r="T121" s="229">
        <f>T122+T135+T146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163</v>
      </c>
      <c r="AT121" s="231" t="s">
        <v>75</v>
      </c>
      <c r="AU121" s="231" t="s">
        <v>76</v>
      </c>
      <c r="AY121" s="230" t="s">
        <v>138</v>
      </c>
      <c r="BK121" s="232">
        <f>BK122+BK135+BK146</f>
        <v>0</v>
      </c>
    </row>
    <row r="122" s="12" customFormat="1" ht="22.8" customHeight="1">
      <c r="A122" s="12"/>
      <c r="B122" s="219"/>
      <c r="C122" s="220"/>
      <c r="D122" s="221" t="s">
        <v>75</v>
      </c>
      <c r="E122" s="233" t="s">
        <v>685</v>
      </c>
      <c r="F122" s="233" t="s">
        <v>686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SUM(P123:P134)</f>
        <v>0</v>
      </c>
      <c r="Q122" s="227"/>
      <c r="R122" s="228">
        <f>SUM(R123:R134)</f>
        <v>0</v>
      </c>
      <c r="S122" s="227"/>
      <c r="T122" s="229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163</v>
      </c>
      <c r="AT122" s="231" t="s">
        <v>75</v>
      </c>
      <c r="AU122" s="231" t="s">
        <v>84</v>
      </c>
      <c r="AY122" s="230" t="s">
        <v>138</v>
      </c>
      <c r="BK122" s="232">
        <f>SUM(BK123:BK134)</f>
        <v>0</v>
      </c>
    </row>
    <row r="123" s="2" customFormat="1" ht="16.5" customHeight="1">
      <c r="A123" s="38"/>
      <c r="B123" s="39"/>
      <c r="C123" s="235" t="s">
        <v>84</v>
      </c>
      <c r="D123" s="235" t="s">
        <v>142</v>
      </c>
      <c r="E123" s="236" t="s">
        <v>687</v>
      </c>
      <c r="F123" s="237" t="s">
        <v>688</v>
      </c>
      <c r="G123" s="238" t="s">
        <v>689</v>
      </c>
      <c r="H123" s="239">
        <v>1</v>
      </c>
      <c r="I123" s="240"/>
      <c r="J123" s="241">
        <f>ROUND(I123*H123,2)</f>
        <v>0</v>
      </c>
      <c r="K123" s="237" t="s">
        <v>146</v>
      </c>
      <c r="L123" s="44"/>
      <c r="M123" s="242" t="s">
        <v>1</v>
      </c>
      <c r="N123" s="243" t="s">
        <v>41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690</v>
      </c>
      <c r="AT123" s="246" t="s">
        <v>142</v>
      </c>
      <c r="AU123" s="246" t="s">
        <v>86</v>
      </c>
      <c r="AY123" s="17" t="s">
        <v>138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84</v>
      </c>
      <c r="BK123" s="247">
        <f>ROUND(I123*H123,2)</f>
        <v>0</v>
      </c>
      <c r="BL123" s="17" t="s">
        <v>690</v>
      </c>
      <c r="BM123" s="246" t="s">
        <v>741</v>
      </c>
    </row>
    <row r="124" s="2" customFormat="1">
      <c r="A124" s="38"/>
      <c r="B124" s="39"/>
      <c r="C124" s="40"/>
      <c r="D124" s="248" t="s">
        <v>150</v>
      </c>
      <c r="E124" s="40"/>
      <c r="F124" s="249" t="s">
        <v>688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150</v>
      </c>
      <c r="AU124" s="17" t="s">
        <v>86</v>
      </c>
    </row>
    <row r="125" s="2" customFormat="1" ht="16.5" customHeight="1">
      <c r="A125" s="38"/>
      <c r="B125" s="39"/>
      <c r="C125" s="235" t="s">
        <v>86</v>
      </c>
      <c r="D125" s="235" t="s">
        <v>142</v>
      </c>
      <c r="E125" s="236" t="s">
        <v>692</v>
      </c>
      <c r="F125" s="237" t="s">
        <v>686</v>
      </c>
      <c r="G125" s="238" t="s">
        <v>689</v>
      </c>
      <c r="H125" s="239">
        <v>1</v>
      </c>
      <c r="I125" s="240"/>
      <c r="J125" s="241">
        <f>ROUND(I125*H125,2)</f>
        <v>0</v>
      </c>
      <c r="K125" s="237" t="s">
        <v>146</v>
      </c>
      <c r="L125" s="44"/>
      <c r="M125" s="242" t="s">
        <v>1</v>
      </c>
      <c r="N125" s="24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690</v>
      </c>
      <c r="AT125" s="246" t="s">
        <v>142</v>
      </c>
      <c r="AU125" s="246" t="s">
        <v>86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690</v>
      </c>
      <c r="BM125" s="246" t="s">
        <v>742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686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86</v>
      </c>
    </row>
    <row r="127" s="2" customFormat="1" ht="16.5" customHeight="1">
      <c r="A127" s="38"/>
      <c r="B127" s="39"/>
      <c r="C127" s="235" t="s">
        <v>148</v>
      </c>
      <c r="D127" s="235" t="s">
        <v>142</v>
      </c>
      <c r="E127" s="236" t="s">
        <v>694</v>
      </c>
      <c r="F127" s="237" t="s">
        <v>695</v>
      </c>
      <c r="G127" s="238" t="s">
        <v>689</v>
      </c>
      <c r="H127" s="239">
        <v>1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690</v>
      </c>
      <c r="AT127" s="246" t="s">
        <v>142</v>
      </c>
      <c r="AU127" s="246" t="s">
        <v>86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690</v>
      </c>
      <c r="BM127" s="246" t="s">
        <v>743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695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86</v>
      </c>
    </row>
    <row r="129" s="2" customFormat="1" ht="16.5" customHeight="1">
      <c r="A129" s="38"/>
      <c r="B129" s="39"/>
      <c r="C129" s="235" t="s">
        <v>147</v>
      </c>
      <c r="D129" s="235" t="s">
        <v>142</v>
      </c>
      <c r="E129" s="236" t="s">
        <v>697</v>
      </c>
      <c r="F129" s="237" t="s">
        <v>698</v>
      </c>
      <c r="G129" s="238" t="s">
        <v>689</v>
      </c>
      <c r="H129" s="239">
        <v>1</v>
      </c>
      <c r="I129" s="240"/>
      <c r="J129" s="241">
        <f>ROUND(I129*H129,2)</f>
        <v>0</v>
      </c>
      <c r="K129" s="237" t="s">
        <v>146</v>
      </c>
      <c r="L129" s="44"/>
      <c r="M129" s="242" t="s">
        <v>1</v>
      </c>
      <c r="N129" s="243" t="s">
        <v>41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690</v>
      </c>
      <c r="AT129" s="246" t="s">
        <v>142</v>
      </c>
      <c r="AU129" s="246" t="s">
        <v>86</v>
      </c>
      <c r="AY129" s="17" t="s">
        <v>138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84</v>
      </c>
      <c r="BK129" s="247">
        <f>ROUND(I129*H129,2)</f>
        <v>0</v>
      </c>
      <c r="BL129" s="17" t="s">
        <v>690</v>
      </c>
      <c r="BM129" s="246" t="s">
        <v>744</v>
      </c>
    </row>
    <row r="130" s="2" customFormat="1">
      <c r="A130" s="38"/>
      <c r="B130" s="39"/>
      <c r="C130" s="40"/>
      <c r="D130" s="248" t="s">
        <v>150</v>
      </c>
      <c r="E130" s="40"/>
      <c r="F130" s="249" t="s">
        <v>698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150</v>
      </c>
      <c r="AU130" s="17" t="s">
        <v>86</v>
      </c>
    </row>
    <row r="131" s="2" customFormat="1" ht="16.5" customHeight="1">
      <c r="A131" s="38"/>
      <c r="B131" s="39"/>
      <c r="C131" s="235" t="s">
        <v>163</v>
      </c>
      <c r="D131" s="235" t="s">
        <v>142</v>
      </c>
      <c r="E131" s="236" t="s">
        <v>700</v>
      </c>
      <c r="F131" s="237" t="s">
        <v>701</v>
      </c>
      <c r="G131" s="238" t="s">
        <v>689</v>
      </c>
      <c r="H131" s="239">
        <v>1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690</v>
      </c>
      <c r="AT131" s="246" t="s">
        <v>142</v>
      </c>
      <c r="AU131" s="246" t="s">
        <v>86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690</v>
      </c>
      <c r="BM131" s="246" t="s">
        <v>745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701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86</v>
      </c>
    </row>
    <row r="133" s="2" customFormat="1" ht="16.5" customHeight="1">
      <c r="A133" s="38"/>
      <c r="B133" s="39"/>
      <c r="C133" s="235" t="s">
        <v>167</v>
      </c>
      <c r="D133" s="235" t="s">
        <v>142</v>
      </c>
      <c r="E133" s="236" t="s">
        <v>703</v>
      </c>
      <c r="F133" s="237" t="s">
        <v>704</v>
      </c>
      <c r="G133" s="238" t="s">
        <v>689</v>
      </c>
      <c r="H133" s="239">
        <v>1</v>
      </c>
      <c r="I133" s="240"/>
      <c r="J133" s="241">
        <f>ROUND(I133*H133,2)</f>
        <v>0</v>
      </c>
      <c r="K133" s="237" t="s">
        <v>146</v>
      </c>
      <c r="L133" s="44"/>
      <c r="M133" s="242" t="s">
        <v>1</v>
      </c>
      <c r="N133" s="243" t="s">
        <v>41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690</v>
      </c>
      <c r="AT133" s="246" t="s">
        <v>142</v>
      </c>
      <c r="AU133" s="246" t="s">
        <v>86</v>
      </c>
      <c r="AY133" s="17" t="s">
        <v>138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84</v>
      </c>
      <c r="BK133" s="247">
        <f>ROUND(I133*H133,2)</f>
        <v>0</v>
      </c>
      <c r="BL133" s="17" t="s">
        <v>690</v>
      </c>
      <c r="BM133" s="246" t="s">
        <v>746</v>
      </c>
    </row>
    <row r="134" s="2" customFormat="1">
      <c r="A134" s="38"/>
      <c r="B134" s="39"/>
      <c r="C134" s="40"/>
      <c r="D134" s="248" t="s">
        <v>150</v>
      </c>
      <c r="E134" s="40"/>
      <c r="F134" s="249" t="s">
        <v>704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150</v>
      </c>
      <c r="AU134" s="17" t="s">
        <v>86</v>
      </c>
    </row>
    <row r="135" s="12" customFormat="1" ht="22.8" customHeight="1">
      <c r="A135" s="12"/>
      <c r="B135" s="219"/>
      <c r="C135" s="220"/>
      <c r="D135" s="221" t="s">
        <v>75</v>
      </c>
      <c r="E135" s="233" t="s">
        <v>706</v>
      </c>
      <c r="F135" s="233" t="s">
        <v>707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SUM(P136:P145)</f>
        <v>0</v>
      </c>
      <c r="Q135" s="227"/>
      <c r="R135" s="228">
        <f>SUM(R136:R145)</f>
        <v>0</v>
      </c>
      <c r="S135" s="227"/>
      <c r="T135" s="229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163</v>
      </c>
      <c r="AT135" s="231" t="s">
        <v>75</v>
      </c>
      <c r="AU135" s="231" t="s">
        <v>84</v>
      </c>
      <c r="AY135" s="230" t="s">
        <v>138</v>
      </c>
      <c r="BK135" s="232">
        <f>SUM(BK136:BK145)</f>
        <v>0</v>
      </c>
    </row>
    <row r="136" s="2" customFormat="1" ht="16.5" customHeight="1">
      <c r="A136" s="38"/>
      <c r="B136" s="39"/>
      <c r="C136" s="235" t="s">
        <v>174</v>
      </c>
      <c r="D136" s="235" t="s">
        <v>142</v>
      </c>
      <c r="E136" s="236" t="s">
        <v>708</v>
      </c>
      <c r="F136" s="237" t="s">
        <v>747</v>
      </c>
      <c r="G136" s="238" t="s">
        <v>689</v>
      </c>
      <c r="H136" s="239">
        <v>1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690</v>
      </c>
      <c r="AT136" s="246" t="s">
        <v>142</v>
      </c>
      <c r="AU136" s="246" t="s">
        <v>86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690</v>
      </c>
      <c r="BM136" s="246" t="s">
        <v>748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747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86</v>
      </c>
    </row>
    <row r="138" s="2" customFormat="1" ht="16.5" customHeight="1">
      <c r="A138" s="38"/>
      <c r="B138" s="39"/>
      <c r="C138" s="235" t="s">
        <v>180</v>
      </c>
      <c r="D138" s="235" t="s">
        <v>142</v>
      </c>
      <c r="E138" s="236" t="s">
        <v>711</v>
      </c>
      <c r="F138" s="237" t="s">
        <v>712</v>
      </c>
      <c r="G138" s="238" t="s">
        <v>689</v>
      </c>
      <c r="H138" s="239">
        <v>1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690</v>
      </c>
      <c r="AT138" s="246" t="s">
        <v>142</v>
      </c>
      <c r="AU138" s="246" t="s">
        <v>86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690</v>
      </c>
      <c r="BM138" s="246" t="s">
        <v>749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712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86</v>
      </c>
    </row>
    <row r="140" s="2" customFormat="1" ht="16.5" customHeight="1">
      <c r="A140" s="38"/>
      <c r="B140" s="39"/>
      <c r="C140" s="235" t="s">
        <v>187</v>
      </c>
      <c r="D140" s="235" t="s">
        <v>142</v>
      </c>
      <c r="E140" s="236" t="s">
        <v>734</v>
      </c>
      <c r="F140" s="237" t="s">
        <v>735</v>
      </c>
      <c r="G140" s="238" t="s">
        <v>689</v>
      </c>
      <c r="H140" s="239">
        <v>1</v>
      </c>
      <c r="I140" s="240"/>
      <c r="J140" s="241">
        <f>ROUND(I140*H140,2)</f>
        <v>0</v>
      </c>
      <c r="K140" s="237" t="s">
        <v>183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86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750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735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86</v>
      </c>
    </row>
    <row r="142" s="2" customFormat="1" ht="16.5" customHeight="1">
      <c r="A142" s="38"/>
      <c r="B142" s="39"/>
      <c r="C142" s="235" t="s">
        <v>195</v>
      </c>
      <c r="D142" s="235" t="s">
        <v>142</v>
      </c>
      <c r="E142" s="236" t="s">
        <v>714</v>
      </c>
      <c r="F142" s="237" t="s">
        <v>715</v>
      </c>
      <c r="G142" s="238" t="s">
        <v>689</v>
      </c>
      <c r="H142" s="239">
        <v>1</v>
      </c>
      <c r="I142" s="240"/>
      <c r="J142" s="241">
        <f>ROUND(I142*H142,2)</f>
        <v>0</v>
      </c>
      <c r="K142" s="237" t="s">
        <v>146</v>
      </c>
      <c r="L142" s="44"/>
      <c r="M142" s="242" t="s">
        <v>1</v>
      </c>
      <c r="N142" s="243" t="s">
        <v>41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690</v>
      </c>
      <c r="AT142" s="246" t="s">
        <v>142</v>
      </c>
      <c r="AU142" s="246" t="s">
        <v>86</v>
      </c>
      <c r="AY142" s="17" t="s">
        <v>138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84</v>
      </c>
      <c r="BK142" s="247">
        <f>ROUND(I142*H142,2)</f>
        <v>0</v>
      </c>
      <c r="BL142" s="17" t="s">
        <v>690</v>
      </c>
      <c r="BM142" s="246" t="s">
        <v>751</v>
      </c>
    </row>
    <row r="143" s="2" customFormat="1">
      <c r="A143" s="38"/>
      <c r="B143" s="39"/>
      <c r="C143" s="40"/>
      <c r="D143" s="248" t="s">
        <v>150</v>
      </c>
      <c r="E143" s="40"/>
      <c r="F143" s="249" t="s">
        <v>715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86</v>
      </c>
    </row>
    <row r="144" s="2" customFormat="1" ht="16.5" customHeight="1">
      <c r="A144" s="38"/>
      <c r="B144" s="39"/>
      <c r="C144" s="235" t="s">
        <v>200</v>
      </c>
      <c r="D144" s="235" t="s">
        <v>142</v>
      </c>
      <c r="E144" s="236" t="s">
        <v>717</v>
      </c>
      <c r="F144" s="237" t="s">
        <v>718</v>
      </c>
      <c r="G144" s="238" t="s">
        <v>689</v>
      </c>
      <c r="H144" s="239">
        <v>1</v>
      </c>
      <c r="I144" s="240"/>
      <c r="J144" s="241">
        <f>ROUND(I144*H144,2)</f>
        <v>0</v>
      </c>
      <c r="K144" s="237" t="s">
        <v>146</v>
      </c>
      <c r="L144" s="44"/>
      <c r="M144" s="242" t="s">
        <v>1</v>
      </c>
      <c r="N144" s="243" t="s">
        <v>41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690</v>
      </c>
      <c r="AT144" s="246" t="s">
        <v>142</v>
      </c>
      <c r="AU144" s="246" t="s">
        <v>86</v>
      </c>
      <c r="AY144" s="17" t="s">
        <v>138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84</v>
      </c>
      <c r="BK144" s="247">
        <f>ROUND(I144*H144,2)</f>
        <v>0</v>
      </c>
      <c r="BL144" s="17" t="s">
        <v>690</v>
      </c>
      <c r="BM144" s="246" t="s">
        <v>752</v>
      </c>
    </row>
    <row r="145" s="2" customFormat="1">
      <c r="A145" s="38"/>
      <c r="B145" s="39"/>
      <c r="C145" s="40"/>
      <c r="D145" s="248" t="s">
        <v>150</v>
      </c>
      <c r="E145" s="40"/>
      <c r="F145" s="249" t="s">
        <v>718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86</v>
      </c>
    </row>
    <row r="146" s="12" customFormat="1" ht="22.8" customHeight="1">
      <c r="A146" s="12"/>
      <c r="B146" s="219"/>
      <c r="C146" s="220"/>
      <c r="D146" s="221" t="s">
        <v>75</v>
      </c>
      <c r="E146" s="233" t="s">
        <v>720</v>
      </c>
      <c r="F146" s="233" t="s">
        <v>721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SUM(P147:P148)</f>
        <v>0</v>
      </c>
      <c r="Q146" s="227"/>
      <c r="R146" s="228">
        <f>SUM(R147:R148)</f>
        <v>0.0077000000000000002</v>
      </c>
      <c r="S146" s="227"/>
      <c r="T146" s="22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163</v>
      </c>
      <c r="AT146" s="231" t="s">
        <v>75</v>
      </c>
      <c r="AU146" s="231" t="s">
        <v>84</v>
      </c>
      <c r="AY146" s="230" t="s">
        <v>138</v>
      </c>
      <c r="BK146" s="232">
        <f>SUM(BK147:BK148)</f>
        <v>0</v>
      </c>
    </row>
    <row r="147" s="2" customFormat="1" ht="16.5" customHeight="1">
      <c r="A147" s="38"/>
      <c r="B147" s="39"/>
      <c r="C147" s="284" t="s">
        <v>205</v>
      </c>
      <c r="D147" s="284" t="s">
        <v>248</v>
      </c>
      <c r="E147" s="285" t="s">
        <v>722</v>
      </c>
      <c r="F147" s="286" t="s">
        <v>723</v>
      </c>
      <c r="G147" s="287" t="s">
        <v>190</v>
      </c>
      <c r="H147" s="288">
        <v>1</v>
      </c>
      <c r="I147" s="289"/>
      <c r="J147" s="290">
        <f>ROUND(I147*H147,2)</f>
        <v>0</v>
      </c>
      <c r="K147" s="286" t="s">
        <v>183</v>
      </c>
      <c r="L147" s="291"/>
      <c r="M147" s="292" t="s">
        <v>1</v>
      </c>
      <c r="N147" s="293" t="s">
        <v>41</v>
      </c>
      <c r="O147" s="91"/>
      <c r="P147" s="244">
        <f>O147*H147</f>
        <v>0</v>
      </c>
      <c r="Q147" s="244">
        <v>0.0077000000000000002</v>
      </c>
      <c r="R147" s="244">
        <f>Q147*H147</f>
        <v>0.0077000000000000002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180</v>
      </c>
      <c r="AT147" s="246" t="s">
        <v>248</v>
      </c>
      <c r="AU147" s="246" t="s">
        <v>86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753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723</v>
      </c>
      <c r="G148" s="40"/>
      <c r="H148" s="40"/>
      <c r="I148" s="144"/>
      <c r="J148" s="40"/>
      <c r="K148" s="40"/>
      <c r="L148" s="44"/>
      <c r="M148" s="294"/>
      <c r="N148" s="295"/>
      <c r="O148" s="296"/>
      <c r="P148" s="296"/>
      <c r="Q148" s="296"/>
      <c r="R148" s="296"/>
      <c r="S148" s="296"/>
      <c r="T148" s="297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86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183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fvpMWMYX20dq4M9ai+g4FbLoaQS/Xj1dPjQOC2/ooG/wkGJY+ZHS+zG/vu43KT1HmCFBUJE19i5+J9zF4YfPmA==" hashValue="ryNdaPfc0zCCrH7JbzMI/kRtM7njiCMI29PCl3dejuGI2wqU/fTKj1TUCLkVezaiNfDXBpoBi6Ejkgb4inP3yg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ROUND((SUM(BE123:BE250)),  2)</f>
        <v>0</v>
      </c>
      <c r="G33" s="38"/>
      <c r="H33" s="38"/>
      <c r="I33" s="162">
        <v>0.20999999999999999</v>
      </c>
      <c r="J33" s="161">
        <f>ROUND(((SUM(BE123:BE250))*I33),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ROUND((SUM(BF123:BF250)),  2)</f>
        <v>0</v>
      </c>
      <c r="G34" s="38"/>
      <c r="H34" s="38"/>
      <c r="I34" s="162">
        <v>0.14999999999999999</v>
      </c>
      <c r="J34" s="161">
        <f>ROUND(((SUM(BF123:BF250))*I34),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ROUND((SUM(BG123:BG250)),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ROUND((SUM(BH123:BH250)),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ROUND((SUM(BI123:BI250)),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Stavba 1 - K1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117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119</v>
      </c>
      <c r="E100" s="203"/>
      <c r="F100" s="203"/>
      <c r="G100" s="203"/>
      <c r="H100" s="203"/>
      <c r="I100" s="204"/>
      <c r="J100" s="205">
        <f>J141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120</v>
      </c>
      <c r="E101" s="203"/>
      <c r="F101" s="203"/>
      <c r="G101" s="203"/>
      <c r="H101" s="203"/>
      <c r="I101" s="204"/>
      <c r="J101" s="205">
        <f>J147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0"/>
      <c r="C102" s="201"/>
      <c r="D102" s="202" t="s">
        <v>121</v>
      </c>
      <c r="E102" s="203"/>
      <c r="F102" s="203"/>
      <c r="G102" s="203"/>
      <c r="H102" s="203"/>
      <c r="I102" s="204"/>
      <c r="J102" s="205">
        <f>J182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122</v>
      </c>
      <c r="E103" s="203"/>
      <c r="F103" s="203"/>
      <c r="G103" s="203"/>
      <c r="H103" s="203"/>
      <c r="I103" s="204"/>
      <c r="J103" s="205">
        <f>J220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123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Realizace prvků ÚSES, K1, K2 a BC1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107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Stavba 1 - K1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147" t="s">
        <v>22</v>
      </c>
      <c r="J117" s="79" t="str">
        <f>IF(J12="","",J12)</f>
        <v>4. 11. 2020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SPÚ ČR, pobočka Brno, Kotlářská 931/53, 60200 Brno</v>
      </c>
      <c r="G119" s="40"/>
      <c r="H119" s="40"/>
      <c r="I119" s="147" t="s">
        <v>30</v>
      </c>
      <c r="J119" s="36" t="str">
        <f>E21</f>
        <v>Ing. Michal Pobiš, Soběšická 102, 614 00 Brno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147" t="s">
        <v>33</v>
      </c>
      <c r="J120" s="36" t="str">
        <f>E24</f>
        <v>Ing. Michal Pobiš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124</v>
      </c>
      <c r="D122" s="210" t="s">
        <v>61</v>
      </c>
      <c r="E122" s="210" t="s">
        <v>57</v>
      </c>
      <c r="F122" s="210" t="s">
        <v>58</v>
      </c>
      <c r="G122" s="210" t="s">
        <v>125</v>
      </c>
      <c r="H122" s="210" t="s">
        <v>126</v>
      </c>
      <c r="I122" s="211" t="s">
        <v>127</v>
      </c>
      <c r="J122" s="210" t="s">
        <v>113</v>
      </c>
      <c r="K122" s="212" t="s">
        <v>128</v>
      </c>
      <c r="L122" s="213"/>
      <c r="M122" s="100" t="s">
        <v>1</v>
      </c>
      <c r="N122" s="101" t="s">
        <v>40</v>
      </c>
      <c r="O122" s="101" t="s">
        <v>129</v>
      </c>
      <c r="P122" s="101" t="s">
        <v>130</v>
      </c>
      <c r="Q122" s="101" t="s">
        <v>131</v>
      </c>
      <c r="R122" s="101" t="s">
        <v>132</v>
      </c>
      <c r="S122" s="101" t="s">
        <v>133</v>
      </c>
      <c r="T122" s="102" t="s">
        <v>134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135</v>
      </c>
      <c r="D123" s="40"/>
      <c r="E123" s="40"/>
      <c r="F123" s="40"/>
      <c r="G123" s="40"/>
      <c r="H123" s="40"/>
      <c r="I123" s="144"/>
      <c r="J123" s="214">
        <f>BK123</f>
        <v>0</v>
      </c>
      <c r="K123" s="40"/>
      <c r="L123" s="44"/>
      <c r="M123" s="103"/>
      <c r="N123" s="215"/>
      <c r="O123" s="104"/>
      <c r="P123" s="216">
        <f>P124</f>
        <v>0</v>
      </c>
      <c r="Q123" s="104"/>
      <c r="R123" s="216">
        <f>R124</f>
        <v>253.46231</v>
      </c>
      <c r="S123" s="104"/>
      <c r="T123" s="217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115</v>
      </c>
      <c r="BK123" s="218">
        <f>BK124</f>
        <v>0</v>
      </c>
    </row>
    <row r="124" s="12" customFormat="1" ht="25.92" customHeight="1">
      <c r="A124" s="12"/>
      <c r="B124" s="219"/>
      <c r="C124" s="220"/>
      <c r="D124" s="221" t="s">
        <v>75</v>
      </c>
      <c r="E124" s="222" t="s">
        <v>136</v>
      </c>
      <c r="F124" s="222" t="s">
        <v>137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P125+P220</f>
        <v>0</v>
      </c>
      <c r="Q124" s="227"/>
      <c r="R124" s="228">
        <f>R125+R220</f>
        <v>253.46231</v>
      </c>
      <c r="S124" s="227"/>
      <c r="T124" s="229">
        <f>T125+T220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76</v>
      </c>
      <c r="AY124" s="230" t="s">
        <v>138</v>
      </c>
      <c r="BK124" s="232">
        <f>BK125+BK220</f>
        <v>0</v>
      </c>
    </row>
    <row r="125" s="12" customFormat="1" ht="22.8" customHeight="1">
      <c r="A125" s="12"/>
      <c r="B125" s="219"/>
      <c r="C125" s="220"/>
      <c r="D125" s="221" t="s">
        <v>75</v>
      </c>
      <c r="E125" s="233" t="s">
        <v>84</v>
      </c>
      <c r="F125" s="233" t="s">
        <v>139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P126+P141+P147+P182</f>
        <v>0</v>
      </c>
      <c r="Q125" s="227"/>
      <c r="R125" s="228">
        <f>R126+R141+R147+R182</f>
        <v>69.709509999999995</v>
      </c>
      <c r="S125" s="227"/>
      <c r="T125" s="229">
        <f>T126+T141+T147+T182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84</v>
      </c>
      <c r="AT125" s="231" t="s">
        <v>75</v>
      </c>
      <c r="AU125" s="231" t="s">
        <v>84</v>
      </c>
      <c r="AY125" s="230" t="s">
        <v>138</v>
      </c>
      <c r="BK125" s="232">
        <f>BK126+BK141+BK147+BK182</f>
        <v>0</v>
      </c>
    </row>
    <row r="126" s="12" customFormat="1" ht="20.88" customHeight="1">
      <c r="A126" s="12"/>
      <c r="B126" s="219"/>
      <c r="C126" s="220"/>
      <c r="D126" s="221" t="s">
        <v>75</v>
      </c>
      <c r="E126" s="233" t="s">
        <v>140</v>
      </c>
      <c r="F126" s="233" t="s">
        <v>141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SUM(P127:P140)</f>
        <v>0</v>
      </c>
      <c r="Q126" s="227"/>
      <c r="R126" s="228">
        <f>SUM(R127:R140)</f>
        <v>0</v>
      </c>
      <c r="S126" s="227"/>
      <c r="T126" s="229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84</v>
      </c>
      <c r="AT126" s="231" t="s">
        <v>75</v>
      </c>
      <c r="AU126" s="231" t="s">
        <v>86</v>
      </c>
      <c r="AY126" s="230" t="s">
        <v>138</v>
      </c>
      <c r="BK126" s="232">
        <f>SUM(BK127:BK140)</f>
        <v>0</v>
      </c>
    </row>
    <row r="127" s="2" customFormat="1" ht="16.5" customHeight="1">
      <c r="A127" s="38"/>
      <c r="B127" s="39"/>
      <c r="C127" s="235" t="s">
        <v>84</v>
      </c>
      <c r="D127" s="235" t="s">
        <v>142</v>
      </c>
      <c r="E127" s="236" t="s">
        <v>143</v>
      </c>
      <c r="F127" s="237" t="s">
        <v>144</v>
      </c>
      <c r="G127" s="238" t="s">
        <v>145</v>
      </c>
      <c r="H127" s="239">
        <v>8.5399999999999991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147</v>
      </c>
      <c r="AT127" s="246" t="s">
        <v>142</v>
      </c>
      <c r="AU127" s="246" t="s">
        <v>148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147</v>
      </c>
      <c r="BM127" s="246" t="s">
        <v>149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144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148</v>
      </c>
    </row>
    <row r="129" s="13" customFormat="1">
      <c r="A129" s="13"/>
      <c r="B129" s="252"/>
      <c r="C129" s="253"/>
      <c r="D129" s="248" t="s">
        <v>151</v>
      </c>
      <c r="E129" s="254" t="s">
        <v>1</v>
      </c>
      <c r="F129" s="255" t="s">
        <v>152</v>
      </c>
      <c r="G129" s="253"/>
      <c r="H129" s="256">
        <v>8.5399999999999991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151</v>
      </c>
      <c r="AU129" s="262" t="s">
        <v>148</v>
      </c>
      <c r="AV129" s="13" t="s">
        <v>86</v>
      </c>
      <c r="AW129" s="13" t="s">
        <v>32</v>
      </c>
      <c r="AX129" s="13" t="s">
        <v>84</v>
      </c>
      <c r="AY129" s="262" t="s">
        <v>138</v>
      </c>
    </row>
    <row r="130" s="2" customFormat="1" ht="16.5" customHeight="1">
      <c r="A130" s="38"/>
      <c r="B130" s="39"/>
      <c r="C130" s="235" t="s">
        <v>86</v>
      </c>
      <c r="D130" s="235" t="s">
        <v>142</v>
      </c>
      <c r="E130" s="236" t="s">
        <v>153</v>
      </c>
      <c r="F130" s="237" t="s">
        <v>154</v>
      </c>
      <c r="G130" s="238" t="s">
        <v>145</v>
      </c>
      <c r="H130" s="239">
        <v>4.2699999999999996</v>
      </c>
      <c r="I130" s="240"/>
      <c r="J130" s="241">
        <f>ROUND(I130*H130,2)</f>
        <v>0</v>
      </c>
      <c r="K130" s="237" t="s">
        <v>146</v>
      </c>
      <c r="L130" s="44"/>
      <c r="M130" s="242" t="s">
        <v>1</v>
      </c>
      <c r="N130" s="243" t="s">
        <v>41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147</v>
      </c>
      <c r="AT130" s="246" t="s">
        <v>142</v>
      </c>
      <c r="AU130" s="246" t="s">
        <v>148</v>
      </c>
      <c r="AY130" s="17" t="s">
        <v>138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84</v>
      </c>
      <c r="BK130" s="247">
        <f>ROUND(I130*H130,2)</f>
        <v>0</v>
      </c>
      <c r="BL130" s="17" t="s">
        <v>147</v>
      </c>
      <c r="BM130" s="246" t="s">
        <v>155</v>
      </c>
    </row>
    <row r="131" s="2" customFormat="1">
      <c r="A131" s="38"/>
      <c r="B131" s="39"/>
      <c r="C131" s="40"/>
      <c r="D131" s="248" t="s">
        <v>150</v>
      </c>
      <c r="E131" s="40"/>
      <c r="F131" s="249" t="s">
        <v>154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148</v>
      </c>
    </row>
    <row r="132" s="2" customFormat="1" ht="16.5" customHeight="1">
      <c r="A132" s="38"/>
      <c r="B132" s="39"/>
      <c r="C132" s="235" t="s">
        <v>148</v>
      </c>
      <c r="D132" s="235" t="s">
        <v>142</v>
      </c>
      <c r="E132" s="236" t="s">
        <v>156</v>
      </c>
      <c r="F132" s="237" t="s">
        <v>157</v>
      </c>
      <c r="G132" s="238" t="s">
        <v>158</v>
      </c>
      <c r="H132" s="239">
        <v>42696</v>
      </c>
      <c r="I132" s="240"/>
      <c r="J132" s="241">
        <f>ROUND(I132*H132,2)</f>
        <v>0</v>
      </c>
      <c r="K132" s="237" t="s">
        <v>146</v>
      </c>
      <c r="L132" s="44"/>
      <c r="M132" s="242" t="s">
        <v>1</v>
      </c>
      <c r="N132" s="243" t="s">
        <v>41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147</v>
      </c>
      <c r="AT132" s="246" t="s">
        <v>142</v>
      </c>
      <c r="AU132" s="246" t="s">
        <v>148</v>
      </c>
      <c r="AY132" s="17" t="s">
        <v>138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84</v>
      </c>
      <c r="BK132" s="247">
        <f>ROUND(I132*H132,2)</f>
        <v>0</v>
      </c>
      <c r="BL132" s="17" t="s">
        <v>147</v>
      </c>
      <c r="BM132" s="246" t="s">
        <v>159</v>
      </c>
    </row>
    <row r="133" s="2" customFormat="1">
      <c r="A133" s="38"/>
      <c r="B133" s="39"/>
      <c r="C133" s="40"/>
      <c r="D133" s="248" t="s">
        <v>150</v>
      </c>
      <c r="E133" s="40"/>
      <c r="F133" s="249" t="s">
        <v>157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150</v>
      </c>
      <c r="AU133" s="17" t="s">
        <v>148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160</v>
      </c>
      <c r="F134" s="237" t="s">
        <v>161</v>
      </c>
      <c r="G134" s="238" t="s">
        <v>158</v>
      </c>
      <c r="H134" s="239">
        <v>42696</v>
      </c>
      <c r="I134" s="240"/>
      <c r="J134" s="241">
        <f>ROUND(I134*H134,2)</f>
        <v>0</v>
      </c>
      <c r="K134" s="237" t="s">
        <v>146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162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161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2" customFormat="1" ht="16.5" customHeight="1">
      <c r="A136" s="38"/>
      <c r="B136" s="39"/>
      <c r="C136" s="235" t="s">
        <v>163</v>
      </c>
      <c r="D136" s="235" t="s">
        <v>142</v>
      </c>
      <c r="E136" s="236" t="s">
        <v>164</v>
      </c>
      <c r="F136" s="237" t="s">
        <v>165</v>
      </c>
      <c r="G136" s="238" t="s">
        <v>158</v>
      </c>
      <c r="H136" s="239">
        <v>42696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147</v>
      </c>
      <c r="AT136" s="246" t="s">
        <v>142</v>
      </c>
      <c r="AU136" s="246" t="s">
        <v>148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147</v>
      </c>
      <c r="BM136" s="246" t="s">
        <v>166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165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148</v>
      </c>
    </row>
    <row r="138" s="2" customFormat="1" ht="16.5" customHeight="1">
      <c r="A138" s="38"/>
      <c r="B138" s="39"/>
      <c r="C138" s="235" t="s">
        <v>167</v>
      </c>
      <c r="D138" s="235" t="s">
        <v>142</v>
      </c>
      <c r="E138" s="236" t="s">
        <v>168</v>
      </c>
      <c r="F138" s="237" t="s">
        <v>169</v>
      </c>
      <c r="G138" s="238" t="s">
        <v>145</v>
      </c>
      <c r="H138" s="239">
        <v>4.2699999999999996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147</v>
      </c>
      <c r="AT138" s="246" t="s">
        <v>142</v>
      </c>
      <c r="AU138" s="246" t="s">
        <v>148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147</v>
      </c>
      <c r="BM138" s="246" t="s">
        <v>170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169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148</v>
      </c>
    </row>
    <row r="140" s="13" customFormat="1">
      <c r="A140" s="13"/>
      <c r="B140" s="252"/>
      <c r="C140" s="253"/>
      <c r="D140" s="248" t="s">
        <v>151</v>
      </c>
      <c r="E140" s="254" t="s">
        <v>1</v>
      </c>
      <c r="F140" s="255" t="s">
        <v>171</v>
      </c>
      <c r="G140" s="253"/>
      <c r="H140" s="256">
        <v>4.2699999999999996</v>
      </c>
      <c r="I140" s="257"/>
      <c r="J140" s="253"/>
      <c r="K140" s="253"/>
      <c r="L140" s="258"/>
      <c r="M140" s="259"/>
      <c r="N140" s="260"/>
      <c r="O140" s="260"/>
      <c r="P140" s="260"/>
      <c r="Q140" s="260"/>
      <c r="R140" s="260"/>
      <c r="S140" s="260"/>
      <c r="T140" s="26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2" t="s">
        <v>151</v>
      </c>
      <c r="AU140" s="262" t="s">
        <v>148</v>
      </c>
      <c r="AV140" s="13" t="s">
        <v>86</v>
      </c>
      <c r="AW140" s="13" t="s">
        <v>32</v>
      </c>
      <c r="AX140" s="13" t="s">
        <v>84</v>
      </c>
      <c r="AY140" s="262" t="s">
        <v>138</v>
      </c>
    </row>
    <row r="141" s="12" customFormat="1" ht="20.88" customHeight="1">
      <c r="A141" s="12"/>
      <c r="B141" s="219"/>
      <c r="C141" s="220"/>
      <c r="D141" s="221" t="s">
        <v>75</v>
      </c>
      <c r="E141" s="233" t="s">
        <v>172</v>
      </c>
      <c r="F141" s="233" t="s">
        <v>173</v>
      </c>
      <c r="G141" s="220"/>
      <c r="H141" s="220"/>
      <c r="I141" s="223"/>
      <c r="J141" s="234">
        <f>BK141</f>
        <v>0</v>
      </c>
      <c r="K141" s="220"/>
      <c r="L141" s="225"/>
      <c r="M141" s="226"/>
      <c r="N141" s="227"/>
      <c r="O141" s="227"/>
      <c r="P141" s="228">
        <f>SUM(P142:P146)</f>
        <v>0</v>
      </c>
      <c r="Q141" s="227"/>
      <c r="R141" s="228">
        <f>SUM(R142:R146)</f>
        <v>69.332359999999994</v>
      </c>
      <c r="S141" s="227"/>
      <c r="T141" s="229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30" t="s">
        <v>84</v>
      </c>
      <c r="AT141" s="231" t="s">
        <v>75</v>
      </c>
      <c r="AU141" s="231" t="s">
        <v>86</v>
      </c>
      <c r="AY141" s="230" t="s">
        <v>138</v>
      </c>
      <c r="BK141" s="232">
        <f>SUM(BK142:BK146)</f>
        <v>0</v>
      </c>
    </row>
    <row r="142" s="2" customFormat="1" ht="33" customHeight="1">
      <c r="A142" s="38"/>
      <c r="B142" s="39"/>
      <c r="C142" s="235" t="s">
        <v>174</v>
      </c>
      <c r="D142" s="235" t="s">
        <v>142</v>
      </c>
      <c r="E142" s="236" t="s">
        <v>175</v>
      </c>
      <c r="F142" s="237" t="s">
        <v>176</v>
      </c>
      <c r="G142" s="238" t="s">
        <v>177</v>
      </c>
      <c r="H142" s="239">
        <v>2060</v>
      </c>
      <c r="I142" s="240"/>
      <c r="J142" s="241">
        <f>ROUND(I142*H142,2)</f>
        <v>0</v>
      </c>
      <c r="K142" s="237" t="s">
        <v>146</v>
      </c>
      <c r="L142" s="44"/>
      <c r="M142" s="242" t="s">
        <v>1</v>
      </c>
      <c r="N142" s="243" t="s">
        <v>41</v>
      </c>
      <c r="O142" s="91"/>
      <c r="P142" s="244">
        <f>O142*H142</f>
        <v>0</v>
      </c>
      <c r="Q142" s="244">
        <v>0.0068199999999999997</v>
      </c>
      <c r="R142" s="244">
        <f>Q142*H142</f>
        <v>14.049199999999999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147</v>
      </c>
      <c r="AT142" s="246" t="s">
        <v>142</v>
      </c>
      <c r="AU142" s="246" t="s">
        <v>148</v>
      </c>
      <c r="AY142" s="17" t="s">
        <v>138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84</v>
      </c>
      <c r="BK142" s="247">
        <f>ROUND(I142*H142,2)</f>
        <v>0</v>
      </c>
      <c r="BL142" s="17" t="s">
        <v>147</v>
      </c>
      <c r="BM142" s="246" t="s">
        <v>178</v>
      </c>
    </row>
    <row r="143" s="2" customFormat="1">
      <c r="A143" s="38"/>
      <c r="B143" s="39"/>
      <c r="C143" s="40"/>
      <c r="D143" s="248" t="s">
        <v>150</v>
      </c>
      <c r="E143" s="40"/>
      <c r="F143" s="249" t="s">
        <v>176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148</v>
      </c>
    </row>
    <row r="144" s="13" customFormat="1">
      <c r="A144" s="13"/>
      <c r="B144" s="252"/>
      <c r="C144" s="253"/>
      <c r="D144" s="248" t="s">
        <v>151</v>
      </c>
      <c r="E144" s="254" t="s">
        <v>1</v>
      </c>
      <c r="F144" s="255" t="s">
        <v>179</v>
      </c>
      <c r="G144" s="253"/>
      <c r="H144" s="256">
        <v>2060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2" t="s">
        <v>151</v>
      </c>
      <c r="AU144" s="262" t="s">
        <v>148</v>
      </c>
      <c r="AV144" s="13" t="s">
        <v>86</v>
      </c>
      <c r="AW144" s="13" t="s">
        <v>32</v>
      </c>
      <c r="AX144" s="13" t="s">
        <v>84</v>
      </c>
      <c r="AY144" s="262" t="s">
        <v>138</v>
      </c>
    </row>
    <row r="145" s="2" customFormat="1" ht="21.75" customHeight="1">
      <c r="A145" s="38"/>
      <c r="B145" s="39"/>
      <c r="C145" s="235" t="s">
        <v>180</v>
      </c>
      <c r="D145" s="235" t="s">
        <v>142</v>
      </c>
      <c r="E145" s="236" t="s">
        <v>181</v>
      </c>
      <c r="F145" s="237" t="s">
        <v>182</v>
      </c>
      <c r="G145" s="238" t="s">
        <v>177</v>
      </c>
      <c r="H145" s="239">
        <v>76</v>
      </c>
      <c r="I145" s="240"/>
      <c r="J145" s="241">
        <f>ROUND(I145*H145,2)</f>
        <v>0</v>
      </c>
      <c r="K145" s="237" t="s">
        <v>183</v>
      </c>
      <c r="L145" s="44"/>
      <c r="M145" s="242" t="s">
        <v>1</v>
      </c>
      <c r="N145" s="243" t="s">
        <v>41</v>
      </c>
      <c r="O145" s="91"/>
      <c r="P145" s="244">
        <f>O145*H145</f>
        <v>0</v>
      </c>
      <c r="Q145" s="244">
        <v>0.72741</v>
      </c>
      <c r="R145" s="244">
        <f>Q145*H145</f>
        <v>55.283160000000002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147</v>
      </c>
      <c r="AT145" s="246" t="s">
        <v>142</v>
      </c>
      <c r="AU145" s="246" t="s">
        <v>148</v>
      </c>
      <c r="AY145" s="17" t="s">
        <v>138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84</v>
      </c>
      <c r="BK145" s="247">
        <f>ROUND(I145*H145,2)</f>
        <v>0</v>
      </c>
      <c r="BL145" s="17" t="s">
        <v>147</v>
      </c>
      <c r="BM145" s="246" t="s">
        <v>184</v>
      </c>
    </row>
    <row r="146" s="2" customFormat="1">
      <c r="A146" s="38"/>
      <c r="B146" s="39"/>
      <c r="C146" s="40"/>
      <c r="D146" s="248" t="s">
        <v>150</v>
      </c>
      <c r="E146" s="40"/>
      <c r="F146" s="249" t="s">
        <v>182</v>
      </c>
      <c r="G146" s="40"/>
      <c r="H146" s="40"/>
      <c r="I146" s="144"/>
      <c r="J146" s="40"/>
      <c r="K146" s="40"/>
      <c r="L146" s="44"/>
      <c r="M146" s="250"/>
      <c r="N146" s="251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150</v>
      </c>
      <c r="AU146" s="17" t="s">
        <v>148</v>
      </c>
    </row>
    <row r="147" s="12" customFormat="1" ht="20.88" customHeight="1">
      <c r="A147" s="12"/>
      <c r="B147" s="219"/>
      <c r="C147" s="220"/>
      <c r="D147" s="221" t="s">
        <v>75</v>
      </c>
      <c r="E147" s="233" t="s">
        <v>185</v>
      </c>
      <c r="F147" s="233" t="s">
        <v>186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SUM(P148:P181)</f>
        <v>0</v>
      </c>
      <c r="Q147" s="227"/>
      <c r="R147" s="228">
        <f>SUM(R148:R181)</f>
        <v>0.37714999999999999</v>
      </c>
      <c r="S147" s="227"/>
      <c r="T147" s="229">
        <f>SUM(T148:T181)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84</v>
      </c>
      <c r="AT147" s="231" t="s">
        <v>75</v>
      </c>
      <c r="AU147" s="231" t="s">
        <v>86</v>
      </c>
      <c r="AY147" s="230" t="s">
        <v>138</v>
      </c>
      <c r="BK147" s="232">
        <f>SUM(BK148:BK181)</f>
        <v>0</v>
      </c>
    </row>
    <row r="148" s="2" customFormat="1" ht="21.75" customHeight="1">
      <c r="A148" s="38"/>
      <c r="B148" s="39"/>
      <c r="C148" s="235" t="s">
        <v>187</v>
      </c>
      <c r="D148" s="235" t="s">
        <v>142</v>
      </c>
      <c r="E148" s="236" t="s">
        <v>188</v>
      </c>
      <c r="F148" s="237" t="s">
        <v>189</v>
      </c>
      <c r="G148" s="238" t="s">
        <v>190</v>
      </c>
      <c r="H148" s="239">
        <v>7543</v>
      </c>
      <c r="I148" s="240"/>
      <c r="J148" s="241">
        <f>ROUND(I148*H148,2)</f>
        <v>0</v>
      </c>
      <c r="K148" s="237" t="s">
        <v>146</v>
      </c>
      <c r="L148" s="44"/>
      <c r="M148" s="242" t="s">
        <v>1</v>
      </c>
      <c r="N148" s="243" t="s">
        <v>41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147</v>
      </c>
      <c r="AT148" s="246" t="s">
        <v>142</v>
      </c>
      <c r="AU148" s="246" t="s">
        <v>148</v>
      </c>
      <c r="AY148" s="17" t="s">
        <v>138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84</v>
      </c>
      <c r="BK148" s="247">
        <f>ROUND(I148*H148,2)</f>
        <v>0</v>
      </c>
      <c r="BL148" s="17" t="s">
        <v>147</v>
      </c>
      <c r="BM148" s="246" t="s">
        <v>191</v>
      </c>
    </row>
    <row r="149" s="2" customFormat="1">
      <c r="A149" s="38"/>
      <c r="B149" s="39"/>
      <c r="C149" s="40"/>
      <c r="D149" s="248" t="s">
        <v>150</v>
      </c>
      <c r="E149" s="40"/>
      <c r="F149" s="249" t="s">
        <v>189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148</v>
      </c>
    </row>
    <row r="150" s="13" customFormat="1">
      <c r="A150" s="13"/>
      <c r="B150" s="252"/>
      <c r="C150" s="253"/>
      <c r="D150" s="248" t="s">
        <v>151</v>
      </c>
      <c r="E150" s="254" t="s">
        <v>1</v>
      </c>
      <c r="F150" s="255" t="s">
        <v>192</v>
      </c>
      <c r="G150" s="253"/>
      <c r="H150" s="256">
        <v>4700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151</v>
      </c>
      <c r="AU150" s="262" t="s">
        <v>148</v>
      </c>
      <c r="AV150" s="13" t="s">
        <v>86</v>
      </c>
      <c r="AW150" s="13" t="s">
        <v>32</v>
      </c>
      <c r="AX150" s="13" t="s">
        <v>76</v>
      </c>
      <c r="AY150" s="262" t="s">
        <v>138</v>
      </c>
    </row>
    <row r="151" s="13" customFormat="1">
      <c r="A151" s="13"/>
      <c r="B151" s="252"/>
      <c r="C151" s="253"/>
      <c r="D151" s="248" t="s">
        <v>151</v>
      </c>
      <c r="E151" s="254" t="s">
        <v>1</v>
      </c>
      <c r="F151" s="255" t="s">
        <v>193</v>
      </c>
      <c r="G151" s="253"/>
      <c r="H151" s="256">
        <v>2843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151</v>
      </c>
      <c r="AU151" s="262" t="s">
        <v>148</v>
      </c>
      <c r="AV151" s="13" t="s">
        <v>86</v>
      </c>
      <c r="AW151" s="13" t="s">
        <v>32</v>
      </c>
      <c r="AX151" s="13" t="s">
        <v>76</v>
      </c>
      <c r="AY151" s="262" t="s">
        <v>138</v>
      </c>
    </row>
    <row r="152" s="14" customFormat="1">
      <c r="A152" s="14"/>
      <c r="B152" s="263"/>
      <c r="C152" s="264"/>
      <c r="D152" s="248" t="s">
        <v>151</v>
      </c>
      <c r="E152" s="265" t="s">
        <v>1</v>
      </c>
      <c r="F152" s="266" t="s">
        <v>194</v>
      </c>
      <c r="G152" s="264"/>
      <c r="H152" s="267">
        <v>7543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3" t="s">
        <v>151</v>
      </c>
      <c r="AU152" s="273" t="s">
        <v>148</v>
      </c>
      <c r="AV152" s="14" t="s">
        <v>147</v>
      </c>
      <c r="AW152" s="14" t="s">
        <v>32</v>
      </c>
      <c r="AX152" s="14" t="s">
        <v>84</v>
      </c>
      <c r="AY152" s="273" t="s">
        <v>138</v>
      </c>
    </row>
    <row r="153" s="2" customFormat="1" ht="16.5" customHeight="1">
      <c r="A153" s="38"/>
      <c r="B153" s="39"/>
      <c r="C153" s="235" t="s">
        <v>195</v>
      </c>
      <c r="D153" s="235" t="s">
        <v>142</v>
      </c>
      <c r="E153" s="236" t="s">
        <v>196</v>
      </c>
      <c r="F153" s="237" t="s">
        <v>197</v>
      </c>
      <c r="G153" s="238" t="s">
        <v>190</v>
      </c>
      <c r="H153" s="239">
        <v>4700</v>
      </c>
      <c r="I153" s="240"/>
      <c r="J153" s="241">
        <f>ROUND(I153*H153,2)</f>
        <v>0</v>
      </c>
      <c r="K153" s="237" t="s">
        <v>146</v>
      </c>
      <c r="L153" s="44"/>
      <c r="M153" s="242" t="s">
        <v>1</v>
      </c>
      <c r="N153" s="243" t="s">
        <v>41</v>
      </c>
      <c r="O153" s="91"/>
      <c r="P153" s="244">
        <f>O153*H153</f>
        <v>0</v>
      </c>
      <c r="Q153" s="244">
        <v>5.0000000000000002E-05</v>
      </c>
      <c r="R153" s="244">
        <f>Q153*H153</f>
        <v>0.23500000000000001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147</v>
      </c>
      <c r="AT153" s="246" t="s">
        <v>142</v>
      </c>
      <c r="AU153" s="246" t="s">
        <v>148</v>
      </c>
      <c r="AY153" s="17" t="s">
        <v>138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84</v>
      </c>
      <c r="BK153" s="247">
        <f>ROUND(I153*H153,2)</f>
        <v>0</v>
      </c>
      <c r="BL153" s="17" t="s">
        <v>147</v>
      </c>
      <c r="BM153" s="246" t="s">
        <v>198</v>
      </c>
    </row>
    <row r="154" s="2" customFormat="1">
      <c r="A154" s="38"/>
      <c r="B154" s="39"/>
      <c r="C154" s="40"/>
      <c r="D154" s="248" t="s">
        <v>150</v>
      </c>
      <c r="E154" s="40"/>
      <c r="F154" s="249" t="s">
        <v>197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150</v>
      </c>
      <c r="AU154" s="17" t="s">
        <v>148</v>
      </c>
    </row>
    <row r="155" s="13" customFormat="1">
      <c r="A155" s="13"/>
      <c r="B155" s="252"/>
      <c r="C155" s="253"/>
      <c r="D155" s="248" t="s">
        <v>151</v>
      </c>
      <c r="E155" s="254" t="s">
        <v>1</v>
      </c>
      <c r="F155" s="255" t="s">
        <v>199</v>
      </c>
      <c r="G155" s="253"/>
      <c r="H155" s="256">
        <v>4700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151</v>
      </c>
      <c r="AU155" s="262" t="s">
        <v>148</v>
      </c>
      <c r="AV155" s="13" t="s">
        <v>86</v>
      </c>
      <c r="AW155" s="13" t="s">
        <v>32</v>
      </c>
      <c r="AX155" s="13" t="s">
        <v>84</v>
      </c>
      <c r="AY155" s="262" t="s">
        <v>138</v>
      </c>
    </row>
    <row r="156" s="2" customFormat="1" ht="16.5" customHeight="1">
      <c r="A156" s="38"/>
      <c r="B156" s="39"/>
      <c r="C156" s="235" t="s">
        <v>200</v>
      </c>
      <c r="D156" s="235" t="s">
        <v>142</v>
      </c>
      <c r="E156" s="236" t="s">
        <v>201</v>
      </c>
      <c r="F156" s="237" t="s">
        <v>202</v>
      </c>
      <c r="G156" s="238" t="s">
        <v>190</v>
      </c>
      <c r="H156" s="239">
        <v>2843</v>
      </c>
      <c r="I156" s="240"/>
      <c r="J156" s="241">
        <f>ROUND(I156*H156,2)</f>
        <v>0</v>
      </c>
      <c r="K156" s="237" t="s">
        <v>146</v>
      </c>
      <c r="L156" s="44"/>
      <c r="M156" s="242" t="s">
        <v>1</v>
      </c>
      <c r="N156" s="243" t="s">
        <v>41</v>
      </c>
      <c r="O156" s="91"/>
      <c r="P156" s="244">
        <f>O156*H156</f>
        <v>0</v>
      </c>
      <c r="Q156" s="244">
        <v>5.0000000000000002E-05</v>
      </c>
      <c r="R156" s="244">
        <f>Q156*H156</f>
        <v>0.14215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147</v>
      </c>
      <c r="AT156" s="246" t="s">
        <v>142</v>
      </c>
      <c r="AU156" s="246" t="s">
        <v>148</v>
      </c>
      <c r="AY156" s="17" t="s">
        <v>138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84</v>
      </c>
      <c r="BK156" s="247">
        <f>ROUND(I156*H156,2)</f>
        <v>0</v>
      </c>
      <c r="BL156" s="17" t="s">
        <v>147</v>
      </c>
      <c r="BM156" s="246" t="s">
        <v>203</v>
      </c>
    </row>
    <row r="157" s="2" customFormat="1">
      <c r="A157" s="38"/>
      <c r="B157" s="39"/>
      <c r="C157" s="40"/>
      <c r="D157" s="248" t="s">
        <v>150</v>
      </c>
      <c r="E157" s="40"/>
      <c r="F157" s="249" t="s">
        <v>202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150</v>
      </c>
      <c r="AU157" s="17" t="s">
        <v>148</v>
      </c>
    </row>
    <row r="158" s="13" customFormat="1">
      <c r="A158" s="13"/>
      <c r="B158" s="252"/>
      <c r="C158" s="253"/>
      <c r="D158" s="248" t="s">
        <v>151</v>
      </c>
      <c r="E158" s="254" t="s">
        <v>1</v>
      </c>
      <c r="F158" s="255" t="s">
        <v>204</v>
      </c>
      <c r="G158" s="253"/>
      <c r="H158" s="256">
        <v>2843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151</v>
      </c>
      <c r="AU158" s="262" t="s">
        <v>148</v>
      </c>
      <c r="AV158" s="13" t="s">
        <v>86</v>
      </c>
      <c r="AW158" s="13" t="s">
        <v>32</v>
      </c>
      <c r="AX158" s="13" t="s">
        <v>84</v>
      </c>
      <c r="AY158" s="262" t="s">
        <v>138</v>
      </c>
    </row>
    <row r="159" s="2" customFormat="1" ht="16.5" customHeight="1">
      <c r="A159" s="38"/>
      <c r="B159" s="39"/>
      <c r="C159" s="235" t="s">
        <v>205</v>
      </c>
      <c r="D159" s="235" t="s">
        <v>142</v>
      </c>
      <c r="E159" s="236" t="s">
        <v>206</v>
      </c>
      <c r="F159" s="237" t="s">
        <v>207</v>
      </c>
      <c r="G159" s="238" t="s">
        <v>158</v>
      </c>
      <c r="H159" s="239">
        <v>7540</v>
      </c>
      <c r="I159" s="240"/>
      <c r="J159" s="241">
        <f>ROUND(I159*H159,2)</f>
        <v>0</v>
      </c>
      <c r="K159" s="237" t="s">
        <v>146</v>
      </c>
      <c r="L159" s="44"/>
      <c r="M159" s="242" t="s">
        <v>1</v>
      </c>
      <c r="N159" s="243" t="s">
        <v>41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147</v>
      </c>
      <c r="AT159" s="246" t="s">
        <v>142</v>
      </c>
      <c r="AU159" s="246" t="s">
        <v>148</v>
      </c>
      <c r="AY159" s="17" t="s">
        <v>138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84</v>
      </c>
      <c r="BK159" s="247">
        <f>ROUND(I159*H159,2)</f>
        <v>0</v>
      </c>
      <c r="BL159" s="17" t="s">
        <v>147</v>
      </c>
      <c r="BM159" s="246" t="s">
        <v>208</v>
      </c>
    </row>
    <row r="160" s="2" customFormat="1">
      <c r="A160" s="38"/>
      <c r="B160" s="39"/>
      <c r="C160" s="40"/>
      <c r="D160" s="248" t="s">
        <v>150</v>
      </c>
      <c r="E160" s="40"/>
      <c r="F160" s="249" t="s">
        <v>207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150</v>
      </c>
      <c r="AU160" s="17" t="s">
        <v>148</v>
      </c>
    </row>
    <row r="161" s="15" customFormat="1">
      <c r="A161" s="15"/>
      <c r="B161" s="274"/>
      <c r="C161" s="275"/>
      <c r="D161" s="248" t="s">
        <v>151</v>
      </c>
      <c r="E161" s="276" t="s">
        <v>1</v>
      </c>
      <c r="F161" s="277" t="s">
        <v>209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151</v>
      </c>
      <c r="AU161" s="283" t="s">
        <v>148</v>
      </c>
      <c r="AV161" s="15" t="s">
        <v>84</v>
      </c>
      <c r="AW161" s="15" t="s">
        <v>32</v>
      </c>
      <c r="AX161" s="15" t="s">
        <v>76</v>
      </c>
      <c r="AY161" s="283" t="s">
        <v>138</v>
      </c>
    </row>
    <row r="162" s="15" customFormat="1">
      <c r="A162" s="15"/>
      <c r="B162" s="274"/>
      <c r="C162" s="275"/>
      <c r="D162" s="248" t="s">
        <v>151</v>
      </c>
      <c r="E162" s="276" t="s">
        <v>1</v>
      </c>
      <c r="F162" s="277" t="s">
        <v>210</v>
      </c>
      <c r="G162" s="275"/>
      <c r="H162" s="276" t="s">
        <v>1</v>
      </c>
      <c r="I162" s="278"/>
      <c r="J162" s="275"/>
      <c r="K162" s="275"/>
      <c r="L162" s="279"/>
      <c r="M162" s="280"/>
      <c r="N162" s="281"/>
      <c r="O162" s="281"/>
      <c r="P162" s="281"/>
      <c r="Q162" s="281"/>
      <c r="R162" s="281"/>
      <c r="S162" s="281"/>
      <c r="T162" s="28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3" t="s">
        <v>151</v>
      </c>
      <c r="AU162" s="283" t="s">
        <v>148</v>
      </c>
      <c r="AV162" s="15" t="s">
        <v>84</v>
      </c>
      <c r="AW162" s="15" t="s">
        <v>32</v>
      </c>
      <c r="AX162" s="15" t="s">
        <v>76</v>
      </c>
      <c r="AY162" s="283" t="s">
        <v>138</v>
      </c>
    </row>
    <row r="163" s="15" customFormat="1">
      <c r="A163" s="15"/>
      <c r="B163" s="274"/>
      <c r="C163" s="275"/>
      <c r="D163" s="248" t="s">
        <v>151</v>
      </c>
      <c r="E163" s="276" t="s">
        <v>1</v>
      </c>
      <c r="F163" s="277" t="s">
        <v>211</v>
      </c>
      <c r="G163" s="275"/>
      <c r="H163" s="276" t="s">
        <v>1</v>
      </c>
      <c r="I163" s="278"/>
      <c r="J163" s="275"/>
      <c r="K163" s="275"/>
      <c r="L163" s="279"/>
      <c r="M163" s="280"/>
      <c r="N163" s="281"/>
      <c r="O163" s="281"/>
      <c r="P163" s="281"/>
      <c r="Q163" s="281"/>
      <c r="R163" s="281"/>
      <c r="S163" s="281"/>
      <c r="T163" s="28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3" t="s">
        <v>151</v>
      </c>
      <c r="AU163" s="283" t="s">
        <v>148</v>
      </c>
      <c r="AV163" s="15" t="s">
        <v>84</v>
      </c>
      <c r="AW163" s="15" t="s">
        <v>32</v>
      </c>
      <c r="AX163" s="15" t="s">
        <v>76</v>
      </c>
      <c r="AY163" s="283" t="s">
        <v>138</v>
      </c>
    </row>
    <row r="164" s="13" customFormat="1">
      <c r="A164" s="13"/>
      <c r="B164" s="252"/>
      <c r="C164" s="253"/>
      <c r="D164" s="248" t="s">
        <v>151</v>
      </c>
      <c r="E164" s="254" t="s">
        <v>1</v>
      </c>
      <c r="F164" s="255" t="s">
        <v>212</v>
      </c>
      <c r="G164" s="253"/>
      <c r="H164" s="256">
        <v>7540</v>
      </c>
      <c r="I164" s="257"/>
      <c r="J164" s="253"/>
      <c r="K164" s="253"/>
      <c r="L164" s="258"/>
      <c r="M164" s="259"/>
      <c r="N164" s="260"/>
      <c r="O164" s="260"/>
      <c r="P164" s="260"/>
      <c r="Q164" s="260"/>
      <c r="R164" s="260"/>
      <c r="S164" s="260"/>
      <c r="T164" s="26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2" t="s">
        <v>151</v>
      </c>
      <c r="AU164" s="262" t="s">
        <v>148</v>
      </c>
      <c r="AV164" s="13" t="s">
        <v>86</v>
      </c>
      <c r="AW164" s="13" t="s">
        <v>32</v>
      </c>
      <c r="AX164" s="13" t="s">
        <v>84</v>
      </c>
      <c r="AY164" s="262" t="s">
        <v>138</v>
      </c>
    </row>
    <row r="165" s="2" customFormat="1" ht="16.5" customHeight="1">
      <c r="A165" s="38"/>
      <c r="B165" s="39"/>
      <c r="C165" s="235" t="s">
        <v>213</v>
      </c>
      <c r="D165" s="235" t="s">
        <v>142</v>
      </c>
      <c r="E165" s="236" t="s">
        <v>214</v>
      </c>
      <c r="F165" s="237" t="s">
        <v>215</v>
      </c>
      <c r="G165" s="238" t="s">
        <v>216</v>
      </c>
      <c r="H165" s="239">
        <v>29.186</v>
      </c>
      <c r="I165" s="240"/>
      <c r="J165" s="241">
        <f>ROUND(I165*H165,2)</f>
        <v>0</v>
      </c>
      <c r="K165" s="237" t="s">
        <v>146</v>
      </c>
      <c r="L165" s="44"/>
      <c r="M165" s="242" t="s">
        <v>1</v>
      </c>
      <c r="N165" s="243" t="s">
        <v>41</v>
      </c>
      <c r="O165" s="91"/>
      <c r="P165" s="244">
        <f>O165*H165</f>
        <v>0</v>
      </c>
      <c r="Q165" s="244">
        <v>0</v>
      </c>
      <c r="R165" s="244">
        <f>Q165*H165</f>
        <v>0</v>
      </c>
      <c r="S165" s="244">
        <v>0</v>
      </c>
      <c r="T165" s="24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46" t="s">
        <v>147</v>
      </c>
      <c r="AT165" s="246" t="s">
        <v>142</v>
      </c>
      <c r="AU165" s="246" t="s">
        <v>148</v>
      </c>
      <c r="AY165" s="17" t="s">
        <v>138</v>
      </c>
      <c r="BE165" s="247">
        <f>IF(N165="základní",J165,0)</f>
        <v>0</v>
      </c>
      <c r="BF165" s="247">
        <f>IF(N165="snížená",J165,0)</f>
        <v>0</v>
      </c>
      <c r="BG165" s="247">
        <f>IF(N165="zákl. přenesená",J165,0)</f>
        <v>0</v>
      </c>
      <c r="BH165" s="247">
        <f>IF(N165="sníž. přenesená",J165,0)</f>
        <v>0</v>
      </c>
      <c r="BI165" s="247">
        <f>IF(N165="nulová",J165,0)</f>
        <v>0</v>
      </c>
      <c r="BJ165" s="17" t="s">
        <v>84</v>
      </c>
      <c r="BK165" s="247">
        <f>ROUND(I165*H165,2)</f>
        <v>0</v>
      </c>
      <c r="BL165" s="17" t="s">
        <v>147</v>
      </c>
      <c r="BM165" s="246" t="s">
        <v>217</v>
      </c>
    </row>
    <row r="166" s="2" customFormat="1">
      <c r="A166" s="38"/>
      <c r="B166" s="39"/>
      <c r="C166" s="40"/>
      <c r="D166" s="248" t="s">
        <v>150</v>
      </c>
      <c r="E166" s="40"/>
      <c r="F166" s="249" t="s">
        <v>215</v>
      </c>
      <c r="G166" s="40"/>
      <c r="H166" s="40"/>
      <c r="I166" s="144"/>
      <c r="J166" s="40"/>
      <c r="K166" s="40"/>
      <c r="L166" s="44"/>
      <c r="M166" s="250"/>
      <c r="N166" s="251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150</v>
      </c>
      <c r="AU166" s="17" t="s">
        <v>148</v>
      </c>
    </row>
    <row r="167" s="13" customFormat="1">
      <c r="A167" s="13"/>
      <c r="B167" s="252"/>
      <c r="C167" s="253"/>
      <c r="D167" s="248" t="s">
        <v>151</v>
      </c>
      <c r="E167" s="254" t="s">
        <v>1</v>
      </c>
      <c r="F167" s="255" t="s">
        <v>218</v>
      </c>
      <c r="G167" s="253"/>
      <c r="H167" s="256">
        <v>29.186</v>
      </c>
      <c r="I167" s="257"/>
      <c r="J167" s="253"/>
      <c r="K167" s="253"/>
      <c r="L167" s="258"/>
      <c r="M167" s="259"/>
      <c r="N167" s="260"/>
      <c r="O167" s="260"/>
      <c r="P167" s="260"/>
      <c r="Q167" s="260"/>
      <c r="R167" s="260"/>
      <c r="S167" s="260"/>
      <c r="T167" s="26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62" t="s">
        <v>151</v>
      </c>
      <c r="AU167" s="262" t="s">
        <v>148</v>
      </c>
      <c r="AV167" s="13" t="s">
        <v>86</v>
      </c>
      <c r="AW167" s="13" t="s">
        <v>32</v>
      </c>
      <c r="AX167" s="13" t="s">
        <v>84</v>
      </c>
      <c r="AY167" s="262" t="s">
        <v>138</v>
      </c>
    </row>
    <row r="168" s="2" customFormat="1" ht="16.5" customHeight="1">
      <c r="A168" s="38"/>
      <c r="B168" s="39"/>
      <c r="C168" s="235" t="s">
        <v>219</v>
      </c>
      <c r="D168" s="235" t="s">
        <v>142</v>
      </c>
      <c r="E168" s="236" t="s">
        <v>220</v>
      </c>
      <c r="F168" s="237" t="s">
        <v>221</v>
      </c>
      <c r="G168" s="238" t="s">
        <v>216</v>
      </c>
      <c r="H168" s="239">
        <v>29.186</v>
      </c>
      <c r="I168" s="240"/>
      <c r="J168" s="241">
        <f>ROUND(I168*H168,2)</f>
        <v>0</v>
      </c>
      <c r="K168" s="237" t="s">
        <v>146</v>
      </c>
      <c r="L168" s="44"/>
      <c r="M168" s="242" t="s">
        <v>1</v>
      </c>
      <c r="N168" s="243" t="s">
        <v>41</v>
      </c>
      <c r="O168" s="91"/>
      <c r="P168" s="244">
        <f>O168*H168</f>
        <v>0</v>
      </c>
      <c r="Q168" s="244">
        <v>0</v>
      </c>
      <c r="R168" s="244">
        <f>Q168*H168</f>
        <v>0</v>
      </c>
      <c r="S168" s="244">
        <v>0</v>
      </c>
      <c r="T168" s="24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46" t="s">
        <v>147</v>
      </c>
      <c r="AT168" s="246" t="s">
        <v>142</v>
      </c>
      <c r="AU168" s="246" t="s">
        <v>148</v>
      </c>
      <c r="AY168" s="17" t="s">
        <v>138</v>
      </c>
      <c r="BE168" s="247">
        <f>IF(N168="základní",J168,0)</f>
        <v>0</v>
      </c>
      <c r="BF168" s="247">
        <f>IF(N168="snížená",J168,0)</f>
        <v>0</v>
      </c>
      <c r="BG168" s="247">
        <f>IF(N168="zákl. přenesená",J168,0)</f>
        <v>0</v>
      </c>
      <c r="BH168" s="247">
        <f>IF(N168="sníž. přenesená",J168,0)</f>
        <v>0</v>
      </c>
      <c r="BI168" s="247">
        <f>IF(N168="nulová",J168,0)</f>
        <v>0</v>
      </c>
      <c r="BJ168" s="17" t="s">
        <v>84</v>
      </c>
      <c r="BK168" s="247">
        <f>ROUND(I168*H168,2)</f>
        <v>0</v>
      </c>
      <c r="BL168" s="17" t="s">
        <v>147</v>
      </c>
      <c r="BM168" s="246" t="s">
        <v>222</v>
      </c>
    </row>
    <row r="169" s="2" customFormat="1">
      <c r="A169" s="38"/>
      <c r="B169" s="39"/>
      <c r="C169" s="40"/>
      <c r="D169" s="248" t="s">
        <v>150</v>
      </c>
      <c r="E169" s="40"/>
      <c r="F169" s="249" t="s">
        <v>221</v>
      </c>
      <c r="G169" s="40"/>
      <c r="H169" s="40"/>
      <c r="I169" s="144"/>
      <c r="J169" s="40"/>
      <c r="K169" s="40"/>
      <c r="L169" s="44"/>
      <c r="M169" s="250"/>
      <c r="N169" s="251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150</v>
      </c>
      <c r="AU169" s="17" t="s">
        <v>148</v>
      </c>
    </row>
    <row r="170" s="2" customFormat="1" ht="16.5" customHeight="1">
      <c r="A170" s="38"/>
      <c r="B170" s="39"/>
      <c r="C170" s="235" t="s">
        <v>8</v>
      </c>
      <c r="D170" s="235" t="s">
        <v>142</v>
      </c>
      <c r="E170" s="236" t="s">
        <v>223</v>
      </c>
      <c r="F170" s="237" t="s">
        <v>224</v>
      </c>
      <c r="G170" s="238" t="s">
        <v>216</v>
      </c>
      <c r="H170" s="239">
        <v>29.186</v>
      </c>
      <c r="I170" s="240"/>
      <c r="J170" s="241">
        <f>ROUND(I170*H170,2)</f>
        <v>0</v>
      </c>
      <c r="K170" s="237" t="s">
        <v>146</v>
      </c>
      <c r="L170" s="44"/>
      <c r="M170" s="242" t="s">
        <v>1</v>
      </c>
      <c r="N170" s="243" t="s">
        <v>41</v>
      </c>
      <c r="O170" s="91"/>
      <c r="P170" s="244">
        <f>O170*H170</f>
        <v>0</v>
      </c>
      <c r="Q170" s="244">
        <v>0</v>
      </c>
      <c r="R170" s="244">
        <f>Q170*H170</f>
        <v>0</v>
      </c>
      <c r="S170" s="244">
        <v>0</v>
      </c>
      <c r="T170" s="24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46" t="s">
        <v>147</v>
      </c>
      <c r="AT170" s="246" t="s">
        <v>142</v>
      </c>
      <c r="AU170" s="246" t="s">
        <v>148</v>
      </c>
      <c r="AY170" s="17" t="s">
        <v>138</v>
      </c>
      <c r="BE170" s="247">
        <f>IF(N170="základní",J170,0)</f>
        <v>0</v>
      </c>
      <c r="BF170" s="247">
        <f>IF(N170="snížená",J170,0)</f>
        <v>0</v>
      </c>
      <c r="BG170" s="247">
        <f>IF(N170="zákl. přenesená",J170,0)</f>
        <v>0</v>
      </c>
      <c r="BH170" s="247">
        <f>IF(N170="sníž. přenesená",J170,0)</f>
        <v>0</v>
      </c>
      <c r="BI170" s="247">
        <f>IF(N170="nulová",J170,0)</f>
        <v>0</v>
      </c>
      <c r="BJ170" s="17" t="s">
        <v>84</v>
      </c>
      <c r="BK170" s="247">
        <f>ROUND(I170*H170,2)</f>
        <v>0</v>
      </c>
      <c r="BL170" s="17" t="s">
        <v>147</v>
      </c>
      <c r="BM170" s="246" t="s">
        <v>225</v>
      </c>
    </row>
    <row r="171" s="2" customFormat="1">
      <c r="A171" s="38"/>
      <c r="B171" s="39"/>
      <c r="C171" s="40"/>
      <c r="D171" s="248" t="s">
        <v>150</v>
      </c>
      <c r="E171" s="40"/>
      <c r="F171" s="249" t="s">
        <v>224</v>
      </c>
      <c r="G171" s="40"/>
      <c r="H171" s="40"/>
      <c r="I171" s="144"/>
      <c r="J171" s="40"/>
      <c r="K171" s="40"/>
      <c r="L171" s="44"/>
      <c r="M171" s="250"/>
      <c r="N171" s="251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150</v>
      </c>
      <c r="AU171" s="17" t="s">
        <v>148</v>
      </c>
    </row>
    <row r="172" s="2" customFormat="1" ht="16.5" customHeight="1">
      <c r="A172" s="38"/>
      <c r="B172" s="39"/>
      <c r="C172" s="235" t="s">
        <v>226</v>
      </c>
      <c r="D172" s="235" t="s">
        <v>142</v>
      </c>
      <c r="E172" s="236" t="s">
        <v>227</v>
      </c>
      <c r="F172" s="237" t="s">
        <v>228</v>
      </c>
      <c r="G172" s="238" t="s">
        <v>190</v>
      </c>
      <c r="H172" s="239">
        <v>7543</v>
      </c>
      <c r="I172" s="240"/>
      <c r="J172" s="241">
        <f>ROUND(I172*H172,2)</f>
        <v>0</v>
      </c>
      <c r="K172" s="237" t="s">
        <v>183</v>
      </c>
      <c r="L172" s="44"/>
      <c r="M172" s="242" t="s">
        <v>1</v>
      </c>
      <c r="N172" s="243" t="s">
        <v>41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147</v>
      </c>
      <c r="AT172" s="246" t="s">
        <v>142</v>
      </c>
      <c r="AU172" s="246" t="s">
        <v>148</v>
      </c>
      <c r="AY172" s="17" t="s">
        <v>138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84</v>
      </c>
      <c r="BK172" s="247">
        <f>ROUND(I172*H172,2)</f>
        <v>0</v>
      </c>
      <c r="BL172" s="17" t="s">
        <v>147</v>
      </c>
      <c r="BM172" s="246" t="s">
        <v>229</v>
      </c>
    </row>
    <row r="173" s="2" customFormat="1">
      <c r="A173" s="38"/>
      <c r="B173" s="39"/>
      <c r="C173" s="40"/>
      <c r="D173" s="248" t="s">
        <v>150</v>
      </c>
      <c r="E173" s="40"/>
      <c r="F173" s="249" t="s">
        <v>228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148</v>
      </c>
    </row>
    <row r="174" s="13" customFormat="1">
      <c r="A174" s="13"/>
      <c r="B174" s="252"/>
      <c r="C174" s="253"/>
      <c r="D174" s="248" t="s">
        <v>151</v>
      </c>
      <c r="E174" s="254" t="s">
        <v>1</v>
      </c>
      <c r="F174" s="255" t="s">
        <v>230</v>
      </c>
      <c r="G174" s="253"/>
      <c r="H174" s="256">
        <v>7543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151</v>
      </c>
      <c r="AU174" s="262" t="s">
        <v>148</v>
      </c>
      <c r="AV174" s="13" t="s">
        <v>86</v>
      </c>
      <c r="AW174" s="13" t="s">
        <v>32</v>
      </c>
      <c r="AX174" s="13" t="s">
        <v>84</v>
      </c>
      <c r="AY174" s="262" t="s">
        <v>138</v>
      </c>
    </row>
    <row r="175" s="2" customFormat="1" ht="16.5" customHeight="1">
      <c r="A175" s="38"/>
      <c r="B175" s="39"/>
      <c r="C175" s="235" t="s">
        <v>231</v>
      </c>
      <c r="D175" s="235" t="s">
        <v>142</v>
      </c>
      <c r="E175" s="236" t="s">
        <v>232</v>
      </c>
      <c r="F175" s="237" t="s">
        <v>233</v>
      </c>
      <c r="G175" s="238" t="s">
        <v>190</v>
      </c>
      <c r="H175" s="239">
        <v>4700</v>
      </c>
      <c r="I175" s="240"/>
      <c r="J175" s="241">
        <f>ROUND(I175*H175,2)</f>
        <v>0</v>
      </c>
      <c r="K175" s="237" t="s">
        <v>183</v>
      </c>
      <c r="L175" s="44"/>
      <c r="M175" s="242" t="s">
        <v>1</v>
      </c>
      <c r="N175" s="243" t="s">
        <v>41</v>
      </c>
      <c r="O175" s="91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46" t="s">
        <v>147</v>
      </c>
      <c r="AT175" s="246" t="s">
        <v>142</v>
      </c>
      <c r="AU175" s="246" t="s">
        <v>148</v>
      </c>
      <c r="AY175" s="17" t="s">
        <v>138</v>
      </c>
      <c r="BE175" s="247">
        <f>IF(N175="základní",J175,0)</f>
        <v>0</v>
      </c>
      <c r="BF175" s="247">
        <f>IF(N175="snížená",J175,0)</f>
        <v>0</v>
      </c>
      <c r="BG175" s="247">
        <f>IF(N175="zákl. přenesená",J175,0)</f>
        <v>0</v>
      </c>
      <c r="BH175" s="247">
        <f>IF(N175="sníž. přenesená",J175,0)</f>
        <v>0</v>
      </c>
      <c r="BI175" s="247">
        <f>IF(N175="nulová",J175,0)</f>
        <v>0</v>
      </c>
      <c r="BJ175" s="17" t="s">
        <v>84</v>
      </c>
      <c r="BK175" s="247">
        <f>ROUND(I175*H175,2)</f>
        <v>0</v>
      </c>
      <c r="BL175" s="17" t="s">
        <v>147</v>
      </c>
      <c r="BM175" s="246" t="s">
        <v>234</v>
      </c>
    </row>
    <row r="176" s="2" customFormat="1">
      <c r="A176" s="38"/>
      <c r="B176" s="39"/>
      <c r="C176" s="40"/>
      <c r="D176" s="248" t="s">
        <v>150</v>
      </c>
      <c r="E176" s="40"/>
      <c r="F176" s="249" t="s">
        <v>233</v>
      </c>
      <c r="G176" s="40"/>
      <c r="H176" s="40"/>
      <c r="I176" s="144"/>
      <c r="J176" s="40"/>
      <c r="K176" s="40"/>
      <c r="L176" s="44"/>
      <c r="M176" s="250"/>
      <c r="N176" s="251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150</v>
      </c>
      <c r="AU176" s="17" t="s">
        <v>148</v>
      </c>
    </row>
    <row r="177" s="13" customFormat="1">
      <c r="A177" s="13"/>
      <c r="B177" s="252"/>
      <c r="C177" s="253"/>
      <c r="D177" s="248" t="s">
        <v>151</v>
      </c>
      <c r="E177" s="254" t="s">
        <v>1</v>
      </c>
      <c r="F177" s="255" t="s">
        <v>235</v>
      </c>
      <c r="G177" s="253"/>
      <c r="H177" s="256">
        <v>4700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2" t="s">
        <v>151</v>
      </c>
      <c r="AU177" s="262" t="s">
        <v>148</v>
      </c>
      <c r="AV177" s="13" t="s">
        <v>86</v>
      </c>
      <c r="AW177" s="13" t="s">
        <v>32</v>
      </c>
      <c r="AX177" s="13" t="s">
        <v>84</v>
      </c>
      <c r="AY177" s="262" t="s">
        <v>138</v>
      </c>
    </row>
    <row r="178" s="2" customFormat="1" ht="16.5" customHeight="1">
      <c r="A178" s="38"/>
      <c r="B178" s="39"/>
      <c r="C178" s="235" t="s">
        <v>236</v>
      </c>
      <c r="D178" s="235" t="s">
        <v>142</v>
      </c>
      <c r="E178" s="236" t="s">
        <v>237</v>
      </c>
      <c r="F178" s="237" t="s">
        <v>238</v>
      </c>
      <c r="G178" s="238" t="s">
        <v>239</v>
      </c>
      <c r="H178" s="239">
        <v>280</v>
      </c>
      <c r="I178" s="240"/>
      <c r="J178" s="241">
        <f>ROUND(I178*H178,2)</f>
        <v>0</v>
      </c>
      <c r="K178" s="237" t="s">
        <v>146</v>
      </c>
      <c r="L178" s="44"/>
      <c r="M178" s="242" t="s">
        <v>1</v>
      </c>
      <c r="N178" s="243" t="s">
        <v>41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147</v>
      </c>
      <c r="AT178" s="246" t="s">
        <v>142</v>
      </c>
      <c r="AU178" s="246" t="s">
        <v>148</v>
      </c>
      <c r="AY178" s="17" t="s">
        <v>138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84</v>
      </c>
      <c r="BK178" s="247">
        <f>ROUND(I178*H178,2)</f>
        <v>0</v>
      </c>
      <c r="BL178" s="17" t="s">
        <v>147</v>
      </c>
      <c r="BM178" s="246" t="s">
        <v>240</v>
      </c>
    </row>
    <row r="179" s="2" customFormat="1">
      <c r="A179" s="38"/>
      <c r="B179" s="39"/>
      <c r="C179" s="40"/>
      <c r="D179" s="248" t="s">
        <v>150</v>
      </c>
      <c r="E179" s="40"/>
      <c r="F179" s="249" t="s">
        <v>238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148</v>
      </c>
    </row>
    <row r="180" s="2" customFormat="1" ht="21.75" customHeight="1">
      <c r="A180" s="38"/>
      <c r="B180" s="39"/>
      <c r="C180" s="235" t="s">
        <v>241</v>
      </c>
      <c r="D180" s="235" t="s">
        <v>142</v>
      </c>
      <c r="E180" s="236" t="s">
        <v>242</v>
      </c>
      <c r="F180" s="237" t="s">
        <v>243</v>
      </c>
      <c r="G180" s="238" t="s">
        <v>190</v>
      </c>
      <c r="H180" s="239">
        <v>12</v>
      </c>
      <c r="I180" s="240"/>
      <c r="J180" s="241">
        <f>ROUND(I180*H180,2)</f>
        <v>0</v>
      </c>
      <c r="K180" s="237" t="s">
        <v>183</v>
      </c>
      <c r="L180" s="44"/>
      <c r="M180" s="242" t="s">
        <v>1</v>
      </c>
      <c r="N180" s="243" t="s">
        <v>41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84</v>
      </c>
      <c r="AT180" s="246" t="s">
        <v>142</v>
      </c>
      <c r="AU180" s="246" t="s">
        <v>148</v>
      </c>
      <c r="AY180" s="17" t="s">
        <v>138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84</v>
      </c>
      <c r="BK180" s="247">
        <f>ROUND(I180*H180,2)</f>
        <v>0</v>
      </c>
      <c r="BL180" s="17" t="s">
        <v>84</v>
      </c>
      <c r="BM180" s="246" t="s">
        <v>244</v>
      </c>
    </row>
    <row r="181" s="2" customFormat="1">
      <c r="A181" s="38"/>
      <c r="B181" s="39"/>
      <c r="C181" s="40"/>
      <c r="D181" s="248" t="s">
        <v>150</v>
      </c>
      <c r="E181" s="40"/>
      <c r="F181" s="249" t="s">
        <v>243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150</v>
      </c>
      <c r="AU181" s="17" t="s">
        <v>148</v>
      </c>
    </row>
    <row r="182" s="12" customFormat="1" ht="20.88" customHeight="1">
      <c r="A182" s="12"/>
      <c r="B182" s="219"/>
      <c r="C182" s="220"/>
      <c r="D182" s="221" t="s">
        <v>75</v>
      </c>
      <c r="E182" s="233" t="s">
        <v>245</v>
      </c>
      <c r="F182" s="233" t="s">
        <v>246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SUM(P183:P219)</f>
        <v>0</v>
      </c>
      <c r="Q182" s="227"/>
      <c r="R182" s="228">
        <f>SUM(R183:R219)</f>
        <v>0</v>
      </c>
      <c r="S182" s="227"/>
      <c r="T182" s="229">
        <f>SUM(T183:T219)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84</v>
      </c>
      <c r="AT182" s="231" t="s">
        <v>75</v>
      </c>
      <c r="AU182" s="231" t="s">
        <v>86</v>
      </c>
      <c r="AY182" s="230" t="s">
        <v>138</v>
      </c>
      <c r="BK182" s="232">
        <f>SUM(BK183:BK219)</f>
        <v>0</v>
      </c>
    </row>
    <row r="183" s="2" customFormat="1" ht="16.5" customHeight="1">
      <c r="A183" s="38"/>
      <c r="B183" s="39"/>
      <c r="C183" s="284" t="s">
        <v>247</v>
      </c>
      <c r="D183" s="284" t="s">
        <v>248</v>
      </c>
      <c r="E183" s="285" t="s">
        <v>249</v>
      </c>
      <c r="F183" s="286" t="s">
        <v>250</v>
      </c>
      <c r="G183" s="287" t="s">
        <v>251</v>
      </c>
      <c r="H183" s="288">
        <v>725</v>
      </c>
      <c r="I183" s="289"/>
      <c r="J183" s="290">
        <f>ROUND(I183*H183,2)</f>
        <v>0</v>
      </c>
      <c r="K183" s="286" t="s">
        <v>183</v>
      </c>
      <c r="L183" s="291"/>
      <c r="M183" s="292" t="s">
        <v>1</v>
      </c>
      <c r="N183" s="293" t="s">
        <v>41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180</v>
      </c>
      <c r="AT183" s="246" t="s">
        <v>248</v>
      </c>
      <c r="AU183" s="246" t="s">
        <v>148</v>
      </c>
      <c r="AY183" s="17" t="s">
        <v>138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84</v>
      </c>
      <c r="BK183" s="247">
        <f>ROUND(I183*H183,2)</f>
        <v>0</v>
      </c>
      <c r="BL183" s="17" t="s">
        <v>147</v>
      </c>
      <c r="BM183" s="246" t="s">
        <v>252</v>
      </c>
    </row>
    <row r="184" s="2" customFormat="1">
      <c r="A184" s="38"/>
      <c r="B184" s="39"/>
      <c r="C184" s="40"/>
      <c r="D184" s="248" t="s">
        <v>150</v>
      </c>
      <c r="E184" s="40"/>
      <c r="F184" s="249" t="s">
        <v>250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150</v>
      </c>
      <c r="AU184" s="17" t="s">
        <v>148</v>
      </c>
    </row>
    <row r="185" s="2" customFormat="1" ht="16.5" customHeight="1">
      <c r="A185" s="38"/>
      <c r="B185" s="39"/>
      <c r="C185" s="284" t="s">
        <v>7</v>
      </c>
      <c r="D185" s="284" t="s">
        <v>248</v>
      </c>
      <c r="E185" s="285" t="s">
        <v>253</v>
      </c>
      <c r="F185" s="286" t="s">
        <v>254</v>
      </c>
      <c r="G185" s="287" t="s">
        <v>251</v>
      </c>
      <c r="H185" s="288">
        <v>319</v>
      </c>
      <c r="I185" s="289"/>
      <c r="J185" s="290">
        <f>ROUND(I185*H185,2)</f>
        <v>0</v>
      </c>
      <c r="K185" s="286" t="s">
        <v>183</v>
      </c>
      <c r="L185" s="291"/>
      <c r="M185" s="292" t="s">
        <v>1</v>
      </c>
      <c r="N185" s="293" t="s">
        <v>41</v>
      </c>
      <c r="O185" s="91"/>
      <c r="P185" s="244">
        <f>O185*H185</f>
        <v>0</v>
      </c>
      <c r="Q185" s="244">
        <v>0</v>
      </c>
      <c r="R185" s="244">
        <f>Q185*H185</f>
        <v>0</v>
      </c>
      <c r="S185" s="244">
        <v>0</v>
      </c>
      <c r="T185" s="24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46" t="s">
        <v>180</v>
      </c>
      <c r="AT185" s="246" t="s">
        <v>248</v>
      </c>
      <c r="AU185" s="246" t="s">
        <v>148</v>
      </c>
      <c r="AY185" s="17" t="s">
        <v>138</v>
      </c>
      <c r="BE185" s="247">
        <f>IF(N185="základní",J185,0)</f>
        <v>0</v>
      </c>
      <c r="BF185" s="247">
        <f>IF(N185="snížená",J185,0)</f>
        <v>0</v>
      </c>
      <c r="BG185" s="247">
        <f>IF(N185="zákl. přenesená",J185,0)</f>
        <v>0</v>
      </c>
      <c r="BH185" s="247">
        <f>IF(N185="sníž. přenesená",J185,0)</f>
        <v>0</v>
      </c>
      <c r="BI185" s="247">
        <f>IF(N185="nulová",J185,0)</f>
        <v>0</v>
      </c>
      <c r="BJ185" s="17" t="s">
        <v>84</v>
      </c>
      <c r="BK185" s="247">
        <f>ROUND(I185*H185,2)</f>
        <v>0</v>
      </c>
      <c r="BL185" s="17" t="s">
        <v>147</v>
      </c>
      <c r="BM185" s="246" t="s">
        <v>255</v>
      </c>
    </row>
    <row r="186" s="2" customFormat="1">
      <c r="A186" s="38"/>
      <c r="B186" s="39"/>
      <c r="C186" s="40"/>
      <c r="D186" s="248" t="s">
        <v>150</v>
      </c>
      <c r="E186" s="40"/>
      <c r="F186" s="249" t="s">
        <v>254</v>
      </c>
      <c r="G186" s="40"/>
      <c r="H186" s="40"/>
      <c r="I186" s="144"/>
      <c r="J186" s="40"/>
      <c r="K186" s="40"/>
      <c r="L186" s="44"/>
      <c r="M186" s="250"/>
      <c r="N186" s="251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150</v>
      </c>
      <c r="AU186" s="17" t="s">
        <v>148</v>
      </c>
    </row>
    <row r="187" s="2" customFormat="1" ht="16.5" customHeight="1">
      <c r="A187" s="38"/>
      <c r="B187" s="39"/>
      <c r="C187" s="284" t="s">
        <v>256</v>
      </c>
      <c r="D187" s="284" t="s">
        <v>248</v>
      </c>
      <c r="E187" s="285" t="s">
        <v>257</v>
      </c>
      <c r="F187" s="286" t="s">
        <v>258</v>
      </c>
      <c r="G187" s="287" t="s">
        <v>251</v>
      </c>
      <c r="H187" s="288">
        <v>348</v>
      </c>
      <c r="I187" s="289"/>
      <c r="J187" s="290">
        <f>ROUND(I187*H187,2)</f>
        <v>0</v>
      </c>
      <c r="K187" s="286" t="s">
        <v>183</v>
      </c>
      <c r="L187" s="291"/>
      <c r="M187" s="292" t="s">
        <v>1</v>
      </c>
      <c r="N187" s="293" t="s">
        <v>41</v>
      </c>
      <c r="O187" s="91"/>
      <c r="P187" s="244">
        <f>O187*H187</f>
        <v>0</v>
      </c>
      <c r="Q187" s="244">
        <v>0</v>
      </c>
      <c r="R187" s="244">
        <f>Q187*H187</f>
        <v>0</v>
      </c>
      <c r="S187" s="244">
        <v>0</v>
      </c>
      <c r="T187" s="24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46" t="s">
        <v>180</v>
      </c>
      <c r="AT187" s="246" t="s">
        <v>248</v>
      </c>
      <c r="AU187" s="246" t="s">
        <v>148</v>
      </c>
      <c r="AY187" s="17" t="s">
        <v>138</v>
      </c>
      <c r="BE187" s="247">
        <f>IF(N187="základní",J187,0)</f>
        <v>0</v>
      </c>
      <c r="BF187" s="247">
        <f>IF(N187="snížená",J187,0)</f>
        <v>0</v>
      </c>
      <c r="BG187" s="247">
        <f>IF(N187="zákl. přenesená",J187,0)</f>
        <v>0</v>
      </c>
      <c r="BH187" s="247">
        <f>IF(N187="sníž. přenesená",J187,0)</f>
        <v>0</v>
      </c>
      <c r="BI187" s="247">
        <f>IF(N187="nulová",J187,0)</f>
        <v>0</v>
      </c>
      <c r="BJ187" s="17" t="s">
        <v>84</v>
      </c>
      <c r="BK187" s="247">
        <f>ROUND(I187*H187,2)</f>
        <v>0</v>
      </c>
      <c r="BL187" s="17" t="s">
        <v>147</v>
      </c>
      <c r="BM187" s="246" t="s">
        <v>259</v>
      </c>
    </row>
    <row r="188" s="2" customFormat="1">
      <c r="A188" s="38"/>
      <c r="B188" s="39"/>
      <c r="C188" s="40"/>
      <c r="D188" s="248" t="s">
        <v>150</v>
      </c>
      <c r="E188" s="40"/>
      <c r="F188" s="249" t="s">
        <v>258</v>
      </c>
      <c r="G188" s="40"/>
      <c r="H188" s="40"/>
      <c r="I188" s="144"/>
      <c r="J188" s="40"/>
      <c r="K188" s="40"/>
      <c r="L188" s="44"/>
      <c r="M188" s="250"/>
      <c r="N188" s="251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150</v>
      </c>
      <c r="AU188" s="17" t="s">
        <v>148</v>
      </c>
    </row>
    <row r="189" s="2" customFormat="1" ht="16.5" customHeight="1">
      <c r="A189" s="38"/>
      <c r="B189" s="39"/>
      <c r="C189" s="284" t="s">
        <v>260</v>
      </c>
      <c r="D189" s="284" t="s">
        <v>248</v>
      </c>
      <c r="E189" s="285" t="s">
        <v>261</v>
      </c>
      <c r="F189" s="286" t="s">
        <v>262</v>
      </c>
      <c r="G189" s="287" t="s">
        <v>251</v>
      </c>
      <c r="H189" s="288">
        <v>497</v>
      </c>
      <c r="I189" s="289"/>
      <c r="J189" s="290">
        <f>ROUND(I189*H189,2)</f>
        <v>0</v>
      </c>
      <c r="K189" s="286" t="s">
        <v>183</v>
      </c>
      <c r="L189" s="291"/>
      <c r="M189" s="292" t="s">
        <v>1</v>
      </c>
      <c r="N189" s="293" t="s">
        <v>41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180</v>
      </c>
      <c r="AT189" s="246" t="s">
        <v>248</v>
      </c>
      <c r="AU189" s="246" t="s">
        <v>148</v>
      </c>
      <c r="AY189" s="17" t="s">
        <v>138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84</v>
      </c>
      <c r="BK189" s="247">
        <f>ROUND(I189*H189,2)</f>
        <v>0</v>
      </c>
      <c r="BL189" s="17" t="s">
        <v>147</v>
      </c>
      <c r="BM189" s="246" t="s">
        <v>263</v>
      </c>
    </row>
    <row r="190" s="2" customFormat="1">
      <c r="A190" s="38"/>
      <c r="B190" s="39"/>
      <c r="C190" s="40"/>
      <c r="D190" s="248" t="s">
        <v>150</v>
      </c>
      <c r="E190" s="40"/>
      <c r="F190" s="249" t="s">
        <v>262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148</v>
      </c>
    </row>
    <row r="191" s="13" customFormat="1">
      <c r="A191" s="13"/>
      <c r="B191" s="252"/>
      <c r="C191" s="253"/>
      <c r="D191" s="248" t="s">
        <v>151</v>
      </c>
      <c r="E191" s="254" t="s">
        <v>1</v>
      </c>
      <c r="F191" s="255" t="s">
        <v>264</v>
      </c>
      <c r="G191" s="253"/>
      <c r="H191" s="256">
        <v>497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151</v>
      </c>
      <c r="AU191" s="262" t="s">
        <v>148</v>
      </c>
      <c r="AV191" s="13" t="s">
        <v>86</v>
      </c>
      <c r="AW191" s="13" t="s">
        <v>32</v>
      </c>
      <c r="AX191" s="13" t="s">
        <v>84</v>
      </c>
      <c r="AY191" s="262" t="s">
        <v>138</v>
      </c>
    </row>
    <row r="192" s="2" customFormat="1" ht="16.5" customHeight="1">
      <c r="A192" s="38"/>
      <c r="B192" s="39"/>
      <c r="C192" s="284" t="s">
        <v>265</v>
      </c>
      <c r="D192" s="284" t="s">
        <v>248</v>
      </c>
      <c r="E192" s="285" t="s">
        <v>266</v>
      </c>
      <c r="F192" s="286" t="s">
        <v>267</v>
      </c>
      <c r="G192" s="287" t="s">
        <v>251</v>
      </c>
      <c r="H192" s="288">
        <v>667</v>
      </c>
      <c r="I192" s="289"/>
      <c r="J192" s="290">
        <f>ROUND(I192*H192,2)</f>
        <v>0</v>
      </c>
      <c r="K192" s="286" t="s">
        <v>183</v>
      </c>
      <c r="L192" s="291"/>
      <c r="M192" s="292" t="s">
        <v>1</v>
      </c>
      <c r="N192" s="293" t="s">
        <v>41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180</v>
      </c>
      <c r="AT192" s="246" t="s">
        <v>248</v>
      </c>
      <c r="AU192" s="246" t="s">
        <v>148</v>
      </c>
      <c r="AY192" s="17" t="s">
        <v>138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84</v>
      </c>
      <c r="BK192" s="247">
        <f>ROUND(I192*H192,2)</f>
        <v>0</v>
      </c>
      <c r="BL192" s="17" t="s">
        <v>147</v>
      </c>
      <c r="BM192" s="246" t="s">
        <v>268</v>
      </c>
    </row>
    <row r="193" s="2" customFormat="1">
      <c r="A193" s="38"/>
      <c r="B193" s="39"/>
      <c r="C193" s="40"/>
      <c r="D193" s="248" t="s">
        <v>150</v>
      </c>
      <c r="E193" s="40"/>
      <c r="F193" s="249" t="s">
        <v>267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148</v>
      </c>
    </row>
    <row r="194" s="13" customFormat="1">
      <c r="A194" s="13"/>
      <c r="B194" s="252"/>
      <c r="C194" s="253"/>
      <c r="D194" s="248" t="s">
        <v>151</v>
      </c>
      <c r="E194" s="254" t="s">
        <v>1</v>
      </c>
      <c r="F194" s="255" t="s">
        <v>269</v>
      </c>
      <c r="G194" s="253"/>
      <c r="H194" s="256">
        <v>667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151</v>
      </c>
      <c r="AU194" s="262" t="s">
        <v>148</v>
      </c>
      <c r="AV194" s="13" t="s">
        <v>86</v>
      </c>
      <c r="AW194" s="13" t="s">
        <v>32</v>
      </c>
      <c r="AX194" s="13" t="s">
        <v>84</v>
      </c>
      <c r="AY194" s="262" t="s">
        <v>138</v>
      </c>
    </row>
    <row r="195" s="2" customFormat="1" ht="16.5" customHeight="1">
      <c r="A195" s="38"/>
      <c r="B195" s="39"/>
      <c r="C195" s="284" t="s">
        <v>270</v>
      </c>
      <c r="D195" s="284" t="s">
        <v>248</v>
      </c>
      <c r="E195" s="285" t="s">
        <v>271</v>
      </c>
      <c r="F195" s="286" t="s">
        <v>272</v>
      </c>
      <c r="G195" s="287" t="s">
        <v>251</v>
      </c>
      <c r="H195" s="288">
        <v>188</v>
      </c>
      <c r="I195" s="289"/>
      <c r="J195" s="290">
        <f>ROUND(I195*H195,2)</f>
        <v>0</v>
      </c>
      <c r="K195" s="286" t="s">
        <v>183</v>
      </c>
      <c r="L195" s="291"/>
      <c r="M195" s="292" t="s">
        <v>1</v>
      </c>
      <c r="N195" s="293" t="s">
        <v>41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180</v>
      </c>
      <c r="AT195" s="246" t="s">
        <v>248</v>
      </c>
      <c r="AU195" s="246" t="s">
        <v>148</v>
      </c>
      <c r="AY195" s="17" t="s">
        <v>138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84</v>
      </c>
      <c r="BK195" s="247">
        <f>ROUND(I195*H195,2)</f>
        <v>0</v>
      </c>
      <c r="BL195" s="17" t="s">
        <v>147</v>
      </c>
      <c r="BM195" s="246" t="s">
        <v>273</v>
      </c>
    </row>
    <row r="196" s="2" customFormat="1">
      <c r="A196" s="38"/>
      <c r="B196" s="39"/>
      <c r="C196" s="40"/>
      <c r="D196" s="248" t="s">
        <v>150</v>
      </c>
      <c r="E196" s="40"/>
      <c r="F196" s="249" t="s">
        <v>272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148</v>
      </c>
    </row>
    <row r="197" s="2" customFormat="1" ht="16.5" customHeight="1">
      <c r="A197" s="38"/>
      <c r="B197" s="39"/>
      <c r="C197" s="284" t="s">
        <v>274</v>
      </c>
      <c r="D197" s="284" t="s">
        <v>248</v>
      </c>
      <c r="E197" s="285" t="s">
        <v>275</v>
      </c>
      <c r="F197" s="286" t="s">
        <v>276</v>
      </c>
      <c r="G197" s="287" t="s">
        <v>251</v>
      </c>
      <c r="H197" s="288">
        <v>593</v>
      </c>
      <c r="I197" s="289"/>
      <c r="J197" s="290">
        <f>ROUND(I197*H197,2)</f>
        <v>0</v>
      </c>
      <c r="K197" s="286" t="s">
        <v>183</v>
      </c>
      <c r="L197" s="291"/>
      <c r="M197" s="292" t="s">
        <v>1</v>
      </c>
      <c r="N197" s="293" t="s">
        <v>41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180</v>
      </c>
      <c r="AT197" s="246" t="s">
        <v>248</v>
      </c>
      <c r="AU197" s="246" t="s">
        <v>148</v>
      </c>
      <c r="AY197" s="17" t="s">
        <v>138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84</v>
      </c>
      <c r="BK197" s="247">
        <f>ROUND(I197*H197,2)</f>
        <v>0</v>
      </c>
      <c r="BL197" s="17" t="s">
        <v>147</v>
      </c>
      <c r="BM197" s="246" t="s">
        <v>277</v>
      </c>
    </row>
    <row r="198" s="2" customFormat="1">
      <c r="A198" s="38"/>
      <c r="B198" s="39"/>
      <c r="C198" s="40"/>
      <c r="D198" s="248" t="s">
        <v>150</v>
      </c>
      <c r="E198" s="40"/>
      <c r="F198" s="249" t="s">
        <v>276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150</v>
      </c>
      <c r="AU198" s="17" t="s">
        <v>148</v>
      </c>
    </row>
    <row r="199" s="2" customFormat="1" ht="16.5" customHeight="1">
      <c r="A199" s="38"/>
      <c r="B199" s="39"/>
      <c r="C199" s="284" t="s">
        <v>278</v>
      </c>
      <c r="D199" s="284" t="s">
        <v>248</v>
      </c>
      <c r="E199" s="285" t="s">
        <v>279</v>
      </c>
      <c r="F199" s="286" t="s">
        <v>280</v>
      </c>
      <c r="G199" s="287" t="s">
        <v>251</v>
      </c>
      <c r="H199" s="288">
        <v>769</v>
      </c>
      <c r="I199" s="289"/>
      <c r="J199" s="290">
        <f>ROUND(I199*H199,2)</f>
        <v>0</v>
      </c>
      <c r="K199" s="286" t="s">
        <v>183</v>
      </c>
      <c r="L199" s="291"/>
      <c r="M199" s="292" t="s">
        <v>1</v>
      </c>
      <c r="N199" s="293" t="s">
        <v>41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180</v>
      </c>
      <c r="AT199" s="246" t="s">
        <v>248</v>
      </c>
      <c r="AU199" s="246" t="s">
        <v>148</v>
      </c>
      <c r="AY199" s="17" t="s">
        <v>138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84</v>
      </c>
      <c r="BK199" s="247">
        <f>ROUND(I199*H199,2)</f>
        <v>0</v>
      </c>
      <c r="BL199" s="17" t="s">
        <v>147</v>
      </c>
      <c r="BM199" s="246" t="s">
        <v>281</v>
      </c>
    </row>
    <row r="200" s="2" customFormat="1">
      <c r="A200" s="38"/>
      <c r="B200" s="39"/>
      <c r="C200" s="40"/>
      <c r="D200" s="248" t="s">
        <v>150</v>
      </c>
      <c r="E200" s="40"/>
      <c r="F200" s="249" t="s">
        <v>280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150</v>
      </c>
      <c r="AU200" s="17" t="s">
        <v>148</v>
      </c>
    </row>
    <row r="201" s="2" customFormat="1" ht="16.5" customHeight="1">
      <c r="A201" s="38"/>
      <c r="B201" s="39"/>
      <c r="C201" s="284" t="s">
        <v>282</v>
      </c>
      <c r="D201" s="284" t="s">
        <v>248</v>
      </c>
      <c r="E201" s="285" t="s">
        <v>283</v>
      </c>
      <c r="F201" s="286" t="s">
        <v>284</v>
      </c>
      <c r="G201" s="287" t="s">
        <v>251</v>
      </c>
      <c r="H201" s="288">
        <v>168</v>
      </c>
      <c r="I201" s="289"/>
      <c r="J201" s="290">
        <f>ROUND(I201*H201,2)</f>
        <v>0</v>
      </c>
      <c r="K201" s="286" t="s">
        <v>183</v>
      </c>
      <c r="L201" s="291"/>
      <c r="M201" s="292" t="s">
        <v>1</v>
      </c>
      <c r="N201" s="293" t="s">
        <v>41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180</v>
      </c>
      <c r="AT201" s="246" t="s">
        <v>248</v>
      </c>
      <c r="AU201" s="246" t="s">
        <v>148</v>
      </c>
      <c r="AY201" s="17" t="s">
        <v>138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84</v>
      </c>
      <c r="BK201" s="247">
        <f>ROUND(I201*H201,2)</f>
        <v>0</v>
      </c>
      <c r="BL201" s="17" t="s">
        <v>147</v>
      </c>
      <c r="BM201" s="246" t="s">
        <v>285</v>
      </c>
    </row>
    <row r="202" s="2" customFormat="1">
      <c r="A202" s="38"/>
      <c r="B202" s="39"/>
      <c r="C202" s="40"/>
      <c r="D202" s="248" t="s">
        <v>150</v>
      </c>
      <c r="E202" s="40"/>
      <c r="F202" s="249" t="s">
        <v>284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148</v>
      </c>
    </row>
    <row r="203" s="2" customFormat="1" ht="16.5" customHeight="1">
      <c r="A203" s="38"/>
      <c r="B203" s="39"/>
      <c r="C203" s="284" t="s">
        <v>286</v>
      </c>
      <c r="D203" s="284" t="s">
        <v>248</v>
      </c>
      <c r="E203" s="285" t="s">
        <v>287</v>
      </c>
      <c r="F203" s="286" t="s">
        <v>288</v>
      </c>
      <c r="G203" s="287" t="s">
        <v>251</v>
      </c>
      <c r="H203" s="288">
        <v>305</v>
      </c>
      <c r="I203" s="289"/>
      <c r="J203" s="290">
        <f>ROUND(I203*H203,2)</f>
        <v>0</v>
      </c>
      <c r="K203" s="286" t="s">
        <v>183</v>
      </c>
      <c r="L203" s="291"/>
      <c r="M203" s="292" t="s">
        <v>1</v>
      </c>
      <c r="N203" s="293" t="s">
        <v>41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180</v>
      </c>
      <c r="AT203" s="246" t="s">
        <v>248</v>
      </c>
      <c r="AU203" s="246" t="s">
        <v>148</v>
      </c>
      <c r="AY203" s="17" t="s">
        <v>138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84</v>
      </c>
      <c r="BK203" s="247">
        <f>ROUND(I203*H203,2)</f>
        <v>0</v>
      </c>
      <c r="BL203" s="17" t="s">
        <v>147</v>
      </c>
      <c r="BM203" s="246" t="s">
        <v>289</v>
      </c>
    </row>
    <row r="204" s="2" customFormat="1">
      <c r="A204" s="38"/>
      <c r="B204" s="39"/>
      <c r="C204" s="40"/>
      <c r="D204" s="248" t="s">
        <v>150</v>
      </c>
      <c r="E204" s="40"/>
      <c r="F204" s="249" t="s">
        <v>288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150</v>
      </c>
      <c r="AU204" s="17" t="s">
        <v>148</v>
      </c>
    </row>
    <row r="205" s="2" customFormat="1" ht="16.5" customHeight="1">
      <c r="A205" s="38"/>
      <c r="B205" s="39"/>
      <c r="C205" s="284" t="s">
        <v>290</v>
      </c>
      <c r="D205" s="284" t="s">
        <v>248</v>
      </c>
      <c r="E205" s="285" t="s">
        <v>291</v>
      </c>
      <c r="F205" s="286" t="s">
        <v>292</v>
      </c>
      <c r="G205" s="287" t="s">
        <v>251</v>
      </c>
      <c r="H205" s="288">
        <v>1465</v>
      </c>
      <c r="I205" s="289"/>
      <c r="J205" s="290">
        <f>ROUND(I205*H205,2)</f>
        <v>0</v>
      </c>
      <c r="K205" s="286" t="s">
        <v>183</v>
      </c>
      <c r="L205" s="291"/>
      <c r="M205" s="292" t="s">
        <v>1</v>
      </c>
      <c r="N205" s="293" t="s">
        <v>41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180</v>
      </c>
      <c r="AT205" s="246" t="s">
        <v>248</v>
      </c>
      <c r="AU205" s="246" t="s">
        <v>148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84</v>
      </c>
      <c r="BK205" s="247">
        <f>ROUND(I205*H205,2)</f>
        <v>0</v>
      </c>
      <c r="BL205" s="17" t="s">
        <v>147</v>
      </c>
      <c r="BM205" s="246" t="s">
        <v>293</v>
      </c>
    </row>
    <row r="206" s="2" customFormat="1">
      <c r="A206" s="38"/>
      <c r="B206" s="39"/>
      <c r="C206" s="40"/>
      <c r="D206" s="248" t="s">
        <v>150</v>
      </c>
      <c r="E206" s="40"/>
      <c r="F206" s="249" t="s">
        <v>292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150</v>
      </c>
      <c r="AU206" s="17" t="s">
        <v>148</v>
      </c>
    </row>
    <row r="207" s="2" customFormat="1" ht="16.5" customHeight="1">
      <c r="A207" s="38"/>
      <c r="B207" s="39"/>
      <c r="C207" s="284" t="s">
        <v>294</v>
      </c>
      <c r="D207" s="284" t="s">
        <v>248</v>
      </c>
      <c r="E207" s="285" t="s">
        <v>295</v>
      </c>
      <c r="F207" s="286" t="s">
        <v>296</v>
      </c>
      <c r="G207" s="287" t="s">
        <v>251</v>
      </c>
      <c r="H207" s="288">
        <v>145</v>
      </c>
      <c r="I207" s="289"/>
      <c r="J207" s="290">
        <f>ROUND(I207*H207,2)</f>
        <v>0</v>
      </c>
      <c r="K207" s="286" t="s">
        <v>183</v>
      </c>
      <c r="L207" s="291"/>
      <c r="M207" s="292" t="s">
        <v>1</v>
      </c>
      <c r="N207" s="293" t="s">
        <v>41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180</v>
      </c>
      <c r="AT207" s="246" t="s">
        <v>248</v>
      </c>
      <c r="AU207" s="246" t="s">
        <v>148</v>
      </c>
      <c r="AY207" s="17" t="s">
        <v>138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84</v>
      </c>
      <c r="BK207" s="247">
        <f>ROUND(I207*H207,2)</f>
        <v>0</v>
      </c>
      <c r="BL207" s="17" t="s">
        <v>147</v>
      </c>
      <c r="BM207" s="246" t="s">
        <v>297</v>
      </c>
    </row>
    <row r="208" s="2" customFormat="1">
      <c r="A208" s="38"/>
      <c r="B208" s="39"/>
      <c r="C208" s="40"/>
      <c r="D208" s="248" t="s">
        <v>150</v>
      </c>
      <c r="E208" s="40"/>
      <c r="F208" s="249" t="s">
        <v>296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148</v>
      </c>
    </row>
    <row r="209" s="2" customFormat="1" ht="16.5" customHeight="1">
      <c r="A209" s="38"/>
      <c r="B209" s="39"/>
      <c r="C209" s="284" t="s">
        <v>298</v>
      </c>
      <c r="D209" s="284" t="s">
        <v>248</v>
      </c>
      <c r="E209" s="285" t="s">
        <v>299</v>
      </c>
      <c r="F209" s="286" t="s">
        <v>300</v>
      </c>
      <c r="G209" s="287" t="s">
        <v>251</v>
      </c>
      <c r="H209" s="288">
        <v>308</v>
      </c>
      <c r="I209" s="289"/>
      <c r="J209" s="290">
        <f>ROUND(I209*H209,2)</f>
        <v>0</v>
      </c>
      <c r="K209" s="286" t="s">
        <v>183</v>
      </c>
      <c r="L209" s="291"/>
      <c r="M209" s="292" t="s">
        <v>1</v>
      </c>
      <c r="N209" s="293" t="s">
        <v>41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180</v>
      </c>
      <c r="AT209" s="246" t="s">
        <v>248</v>
      </c>
      <c r="AU209" s="246" t="s">
        <v>148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84</v>
      </c>
      <c r="BK209" s="247">
        <f>ROUND(I209*H209,2)</f>
        <v>0</v>
      </c>
      <c r="BL209" s="17" t="s">
        <v>147</v>
      </c>
      <c r="BM209" s="246" t="s">
        <v>301</v>
      </c>
    </row>
    <row r="210" s="2" customFormat="1">
      <c r="A210" s="38"/>
      <c r="B210" s="39"/>
      <c r="C210" s="40"/>
      <c r="D210" s="248" t="s">
        <v>150</v>
      </c>
      <c r="E210" s="40"/>
      <c r="F210" s="249" t="s">
        <v>300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148</v>
      </c>
    </row>
    <row r="211" s="2" customFormat="1" ht="16.5" customHeight="1">
      <c r="A211" s="38"/>
      <c r="B211" s="39"/>
      <c r="C211" s="284" t="s">
        <v>302</v>
      </c>
      <c r="D211" s="284" t="s">
        <v>248</v>
      </c>
      <c r="E211" s="285" t="s">
        <v>303</v>
      </c>
      <c r="F211" s="286" t="s">
        <v>304</v>
      </c>
      <c r="G211" s="287" t="s">
        <v>251</v>
      </c>
      <c r="H211" s="288">
        <v>175</v>
      </c>
      <c r="I211" s="289"/>
      <c r="J211" s="290">
        <f>ROUND(I211*H211,2)</f>
        <v>0</v>
      </c>
      <c r="K211" s="286" t="s">
        <v>183</v>
      </c>
      <c r="L211" s="291"/>
      <c r="M211" s="292" t="s">
        <v>1</v>
      </c>
      <c r="N211" s="293" t="s">
        <v>41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180</v>
      </c>
      <c r="AT211" s="246" t="s">
        <v>248</v>
      </c>
      <c r="AU211" s="246" t="s">
        <v>148</v>
      </c>
      <c r="AY211" s="17" t="s">
        <v>138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84</v>
      </c>
      <c r="BK211" s="247">
        <f>ROUND(I211*H211,2)</f>
        <v>0</v>
      </c>
      <c r="BL211" s="17" t="s">
        <v>147</v>
      </c>
      <c r="BM211" s="246" t="s">
        <v>305</v>
      </c>
    </row>
    <row r="212" s="2" customFormat="1">
      <c r="A212" s="38"/>
      <c r="B212" s="39"/>
      <c r="C212" s="40"/>
      <c r="D212" s="248" t="s">
        <v>150</v>
      </c>
      <c r="E212" s="40"/>
      <c r="F212" s="249" t="s">
        <v>304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150</v>
      </c>
      <c r="AU212" s="17" t="s">
        <v>148</v>
      </c>
    </row>
    <row r="213" s="2" customFormat="1" ht="16.5" customHeight="1">
      <c r="A213" s="38"/>
      <c r="B213" s="39"/>
      <c r="C213" s="284" t="s">
        <v>306</v>
      </c>
      <c r="D213" s="284" t="s">
        <v>248</v>
      </c>
      <c r="E213" s="285" t="s">
        <v>307</v>
      </c>
      <c r="F213" s="286" t="s">
        <v>308</v>
      </c>
      <c r="G213" s="287" t="s">
        <v>251</v>
      </c>
      <c r="H213" s="288">
        <v>261</v>
      </c>
      <c r="I213" s="289"/>
      <c r="J213" s="290">
        <f>ROUND(I213*H213,2)</f>
        <v>0</v>
      </c>
      <c r="K213" s="286" t="s">
        <v>183</v>
      </c>
      <c r="L213" s="291"/>
      <c r="M213" s="292" t="s">
        <v>1</v>
      </c>
      <c r="N213" s="293" t="s">
        <v>41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180</v>
      </c>
      <c r="AT213" s="246" t="s">
        <v>248</v>
      </c>
      <c r="AU213" s="246" t="s">
        <v>148</v>
      </c>
      <c r="AY213" s="17" t="s">
        <v>138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84</v>
      </c>
      <c r="BK213" s="247">
        <f>ROUND(I213*H213,2)</f>
        <v>0</v>
      </c>
      <c r="BL213" s="17" t="s">
        <v>147</v>
      </c>
      <c r="BM213" s="246" t="s">
        <v>309</v>
      </c>
    </row>
    <row r="214" s="2" customFormat="1">
      <c r="A214" s="38"/>
      <c r="B214" s="39"/>
      <c r="C214" s="40"/>
      <c r="D214" s="248" t="s">
        <v>150</v>
      </c>
      <c r="E214" s="40"/>
      <c r="F214" s="249" t="s">
        <v>308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150</v>
      </c>
      <c r="AU214" s="17" t="s">
        <v>148</v>
      </c>
    </row>
    <row r="215" s="2" customFormat="1" ht="16.5" customHeight="1">
      <c r="A215" s="38"/>
      <c r="B215" s="39"/>
      <c r="C215" s="284" t="s">
        <v>310</v>
      </c>
      <c r="D215" s="284" t="s">
        <v>248</v>
      </c>
      <c r="E215" s="285" t="s">
        <v>311</v>
      </c>
      <c r="F215" s="286" t="s">
        <v>312</v>
      </c>
      <c r="G215" s="287" t="s">
        <v>251</v>
      </c>
      <c r="H215" s="288">
        <v>363</v>
      </c>
      <c r="I215" s="289"/>
      <c r="J215" s="290">
        <f>ROUND(I215*H215,2)</f>
        <v>0</v>
      </c>
      <c r="K215" s="286" t="s">
        <v>183</v>
      </c>
      <c r="L215" s="291"/>
      <c r="M215" s="292" t="s">
        <v>1</v>
      </c>
      <c r="N215" s="293" t="s">
        <v>41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180</v>
      </c>
      <c r="AT215" s="246" t="s">
        <v>248</v>
      </c>
      <c r="AU215" s="246" t="s">
        <v>148</v>
      </c>
      <c r="AY215" s="17" t="s">
        <v>138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84</v>
      </c>
      <c r="BK215" s="247">
        <f>ROUND(I215*H215,2)</f>
        <v>0</v>
      </c>
      <c r="BL215" s="17" t="s">
        <v>147</v>
      </c>
      <c r="BM215" s="246" t="s">
        <v>313</v>
      </c>
    </row>
    <row r="216" s="2" customFormat="1">
      <c r="A216" s="38"/>
      <c r="B216" s="39"/>
      <c r="C216" s="40"/>
      <c r="D216" s="248" t="s">
        <v>150</v>
      </c>
      <c r="E216" s="40"/>
      <c r="F216" s="249" t="s">
        <v>312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150</v>
      </c>
      <c r="AU216" s="17" t="s">
        <v>148</v>
      </c>
    </row>
    <row r="217" s="2" customFormat="1" ht="16.5" customHeight="1">
      <c r="A217" s="38"/>
      <c r="B217" s="39"/>
      <c r="C217" s="284" t="s">
        <v>314</v>
      </c>
      <c r="D217" s="284" t="s">
        <v>248</v>
      </c>
      <c r="E217" s="285" t="s">
        <v>315</v>
      </c>
      <c r="F217" s="286" t="s">
        <v>316</v>
      </c>
      <c r="G217" s="287" t="s">
        <v>251</v>
      </c>
      <c r="H217" s="288">
        <v>247</v>
      </c>
      <c r="I217" s="289"/>
      <c r="J217" s="290">
        <f>ROUND(I217*H217,2)</f>
        <v>0</v>
      </c>
      <c r="K217" s="286" t="s">
        <v>183</v>
      </c>
      <c r="L217" s="291"/>
      <c r="M217" s="292" t="s">
        <v>1</v>
      </c>
      <c r="N217" s="293" t="s">
        <v>41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180</v>
      </c>
      <c r="AT217" s="246" t="s">
        <v>248</v>
      </c>
      <c r="AU217" s="246" t="s">
        <v>148</v>
      </c>
      <c r="AY217" s="17" t="s">
        <v>138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84</v>
      </c>
      <c r="BK217" s="247">
        <f>ROUND(I217*H217,2)</f>
        <v>0</v>
      </c>
      <c r="BL217" s="17" t="s">
        <v>147</v>
      </c>
      <c r="BM217" s="246" t="s">
        <v>317</v>
      </c>
    </row>
    <row r="218" s="2" customFormat="1">
      <c r="A218" s="38"/>
      <c r="B218" s="39"/>
      <c r="C218" s="40"/>
      <c r="D218" s="248" t="s">
        <v>150</v>
      </c>
      <c r="E218" s="40"/>
      <c r="F218" s="249" t="s">
        <v>316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150</v>
      </c>
      <c r="AU218" s="17" t="s">
        <v>148</v>
      </c>
    </row>
    <row r="219" s="13" customFormat="1">
      <c r="A219" s="13"/>
      <c r="B219" s="252"/>
      <c r="C219" s="253"/>
      <c r="D219" s="248" t="s">
        <v>151</v>
      </c>
      <c r="E219" s="254" t="s">
        <v>1</v>
      </c>
      <c r="F219" s="255" t="s">
        <v>318</v>
      </c>
      <c r="G219" s="253"/>
      <c r="H219" s="256">
        <v>247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2" t="s">
        <v>151</v>
      </c>
      <c r="AU219" s="262" t="s">
        <v>148</v>
      </c>
      <c r="AV219" s="13" t="s">
        <v>86</v>
      </c>
      <c r="AW219" s="13" t="s">
        <v>32</v>
      </c>
      <c r="AX219" s="13" t="s">
        <v>84</v>
      </c>
      <c r="AY219" s="262" t="s">
        <v>138</v>
      </c>
    </row>
    <row r="220" s="12" customFormat="1" ht="22.8" customHeight="1">
      <c r="A220" s="12"/>
      <c r="B220" s="219"/>
      <c r="C220" s="220"/>
      <c r="D220" s="221" t="s">
        <v>75</v>
      </c>
      <c r="E220" s="233" t="s">
        <v>319</v>
      </c>
      <c r="F220" s="233" t="s">
        <v>320</v>
      </c>
      <c r="G220" s="220"/>
      <c r="H220" s="220"/>
      <c r="I220" s="223"/>
      <c r="J220" s="234">
        <f>BK220</f>
        <v>0</v>
      </c>
      <c r="K220" s="220"/>
      <c r="L220" s="225"/>
      <c r="M220" s="226"/>
      <c r="N220" s="227"/>
      <c r="O220" s="227"/>
      <c r="P220" s="228">
        <f>SUM(P221:P250)</f>
        <v>0</v>
      </c>
      <c r="Q220" s="227"/>
      <c r="R220" s="228">
        <f>SUM(R221:R250)</f>
        <v>183.75280000000001</v>
      </c>
      <c r="S220" s="227"/>
      <c r="T220" s="229">
        <f>SUM(T221:T250)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30" t="s">
        <v>84</v>
      </c>
      <c r="AT220" s="231" t="s">
        <v>75</v>
      </c>
      <c r="AU220" s="231" t="s">
        <v>84</v>
      </c>
      <c r="AY220" s="230" t="s">
        <v>138</v>
      </c>
      <c r="BK220" s="232">
        <f>SUM(BK221:BK250)</f>
        <v>0</v>
      </c>
    </row>
    <row r="221" s="2" customFormat="1" ht="16.5" customHeight="1">
      <c r="A221" s="38"/>
      <c r="B221" s="39"/>
      <c r="C221" s="284" t="s">
        <v>321</v>
      </c>
      <c r="D221" s="284" t="s">
        <v>248</v>
      </c>
      <c r="E221" s="285" t="s">
        <v>322</v>
      </c>
      <c r="F221" s="286" t="s">
        <v>323</v>
      </c>
      <c r="G221" s="287" t="s">
        <v>324</v>
      </c>
      <c r="H221" s="288">
        <v>42.700000000000003</v>
      </c>
      <c r="I221" s="289"/>
      <c r="J221" s="290">
        <f>ROUND(I221*H221,2)</f>
        <v>0</v>
      </c>
      <c r="K221" s="286" t="s">
        <v>146</v>
      </c>
      <c r="L221" s="291"/>
      <c r="M221" s="292" t="s">
        <v>1</v>
      </c>
      <c r="N221" s="293" t="s">
        <v>41</v>
      </c>
      <c r="O221" s="91"/>
      <c r="P221" s="244">
        <f>O221*H221</f>
        <v>0</v>
      </c>
      <c r="Q221" s="244">
        <v>0.001</v>
      </c>
      <c r="R221" s="244">
        <f>Q221*H221</f>
        <v>0.042700000000000002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180</v>
      </c>
      <c r="AT221" s="246" t="s">
        <v>248</v>
      </c>
      <c r="AU221" s="246" t="s">
        <v>86</v>
      </c>
      <c r="AY221" s="17" t="s">
        <v>138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84</v>
      </c>
      <c r="BK221" s="247">
        <f>ROUND(I221*H221,2)</f>
        <v>0</v>
      </c>
      <c r="BL221" s="17" t="s">
        <v>147</v>
      </c>
      <c r="BM221" s="246" t="s">
        <v>325</v>
      </c>
    </row>
    <row r="222" s="2" customFormat="1">
      <c r="A222" s="38"/>
      <c r="B222" s="39"/>
      <c r="C222" s="40"/>
      <c r="D222" s="248" t="s">
        <v>150</v>
      </c>
      <c r="E222" s="40"/>
      <c r="F222" s="249" t="s">
        <v>323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150</v>
      </c>
      <c r="AU222" s="17" t="s">
        <v>86</v>
      </c>
    </row>
    <row r="223" s="13" customFormat="1">
      <c r="A223" s="13"/>
      <c r="B223" s="252"/>
      <c r="C223" s="253"/>
      <c r="D223" s="248" t="s">
        <v>151</v>
      </c>
      <c r="E223" s="254" t="s">
        <v>1</v>
      </c>
      <c r="F223" s="255" t="s">
        <v>326</v>
      </c>
      <c r="G223" s="253"/>
      <c r="H223" s="256">
        <v>42.700000000000003</v>
      </c>
      <c r="I223" s="257"/>
      <c r="J223" s="253"/>
      <c r="K223" s="253"/>
      <c r="L223" s="258"/>
      <c r="M223" s="259"/>
      <c r="N223" s="260"/>
      <c r="O223" s="260"/>
      <c r="P223" s="260"/>
      <c r="Q223" s="260"/>
      <c r="R223" s="260"/>
      <c r="S223" s="260"/>
      <c r="T223" s="26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2" t="s">
        <v>151</v>
      </c>
      <c r="AU223" s="262" t="s">
        <v>86</v>
      </c>
      <c r="AV223" s="13" t="s">
        <v>86</v>
      </c>
      <c r="AW223" s="13" t="s">
        <v>32</v>
      </c>
      <c r="AX223" s="13" t="s">
        <v>84</v>
      </c>
      <c r="AY223" s="262" t="s">
        <v>138</v>
      </c>
    </row>
    <row r="224" s="2" customFormat="1" ht="16.5" customHeight="1">
      <c r="A224" s="38"/>
      <c r="B224" s="39"/>
      <c r="C224" s="284" t="s">
        <v>327</v>
      </c>
      <c r="D224" s="284" t="s">
        <v>248</v>
      </c>
      <c r="E224" s="285" t="s">
        <v>328</v>
      </c>
      <c r="F224" s="286" t="s">
        <v>329</v>
      </c>
      <c r="G224" s="287" t="s">
        <v>330</v>
      </c>
      <c r="H224" s="288">
        <v>213.47999999999999</v>
      </c>
      <c r="I224" s="289"/>
      <c r="J224" s="290">
        <f>ROUND(I224*H224,2)</f>
        <v>0</v>
      </c>
      <c r="K224" s="286" t="s">
        <v>146</v>
      </c>
      <c r="L224" s="291"/>
      <c r="M224" s="292" t="s">
        <v>1</v>
      </c>
      <c r="N224" s="293" t="s">
        <v>41</v>
      </c>
      <c r="O224" s="91"/>
      <c r="P224" s="244">
        <f>O224*H224</f>
        <v>0</v>
      </c>
      <c r="Q224" s="244">
        <v>0.001</v>
      </c>
      <c r="R224" s="244">
        <f>Q224*H224</f>
        <v>0.21348</v>
      </c>
      <c r="S224" s="244">
        <v>0</v>
      </c>
      <c r="T224" s="24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46" t="s">
        <v>180</v>
      </c>
      <c r="AT224" s="246" t="s">
        <v>248</v>
      </c>
      <c r="AU224" s="246" t="s">
        <v>86</v>
      </c>
      <c r="AY224" s="17" t="s">
        <v>138</v>
      </c>
      <c r="BE224" s="247">
        <f>IF(N224="základní",J224,0)</f>
        <v>0</v>
      </c>
      <c r="BF224" s="247">
        <f>IF(N224="snížená",J224,0)</f>
        <v>0</v>
      </c>
      <c r="BG224" s="247">
        <f>IF(N224="zákl. přenesená",J224,0)</f>
        <v>0</v>
      </c>
      <c r="BH224" s="247">
        <f>IF(N224="sníž. přenesená",J224,0)</f>
        <v>0</v>
      </c>
      <c r="BI224" s="247">
        <f>IF(N224="nulová",J224,0)</f>
        <v>0</v>
      </c>
      <c r="BJ224" s="17" t="s">
        <v>84</v>
      </c>
      <c r="BK224" s="247">
        <f>ROUND(I224*H224,2)</f>
        <v>0</v>
      </c>
      <c r="BL224" s="17" t="s">
        <v>147</v>
      </c>
      <c r="BM224" s="246" t="s">
        <v>331</v>
      </c>
    </row>
    <row r="225" s="2" customFormat="1">
      <c r="A225" s="38"/>
      <c r="B225" s="39"/>
      <c r="C225" s="40"/>
      <c r="D225" s="248" t="s">
        <v>150</v>
      </c>
      <c r="E225" s="40"/>
      <c r="F225" s="249" t="s">
        <v>329</v>
      </c>
      <c r="G225" s="40"/>
      <c r="H225" s="40"/>
      <c r="I225" s="144"/>
      <c r="J225" s="40"/>
      <c r="K225" s="40"/>
      <c r="L225" s="44"/>
      <c r="M225" s="250"/>
      <c r="N225" s="251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150</v>
      </c>
      <c r="AU225" s="17" t="s">
        <v>86</v>
      </c>
    </row>
    <row r="226" s="13" customFormat="1">
      <c r="A226" s="13"/>
      <c r="B226" s="252"/>
      <c r="C226" s="253"/>
      <c r="D226" s="248" t="s">
        <v>151</v>
      </c>
      <c r="E226" s="254" t="s">
        <v>1</v>
      </c>
      <c r="F226" s="255" t="s">
        <v>332</v>
      </c>
      <c r="G226" s="253"/>
      <c r="H226" s="256">
        <v>213.47999999999999</v>
      </c>
      <c r="I226" s="257"/>
      <c r="J226" s="253"/>
      <c r="K226" s="253"/>
      <c r="L226" s="258"/>
      <c r="M226" s="259"/>
      <c r="N226" s="260"/>
      <c r="O226" s="260"/>
      <c r="P226" s="260"/>
      <c r="Q226" s="260"/>
      <c r="R226" s="260"/>
      <c r="S226" s="260"/>
      <c r="T226" s="26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62" t="s">
        <v>151</v>
      </c>
      <c r="AU226" s="262" t="s">
        <v>86</v>
      </c>
      <c r="AV226" s="13" t="s">
        <v>86</v>
      </c>
      <c r="AW226" s="13" t="s">
        <v>32</v>
      </c>
      <c r="AX226" s="13" t="s">
        <v>84</v>
      </c>
      <c r="AY226" s="262" t="s">
        <v>138</v>
      </c>
    </row>
    <row r="227" s="2" customFormat="1" ht="16.5" customHeight="1">
      <c r="A227" s="38"/>
      <c r="B227" s="39"/>
      <c r="C227" s="284" t="s">
        <v>333</v>
      </c>
      <c r="D227" s="284" t="s">
        <v>248</v>
      </c>
      <c r="E227" s="285" t="s">
        <v>334</v>
      </c>
      <c r="F227" s="286" t="s">
        <v>335</v>
      </c>
      <c r="G227" s="287" t="s">
        <v>251</v>
      </c>
      <c r="H227" s="288">
        <v>15086</v>
      </c>
      <c r="I227" s="289"/>
      <c r="J227" s="290">
        <f>ROUND(I227*H227,2)</f>
        <v>0</v>
      </c>
      <c r="K227" s="286" t="s">
        <v>183</v>
      </c>
      <c r="L227" s="291"/>
      <c r="M227" s="292" t="s">
        <v>1</v>
      </c>
      <c r="N227" s="293" t="s">
        <v>41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180</v>
      </c>
      <c r="AT227" s="246" t="s">
        <v>248</v>
      </c>
      <c r="AU227" s="246" t="s">
        <v>86</v>
      </c>
      <c r="AY227" s="17" t="s">
        <v>138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84</v>
      </c>
      <c r="BK227" s="247">
        <f>ROUND(I227*H227,2)</f>
        <v>0</v>
      </c>
      <c r="BL227" s="17" t="s">
        <v>147</v>
      </c>
      <c r="BM227" s="246" t="s">
        <v>336</v>
      </c>
    </row>
    <row r="228" s="2" customFormat="1">
      <c r="A228" s="38"/>
      <c r="B228" s="39"/>
      <c r="C228" s="40"/>
      <c r="D228" s="248" t="s">
        <v>150</v>
      </c>
      <c r="E228" s="40"/>
      <c r="F228" s="249" t="s">
        <v>335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150</v>
      </c>
      <c r="AU228" s="17" t="s">
        <v>86</v>
      </c>
    </row>
    <row r="229" s="13" customFormat="1">
      <c r="A229" s="13"/>
      <c r="B229" s="252"/>
      <c r="C229" s="253"/>
      <c r="D229" s="248" t="s">
        <v>151</v>
      </c>
      <c r="E229" s="254" t="s">
        <v>1</v>
      </c>
      <c r="F229" s="255" t="s">
        <v>337</v>
      </c>
      <c r="G229" s="253"/>
      <c r="H229" s="256">
        <v>15086</v>
      </c>
      <c r="I229" s="257"/>
      <c r="J229" s="253"/>
      <c r="K229" s="253"/>
      <c r="L229" s="258"/>
      <c r="M229" s="259"/>
      <c r="N229" s="260"/>
      <c r="O229" s="260"/>
      <c r="P229" s="260"/>
      <c r="Q229" s="260"/>
      <c r="R229" s="260"/>
      <c r="S229" s="260"/>
      <c r="T229" s="26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2" t="s">
        <v>151</v>
      </c>
      <c r="AU229" s="262" t="s">
        <v>86</v>
      </c>
      <c r="AV229" s="13" t="s">
        <v>86</v>
      </c>
      <c r="AW229" s="13" t="s">
        <v>32</v>
      </c>
      <c r="AX229" s="13" t="s">
        <v>84</v>
      </c>
      <c r="AY229" s="262" t="s">
        <v>138</v>
      </c>
    </row>
    <row r="230" s="2" customFormat="1" ht="16.5" customHeight="1">
      <c r="A230" s="38"/>
      <c r="B230" s="39"/>
      <c r="C230" s="284" t="s">
        <v>338</v>
      </c>
      <c r="D230" s="284" t="s">
        <v>248</v>
      </c>
      <c r="E230" s="285" t="s">
        <v>339</v>
      </c>
      <c r="F230" s="286" t="s">
        <v>340</v>
      </c>
      <c r="G230" s="287" t="s">
        <v>330</v>
      </c>
      <c r="H230" s="288">
        <v>30.172000000000001</v>
      </c>
      <c r="I230" s="289"/>
      <c r="J230" s="290">
        <f>ROUND(I230*H230,2)</f>
        <v>0</v>
      </c>
      <c r="K230" s="286" t="s">
        <v>183</v>
      </c>
      <c r="L230" s="291"/>
      <c r="M230" s="292" t="s">
        <v>1</v>
      </c>
      <c r="N230" s="293" t="s">
        <v>41</v>
      </c>
      <c r="O230" s="91"/>
      <c r="P230" s="244">
        <f>O230*H230</f>
        <v>0</v>
      </c>
      <c r="Q230" s="244">
        <v>0</v>
      </c>
      <c r="R230" s="244">
        <f>Q230*H230</f>
        <v>0</v>
      </c>
      <c r="S230" s="244">
        <v>0</v>
      </c>
      <c r="T230" s="24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46" t="s">
        <v>180</v>
      </c>
      <c r="AT230" s="246" t="s">
        <v>248</v>
      </c>
      <c r="AU230" s="246" t="s">
        <v>86</v>
      </c>
      <c r="AY230" s="17" t="s">
        <v>138</v>
      </c>
      <c r="BE230" s="247">
        <f>IF(N230="základní",J230,0)</f>
        <v>0</v>
      </c>
      <c r="BF230" s="247">
        <f>IF(N230="snížená",J230,0)</f>
        <v>0</v>
      </c>
      <c r="BG230" s="247">
        <f>IF(N230="zákl. přenesená",J230,0)</f>
        <v>0</v>
      </c>
      <c r="BH230" s="247">
        <f>IF(N230="sníž. přenesená",J230,0)</f>
        <v>0</v>
      </c>
      <c r="BI230" s="247">
        <f>IF(N230="nulová",J230,0)</f>
        <v>0</v>
      </c>
      <c r="BJ230" s="17" t="s">
        <v>84</v>
      </c>
      <c r="BK230" s="247">
        <f>ROUND(I230*H230,2)</f>
        <v>0</v>
      </c>
      <c r="BL230" s="17" t="s">
        <v>147</v>
      </c>
      <c r="BM230" s="246" t="s">
        <v>341</v>
      </c>
    </row>
    <row r="231" s="2" customFormat="1">
      <c r="A231" s="38"/>
      <c r="B231" s="39"/>
      <c r="C231" s="40"/>
      <c r="D231" s="248" t="s">
        <v>150</v>
      </c>
      <c r="E231" s="40"/>
      <c r="F231" s="249" t="s">
        <v>340</v>
      </c>
      <c r="G231" s="40"/>
      <c r="H231" s="40"/>
      <c r="I231" s="144"/>
      <c r="J231" s="40"/>
      <c r="K231" s="40"/>
      <c r="L231" s="44"/>
      <c r="M231" s="250"/>
      <c r="N231" s="251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150</v>
      </c>
      <c r="AU231" s="17" t="s">
        <v>86</v>
      </c>
    </row>
    <row r="232" s="13" customFormat="1">
      <c r="A232" s="13"/>
      <c r="B232" s="252"/>
      <c r="C232" s="253"/>
      <c r="D232" s="248" t="s">
        <v>151</v>
      </c>
      <c r="E232" s="254" t="s">
        <v>1</v>
      </c>
      <c r="F232" s="255" t="s">
        <v>342</v>
      </c>
      <c r="G232" s="253"/>
      <c r="H232" s="256">
        <v>30.172000000000001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2" t="s">
        <v>151</v>
      </c>
      <c r="AU232" s="262" t="s">
        <v>86</v>
      </c>
      <c r="AV232" s="13" t="s">
        <v>86</v>
      </c>
      <c r="AW232" s="13" t="s">
        <v>32</v>
      </c>
      <c r="AX232" s="13" t="s">
        <v>84</v>
      </c>
      <c r="AY232" s="262" t="s">
        <v>138</v>
      </c>
    </row>
    <row r="233" s="2" customFormat="1" ht="16.5" customHeight="1">
      <c r="A233" s="38"/>
      <c r="B233" s="39"/>
      <c r="C233" s="284" t="s">
        <v>343</v>
      </c>
      <c r="D233" s="284" t="s">
        <v>248</v>
      </c>
      <c r="E233" s="285" t="s">
        <v>344</v>
      </c>
      <c r="F233" s="286" t="s">
        <v>345</v>
      </c>
      <c r="G233" s="287" t="s">
        <v>251</v>
      </c>
      <c r="H233" s="288">
        <v>4700</v>
      </c>
      <c r="I233" s="289"/>
      <c r="J233" s="290">
        <f>ROUND(I233*H233,2)</f>
        <v>0</v>
      </c>
      <c r="K233" s="286" t="s">
        <v>183</v>
      </c>
      <c r="L233" s="291"/>
      <c r="M233" s="292" t="s">
        <v>1</v>
      </c>
      <c r="N233" s="293" t="s">
        <v>41</v>
      </c>
      <c r="O233" s="91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46" t="s">
        <v>180</v>
      </c>
      <c r="AT233" s="246" t="s">
        <v>248</v>
      </c>
      <c r="AU233" s="246" t="s">
        <v>86</v>
      </c>
      <c r="AY233" s="17" t="s">
        <v>138</v>
      </c>
      <c r="BE233" s="247">
        <f>IF(N233="základní",J233,0)</f>
        <v>0</v>
      </c>
      <c r="BF233" s="247">
        <f>IF(N233="snížená",J233,0)</f>
        <v>0</v>
      </c>
      <c r="BG233" s="247">
        <f>IF(N233="zákl. přenesená",J233,0)</f>
        <v>0</v>
      </c>
      <c r="BH233" s="247">
        <f>IF(N233="sníž. přenesená",J233,0)</f>
        <v>0</v>
      </c>
      <c r="BI233" s="247">
        <f>IF(N233="nulová",J233,0)</f>
        <v>0</v>
      </c>
      <c r="BJ233" s="17" t="s">
        <v>84</v>
      </c>
      <c r="BK233" s="247">
        <f>ROUND(I233*H233,2)</f>
        <v>0</v>
      </c>
      <c r="BL233" s="17" t="s">
        <v>147</v>
      </c>
      <c r="BM233" s="246" t="s">
        <v>346</v>
      </c>
    </row>
    <row r="234" s="2" customFormat="1">
      <c r="A234" s="38"/>
      <c r="B234" s="39"/>
      <c r="C234" s="40"/>
      <c r="D234" s="248" t="s">
        <v>150</v>
      </c>
      <c r="E234" s="40"/>
      <c r="F234" s="249" t="s">
        <v>345</v>
      </c>
      <c r="G234" s="40"/>
      <c r="H234" s="40"/>
      <c r="I234" s="144"/>
      <c r="J234" s="40"/>
      <c r="K234" s="40"/>
      <c r="L234" s="44"/>
      <c r="M234" s="250"/>
      <c r="N234" s="251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150</v>
      </c>
      <c r="AU234" s="17" t="s">
        <v>86</v>
      </c>
    </row>
    <row r="235" s="13" customFormat="1">
      <c r="A235" s="13"/>
      <c r="B235" s="252"/>
      <c r="C235" s="253"/>
      <c r="D235" s="248" t="s">
        <v>151</v>
      </c>
      <c r="E235" s="254" t="s">
        <v>1</v>
      </c>
      <c r="F235" s="255" t="s">
        <v>235</v>
      </c>
      <c r="G235" s="253"/>
      <c r="H235" s="256">
        <v>4700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2" t="s">
        <v>151</v>
      </c>
      <c r="AU235" s="262" t="s">
        <v>86</v>
      </c>
      <c r="AV235" s="13" t="s">
        <v>86</v>
      </c>
      <c r="AW235" s="13" t="s">
        <v>32</v>
      </c>
      <c r="AX235" s="13" t="s">
        <v>84</v>
      </c>
      <c r="AY235" s="262" t="s">
        <v>138</v>
      </c>
    </row>
    <row r="236" s="2" customFormat="1" ht="16.5" customHeight="1">
      <c r="A236" s="38"/>
      <c r="B236" s="39"/>
      <c r="C236" s="284" t="s">
        <v>347</v>
      </c>
      <c r="D236" s="284" t="s">
        <v>248</v>
      </c>
      <c r="E236" s="285" t="s">
        <v>348</v>
      </c>
      <c r="F236" s="286" t="s">
        <v>349</v>
      </c>
      <c r="G236" s="287" t="s">
        <v>190</v>
      </c>
      <c r="H236" s="288">
        <v>4700</v>
      </c>
      <c r="I236" s="289"/>
      <c r="J236" s="290">
        <f>ROUND(I236*H236,2)</f>
        <v>0</v>
      </c>
      <c r="K236" s="286" t="s">
        <v>146</v>
      </c>
      <c r="L236" s="291"/>
      <c r="M236" s="292" t="s">
        <v>1</v>
      </c>
      <c r="N236" s="293" t="s">
        <v>41</v>
      </c>
      <c r="O236" s="91"/>
      <c r="P236" s="244">
        <f>O236*H236</f>
        <v>0</v>
      </c>
      <c r="Q236" s="244">
        <v>0.0047200000000000002</v>
      </c>
      <c r="R236" s="244">
        <f>Q236*H236</f>
        <v>22.184000000000001</v>
      </c>
      <c r="S236" s="244">
        <v>0</v>
      </c>
      <c r="T236" s="24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46" t="s">
        <v>180</v>
      </c>
      <c r="AT236" s="246" t="s">
        <v>248</v>
      </c>
      <c r="AU236" s="246" t="s">
        <v>86</v>
      </c>
      <c r="AY236" s="17" t="s">
        <v>138</v>
      </c>
      <c r="BE236" s="247">
        <f>IF(N236="základní",J236,0)</f>
        <v>0</v>
      </c>
      <c r="BF236" s="247">
        <f>IF(N236="snížená",J236,0)</f>
        <v>0</v>
      </c>
      <c r="BG236" s="247">
        <f>IF(N236="zákl. přenesená",J236,0)</f>
        <v>0</v>
      </c>
      <c r="BH236" s="247">
        <f>IF(N236="sníž. přenesená",J236,0)</f>
        <v>0</v>
      </c>
      <c r="BI236" s="247">
        <f>IF(N236="nulová",J236,0)</f>
        <v>0</v>
      </c>
      <c r="BJ236" s="17" t="s">
        <v>84</v>
      </c>
      <c r="BK236" s="247">
        <f>ROUND(I236*H236,2)</f>
        <v>0</v>
      </c>
      <c r="BL236" s="17" t="s">
        <v>147</v>
      </c>
      <c r="BM236" s="246" t="s">
        <v>350</v>
      </c>
    </row>
    <row r="237" s="2" customFormat="1">
      <c r="A237" s="38"/>
      <c r="B237" s="39"/>
      <c r="C237" s="40"/>
      <c r="D237" s="248" t="s">
        <v>150</v>
      </c>
      <c r="E237" s="40"/>
      <c r="F237" s="249" t="s">
        <v>349</v>
      </c>
      <c r="G237" s="40"/>
      <c r="H237" s="40"/>
      <c r="I237" s="144"/>
      <c r="J237" s="40"/>
      <c r="K237" s="40"/>
      <c r="L237" s="44"/>
      <c r="M237" s="250"/>
      <c r="N237" s="251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150</v>
      </c>
      <c r="AU237" s="17" t="s">
        <v>86</v>
      </c>
    </row>
    <row r="238" s="13" customFormat="1">
      <c r="A238" s="13"/>
      <c r="B238" s="252"/>
      <c r="C238" s="253"/>
      <c r="D238" s="248" t="s">
        <v>151</v>
      </c>
      <c r="E238" s="254" t="s">
        <v>1</v>
      </c>
      <c r="F238" s="255" t="s">
        <v>351</v>
      </c>
      <c r="G238" s="253"/>
      <c r="H238" s="256">
        <v>4700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62" t="s">
        <v>151</v>
      </c>
      <c r="AU238" s="262" t="s">
        <v>86</v>
      </c>
      <c r="AV238" s="13" t="s">
        <v>86</v>
      </c>
      <c r="AW238" s="13" t="s">
        <v>32</v>
      </c>
      <c r="AX238" s="13" t="s">
        <v>84</v>
      </c>
      <c r="AY238" s="262" t="s">
        <v>138</v>
      </c>
    </row>
    <row r="239" s="2" customFormat="1" ht="16.5" customHeight="1">
      <c r="A239" s="38"/>
      <c r="B239" s="39"/>
      <c r="C239" s="284" t="s">
        <v>352</v>
      </c>
      <c r="D239" s="284" t="s">
        <v>248</v>
      </c>
      <c r="E239" s="285" t="s">
        <v>353</v>
      </c>
      <c r="F239" s="286" t="s">
        <v>354</v>
      </c>
      <c r="G239" s="287" t="s">
        <v>190</v>
      </c>
      <c r="H239" s="288">
        <v>76</v>
      </c>
      <c r="I239" s="289"/>
      <c r="J239" s="290">
        <f>ROUND(I239*H239,2)</f>
        <v>0</v>
      </c>
      <c r="K239" s="286" t="s">
        <v>146</v>
      </c>
      <c r="L239" s="291"/>
      <c r="M239" s="292" t="s">
        <v>1</v>
      </c>
      <c r="N239" s="293" t="s">
        <v>41</v>
      </c>
      <c r="O239" s="91"/>
      <c r="P239" s="244">
        <f>O239*H239</f>
        <v>0</v>
      </c>
      <c r="Q239" s="244">
        <v>0.0058999999999999999</v>
      </c>
      <c r="R239" s="244">
        <f>Q239*H239</f>
        <v>0.44839999999999997</v>
      </c>
      <c r="S239" s="244">
        <v>0</v>
      </c>
      <c r="T239" s="24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46" t="s">
        <v>180</v>
      </c>
      <c r="AT239" s="246" t="s">
        <v>248</v>
      </c>
      <c r="AU239" s="246" t="s">
        <v>86</v>
      </c>
      <c r="AY239" s="17" t="s">
        <v>138</v>
      </c>
      <c r="BE239" s="247">
        <f>IF(N239="základní",J239,0)</f>
        <v>0</v>
      </c>
      <c r="BF239" s="247">
        <f>IF(N239="snížená",J239,0)</f>
        <v>0</v>
      </c>
      <c r="BG239" s="247">
        <f>IF(N239="zákl. přenesená",J239,0)</f>
        <v>0</v>
      </c>
      <c r="BH239" s="247">
        <f>IF(N239="sníž. přenesená",J239,0)</f>
        <v>0</v>
      </c>
      <c r="BI239" s="247">
        <f>IF(N239="nulová",J239,0)</f>
        <v>0</v>
      </c>
      <c r="BJ239" s="17" t="s">
        <v>84</v>
      </c>
      <c r="BK239" s="247">
        <f>ROUND(I239*H239,2)</f>
        <v>0</v>
      </c>
      <c r="BL239" s="17" t="s">
        <v>147</v>
      </c>
      <c r="BM239" s="246" t="s">
        <v>355</v>
      </c>
    </row>
    <row r="240" s="2" customFormat="1">
      <c r="A240" s="38"/>
      <c r="B240" s="39"/>
      <c r="C240" s="40"/>
      <c r="D240" s="248" t="s">
        <v>150</v>
      </c>
      <c r="E240" s="40"/>
      <c r="F240" s="249" t="s">
        <v>354</v>
      </c>
      <c r="G240" s="40"/>
      <c r="H240" s="40"/>
      <c r="I240" s="144"/>
      <c r="J240" s="40"/>
      <c r="K240" s="40"/>
      <c r="L240" s="44"/>
      <c r="M240" s="250"/>
      <c r="N240" s="251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150</v>
      </c>
      <c r="AU240" s="17" t="s">
        <v>86</v>
      </c>
    </row>
    <row r="241" s="2" customFormat="1" ht="16.5" customHeight="1">
      <c r="A241" s="38"/>
      <c r="B241" s="39"/>
      <c r="C241" s="284" t="s">
        <v>356</v>
      </c>
      <c r="D241" s="284" t="s">
        <v>248</v>
      </c>
      <c r="E241" s="285" t="s">
        <v>357</v>
      </c>
      <c r="F241" s="286" t="s">
        <v>358</v>
      </c>
      <c r="G241" s="287" t="s">
        <v>190</v>
      </c>
      <c r="H241" s="288">
        <v>2843</v>
      </c>
      <c r="I241" s="289"/>
      <c r="J241" s="290">
        <f>ROUND(I241*H241,2)</f>
        <v>0</v>
      </c>
      <c r="K241" s="286" t="s">
        <v>146</v>
      </c>
      <c r="L241" s="291"/>
      <c r="M241" s="292" t="s">
        <v>1</v>
      </c>
      <c r="N241" s="293" t="s">
        <v>41</v>
      </c>
      <c r="O241" s="91"/>
      <c r="P241" s="244">
        <f>O241*H241</f>
        <v>0</v>
      </c>
      <c r="Q241" s="244">
        <v>0.0035400000000000002</v>
      </c>
      <c r="R241" s="244">
        <f>Q241*H241</f>
        <v>10.064220000000001</v>
      </c>
      <c r="S241" s="244">
        <v>0</v>
      </c>
      <c r="T241" s="24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46" t="s">
        <v>180</v>
      </c>
      <c r="AT241" s="246" t="s">
        <v>248</v>
      </c>
      <c r="AU241" s="246" t="s">
        <v>86</v>
      </c>
      <c r="AY241" s="17" t="s">
        <v>138</v>
      </c>
      <c r="BE241" s="247">
        <f>IF(N241="základní",J241,0)</f>
        <v>0</v>
      </c>
      <c r="BF241" s="247">
        <f>IF(N241="snížená",J241,0)</f>
        <v>0</v>
      </c>
      <c r="BG241" s="247">
        <f>IF(N241="zákl. přenesená",J241,0)</f>
        <v>0</v>
      </c>
      <c r="BH241" s="247">
        <f>IF(N241="sníž. přenesená",J241,0)</f>
        <v>0</v>
      </c>
      <c r="BI241" s="247">
        <f>IF(N241="nulová",J241,0)</f>
        <v>0</v>
      </c>
      <c r="BJ241" s="17" t="s">
        <v>84</v>
      </c>
      <c r="BK241" s="247">
        <f>ROUND(I241*H241,2)</f>
        <v>0</v>
      </c>
      <c r="BL241" s="17" t="s">
        <v>147</v>
      </c>
      <c r="BM241" s="246" t="s">
        <v>359</v>
      </c>
    </row>
    <row r="242" s="2" customFormat="1">
      <c r="A242" s="38"/>
      <c r="B242" s="39"/>
      <c r="C242" s="40"/>
      <c r="D242" s="248" t="s">
        <v>150</v>
      </c>
      <c r="E242" s="40"/>
      <c r="F242" s="249" t="s">
        <v>358</v>
      </c>
      <c r="G242" s="40"/>
      <c r="H242" s="40"/>
      <c r="I242" s="144"/>
      <c r="J242" s="40"/>
      <c r="K242" s="40"/>
      <c r="L242" s="44"/>
      <c r="M242" s="250"/>
      <c r="N242" s="251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150</v>
      </c>
      <c r="AU242" s="17" t="s">
        <v>86</v>
      </c>
    </row>
    <row r="243" s="13" customFormat="1">
      <c r="A243" s="13"/>
      <c r="B243" s="252"/>
      <c r="C243" s="253"/>
      <c r="D243" s="248" t="s">
        <v>151</v>
      </c>
      <c r="E243" s="254" t="s">
        <v>1</v>
      </c>
      <c r="F243" s="255" t="s">
        <v>360</v>
      </c>
      <c r="G243" s="253"/>
      <c r="H243" s="256">
        <v>2843</v>
      </c>
      <c r="I243" s="257"/>
      <c r="J243" s="253"/>
      <c r="K243" s="253"/>
      <c r="L243" s="258"/>
      <c r="M243" s="259"/>
      <c r="N243" s="260"/>
      <c r="O243" s="260"/>
      <c r="P243" s="260"/>
      <c r="Q243" s="260"/>
      <c r="R243" s="260"/>
      <c r="S243" s="260"/>
      <c r="T243" s="26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2" t="s">
        <v>151</v>
      </c>
      <c r="AU243" s="262" t="s">
        <v>86</v>
      </c>
      <c r="AV243" s="13" t="s">
        <v>86</v>
      </c>
      <c r="AW243" s="13" t="s">
        <v>32</v>
      </c>
      <c r="AX243" s="13" t="s">
        <v>84</v>
      </c>
      <c r="AY243" s="262" t="s">
        <v>138</v>
      </c>
    </row>
    <row r="244" s="2" customFormat="1" ht="16.5" customHeight="1">
      <c r="A244" s="38"/>
      <c r="B244" s="39"/>
      <c r="C244" s="284" t="s">
        <v>361</v>
      </c>
      <c r="D244" s="284" t="s">
        <v>248</v>
      </c>
      <c r="E244" s="285" t="s">
        <v>362</v>
      </c>
      <c r="F244" s="286" t="s">
        <v>363</v>
      </c>
      <c r="G244" s="287" t="s">
        <v>216</v>
      </c>
      <c r="H244" s="288">
        <v>754</v>
      </c>
      <c r="I244" s="289"/>
      <c r="J244" s="290">
        <f>ROUND(I244*H244,2)</f>
        <v>0</v>
      </c>
      <c r="K244" s="286" t="s">
        <v>146</v>
      </c>
      <c r="L244" s="291"/>
      <c r="M244" s="292" t="s">
        <v>1</v>
      </c>
      <c r="N244" s="293" t="s">
        <v>41</v>
      </c>
      <c r="O244" s="91"/>
      <c r="P244" s="244">
        <f>O244*H244</f>
        <v>0</v>
      </c>
      <c r="Q244" s="244">
        <v>0.20000000000000001</v>
      </c>
      <c r="R244" s="244">
        <f>Q244*H244</f>
        <v>150.80000000000001</v>
      </c>
      <c r="S244" s="244">
        <v>0</v>
      </c>
      <c r="T244" s="24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46" t="s">
        <v>180</v>
      </c>
      <c r="AT244" s="246" t="s">
        <v>248</v>
      </c>
      <c r="AU244" s="246" t="s">
        <v>86</v>
      </c>
      <c r="AY244" s="17" t="s">
        <v>138</v>
      </c>
      <c r="BE244" s="247">
        <f>IF(N244="základní",J244,0)</f>
        <v>0</v>
      </c>
      <c r="BF244" s="247">
        <f>IF(N244="snížená",J244,0)</f>
        <v>0</v>
      </c>
      <c r="BG244" s="247">
        <f>IF(N244="zákl. přenesená",J244,0)</f>
        <v>0</v>
      </c>
      <c r="BH244" s="247">
        <f>IF(N244="sníž. přenesená",J244,0)</f>
        <v>0</v>
      </c>
      <c r="BI244" s="247">
        <f>IF(N244="nulová",J244,0)</f>
        <v>0</v>
      </c>
      <c r="BJ244" s="17" t="s">
        <v>84</v>
      </c>
      <c r="BK244" s="247">
        <f>ROUND(I244*H244,2)</f>
        <v>0</v>
      </c>
      <c r="BL244" s="17" t="s">
        <v>147</v>
      </c>
      <c r="BM244" s="246" t="s">
        <v>364</v>
      </c>
    </row>
    <row r="245" s="2" customFormat="1">
      <c r="A245" s="38"/>
      <c r="B245" s="39"/>
      <c r="C245" s="40"/>
      <c r="D245" s="248" t="s">
        <v>150</v>
      </c>
      <c r="E245" s="40"/>
      <c r="F245" s="249" t="s">
        <v>363</v>
      </c>
      <c r="G245" s="40"/>
      <c r="H245" s="40"/>
      <c r="I245" s="144"/>
      <c r="J245" s="40"/>
      <c r="K245" s="40"/>
      <c r="L245" s="44"/>
      <c r="M245" s="250"/>
      <c r="N245" s="251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150</v>
      </c>
      <c r="AU245" s="17" t="s">
        <v>86</v>
      </c>
    </row>
    <row r="246" s="13" customFormat="1">
      <c r="A246" s="13"/>
      <c r="B246" s="252"/>
      <c r="C246" s="253"/>
      <c r="D246" s="248" t="s">
        <v>151</v>
      </c>
      <c r="E246" s="254" t="s">
        <v>1</v>
      </c>
      <c r="F246" s="255" t="s">
        <v>365</v>
      </c>
      <c r="G246" s="253"/>
      <c r="H246" s="256">
        <v>754</v>
      </c>
      <c r="I246" s="257"/>
      <c r="J246" s="253"/>
      <c r="K246" s="253"/>
      <c r="L246" s="258"/>
      <c r="M246" s="259"/>
      <c r="N246" s="260"/>
      <c r="O246" s="260"/>
      <c r="P246" s="260"/>
      <c r="Q246" s="260"/>
      <c r="R246" s="260"/>
      <c r="S246" s="260"/>
      <c r="T246" s="26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62" t="s">
        <v>151</v>
      </c>
      <c r="AU246" s="262" t="s">
        <v>86</v>
      </c>
      <c r="AV246" s="13" t="s">
        <v>86</v>
      </c>
      <c r="AW246" s="13" t="s">
        <v>32</v>
      </c>
      <c r="AX246" s="13" t="s">
        <v>84</v>
      </c>
      <c r="AY246" s="262" t="s">
        <v>138</v>
      </c>
    </row>
    <row r="247" s="2" customFormat="1" ht="16.5" customHeight="1">
      <c r="A247" s="38"/>
      <c r="B247" s="39"/>
      <c r="C247" s="284" t="s">
        <v>366</v>
      </c>
      <c r="D247" s="284" t="s">
        <v>248</v>
      </c>
      <c r="E247" s="285" t="s">
        <v>367</v>
      </c>
      <c r="F247" s="286" t="s">
        <v>368</v>
      </c>
      <c r="G247" s="287" t="s">
        <v>216</v>
      </c>
      <c r="H247" s="288">
        <v>29.190000000000001</v>
      </c>
      <c r="I247" s="289"/>
      <c r="J247" s="290">
        <f>ROUND(I247*H247,2)</f>
        <v>0</v>
      </c>
      <c r="K247" s="286" t="s">
        <v>146</v>
      </c>
      <c r="L247" s="291"/>
      <c r="M247" s="292" t="s">
        <v>1</v>
      </c>
      <c r="N247" s="293" t="s">
        <v>41</v>
      </c>
      <c r="O247" s="91"/>
      <c r="P247" s="244">
        <f>O247*H247</f>
        <v>0</v>
      </c>
      <c r="Q247" s="244">
        <v>0</v>
      </c>
      <c r="R247" s="244">
        <f>Q247*H247</f>
        <v>0</v>
      </c>
      <c r="S247" s="244">
        <v>0</v>
      </c>
      <c r="T247" s="24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46" t="s">
        <v>180</v>
      </c>
      <c r="AT247" s="246" t="s">
        <v>248</v>
      </c>
      <c r="AU247" s="246" t="s">
        <v>86</v>
      </c>
      <c r="AY247" s="17" t="s">
        <v>138</v>
      </c>
      <c r="BE247" s="247">
        <f>IF(N247="základní",J247,0)</f>
        <v>0</v>
      </c>
      <c r="BF247" s="247">
        <f>IF(N247="snížená",J247,0)</f>
        <v>0</v>
      </c>
      <c r="BG247" s="247">
        <f>IF(N247="zákl. přenesená",J247,0)</f>
        <v>0</v>
      </c>
      <c r="BH247" s="247">
        <f>IF(N247="sníž. přenesená",J247,0)</f>
        <v>0</v>
      </c>
      <c r="BI247" s="247">
        <f>IF(N247="nulová",J247,0)</f>
        <v>0</v>
      </c>
      <c r="BJ247" s="17" t="s">
        <v>84</v>
      </c>
      <c r="BK247" s="247">
        <f>ROUND(I247*H247,2)</f>
        <v>0</v>
      </c>
      <c r="BL247" s="17" t="s">
        <v>147</v>
      </c>
      <c r="BM247" s="246" t="s">
        <v>369</v>
      </c>
    </row>
    <row r="248" s="2" customFormat="1">
      <c r="A248" s="38"/>
      <c r="B248" s="39"/>
      <c r="C248" s="40"/>
      <c r="D248" s="248" t="s">
        <v>150</v>
      </c>
      <c r="E248" s="40"/>
      <c r="F248" s="249" t="s">
        <v>368</v>
      </c>
      <c r="G248" s="40"/>
      <c r="H248" s="40"/>
      <c r="I248" s="144"/>
      <c r="J248" s="40"/>
      <c r="K248" s="40"/>
      <c r="L248" s="44"/>
      <c r="M248" s="250"/>
      <c r="N248" s="251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150</v>
      </c>
      <c r="AU248" s="17" t="s">
        <v>86</v>
      </c>
    </row>
    <row r="249" s="2" customFormat="1" ht="16.5" customHeight="1">
      <c r="A249" s="38"/>
      <c r="B249" s="39"/>
      <c r="C249" s="284" t="s">
        <v>370</v>
      </c>
      <c r="D249" s="284" t="s">
        <v>248</v>
      </c>
      <c r="E249" s="285" t="s">
        <v>371</v>
      </c>
      <c r="F249" s="286" t="s">
        <v>372</v>
      </c>
      <c r="G249" s="287" t="s">
        <v>251</v>
      </c>
      <c r="H249" s="288">
        <v>12</v>
      </c>
      <c r="I249" s="289"/>
      <c r="J249" s="290">
        <f>ROUND(I249*H249,2)</f>
        <v>0</v>
      </c>
      <c r="K249" s="286" t="s">
        <v>183</v>
      </c>
      <c r="L249" s="291"/>
      <c r="M249" s="292" t="s">
        <v>1</v>
      </c>
      <c r="N249" s="293" t="s">
        <v>41</v>
      </c>
      <c r="O249" s="91"/>
      <c r="P249" s="244">
        <f>O249*H249</f>
        <v>0</v>
      </c>
      <c r="Q249" s="244">
        <v>0</v>
      </c>
      <c r="R249" s="244">
        <f>Q249*H249</f>
        <v>0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180</v>
      </c>
      <c r="AT249" s="246" t="s">
        <v>248</v>
      </c>
      <c r="AU249" s="246" t="s">
        <v>86</v>
      </c>
      <c r="AY249" s="17" t="s">
        <v>138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84</v>
      </c>
      <c r="BK249" s="247">
        <f>ROUND(I249*H249,2)</f>
        <v>0</v>
      </c>
      <c r="BL249" s="17" t="s">
        <v>147</v>
      </c>
      <c r="BM249" s="246" t="s">
        <v>373</v>
      </c>
    </row>
    <row r="250" s="2" customFormat="1">
      <c r="A250" s="38"/>
      <c r="B250" s="39"/>
      <c r="C250" s="40"/>
      <c r="D250" s="248" t="s">
        <v>150</v>
      </c>
      <c r="E250" s="40"/>
      <c r="F250" s="249" t="s">
        <v>372</v>
      </c>
      <c r="G250" s="40"/>
      <c r="H250" s="40"/>
      <c r="I250" s="144"/>
      <c r="J250" s="40"/>
      <c r="K250" s="40"/>
      <c r="L250" s="44"/>
      <c r="M250" s="294"/>
      <c r="N250" s="295"/>
      <c r="O250" s="296"/>
      <c r="P250" s="296"/>
      <c r="Q250" s="296"/>
      <c r="R250" s="296"/>
      <c r="S250" s="296"/>
      <c r="T250" s="297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150</v>
      </c>
      <c r="AU250" s="17" t="s">
        <v>86</v>
      </c>
    </row>
    <row r="251" s="2" customFormat="1" ht="6.96" customHeight="1">
      <c r="A251" s="38"/>
      <c r="B251" s="66"/>
      <c r="C251" s="67"/>
      <c r="D251" s="67"/>
      <c r="E251" s="67"/>
      <c r="F251" s="67"/>
      <c r="G251" s="67"/>
      <c r="H251" s="67"/>
      <c r="I251" s="183"/>
      <c r="J251" s="67"/>
      <c r="K251" s="67"/>
      <c r="L251" s="44"/>
      <c r="M251" s="38"/>
      <c r="O251" s="38"/>
      <c r="P251" s="38"/>
      <c r="Q251" s="38"/>
      <c r="R251" s="38"/>
      <c r="S251" s="38"/>
      <c r="T251" s="38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</row>
  </sheetData>
  <sheetProtection sheet="1" autoFilter="0" formatColumns="0" formatRows="0" objects="1" scenarios="1" spinCount="100000" saltValue="qoMgs3enRxFuPf0PJ97H57A4XKRLI91OcUAH+Fes1xTfFvFEhDda8MKqaAxV1Fak9uK0Vn2viimgXpyQIWSaBQ==" hashValue="cZoV87gVZdzi327PAa1G5iNaXrk6vVUlkZHUJ4VvUWh8mAbcX5DFUex+5R+im6AX5BfQxtWk3LsotDY/2J3Guw==" algorithmName="SHA-512" password="CC35"/>
  <autoFilter ref="C122:K25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374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ROUND((SUM(BE123:BE246)),  2)</f>
        <v>0</v>
      </c>
      <c r="G33" s="38"/>
      <c r="H33" s="38"/>
      <c r="I33" s="162">
        <v>0.20999999999999999</v>
      </c>
      <c r="J33" s="161">
        <f>ROUND(((SUM(BE123:BE246))*I33),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ROUND((SUM(BF123:BF246)),  2)</f>
        <v>0</v>
      </c>
      <c r="G34" s="38"/>
      <c r="H34" s="38"/>
      <c r="I34" s="162">
        <v>0.14999999999999999</v>
      </c>
      <c r="J34" s="161">
        <f>ROUND(((SUM(BF123:BF246))*I34),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ROUND((SUM(BG123:BG246)),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ROUND((SUM(BH123:BH246)),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ROUND((SUM(BI123:BI246)),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Stavba 2 - K2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117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119</v>
      </c>
      <c r="E100" s="203"/>
      <c r="F100" s="203"/>
      <c r="G100" s="203"/>
      <c r="H100" s="203"/>
      <c r="I100" s="204"/>
      <c r="J100" s="205">
        <f>J140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120</v>
      </c>
      <c r="E101" s="203"/>
      <c r="F101" s="203"/>
      <c r="G101" s="203"/>
      <c r="H101" s="203"/>
      <c r="I101" s="204"/>
      <c r="J101" s="205">
        <f>J146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0"/>
      <c r="C102" s="201"/>
      <c r="D102" s="202" t="s">
        <v>121</v>
      </c>
      <c r="E102" s="203"/>
      <c r="F102" s="203"/>
      <c r="G102" s="203"/>
      <c r="H102" s="203"/>
      <c r="I102" s="204"/>
      <c r="J102" s="205">
        <f>J181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122</v>
      </c>
      <c r="E103" s="203"/>
      <c r="F103" s="203"/>
      <c r="G103" s="203"/>
      <c r="H103" s="203"/>
      <c r="I103" s="204"/>
      <c r="J103" s="205">
        <f>J216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123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Realizace prvků ÚSES, K1, K2 a BC1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107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Stavba 2 - K2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147" t="s">
        <v>22</v>
      </c>
      <c r="J117" s="79" t="str">
        <f>IF(J12="","",J12)</f>
        <v>4. 11. 2020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SPÚ ČR, pobočka Brno, Kotlářská 931/53, 60200 Brno</v>
      </c>
      <c r="G119" s="40"/>
      <c r="H119" s="40"/>
      <c r="I119" s="147" t="s">
        <v>30</v>
      </c>
      <c r="J119" s="36" t="str">
        <f>E21</f>
        <v>Ing. Michal Pobiš, Soběšická 102, 614 00 Brno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147" t="s">
        <v>33</v>
      </c>
      <c r="J120" s="36" t="str">
        <f>E24</f>
        <v>Ing. Michal Pobiš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124</v>
      </c>
      <c r="D122" s="210" t="s">
        <v>61</v>
      </c>
      <c r="E122" s="210" t="s">
        <v>57</v>
      </c>
      <c r="F122" s="210" t="s">
        <v>58</v>
      </c>
      <c r="G122" s="210" t="s">
        <v>125</v>
      </c>
      <c r="H122" s="210" t="s">
        <v>126</v>
      </c>
      <c r="I122" s="211" t="s">
        <v>127</v>
      </c>
      <c r="J122" s="210" t="s">
        <v>113</v>
      </c>
      <c r="K122" s="212" t="s">
        <v>128</v>
      </c>
      <c r="L122" s="213"/>
      <c r="M122" s="100" t="s">
        <v>1</v>
      </c>
      <c r="N122" s="101" t="s">
        <v>40</v>
      </c>
      <c r="O122" s="101" t="s">
        <v>129</v>
      </c>
      <c r="P122" s="101" t="s">
        <v>130</v>
      </c>
      <c r="Q122" s="101" t="s">
        <v>131</v>
      </c>
      <c r="R122" s="101" t="s">
        <v>132</v>
      </c>
      <c r="S122" s="101" t="s">
        <v>133</v>
      </c>
      <c r="T122" s="102" t="s">
        <v>134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135</v>
      </c>
      <c r="D123" s="40"/>
      <c r="E123" s="40"/>
      <c r="F123" s="40"/>
      <c r="G123" s="40"/>
      <c r="H123" s="40"/>
      <c r="I123" s="144"/>
      <c r="J123" s="214">
        <f>BK123</f>
        <v>0</v>
      </c>
      <c r="K123" s="40"/>
      <c r="L123" s="44"/>
      <c r="M123" s="103"/>
      <c r="N123" s="215"/>
      <c r="O123" s="104"/>
      <c r="P123" s="216">
        <f>P124</f>
        <v>0</v>
      </c>
      <c r="Q123" s="104"/>
      <c r="R123" s="216">
        <f>R124</f>
        <v>132.32431500000001</v>
      </c>
      <c r="S123" s="104"/>
      <c r="T123" s="217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115</v>
      </c>
      <c r="BK123" s="218">
        <f>BK124</f>
        <v>0</v>
      </c>
    </row>
    <row r="124" s="12" customFormat="1" ht="25.92" customHeight="1">
      <c r="A124" s="12"/>
      <c r="B124" s="219"/>
      <c r="C124" s="220"/>
      <c r="D124" s="221" t="s">
        <v>75</v>
      </c>
      <c r="E124" s="222" t="s">
        <v>136</v>
      </c>
      <c r="F124" s="222" t="s">
        <v>137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P125+P216</f>
        <v>0</v>
      </c>
      <c r="Q124" s="227"/>
      <c r="R124" s="228">
        <f>R125+R216</f>
        <v>132.32431500000001</v>
      </c>
      <c r="S124" s="227"/>
      <c r="T124" s="229">
        <f>T125+T216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76</v>
      </c>
      <c r="AY124" s="230" t="s">
        <v>138</v>
      </c>
      <c r="BK124" s="232">
        <f>BK125+BK216</f>
        <v>0</v>
      </c>
    </row>
    <row r="125" s="12" customFormat="1" ht="22.8" customHeight="1">
      <c r="A125" s="12"/>
      <c r="B125" s="219"/>
      <c r="C125" s="220"/>
      <c r="D125" s="221" t="s">
        <v>75</v>
      </c>
      <c r="E125" s="233" t="s">
        <v>84</v>
      </c>
      <c r="F125" s="233" t="s">
        <v>139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P126+P140+P146+P181</f>
        <v>0</v>
      </c>
      <c r="Q125" s="227"/>
      <c r="R125" s="228">
        <f>R126+R140+R146+R181</f>
        <v>43.536180000000002</v>
      </c>
      <c r="S125" s="227"/>
      <c r="T125" s="229">
        <f>T126+T140+T146+T181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84</v>
      </c>
      <c r="AT125" s="231" t="s">
        <v>75</v>
      </c>
      <c r="AU125" s="231" t="s">
        <v>84</v>
      </c>
      <c r="AY125" s="230" t="s">
        <v>138</v>
      </c>
      <c r="BK125" s="232">
        <f>BK126+BK140+BK146+BK181</f>
        <v>0</v>
      </c>
    </row>
    <row r="126" s="12" customFormat="1" ht="20.88" customHeight="1">
      <c r="A126" s="12"/>
      <c r="B126" s="219"/>
      <c r="C126" s="220"/>
      <c r="D126" s="221" t="s">
        <v>75</v>
      </c>
      <c r="E126" s="233" t="s">
        <v>140</v>
      </c>
      <c r="F126" s="233" t="s">
        <v>141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SUM(P127:P139)</f>
        <v>0</v>
      </c>
      <c r="Q126" s="227"/>
      <c r="R126" s="228">
        <f>SUM(R127:R139)</f>
        <v>0</v>
      </c>
      <c r="S126" s="227"/>
      <c r="T126" s="229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84</v>
      </c>
      <c r="AT126" s="231" t="s">
        <v>75</v>
      </c>
      <c r="AU126" s="231" t="s">
        <v>86</v>
      </c>
      <c r="AY126" s="230" t="s">
        <v>138</v>
      </c>
      <c r="BK126" s="232">
        <f>SUM(BK127:BK139)</f>
        <v>0</v>
      </c>
    </row>
    <row r="127" s="2" customFormat="1" ht="16.5" customHeight="1">
      <c r="A127" s="38"/>
      <c r="B127" s="39"/>
      <c r="C127" s="235" t="s">
        <v>84</v>
      </c>
      <c r="D127" s="235" t="s">
        <v>142</v>
      </c>
      <c r="E127" s="236" t="s">
        <v>143</v>
      </c>
      <c r="F127" s="237" t="s">
        <v>144</v>
      </c>
      <c r="G127" s="238" t="s">
        <v>145</v>
      </c>
      <c r="H127" s="239">
        <v>4.4000000000000004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147</v>
      </c>
      <c r="AT127" s="246" t="s">
        <v>142</v>
      </c>
      <c r="AU127" s="246" t="s">
        <v>148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147</v>
      </c>
      <c r="BM127" s="246" t="s">
        <v>375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144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148</v>
      </c>
    </row>
    <row r="129" s="13" customFormat="1">
      <c r="A129" s="13"/>
      <c r="B129" s="252"/>
      <c r="C129" s="253"/>
      <c r="D129" s="248" t="s">
        <v>151</v>
      </c>
      <c r="E129" s="254" t="s">
        <v>1</v>
      </c>
      <c r="F129" s="255" t="s">
        <v>376</v>
      </c>
      <c r="G129" s="253"/>
      <c r="H129" s="256">
        <v>4.4000000000000004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151</v>
      </c>
      <c r="AU129" s="262" t="s">
        <v>148</v>
      </c>
      <c r="AV129" s="13" t="s">
        <v>86</v>
      </c>
      <c r="AW129" s="13" t="s">
        <v>32</v>
      </c>
      <c r="AX129" s="13" t="s">
        <v>84</v>
      </c>
      <c r="AY129" s="262" t="s">
        <v>138</v>
      </c>
    </row>
    <row r="130" s="2" customFormat="1" ht="16.5" customHeight="1">
      <c r="A130" s="38"/>
      <c r="B130" s="39"/>
      <c r="C130" s="235" t="s">
        <v>86</v>
      </c>
      <c r="D130" s="235" t="s">
        <v>142</v>
      </c>
      <c r="E130" s="236" t="s">
        <v>153</v>
      </c>
      <c r="F130" s="237" t="s">
        <v>154</v>
      </c>
      <c r="G130" s="238" t="s">
        <v>145</v>
      </c>
      <c r="H130" s="239">
        <v>2.1899999999999999</v>
      </c>
      <c r="I130" s="240"/>
      <c r="J130" s="241">
        <f>ROUND(I130*H130,2)</f>
        <v>0</v>
      </c>
      <c r="K130" s="237" t="s">
        <v>146</v>
      </c>
      <c r="L130" s="44"/>
      <c r="M130" s="242" t="s">
        <v>1</v>
      </c>
      <c r="N130" s="243" t="s">
        <v>41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147</v>
      </c>
      <c r="AT130" s="246" t="s">
        <v>142</v>
      </c>
      <c r="AU130" s="246" t="s">
        <v>148</v>
      </c>
      <c r="AY130" s="17" t="s">
        <v>138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84</v>
      </c>
      <c r="BK130" s="247">
        <f>ROUND(I130*H130,2)</f>
        <v>0</v>
      </c>
      <c r="BL130" s="17" t="s">
        <v>147</v>
      </c>
      <c r="BM130" s="246" t="s">
        <v>377</v>
      </c>
    </row>
    <row r="131" s="2" customFormat="1">
      <c r="A131" s="38"/>
      <c r="B131" s="39"/>
      <c r="C131" s="40"/>
      <c r="D131" s="248" t="s">
        <v>150</v>
      </c>
      <c r="E131" s="40"/>
      <c r="F131" s="249" t="s">
        <v>154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148</v>
      </c>
    </row>
    <row r="132" s="2" customFormat="1" ht="16.5" customHeight="1">
      <c r="A132" s="38"/>
      <c r="B132" s="39"/>
      <c r="C132" s="235" t="s">
        <v>148</v>
      </c>
      <c r="D132" s="235" t="s">
        <v>142</v>
      </c>
      <c r="E132" s="236" t="s">
        <v>156</v>
      </c>
      <c r="F132" s="237" t="s">
        <v>157</v>
      </c>
      <c r="G132" s="238" t="s">
        <v>158</v>
      </c>
      <c r="H132" s="239">
        <v>21859</v>
      </c>
      <c r="I132" s="240"/>
      <c r="J132" s="241">
        <f>ROUND(I132*H132,2)</f>
        <v>0</v>
      </c>
      <c r="K132" s="237" t="s">
        <v>146</v>
      </c>
      <c r="L132" s="44"/>
      <c r="M132" s="242" t="s">
        <v>1</v>
      </c>
      <c r="N132" s="243" t="s">
        <v>41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147</v>
      </c>
      <c r="AT132" s="246" t="s">
        <v>142</v>
      </c>
      <c r="AU132" s="246" t="s">
        <v>148</v>
      </c>
      <c r="AY132" s="17" t="s">
        <v>138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84</v>
      </c>
      <c r="BK132" s="247">
        <f>ROUND(I132*H132,2)</f>
        <v>0</v>
      </c>
      <c r="BL132" s="17" t="s">
        <v>147</v>
      </c>
      <c r="BM132" s="246" t="s">
        <v>378</v>
      </c>
    </row>
    <row r="133" s="2" customFormat="1">
      <c r="A133" s="38"/>
      <c r="B133" s="39"/>
      <c r="C133" s="40"/>
      <c r="D133" s="248" t="s">
        <v>150</v>
      </c>
      <c r="E133" s="40"/>
      <c r="F133" s="249" t="s">
        <v>157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150</v>
      </c>
      <c r="AU133" s="17" t="s">
        <v>148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160</v>
      </c>
      <c r="F134" s="237" t="s">
        <v>161</v>
      </c>
      <c r="G134" s="238" t="s">
        <v>158</v>
      </c>
      <c r="H134" s="239">
        <v>21859</v>
      </c>
      <c r="I134" s="240"/>
      <c r="J134" s="241">
        <f>ROUND(I134*H134,2)</f>
        <v>0</v>
      </c>
      <c r="K134" s="237" t="s">
        <v>146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379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161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2" customFormat="1" ht="16.5" customHeight="1">
      <c r="A136" s="38"/>
      <c r="B136" s="39"/>
      <c r="C136" s="235" t="s">
        <v>163</v>
      </c>
      <c r="D136" s="235" t="s">
        <v>142</v>
      </c>
      <c r="E136" s="236" t="s">
        <v>164</v>
      </c>
      <c r="F136" s="237" t="s">
        <v>165</v>
      </c>
      <c r="G136" s="238" t="s">
        <v>158</v>
      </c>
      <c r="H136" s="239">
        <v>21859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147</v>
      </c>
      <c r="AT136" s="246" t="s">
        <v>142</v>
      </c>
      <c r="AU136" s="246" t="s">
        <v>148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147</v>
      </c>
      <c r="BM136" s="246" t="s">
        <v>380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165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148</v>
      </c>
    </row>
    <row r="138" s="2" customFormat="1" ht="16.5" customHeight="1">
      <c r="A138" s="38"/>
      <c r="B138" s="39"/>
      <c r="C138" s="235" t="s">
        <v>167</v>
      </c>
      <c r="D138" s="235" t="s">
        <v>142</v>
      </c>
      <c r="E138" s="236" t="s">
        <v>168</v>
      </c>
      <c r="F138" s="237" t="s">
        <v>169</v>
      </c>
      <c r="G138" s="238" t="s">
        <v>145</v>
      </c>
      <c r="H138" s="239">
        <v>2.1899999999999999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147</v>
      </c>
      <c r="AT138" s="246" t="s">
        <v>142</v>
      </c>
      <c r="AU138" s="246" t="s">
        <v>148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147</v>
      </c>
      <c r="BM138" s="246" t="s">
        <v>381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169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148</v>
      </c>
    </row>
    <row r="140" s="12" customFormat="1" ht="20.88" customHeight="1">
      <c r="A140" s="12"/>
      <c r="B140" s="219"/>
      <c r="C140" s="220"/>
      <c r="D140" s="221" t="s">
        <v>75</v>
      </c>
      <c r="E140" s="233" t="s">
        <v>172</v>
      </c>
      <c r="F140" s="233" t="s">
        <v>173</v>
      </c>
      <c r="G140" s="220"/>
      <c r="H140" s="220"/>
      <c r="I140" s="223"/>
      <c r="J140" s="234">
        <f>BK140</f>
        <v>0</v>
      </c>
      <c r="K140" s="220"/>
      <c r="L140" s="225"/>
      <c r="M140" s="226"/>
      <c r="N140" s="227"/>
      <c r="O140" s="227"/>
      <c r="P140" s="228">
        <f>SUM(P141:P145)</f>
        <v>0</v>
      </c>
      <c r="Q140" s="227"/>
      <c r="R140" s="228">
        <f>SUM(R141:R145)</f>
        <v>43.354179999999999</v>
      </c>
      <c r="S140" s="227"/>
      <c r="T140" s="229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30" t="s">
        <v>84</v>
      </c>
      <c r="AT140" s="231" t="s">
        <v>75</v>
      </c>
      <c r="AU140" s="231" t="s">
        <v>86</v>
      </c>
      <c r="AY140" s="230" t="s">
        <v>138</v>
      </c>
      <c r="BK140" s="232">
        <f>SUM(BK141:BK145)</f>
        <v>0</v>
      </c>
    </row>
    <row r="141" s="2" customFormat="1" ht="33" customHeight="1">
      <c r="A141" s="38"/>
      <c r="B141" s="39"/>
      <c r="C141" s="235" t="s">
        <v>174</v>
      </c>
      <c r="D141" s="235" t="s">
        <v>142</v>
      </c>
      <c r="E141" s="236" t="s">
        <v>175</v>
      </c>
      <c r="F141" s="237" t="s">
        <v>176</v>
      </c>
      <c r="G141" s="238" t="s">
        <v>177</v>
      </c>
      <c r="H141" s="239">
        <v>1024</v>
      </c>
      <c r="I141" s="240"/>
      <c r="J141" s="241">
        <f>ROUND(I141*H141,2)</f>
        <v>0</v>
      </c>
      <c r="K141" s="237" t="s">
        <v>146</v>
      </c>
      <c r="L141" s="44"/>
      <c r="M141" s="242" t="s">
        <v>1</v>
      </c>
      <c r="N141" s="243" t="s">
        <v>41</v>
      </c>
      <c r="O141" s="91"/>
      <c r="P141" s="244">
        <f>O141*H141</f>
        <v>0</v>
      </c>
      <c r="Q141" s="244">
        <v>0.0068199999999999997</v>
      </c>
      <c r="R141" s="244">
        <f>Q141*H141</f>
        <v>6.9836799999999997</v>
      </c>
      <c r="S141" s="244">
        <v>0</v>
      </c>
      <c r="T141" s="24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46" t="s">
        <v>147</v>
      </c>
      <c r="AT141" s="246" t="s">
        <v>142</v>
      </c>
      <c r="AU141" s="246" t="s">
        <v>148</v>
      </c>
      <c r="AY141" s="17" t="s">
        <v>138</v>
      </c>
      <c r="BE141" s="247">
        <f>IF(N141="základní",J141,0)</f>
        <v>0</v>
      </c>
      <c r="BF141" s="247">
        <f>IF(N141="snížená",J141,0)</f>
        <v>0</v>
      </c>
      <c r="BG141" s="247">
        <f>IF(N141="zákl. přenesená",J141,0)</f>
        <v>0</v>
      </c>
      <c r="BH141" s="247">
        <f>IF(N141="sníž. přenesená",J141,0)</f>
        <v>0</v>
      </c>
      <c r="BI141" s="247">
        <f>IF(N141="nulová",J141,0)</f>
        <v>0</v>
      </c>
      <c r="BJ141" s="17" t="s">
        <v>84</v>
      </c>
      <c r="BK141" s="247">
        <f>ROUND(I141*H141,2)</f>
        <v>0</v>
      </c>
      <c r="BL141" s="17" t="s">
        <v>147</v>
      </c>
      <c r="BM141" s="246" t="s">
        <v>382</v>
      </c>
    </row>
    <row r="142" s="2" customFormat="1">
      <c r="A142" s="38"/>
      <c r="B142" s="39"/>
      <c r="C142" s="40"/>
      <c r="D142" s="248" t="s">
        <v>150</v>
      </c>
      <c r="E142" s="40"/>
      <c r="F142" s="249" t="s">
        <v>176</v>
      </c>
      <c r="G142" s="40"/>
      <c r="H142" s="40"/>
      <c r="I142" s="144"/>
      <c r="J142" s="40"/>
      <c r="K142" s="40"/>
      <c r="L142" s="44"/>
      <c r="M142" s="250"/>
      <c r="N142" s="251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150</v>
      </c>
      <c r="AU142" s="17" t="s">
        <v>148</v>
      </c>
    </row>
    <row r="143" s="13" customFormat="1">
      <c r="A143" s="13"/>
      <c r="B143" s="252"/>
      <c r="C143" s="253"/>
      <c r="D143" s="248" t="s">
        <v>151</v>
      </c>
      <c r="E143" s="254" t="s">
        <v>1</v>
      </c>
      <c r="F143" s="255" t="s">
        <v>383</v>
      </c>
      <c r="G143" s="253"/>
      <c r="H143" s="256">
        <v>1024</v>
      </c>
      <c r="I143" s="257"/>
      <c r="J143" s="253"/>
      <c r="K143" s="253"/>
      <c r="L143" s="258"/>
      <c r="M143" s="259"/>
      <c r="N143" s="260"/>
      <c r="O143" s="260"/>
      <c r="P143" s="260"/>
      <c r="Q143" s="260"/>
      <c r="R143" s="260"/>
      <c r="S143" s="260"/>
      <c r="T143" s="26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2" t="s">
        <v>151</v>
      </c>
      <c r="AU143" s="262" t="s">
        <v>148</v>
      </c>
      <c r="AV143" s="13" t="s">
        <v>86</v>
      </c>
      <c r="AW143" s="13" t="s">
        <v>32</v>
      </c>
      <c r="AX143" s="13" t="s">
        <v>84</v>
      </c>
      <c r="AY143" s="262" t="s">
        <v>138</v>
      </c>
    </row>
    <row r="144" s="2" customFormat="1" ht="21.75" customHeight="1">
      <c r="A144" s="38"/>
      <c r="B144" s="39"/>
      <c r="C144" s="235" t="s">
        <v>180</v>
      </c>
      <c r="D144" s="235" t="s">
        <v>142</v>
      </c>
      <c r="E144" s="236" t="s">
        <v>181</v>
      </c>
      <c r="F144" s="237" t="s">
        <v>182</v>
      </c>
      <c r="G144" s="238" t="s">
        <v>177</v>
      </c>
      <c r="H144" s="239">
        <v>50</v>
      </c>
      <c r="I144" s="240"/>
      <c r="J144" s="241">
        <f>ROUND(I144*H144,2)</f>
        <v>0</v>
      </c>
      <c r="K144" s="237" t="s">
        <v>183</v>
      </c>
      <c r="L144" s="44"/>
      <c r="M144" s="242" t="s">
        <v>1</v>
      </c>
      <c r="N144" s="243" t="s">
        <v>41</v>
      </c>
      <c r="O144" s="91"/>
      <c r="P144" s="244">
        <f>O144*H144</f>
        <v>0</v>
      </c>
      <c r="Q144" s="244">
        <v>0.72741</v>
      </c>
      <c r="R144" s="244">
        <f>Q144*H144</f>
        <v>36.3705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147</v>
      </c>
      <c r="AT144" s="246" t="s">
        <v>142</v>
      </c>
      <c r="AU144" s="246" t="s">
        <v>148</v>
      </c>
      <c r="AY144" s="17" t="s">
        <v>138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84</v>
      </c>
      <c r="BK144" s="247">
        <f>ROUND(I144*H144,2)</f>
        <v>0</v>
      </c>
      <c r="BL144" s="17" t="s">
        <v>147</v>
      </c>
      <c r="BM144" s="246" t="s">
        <v>384</v>
      </c>
    </row>
    <row r="145" s="2" customFormat="1">
      <c r="A145" s="38"/>
      <c r="B145" s="39"/>
      <c r="C145" s="40"/>
      <c r="D145" s="248" t="s">
        <v>150</v>
      </c>
      <c r="E145" s="40"/>
      <c r="F145" s="249" t="s">
        <v>182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148</v>
      </c>
    </row>
    <row r="146" s="12" customFormat="1" ht="20.88" customHeight="1">
      <c r="A146" s="12"/>
      <c r="B146" s="219"/>
      <c r="C146" s="220"/>
      <c r="D146" s="221" t="s">
        <v>75</v>
      </c>
      <c r="E146" s="233" t="s">
        <v>185</v>
      </c>
      <c r="F146" s="233" t="s">
        <v>186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SUM(P147:P180)</f>
        <v>0</v>
      </c>
      <c r="Q146" s="227"/>
      <c r="R146" s="228">
        <f>SUM(R147:R180)</f>
        <v>0.182</v>
      </c>
      <c r="S146" s="227"/>
      <c r="T146" s="229">
        <f>SUM(T147:T180)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84</v>
      </c>
      <c r="AT146" s="231" t="s">
        <v>75</v>
      </c>
      <c r="AU146" s="231" t="s">
        <v>86</v>
      </c>
      <c r="AY146" s="230" t="s">
        <v>138</v>
      </c>
      <c r="BK146" s="232">
        <f>SUM(BK147:BK180)</f>
        <v>0</v>
      </c>
    </row>
    <row r="147" s="2" customFormat="1" ht="21.75" customHeight="1">
      <c r="A147" s="38"/>
      <c r="B147" s="39"/>
      <c r="C147" s="235" t="s">
        <v>187</v>
      </c>
      <c r="D147" s="235" t="s">
        <v>142</v>
      </c>
      <c r="E147" s="236" t="s">
        <v>188</v>
      </c>
      <c r="F147" s="237" t="s">
        <v>189</v>
      </c>
      <c r="G147" s="238" t="s">
        <v>190</v>
      </c>
      <c r="H147" s="239">
        <v>3640</v>
      </c>
      <c r="I147" s="240"/>
      <c r="J147" s="241">
        <f>ROUND(I147*H147,2)</f>
        <v>0</v>
      </c>
      <c r="K147" s="237" t="s">
        <v>146</v>
      </c>
      <c r="L147" s="44"/>
      <c r="M147" s="242" t="s">
        <v>1</v>
      </c>
      <c r="N147" s="243" t="s">
        <v>41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147</v>
      </c>
      <c r="AT147" s="246" t="s">
        <v>142</v>
      </c>
      <c r="AU147" s="246" t="s">
        <v>148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385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189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148</v>
      </c>
    </row>
    <row r="149" s="13" customFormat="1">
      <c r="A149" s="13"/>
      <c r="B149" s="252"/>
      <c r="C149" s="253"/>
      <c r="D149" s="248" t="s">
        <v>151</v>
      </c>
      <c r="E149" s="254" t="s">
        <v>1</v>
      </c>
      <c r="F149" s="255" t="s">
        <v>386</v>
      </c>
      <c r="G149" s="253"/>
      <c r="H149" s="256">
        <v>2268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62" t="s">
        <v>151</v>
      </c>
      <c r="AU149" s="262" t="s">
        <v>148</v>
      </c>
      <c r="AV149" s="13" t="s">
        <v>86</v>
      </c>
      <c r="AW149" s="13" t="s">
        <v>32</v>
      </c>
      <c r="AX149" s="13" t="s">
        <v>76</v>
      </c>
      <c r="AY149" s="262" t="s">
        <v>138</v>
      </c>
    </row>
    <row r="150" s="13" customFormat="1">
      <c r="A150" s="13"/>
      <c r="B150" s="252"/>
      <c r="C150" s="253"/>
      <c r="D150" s="248" t="s">
        <v>151</v>
      </c>
      <c r="E150" s="254" t="s">
        <v>1</v>
      </c>
      <c r="F150" s="255" t="s">
        <v>387</v>
      </c>
      <c r="G150" s="253"/>
      <c r="H150" s="256">
        <v>1372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151</v>
      </c>
      <c r="AU150" s="262" t="s">
        <v>148</v>
      </c>
      <c r="AV150" s="13" t="s">
        <v>86</v>
      </c>
      <c r="AW150" s="13" t="s">
        <v>32</v>
      </c>
      <c r="AX150" s="13" t="s">
        <v>76</v>
      </c>
      <c r="AY150" s="262" t="s">
        <v>138</v>
      </c>
    </row>
    <row r="151" s="14" customFormat="1">
      <c r="A151" s="14"/>
      <c r="B151" s="263"/>
      <c r="C151" s="264"/>
      <c r="D151" s="248" t="s">
        <v>151</v>
      </c>
      <c r="E151" s="265" t="s">
        <v>1</v>
      </c>
      <c r="F151" s="266" t="s">
        <v>194</v>
      </c>
      <c r="G151" s="264"/>
      <c r="H151" s="267">
        <v>3640</v>
      </c>
      <c r="I151" s="268"/>
      <c r="J151" s="264"/>
      <c r="K151" s="264"/>
      <c r="L151" s="269"/>
      <c r="M151" s="270"/>
      <c r="N151" s="271"/>
      <c r="O151" s="271"/>
      <c r="P151" s="271"/>
      <c r="Q151" s="271"/>
      <c r="R151" s="271"/>
      <c r="S151" s="271"/>
      <c r="T151" s="27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3" t="s">
        <v>151</v>
      </c>
      <c r="AU151" s="273" t="s">
        <v>148</v>
      </c>
      <c r="AV151" s="14" t="s">
        <v>147</v>
      </c>
      <c r="AW151" s="14" t="s">
        <v>32</v>
      </c>
      <c r="AX151" s="14" t="s">
        <v>84</v>
      </c>
      <c r="AY151" s="273" t="s">
        <v>138</v>
      </c>
    </row>
    <row r="152" s="2" customFormat="1" ht="16.5" customHeight="1">
      <c r="A152" s="38"/>
      <c r="B152" s="39"/>
      <c r="C152" s="235" t="s">
        <v>195</v>
      </c>
      <c r="D152" s="235" t="s">
        <v>142</v>
      </c>
      <c r="E152" s="236" t="s">
        <v>196</v>
      </c>
      <c r="F152" s="237" t="s">
        <v>197</v>
      </c>
      <c r="G152" s="238" t="s">
        <v>190</v>
      </c>
      <c r="H152" s="239">
        <v>2268</v>
      </c>
      <c r="I152" s="240"/>
      <c r="J152" s="241">
        <f>ROUND(I152*H152,2)</f>
        <v>0</v>
      </c>
      <c r="K152" s="237" t="s">
        <v>146</v>
      </c>
      <c r="L152" s="44"/>
      <c r="M152" s="242" t="s">
        <v>1</v>
      </c>
      <c r="N152" s="243" t="s">
        <v>41</v>
      </c>
      <c r="O152" s="91"/>
      <c r="P152" s="244">
        <f>O152*H152</f>
        <v>0</v>
      </c>
      <c r="Q152" s="244">
        <v>5.0000000000000002E-05</v>
      </c>
      <c r="R152" s="244">
        <f>Q152*H152</f>
        <v>0.1134</v>
      </c>
      <c r="S152" s="244">
        <v>0</v>
      </c>
      <c r="T152" s="24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46" t="s">
        <v>147</v>
      </c>
      <c r="AT152" s="246" t="s">
        <v>142</v>
      </c>
      <c r="AU152" s="246" t="s">
        <v>148</v>
      </c>
      <c r="AY152" s="17" t="s">
        <v>138</v>
      </c>
      <c r="BE152" s="247">
        <f>IF(N152="základní",J152,0)</f>
        <v>0</v>
      </c>
      <c r="BF152" s="247">
        <f>IF(N152="snížená",J152,0)</f>
        <v>0</v>
      </c>
      <c r="BG152" s="247">
        <f>IF(N152="zákl. přenesená",J152,0)</f>
        <v>0</v>
      </c>
      <c r="BH152" s="247">
        <f>IF(N152="sníž. přenesená",J152,0)</f>
        <v>0</v>
      </c>
      <c r="BI152" s="247">
        <f>IF(N152="nulová",J152,0)</f>
        <v>0</v>
      </c>
      <c r="BJ152" s="17" t="s">
        <v>84</v>
      </c>
      <c r="BK152" s="247">
        <f>ROUND(I152*H152,2)</f>
        <v>0</v>
      </c>
      <c r="BL152" s="17" t="s">
        <v>147</v>
      </c>
      <c r="BM152" s="246" t="s">
        <v>388</v>
      </c>
    </row>
    <row r="153" s="2" customFormat="1">
      <c r="A153" s="38"/>
      <c r="B153" s="39"/>
      <c r="C153" s="40"/>
      <c r="D153" s="248" t="s">
        <v>150</v>
      </c>
      <c r="E153" s="40"/>
      <c r="F153" s="249" t="s">
        <v>197</v>
      </c>
      <c r="G153" s="40"/>
      <c r="H153" s="40"/>
      <c r="I153" s="144"/>
      <c r="J153" s="40"/>
      <c r="K153" s="40"/>
      <c r="L153" s="44"/>
      <c r="M153" s="250"/>
      <c r="N153" s="251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150</v>
      </c>
      <c r="AU153" s="17" t="s">
        <v>148</v>
      </c>
    </row>
    <row r="154" s="13" customFormat="1">
      <c r="A154" s="13"/>
      <c r="B154" s="252"/>
      <c r="C154" s="253"/>
      <c r="D154" s="248" t="s">
        <v>151</v>
      </c>
      <c r="E154" s="254" t="s">
        <v>1</v>
      </c>
      <c r="F154" s="255" t="s">
        <v>389</v>
      </c>
      <c r="G154" s="253"/>
      <c r="H154" s="256">
        <v>2268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2" t="s">
        <v>151</v>
      </c>
      <c r="AU154" s="262" t="s">
        <v>148</v>
      </c>
      <c r="AV154" s="13" t="s">
        <v>86</v>
      </c>
      <c r="AW154" s="13" t="s">
        <v>32</v>
      </c>
      <c r="AX154" s="13" t="s">
        <v>84</v>
      </c>
      <c r="AY154" s="262" t="s">
        <v>138</v>
      </c>
    </row>
    <row r="155" s="2" customFormat="1" ht="16.5" customHeight="1">
      <c r="A155" s="38"/>
      <c r="B155" s="39"/>
      <c r="C155" s="235" t="s">
        <v>200</v>
      </c>
      <c r="D155" s="235" t="s">
        <v>142</v>
      </c>
      <c r="E155" s="236" t="s">
        <v>201</v>
      </c>
      <c r="F155" s="237" t="s">
        <v>202</v>
      </c>
      <c r="G155" s="238" t="s">
        <v>190</v>
      </c>
      <c r="H155" s="239">
        <v>1372</v>
      </c>
      <c r="I155" s="240"/>
      <c r="J155" s="241">
        <f>ROUND(I155*H155,2)</f>
        <v>0</v>
      </c>
      <c r="K155" s="237" t="s">
        <v>146</v>
      </c>
      <c r="L155" s="44"/>
      <c r="M155" s="242" t="s">
        <v>1</v>
      </c>
      <c r="N155" s="243" t="s">
        <v>41</v>
      </c>
      <c r="O155" s="91"/>
      <c r="P155" s="244">
        <f>O155*H155</f>
        <v>0</v>
      </c>
      <c r="Q155" s="244">
        <v>5.0000000000000002E-05</v>
      </c>
      <c r="R155" s="244">
        <f>Q155*H155</f>
        <v>0.068600000000000008</v>
      </c>
      <c r="S155" s="244">
        <v>0</v>
      </c>
      <c r="T155" s="24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46" t="s">
        <v>147</v>
      </c>
      <c r="AT155" s="246" t="s">
        <v>142</v>
      </c>
      <c r="AU155" s="246" t="s">
        <v>148</v>
      </c>
      <c r="AY155" s="17" t="s">
        <v>138</v>
      </c>
      <c r="BE155" s="247">
        <f>IF(N155="základní",J155,0)</f>
        <v>0</v>
      </c>
      <c r="BF155" s="247">
        <f>IF(N155="snížená",J155,0)</f>
        <v>0</v>
      </c>
      <c r="BG155" s="247">
        <f>IF(N155="zákl. přenesená",J155,0)</f>
        <v>0</v>
      </c>
      <c r="BH155" s="247">
        <f>IF(N155="sníž. přenesená",J155,0)</f>
        <v>0</v>
      </c>
      <c r="BI155" s="247">
        <f>IF(N155="nulová",J155,0)</f>
        <v>0</v>
      </c>
      <c r="BJ155" s="17" t="s">
        <v>84</v>
      </c>
      <c r="BK155" s="247">
        <f>ROUND(I155*H155,2)</f>
        <v>0</v>
      </c>
      <c r="BL155" s="17" t="s">
        <v>147</v>
      </c>
      <c r="BM155" s="246" t="s">
        <v>390</v>
      </c>
    </row>
    <row r="156" s="2" customFormat="1">
      <c r="A156" s="38"/>
      <c r="B156" s="39"/>
      <c r="C156" s="40"/>
      <c r="D156" s="248" t="s">
        <v>150</v>
      </c>
      <c r="E156" s="40"/>
      <c r="F156" s="249" t="s">
        <v>202</v>
      </c>
      <c r="G156" s="40"/>
      <c r="H156" s="40"/>
      <c r="I156" s="144"/>
      <c r="J156" s="40"/>
      <c r="K156" s="40"/>
      <c r="L156" s="44"/>
      <c r="M156" s="250"/>
      <c r="N156" s="251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150</v>
      </c>
      <c r="AU156" s="17" t="s">
        <v>148</v>
      </c>
    </row>
    <row r="157" s="13" customFormat="1">
      <c r="A157" s="13"/>
      <c r="B157" s="252"/>
      <c r="C157" s="253"/>
      <c r="D157" s="248" t="s">
        <v>151</v>
      </c>
      <c r="E157" s="254" t="s">
        <v>1</v>
      </c>
      <c r="F157" s="255" t="s">
        <v>391</v>
      </c>
      <c r="G157" s="253"/>
      <c r="H157" s="256">
        <v>1372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2" t="s">
        <v>151</v>
      </c>
      <c r="AU157" s="262" t="s">
        <v>148</v>
      </c>
      <c r="AV157" s="13" t="s">
        <v>86</v>
      </c>
      <c r="AW157" s="13" t="s">
        <v>32</v>
      </c>
      <c r="AX157" s="13" t="s">
        <v>84</v>
      </c>
      <c r="AY157" s="262" t="s">
        <v>138</v>
      </c>
    </row>
    <row r="158" s="2" customFormat="1" ht="16.5" customHeight="1">
      <c r="A158" s="38"/>
      <c r="B158" s="39"/>
      <c r="C158" s="235" t="s">
        <v>205</v>
      </c>
      <c r="D158" s="235" t="s">
        <v>142</v>
      </c>
      <c r="E158" s="236" t="s">
        <v>206</v>
      </c>
      <c r="F158" s="237" t="s">
        <v>207</v>
      </c>
      <c r="G158" s="238" t="s">
        <v>158</v>
      </c>
      <c r="H158" s="239">
        <v>3640</v>
      </c>
      <c r="I158" s="240"/>
      <c r="J158" s="241">
        <f>ROUND(I158*H158,2)</f>
        <v>0</v>
      </c>
      <c r="K158" s="237" t="s">
        <v>146</v>
      </c>
      <c r="L158" s="44"/>
      <c r="M158" s="242" t="s">
        <v>1</v>
      </c>
      <c r="N158" s="243" t="s">
        <v>41</v>
      </c>
      <c r="O158" s="91"/>
      <c r="P158" s="244">
        <f>O158*H158</f>
        <v>0</v>
      </c>
      <c r="Q158" s="244">
        <v>0</v>
      </c>
      <c r="R158" s="244">
        <f>Q158*H158</f>
        <v>0</v>
      </c>
      <c r="S158" s="244">
        <v>0</v>
      </c>
      <c r="T158" s="24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46" t="s">
        <v>147</v>
      </c>
      <c r="AT158" s="246" t="s">
        <v>142</v>
      </c>
      <c r="AU158" s="246" t="s">
        <v>148</v>
      </c>
      <c r="AY158" s="17" t="s">
        <v>138</v>
      </c>
      <c r="BE158" s="247">
        <f>IF(N158="základní",J158,0)</f>
        <v>0</v>
      </c>
      <c r="BF158" s="247">
        <f>IF(N158="snížená",J158,0)</f>
        <v>0</v>
      </c>
      <c r="BG158" s="247">
        <f>IF(N158="zákl. přenesená",J158,0)</f>
        <v>0</v>
      </c>
      <c r="BH158" s="247">
        <f>IF(N158="sníž. přenesená",J158,0)</f>
        <v>0</v>
      </c>
      <c r="BI158" s="247">
        <f>IF(N158="nulová",J158,0)</f>
        <v>0</v>
      </c>
      <c r="BJ158" s="17" t="s">
        <v>84</v>
      </c>
      <c r="BK158" s="247">
        <f>ROUND(I158*H158,2)</f>
        <v>0</v>
      </c>
      <c r="BL158" s="17" t="s">
        <v>147</v>
      </c>
      <c r="BM158" s="246" t="s">
        <v>392</v>
      </c>
    </row>
    <row r="159" s="2" customFormat="1">
      <c r="A159" s="38"/>
      <c r="B159" s="39"/>
      <c r="C159" s="40"/>
      <c r="D159" s="248" t="s">
        <v>150</v>
      </c>
      <c r="E159" s="40"/>
      <c r="F159" s="249" t="s">
        <v>207</v>
      </c>
      <c r="G159" s="40"/>
      <c r="H159" s="40"/>
      <c r="I159" s="144"/>
      <c r="J159" s="40"/>
      <c r="K159" s="40"/>
      <c r="L159" s="44"/>
      <c r="M159" s="250"/>
      <c r="N159" s="251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150</v>
      </c>
      <c r="AU159" s="17" t="s">
        <v>148</v>
      </c>
    </row>
    <row r="160" s="15" customFormat="1">
      <c r="A160" s="15"/>
      <c r="B160" s="274"/>
      <c r="C160" s="275"/>
      <c r="D160" s="248" t="s">
        <v>151</v>
      </c>
      <c r="E160" s="276" t="s">
        <v>1</v>
      </c>
      <c r="F160" s="277" t="s">
        <v>209</v>
      </c>
      <c r="G160" s="275"/>
      <c r="H160" s="276" t="s">
        <v>1</v>
      </c>
      <c r="I160" s="278"/>
      <c r="J160" s="275"/>
      <c r="K160" s="275"/>
      <c r="L160" s="279"/>
      <c r="M160" s="280"/>
      <c r="N160" s="281"/>
      <c r="O160" s="281"/>
      <c r="P160" s="281"/>
      <c r="Q160" s="281"/>
      <c r="R160" s="281"/>
      <c r="S160" s="281"/>
      <c r="T160" s="28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83" t="s">
        <v>151</v>
      </c>
      <c r="AU160" s="283" t="s">
        <v>148</v>
      </c>
      <c r="AV160" s="15" t="s">
        <v>84</v>
      </c>
      <c r="AW160" s="15" t="s">
        <v>32</v>
      </c>
      <c r="AX160" s="15" t="s">
        <v>76</v>
      </c>
      <c r="AY160" s="283" t="s">
        <v>138</v>
      </c>
    </row>
    <row r="161" s="15" customFormat="1">
      <c r="A161" s="15"/>
      <c r="B161" s="274"/>
      <c r="C161" s="275"/>
      <c r="D161" s="248" t="s">
        <v>151</v>
      </c>
      <c r="E161" s="276" t="s">
        <v>1</v>
      </c>
      <c r="F161" s="277" t="s">
        <v>210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151</v>
      </c>
      <c r="AU161" s="283" t="s">
        <v>148</v>
      </c>
      <c r="AV161" s="15" t="s">
        <v>84</v>
      </c>
      <c r="AW161" s="15" t="s">
        <v>32</v>
      </c>
      <c r="AX161" s="15" t="s">
        <v>76</v>
      </c>
      <c r="AY161" s="283" t="s">
        <v>138</v>
      </c>
    </row>
    <row r="162" s="15" customFormat="1">
      <c r="A162" s="15"/>
      <c r="B162" s="274"/>
      <c r="C162" s="275"/>
      <c r="D162" s="248" t="s">
        <v>151</v>
      </c>
      <c r="E162" s="276" t="s">
        <v>1</v>
      </c>
      <c r="F162" s="277" t="s">
        <v>211</v>
      </c>
      <c r="G162" s="275"/>
      <c r="H162" s="276" t="s">
        <v>1</v>
      </c>
      <c r="I162" s="278"/>
      <c r="J162" s="275"/>
      <c r="K162" s="275"/>
      <c r="L162" s="279"/>
      <c r="M162" s="280"/>
      <c r="N162" s="281"/>
      <c r="O162" s="281"/>
      <c r="P162" s="281"/>
      <c r="Q162" s="281"/>
      <c r="R162" s="281"/>
      <c r="S162" s="281"/>
      <c r="T162" s="28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3" t="s">
        <v>151</v>
      </c>
      <c r="AU162" s="283" t="s">
        <v>148</v>
      </c>
      <c r="AV162" s="15" t="s">
        <v>84</v>
      </c>
      <c r="AW162" s="15" t="s">
        <v>32</v>
      </c>
      <c r="AX162" s="15" t="s">
        <v>76</v>
      </c>
      <c r="AY162" s="283" t="s">
        <v>138</v>
      </c>
    </row>
    <row r="163" s="13" customFormat="1">
      <c r="A163" s="13"/>
      <c r="B163" s="252"/>
      <c r="C163" s="253"/>
      <c r="D163" s="248" t="s">
        <v>151</v>
      </c>
      <c r="E163" s="254" t="s">
        <v>1</v>
      </c>
      <c r="F163" s="255" t="s">
        <v>393</v>
      </c>
      <c r="G163" s="253"/>
      <c r="H163" s="256">
        <v>3640</v>
      </c>
      <c r="I163" s="257"/>
      <c r="J163" s="253"/>
      <c r="K163" s="253"/>
      <c r="L163" s="258"/>
      <c r="M163" s="259"/>
      <c r="N163" s="260"/>
      <c r="O163" s="260"/>
      <c r="P163" s="260"/>
      <c r="Q163" s="260"/>
      <c r="R163" s="260"/>
      <c r="S163" s="260"/>
      <c r="T163" s="26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2" t="s">
        <v>151</v>
      </c>
      <c r="AU163" s="262" t="s">
        <v>148</v>
      </c>
      <c r="AV163" s="13" t="s">
        <v>86</v>
      </c>
      <c r="AW163" s="13" t="s">
        <v>32</v>
      </c>
      <c r="AX163" s="13" t="s">
        <v>84</v>
      </c>
      <c r="AY163" s="262" t="s">
        <v>138</v>
      </c>
    </row>
    <row r="164" s="2" customFormat="1" ht="16.5" customHeight="1">
      <c r="A164" s="38"/>
      <c r="B164" s="39"/>
      <c r="C164" s="235" t="s">
        <v>213</v>
      </c>
      <c r="D164" s="235" t="s">
        <v>142</v>
      </c>
      <c r="E164" s="236" t="s">
        <v>214</v>
      </c>
      <c r="F164" s="237" t="s">
        <v>215</v>
      </c>
      <c r="G164" s="238" t="s">
        <v>216</v>
      </c>
      <c r="H164" s="239">
        <v>14.084</v>
      </c>
      <c r="I164" s="240"/>
      <c r="J164" s="241">
        <f>ROUND(I164*H164,2)</f>
        <v>0</v>
      </c>
      <c r="K164" s="237" t="s">
        <v>146</v>
      </c>
      <c r="L164" s="44"/>
      <c r="M164" s="242" t="s">
        <v>1</v>
      </c>
      <c r="N164" s="243" t="s">
        <v>41</v>
      </c>
      <c r="O164" s="91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46" t="s">
        <v>147</v>
      </c>
      <c r="AT164" s="246" t="s">
        <v>142</v>
      </c>
      <c r="AU164" s="246" t="s">
        <v>148</v>
      </c>
      <c r="AY164" s="17" t="s">
        <v>138</v>
      </c>
      <c r="BE164" s="247">
        <f>IF(N164="základní",J164,0)</f>
        <v>0</v>
      </c>
      <c r="BF164" s="247">
        <f>IF(N164="snížená",J164,0)</f>
        <v>0</v>
      </c>
      <c r="BG164" s="247">
        <f>IF(N164="zákl. přenesená",J164,0)</f>
        <v>0</v>
      </c>
      <c r="BH164" s="247">
        <f>IF(N164="sníž. přenesená",J164,0)</f>
        <v>0</v>
      </c>
      <c r="BI164" s="247">
        <f>IF(N164="nulová",J164,0)</f>
        <v>0</v>
      </c>
      <c r="BJ164" s="17" t="s">
        <v>84</v>
      </c>
      <c r="BK164" s="247">
        <f>ROUND(I164*H164,2)</f>
        <v>0</v>
      </c>
      <c r="BL164" s="17" t="s">
        <v>147</v>
      </c>
      <c r="BM164" s="246" t="s">
        <v>394</v>
      </c>
    </row>
    <row r="165" s="2" customFormat="1">
      <c r="A165" s="38"/>
      <c r="B165" s="39"/>
      <c r="C165" s="40"/>
      <c r="D165" s="248" t="s">
        <v>150</v>
      </c>
      <c r="E165" s="40"/>
      <c r="F165" s="249" t="s">
        <v>215</v>
      </c>
      <c r="G165" s="40"/>
      <c r="H165" s="40"/>
      <c r="I165" s="144"/>
      <c r="J165" s="40"/>
      <c r="K165" s="40"/>
      <c r="L165" s="44"/>
      <c r="M165" s="250"/>
      <c r="N165" s="251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150</v>
      </c>
      <c r="AU165" s="17" t="s">
        <v>148</v>
      </c>
    </row>
    <row r="166" s="13" customFormat="1">
      <c r="A166" s="13"/>
      <c r="B166" s="252"/>
      <c r="C166" s="253"/>
      <c r="D166" s="248" t="s">
        <v>151</v>
      </c>
      <c r="E166" s="254" t="s">
        <v>1</v>
      </c>
      <c r="F166" s="255" t="s">
        <v>395</v>
      </c>
      <c r="G166" s="253"/>
      <c r="H166" s="256">
        <v>14.084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151</v>
      </c>
      <c r="AU166" s="262" t="s">
        <v>148</v>
      </c>
      <c r="AV166" s="13" t="s">
        <v>86</v>
      </c>
      <c r="AW166" s="13" t="s">
        <v>32</v>
      </c>
      <c r="AX166" s="13" t="s">
        <v>84</v>
      </c>
      <c r="AY166" s="262" t="s">
        <v>138</v>
      </c>
    </row>
    <row r="167" s="2" customFormat="1" ht="16.5" customHeight="1">
      <c r="A167" s="38"/>
      <c r="B167" s="39"/>
      <c r="C167" s="235" t="s">
        <v>219</v>
      </c>
      <c r="D167" s="235" t="s">
        <v>142</v>
      </c>
      <c r="E167" s="236" t="s">
        <v>220</v>
      </c>
      <c r="F167" s="237" t="s">
        <v>221</v>
      </c>
      <c r="G167" s="238" t="s">
        <v>216</v>
      </c>
      <c r="H167" s="239">
        <v>14.084</v>
      </c>
      <c r="I167" s="240"/>
      <c r="J167" s="241">
        <f>ROUND(I167*H167,2)</f>
        <v>0</v>
      </c>
      <c r="K167" s="237" t="s">
        <v>146</v>
      </c>
      <c r="L167" s="44"/>
      <c r="M167" s="242" t="s">
        <v>1</v>
      </c>
      <c r="N167" s="243" t="s">
        <v>41</v>
      </c>
      <c r="O167" s="91"/>
      <c r="P167" s="244">
        <f>O167*H167</f>
        <v>0</v>
      </c>
      <c r="Q167" s="244">
        <v>0</v>
      </c>
      <c r="R167" s="244">
        <f>Q167*H167</f>
        <v>0</v>
      </c>
      <c r="S167" s="244">
        <v>0</v>
      </c>
      <c r="T167" s="24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46" t="s">
        <v>147</v>
      </c>
      <c r="AT167" s="246" t="s">
        <v>142</v>
      </c>
      <c r="AU167" s="246" t="s">
        <v>148</v>
      </c>
      <c r="AY167" s="17" t="s">
        <v>138</v>
      </c>
      <c r="BE167" s="247">
        <f>IF(N167="základní",J167,0)</f>
        <v>0</v>
      </c>
      <c r="BF167" s="247">
        <f>IF(N167="snížená",J167,0)</f>
        <v>0</v>
      </c>
      <c r="BG167" s="247">
        <f>IF(N167="zákl. přenesená",J167,0)</f>
        <v>0</v>
      </c>
      <c r="BH167" s="247">
        <f>IF(N167="sníž. přenesená",J167,0)</f>
        <v>0</v>
      </c>
      <c r="BI167" s="247">
        <f>IF(N167="nulová",J167,0)</f>
        <v>0</v>
      </c>
      <c r="BJ167" s="17" t="s">
        <v>84</v>
      </c>
      <c r="BK167" s="247">
        <f>ROUND(I167*H167,2)</f>
        <v>0</v>
      </c>
      <c r="BL167" s="17" t="s">
        <v>147</v>
      </c>
      <c r="BM167" s="246" t="s">
        <v>396</v>
      </c>
    </row>
    <row r="168" s="2" customFormat="1">
      <c r="A168" s="38"/>
      <c r="B168" s="39"/>
      <c r="C168" s="40"/>
      <c r="D168" s="248" t="s">
        <v>150</v>
      </c>
      <c r="E168" s="40"/>
      <c r="F168" s="249" t="s">
        <v>221</v>
      </c>
      <c r="G168" s="40"/>
      <c r="H168" s="40"/>
      <c r="I168" s="144"/>
      <c r="J168" s="40"/>
      <c r="K168" s="40"/>
      <c r="L168" s="44"/>
      <c r="M168" s="250"/>
      <c r="N168" s="251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150</v>
      </c>
      <c r="AU168" s="17" t="s">
        <v>148</v>
      </c>
    </row>
    <row r="169" s="2" customFormat="1" ht="16.5" customHeight="1">
      <c r="A169" s="38"/>
      <c r="B169" s="39"/>
      <c r="C169" s="235" t="s">
        <v>8</v>
      </c>
      <c r="D169" s="235" t="s">
        <v>142</v>
      </c>
      <c r="E169" s="236" t="s">
        <v>223</v>
      </c>
      <c r="F169" s="237" t="s">
        <v>224</v>
      </c>
      <c r="G169" s="238" t="s">
        <v>216</v>
      </c>
      <c r="H169" s="239">
        <v>14.084</v>
      </c>
      <c r="I169" s="240"/>
      <c r="J169" s="241">
        <f>ROUND(I169*H169,2)</f>
        <v>0</v>
      </c>
      <c r="K169" s="237" t="s">
        <v>146</v>
      </c>
      <c r="L169" s="44"/>
      <c r="M169" s="242" t="s">
        <v>1</v>
      </c>
      <c r="N169" s="243" t="s">
        <v>41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147</v>
      </c>
      <c r="AT169" s="246" t="s">
        <v>142</v>
      </c>
      <c r="AU169" s="246" t="s">
        <v>148</v>
      </c>
      <c r="AY169" s="17" t="s">
        <v>138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84</v>
      </c>
      <c r="BK169" s="247">
        <f>ROUND(I169*H169,2)</f>
        <v>0</v>
      </c>
      <c r="BL169" s="17" t="s">
        <v>147</v>
      </c>
      <c r="BM169" s="246" t="s">
        <v>397</v>
      </c>
    </row>
    <row r="170" s="2" customFormat="1">
      <c r="A170" s="38"/>
      <c r="B170" s="39"/>
      <c r="C170" s="40"/>
      <c r="D170" s="248" t="s">
        <v>150</v>
      </c>
      <c r="E170" s="40"/>
      <c r="F170" s="249" t="s">
        <v>224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150</v>
      </c>
      <c r="AU170" s="17" t="s">
        <v>148</v>
      </c>
    </row>
    <row r="171" s="2" customFormat="1" ht="16.5" customHeight="1">
      <c r="A171" s="38"/>
      <c r="B171" s="39"/>
      <c r="C171" s="235" t="s">
        <v>226</v>
      </c>
      <c r="D171" s="235" t="s">
        <v>142</v>
      </c>
      <c r="E171" s="236" t="s">
        <v>227</v>
      </c>
      <c r="F171" s="237" t="s">
        <v>228</v>
      </c>
      <c r="G171" s="238" t="s">
        <v>190</v>
      </c>
      <c r="H171" s="239">
        <v>3640</v>
      </c>
      <c r="I171" s="240"/>
      <c r="J171" s="241">
        <f>ROUND(I171*H171,2)</f>
        <v>0</v>
      </c>
      <c r="K171" s="237" t="s">
        <v>183</v>
      </c>
      <c r="L171" s="44"/>
      <c r="M171" s="242" t="s">
        <v>1</v>
      </c>
      <c r="N171" s="243" t="s">
        <v>41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147</v>
      </c>
      <c r="AT171" s="246" t="s">
        <v>142</v>
      </c>
      <c r="AU171" s="246" t="s">
        <v>148</v>
      </c>
      <c r="AY171" s="17" t="s">
        <v>138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84</v>
      </c>
      <c r="BK171" s="247">
        <f>ROUND(I171*H171,2)</f>
        <v>0</v>
      </c>
      <c r="BL171" s="17" t="s">
        <v>147</v>
      </c>
      <c r="BM171" s="246" t="s">
        <v>398</v>
      </c>
    </row>
    <row r="172" s="2" customFormat="1">
      <c r="A172" s="38"/>
      <c r="B172" s="39"/>
      <c r="C172" s="40"/>
      <c r="D172" s="248" t="s">
        <v>150</v>
      </c>
      <c r="E172" s="40"/>
      <c r="F172" s="249" t="s">
        <v>228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150</v>
      </c>
      <c r="AU172" s="17" t="s">
        <v>148</v>
      </c>
    </row>
    <row r="173" s="13" customFormat="1">
      <c r="A173" s="13"/>
      <c r="B173" s="252"/>
      <c r="C173" s="253"/>
      <c r="D173" s="248" t="s">
        <v>151</v>
      </c>
      <c r="E173" s="254" t="s">
        <v>1</v>
      </c>
      <c r="F173" s="255" t="s">
        <v>399</v>
      </c>
      <c r="G173" s="253"/>
      <c r="H173" s="256">
        <v>3640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151</v>
      </c>
      <c r="AU173" s="262" t="s">
        <v>148</v>
      </c>
      <c r="AV173" s="13" t="s">
        <v>86</v>
      </c>
      <c r="AW173" s="13" t="s">
        <v>32</v>
      </c>
      <c r="AX173" s="13" t="s">
        <v>84</v>
      </c>
      <c r="AY173" s="262" t="s">
        <v>138</v>
      </c>
    </row>
    <row r="174" s="2" customFormat="1" ht="16.5" customHeight="1">
      <c r="A174" s="38"/>
      <c r="B174" s="39"/>
      <c r="C174" s="235" t="s">
        <v>231</v>
      </c>
      <c r="D174" s="235" t="s">
        <v>142</v>
      </c>
      <c r="E174" s="236" t="s">
        <v>232</v>
      </c>
      <c r="F174" s="237" t="s">
        <v>233</v>
      </c>
      <c r="G174" s="238" t="s">
        <v>190</v>
      </c>
      <c r="H174" s="239">
        <v>2268</v>
      </c>
      <c r="I174" s="240"/>
      <c r="J174" s="241">
        <f>ROUND(I174*H174,2)</f>
        <v>0</v>
      </c>
      <c r="K174" s="237" t="s">
        <v>183</v>
      </c>
      <c r="L174" s="44"/>
      <c r="M174" s="242" t="s">
        <v>1</v>
      </c>
      <c r="N174" s="243" t="s">
        <v>41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147</v>
      </c>
      <c r="AT174" s="246" t="s">
        <v>142</v>
      </c>
      <c r="AU174" s="246" t="s">
        <v>148</v>
      </c>
      <c r="AY174" s="17" t="s">
        <v>138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84</v>
      </c>
      <c r="BK174" s="247">
        <f>ROUND(I174*H174,2)</f>
        <v>0</v>
      </c>
      <c r="BL174" s="17" t="s">
        <v>147</v>
      </c>
      <c r="BM174" s="246" t="s">
        <v>400</v>
      </c>
    </row>
    <row r="175" s="2" customFormat="1">
      <c r="A175" s="38"/>
      <c r="B175" s="39"/>
      <c r="C175" s="40"/>
      <c r="D175" s="248" t="s">
        <v>150</v>
      </c>
      <c r="E175" s="40"/>
      <c r="F175" s="249" t="s">
        <v>233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150</v>
      </c>
      <c r="AU175" s="17" t="s">
        <v>148</v>
      </c>
    </row>
    <row r="176" s="13" customFormat="1">
      <c r="A176" s="13"/>
      <c r="B176" s="252"/>
      <c r="C176" s="253"/>
      <c r="D176" s="248" t="s">
        <v>151</v>
      </c>
      <c r="E176" s="254" t="s">
        <v>1</v>
      </c>
      <c r="F176" s="255" t="s">
        <v>401</v>
      </c>
      <c r="G176" s="253"/>
      <c r="H176" s="256">
        <v>2268</v>
      </c>
      <c r="I176" s="257"/>
      <c r="J176" s="253"/>
      <c r="K176" s="253"/>
      <c r="L176" s="258"/>
      <c r="M176" s="259"/>
      <c r="N176" s="260"/>
      <c r="O176" s="260"/>
      <c r="P176" s="260"/>
      <c r="Q176" s="260"/>
      <c r="R176" s="260"/>
      <c r="S176" s="260"/>
      <c r="T176" s="26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2" t="s">
        <v>151</v>
      </c>
      <c r="AU176" s="262" t="s">
        <v>148</v>
      </c>
      <c r="AV176" s="13" t="s">
        <v>86</v>
      </c>
      <c r="AW176" s="13" t="s">
        <v>32</v>
      </c>
      <c r="AX176" s="13" t="s">
        <v>84</v>
      </c>
      <c r="AY176" s="262" t="s">
        <v>138</v>
      </c>
    </row>
    <row r="177" s="2" customFormat="1" ht="16.5" customHeight="1">
      <c r="A177" s="38"/>
      <c r="B177" s="39"/>
      <c r="C177" s="235" t="s">
        <v>236</v>
      </c>
      <c r="D177" s="235" t="s">
        <v>142</v>
      </c>
      <c r="E177" s="236" t="s">
        <v>237</v>
      </c>
      <c r="F177" s="237" t="s">
        <v>238</v>
      </c>
      <c r="G177" s="238" t="s">
        <v>239</v>
      </c>
      <c r="H177" s="239">
        <v>160</v>
      </c>
      <c r="I177" s="240"/>
      <c r="J177" s="241">
        <f>ROUND(I177*H177,2)</f>
        <v>0</v>
      </c>
      <c r="K177" s="237" t="s">
        <v>146</v>
      </c>
      <c r="L177" s="44"/>
      <c r="M177" s="242" t="s">
        <v>1</v>
      </c>
      <c r="N177" s="243" t="s">
        <v>41</v>
      </c>
      <c r="O177" s="91"/>
      <c r="P177" s="244">
        <f>O177*H177</f>
        <v>0</v>
      </c>
      <c r="Q177" s="244">
        <v>0</v>
      </c>
      <c r="R177" s="244">
        <f>Q177*H177</f>
        <v>0</v>
      </c>
      <c r="S177" s="244">
        <v>0</v>
      </c>
      <c r="T177" s="24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46" t="s">
        <v>147</v>
      </c>
      <c r="AT177" s="246" t="s">
        <v>142</v>
      </c>
      <c r="AU177" s="246" t="s">
        <v>148</v>
      </c>
      <c r="AY177" s="17" t="s">
        <v>138</v>
      </c>
      <c r="BE177" s="247">
        <f>IF(N177="základní",J177,0)</f>
        <v>0</v>
      </c>
      <c r="BF177" s="247">
        <f>IF(N177="snížená",J177,0)</f>
        <v>0</v>
      </c>
      <c r="BG177" s="247">
        <f>IF(N177="zákl. přenesená",J177,0)</f>
        <v>0</v>
      </c>
      <c r="BH177" s="247">
        <f>IF(N177="sníž. přenesená",J177,0)</f>
        <v>0</v>
      </c>
      <c r="BI177" s="247">
        <f>IF(N177="nulová",J177,0)</f>
        <v>0</v>
      </c>
      <c r="BJ177" s="17" t="s">
        <v>84</v>
      </c>
      <c r="BK177" s="247">
        <f>ROUND(I177*H177,2)</f>
        <v>0</v>
      </c>
      <c r="BL177" s="17" t="s">
        <v>147</v>
      </c>
      <c r="BM177" s="246" t="s">
        <v>402</v>
      </c>
    </row>
    <row r="178" s="2" customFormat="1">
      <c r="A178" s="38"/>
      <c r="B178" s="39"/>
      <c r="C178" s="40"/>
      <c r="D178" s="248" t="s">
        <v>150</v>
      </c>
      <c r="E178" s="40"/>
      <c r="F178" s="249" t="s">
        <v>238</v>
      </c>
      <c r="G178" s="40"/>
      <c r="H178" s="40"/>
      <c r="I178" s="144"/>
      <c r="J178" s="40"/>
      <c r="K178" s="40"/>
      <c r="L178" s="44"/>
      <c r="M178" s="250"/>
      <c r="N178" s="251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150</v>
      </c>
      <c r="AU178" s="17" t="s">
        <v>148</v>
      </c>
    </row>
    <row r="179" s="2" customFormat="1" ht="21.75" customHeight="1">
      <c r="A179" s="38"/>
      <c r="B179" s="39"/>
      <c r="C179" s="235" t="s">
        <v>241</v>
      </c>
      <c r="D179" s="235" t="s">
        <v>142</v>
      </c>
      <c r="E179" s="236" t="s">
        <v>242</v>
      </c>
      <c r="F179" s="237" t="s">
        <v>243</v>
      </c>
      <c r="G179" s="238" t="s">
        <v>190</v>
      </c>
      <c r="H179" s="239">
        <v>5</v>
      </c>
      <c r="I179" s="240"/>
      <c r="J179" s="241">
        <f>ROUND(I179*H179,2)</f>
        <v>0</v>
      </c>
      <c r="K179" s="237" t="s">
        <v>183</v>
      </c>
      <c r="L179" s="44"/>
      <c r="M179" s="242" t="s">
        <v>1</v>
      </c>
      <c r="N179" s="243" t="s">
        <v>41</v>
      </c>
      <c r="O179" s="91"/>
      <c r="P179" s="244">
        <f>O179*H179</f>
        <v>0</v>
      </c>
      <c r="Q179" s="244">
        <v>0</v>
      </c>
      <c r="R179" s="244">
        <f>Q179*H179</f>
        <v>0</v>
      </c>
      <c r="S179" s="244">
        <v>0</v>
      </c>
      <c r="T179" s="24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46" t="s">
        <v>84</v>
      </c>
      <c r="AT179" s="246" t="s">
        <v>142</v>
      </c>
      <c r="AU179" s="246" t="s">
        <v>148</v>
      </c>
      <c r="AY179" s="17" t="s">
        <v>138</v>
      </c>
      <c r="BE179" s="247">
        <f>IF(N179="základní",J179,0)</f>
        <v>0</v>
      </c>
      <c r="BF179" s="247">
        <f>IF(N179="snížená",J179,0)</f>
        <v>0</v>
      </c>
      <c r="BG179" s="247">
        <f>IF(N179="zákl. přenesená",J179,0)</f>
        <v>0</v>
      </c>
      <c r="BH179" s="247">
        <f>IF(N179="sníž. přenesená",J179,0)</f>
        <v>0</v>
      </c>
      <c r="BI179" s="247">
        <f>IF(N179="nulová",J179,0)</f>
        <v>0</v>
      </c>
      <c r="BJ179" s="17" t="s">
        <v>84</v>
      </c>
      <c r="BK179" s="247">
        <f>ROUND(I179*H179,2)</f>
        <v>0</v>
      </c>
      <c r="BL179" s="17" t="s">
        <v>84</v>
      </c>
      <c r="BM179" s="246" t="s">
        <v>403</v>
      </c>
    </row>
    <row r="180" s="2" customFormat="1">
      <c r="A180" s="38"/>
      <c r="B180" s="39"/>
      <c r="C180" s="40"/>
      <c r="D180" s="248" t="s">
        <v>150</v>
      </c>
      <c r="E180" s="40"/>
      <c r="F180" s="249" t="s">
        <v>243</v>
      </c>
      <c r="G180" s="40"/>
      <c r="H180" s="40"/>
      <c r="I180" s="144"/>
      <c r="J180" s="40"/>
      <c r="K180" s="40"/>
      <c r="L180" s="44"/>
      <c r="M180" s="250"/>
      <c r="N180" s="251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150</v>
      </c>
      <c r="AU180" s="17" t="s">
        <v>148</v>
      </c>
    </row>
    <row r="181" s="12" customFormat="1" ht="20.88" customHeight="1">
      <c r="A181" s="12"/>
      <c r="B181" s="219"/>
      <c r="C181" s="220"/>
      <c r="D181" s="221" t="s">
        <v>75</v>
      </c>
      <c r="E181" s="233" t="s">
        <v>245</v>
      </c>
      <c r="F181" s="233" t="s">
        <v>246</v>
      </c>
      <c r="G181" s="220"/>
      <c r="H181" s="220"/>
      <c r="I181" s="223"/>
      <c r="J181" s="234">
        <f>BK181</f>
        <v>0</v>
      </c>
      <c r="K181" s="220"/>
      <c r="L181" s="225"/>
      <c r="M181" s="226"/>
      <c r="N181" s="227"/>
      <c r="O181" s="227"/>
      <c r="P181" s="228">
        <f>SUM(P182:P215)</f>
        <v>0</v>
      </c>
      <c r="Q181" s="227"/>
      <c r="R181" s="228">
        <f>SUM(R182:R215)</f>
        <v>0</v>
      </c>
      <c r="S181" s="227"/>
      <c r="T181" s="229">
        <f>SUM(T182:T215)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30" t="s">
        <v>84</v>
      </c>
      <c r="AT181" s="231" t="s">
        <v>75</v>
      </c>
      <c r="AU181" s="231" t="s">
        <v>86</v>
      </c>
      <c r="AY181" s="230" t="s">
        <v>138</v>
      </c>
      <c r="BK181" s="232">
        <f>SUM(BK182:BK215)</f>
        <v>0</v>
      </c>
    </row>
    <row r="182" s="2" customFormat="1" ht="16.5" customHeight="1">
      <c r="A182" s="38"/>
      <c r="B182" s="39"/>
      <c r="C182" s="284" t="s">
        <v>247</v>
      </c>
      <c r="D182" s="284" t="s">
        <v>248</v>
      </c>
      <c r="E182" s="285" t="s">
        <v>249</v>
      </c>
      <c r="F182" s="286" t="s">
        <v>250</v>
      </c>
      <c r="G182" s="287" t="s">
        <v>251</v>
      </c>
      <c r="H182" s="288">
        <v>350</v>
      </c>
      <c r="I182" s="289"/>
      <c r="J182" s="290">
        <f>ROUND(I182*H182,2)</f>
        <v>0</v>
      </c>
      <c r="K182" s="286" t="s">
        <v>183</v>
      </c>
      <c r="L182" s="291"/>
      <c r="M182" s="292" t="s">
        <v>1</v>
      </c>
      <c r="N182" s="293" t="s">
        <v>41</v>
      </c>
      <c r="O182" s="91"/>
      <c r="P182" s="244">
        <f>O182*H182</f>
        <v>0</v>
      </c>
      <c r="Q182" s="244">
        <v>0</v>
      </c>
      <c r="R182" s="244">
        <f>Q182*H182</f>
        <v>0</v>
      </c>
      <c r="S182" s="244">
        <v>0</v>
      </c>
      <c r="T182" s="24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46" t="s">
        <v>180</v>
      </c>
      <c r="AT182" s="246" t="s">
        <v>248</v>
      </c>
      <c r="AU182" s="246" t="s">
        <v>148</v>
      </c>
      <c r="AY182" s="17" t="s">
        <v>138</v>
      </c>
      <c r="BE182" s="247">
        <f>IF(N182="základní",J182,0)</f>
        <v>0</v>
      </c>
      <c r="BF182" s="247">
        <f>IF(N182="snížená",J182,0)</f>
        <v>0</v>
      </c>
      <c r="BG182" s="247">
        <f>IF(N182="zákl. přenesená",J182,0)</f>
        <v>0</v>
      </c>
      <c r="BH182" s="247">
        <f>IF(N182="sníž. přenesená",J182,0)</f>
        <v>0</v>
      </c>
      <c r="BI182" s="247">
        <f>IF(N182="nulová",J182,0)</f>
        <v>0</v>
      </c>
      <c r="BJ182" s="17" t="s">
        <v>84</v>
      </c>
      <c r="BK182" s="247">
        <f>ROUND(I182*H182,2)</f>
        <v>0</v>
      </c>
      <c r="BL182" s="17" t="s">
        <v>147</v>
      </c>
      <c r="BM182" s="246" t="s">
        <v>404</v>
      </c>
    </row>
    <row r="183" s="2" customFormat="1">
      <c r="A183" s="38"/>
      <c r="B183" s="39"/>
      <c r="C183" s="40"/>
      <c r="D183" s="248" t="s">
        <v>150</v>
      </c>
      <c r="E183" s="40"/>
      <c r="F183" s="249" t="s">
        <v>250</v>
      </c>
      <c r="G183" s="40"/>
      <c r="H183" s="40"/>
      <c r="I183" s="144"/>
      <c r="J183" s="40"/>
      <c r="K183" s="40"/>
      <c r="L183" s="44"/>
      <c r="M183" s="250"/>
      <c r="N183" s="251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150</v>
      </c>
      <c r="AU183" s="17" t="s">
        <v>148</v>
      </c>
    </row>
    <row r="184" s="2" customFormat="1" ht="16.5" customHeight="1">
      <c r="A184" s="38"/>
      <c r="B184" s="39"/>
      <c r="C184" s="284" t="s">
        <v>7</v>
      </c>
      <c r="D184" s="284" t="s">
        <v>248</v>
      </c>
      <c r="E184" s="285" t="s">
        <v>253</v>
      </c>
      <c r="F184" s="286" t="s">
        <v>254</v>
      </c>
      <c r="G184" s="287" t="s">
        <v>251</v>
      </c>
      <c r="H184" s="288">
        <v>154</v>
      </c>
      <c r="I184" s="289"/>
      <c r="J184" s="290">
        <f>ROUND(I184*H184,2)</f>
        <v>0</v>
      </c>
      <c r="K184" s="286" t="s">
        <v>183</v>
      </c>
      <c r="L184" s="291"/>
      <c r="M184" s="292" t="s">
        <v>1</v>
      </c>
      <c r="N184" s="293" t="s">
        <v>41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180</v>
      </c>
      <c r="AT184" s="246" t="s">
        <v>248</v>
      </c>
      <c r="AU184" s="246" t="s">
        <v>148</v>
      </c>
      <c r="AY184" s="17" t="s">
        <v>138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84</v>
      </c>
      <c r="BK184" s="247">
        <f>ROUND(I184*H184,2)</f>
        <v>0</v>
      </c>
      <c r="BL184" s="17" t="s">
        <v>147</v>
      </c>
      <c r="BM184" s="246" t="s">
        <v>405</v>
      </c>
    </row>
    <row r="185" s="2" customFormat="1">
      <c r="A185" s="38"/>
      <c r="B185" s="39"/>
      <c r="C185" s="40"/>
      <c r="D185" s="248" t="s">
        <v>150</v>
      </c>
      <c r="E185" s="40"/>
      <c r="F185" s="249" t="s">
        <v>254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150</v>
      </c>
      <c r="AU185" s="17" t="s">
        <v>148</v>
      </c>
    </row>
    <row r="186" s="2" customFormat="1" ht="16.5" customHeight="1">
      <c r="A186" s="38"/>
      <c r="B186" s="39"/>
      <c r="C186" s="284" t="s">
        <v>256</v>
      </c>
      <c r="D186" s="284" t="s">
        <v>248</v>
      </c>
      <c r="E186" s="285" t="s">
        <v>257</v>
      </c>
      <c r="F186" s="286" t="s">
        <v>258</v>
      </c>
      <c r="G186" s="287" t="s">
        <v>251</v>
      </c>
      <c r="H186" s="288">
        <v>168</v>
      </c>
      <c r="I186" s="289"/>
      <c r="J186" s="290">
        <f>ROUND(I186*H186,2)</f>
        <v>0</v>
      </c>
      <c r="K186" s="286" t="s">
        <v>183</v>
      </c>
      <c r="L186" s="291"/>
      <c r="M186" s="292" t="s">
        <v>1</v>
      </c>
      <c r="N186" s="293" t="s">
        <v>41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180</v>
      </c>
      <c r="AT186" s="246" t="s">
        <v>248</v>
      </c>
      <c r="AU186" s="246" t="s">
        <v>148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84</v>
      </c>
      <c r="BK186" s="247">
        <f>ROUND(I186*H186,2)</f>
        <v>0</v>
      </c>
      <c r="BL186" s="17" t="s">
        <v>147</v>
      </c>
      <c r="BM186" s="246" t="s">
        <v>406</v>
      </c>
    </row>
    <row r="187" s="2" customFormat="1">
      <c r="A187" s="38"/>
      <c r="B187" s="39"/>
      <c r="C187" s="40"/>
      <c r="D187" s="248" t="s">
        <v>150</v>
      </c>
      <c r="E187" s="40"/>
      <c r="F187" s="249" t="s">
        <v>258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148</v>
      </c>
    </row>
    <row r="188" s="2" customFormat="1" ht="16.5" customHeight="1">
      <c r="A188" s="38"/>
      <c r="B188" s="39"/>
      <c r="C188" s="284" t="s">
        <v>260</v>
      </c>
      <c r="D188" s="284" t="s">
        <v>248</v>
      </c>
      <c r="E188" s="285" t="s">
        <v>261</v>
      </c>
      <c r="F188" s="286" t="s">
        <v>262</v>
      </c>
      <c r="G188" s="287" t="s">
        <v>251</v>
      </c>
      <c r="H188" s="288">
        <v>237</v>
      </c>
      <c r="I188" s="289"/>
      <c r="J188" s="290">
        <f>ROUND(I188*H188,2)</f>
        <v>0</v>
      </c>
      <c r="K188" s="286" t="s">
        <v>183</v>
      </c>
      <c r="L188" s="291"/>
      <c r="M188" s="292" t="s">
        <v>1</v>
      </c>
      <c r="N188" s="293" t="s">
        <v>41</v>
      </c>
      <c r="O188" s="91"/>
      <c r="P188" s="244">
        <f>O188*H188</f>
        <v>0</v>
      </c>
      <c r="Q188" s="244">
        <v>0</v>
      </c>
      <c r="R188" s="244">
        <f>Q188*H188</f>
        <v>0</v>
      </c>
      <c r="S188" s="244">
        <v>0</v>
      </c>
      <c r="T188" s="24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46" t="s">
        <v>180</v>
      </c>
      <c r="AT188" s="246" t="s">
        <v>248</v>
      </c>
      <c r="AU188" s="246" t="s">
        <v>148</v>
      </c>
      <c r="AY188" s="17" t="s">
        <v>138</v>
      </c>
      <c r="BE188" s="247">
        <f>IF(N188="základní",J188,0)</f>
        <v>0</v>
      </c>
      <c r="BF188" s="247">
        <f>IF(N188="snížená",J188,0)</f>
        <v>0</v>
      </c>
      <c r="BG188" s="247">
        <f>IF(N188="zákl. přenesená",J188,0)</f>
        <v>0</v>
      </c>
      <c r="BH188" s="247">
        <f>IF(N188="sníž. přenesená",J188,0)</f>
        <v>0</v>
      </c>
      <c r="BI188" s="247">
        <f>IF(N188="nulová",J188,0)</f>
        <v>0</v>
      </c>
      <c r="BJ188" s="17" t="s">
        <v>84</v>
      </c>
      <c r="BK188" s="247">
        <f>ROUND(I188*H188,2)</f>
        <v>0</v>
      </c>
      <c r="BL188" s="17" t="s">
        <v>147</v>
      </c>
      <c r="BM188" s="246" t="s">
        <v>407</v>
      </c>
    </row>
    <row r="189" s="2" customFormat="1">
      <c r="A189" s="38"/>
      <c r="B189" s="39"/>
      <c r="C189" s="40"/>
      <c r="D189" s="248" t="s">
        <v>150</v>
      </c>
      <c r="E189" s="40"/>
      <c r="F189" s="249" t="s">
        <v>262</v>
      </c>
      <c r="G189" s="40"/>
      <c r="H189" s="40"/>
      <c r="I189" s="144"/>
      <c r="J189" s="40"/>
      <c r="K189" s="40"/>
      <c r="L189" s="44"/>
      <c r="M189" s="250"/>
      <c r="N189" s="251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150</v>
      </c>
      <c r="AU189" s="17" t="s">
        <v>148</v>
      </c>
    </row>
    <row r="190" s="2" customFormat="1" ht="16.5" customHeight="1">
      <c r="A190" s="38"/>
      <c r="B190" s="39"/>
      <c r="C190" s="284" t="s">
        <v>265</v>
      </c>
      <c r="D190" s="284" t="s">
        <v>248</v>
      </c>
      <c r="E190" s="285" t="s">
        <v>266</v>
      </c>
      <c r="F190" s="286" t="s">
        <v>267</v>
      </c>
      <c r="G190" s="287" t="s">
        <v>251</v>
      </c>
      <c r="H190" s="288">
        <v>296</v>
      </c>
      <c r="I190" s="289"/>
      <c r="J190" s="290">
        <f>ROUND(I190*H190,2)</f>
        <v>0</v>
      </c>
      <c r="K190" s="286" t="s">
        <v>183</v>
      </c>
      <c r="L190" s="291"/>
      <c r="M190" s="292" t="s">
        <v>1</v>
      </c>
      <c r="N190" s="293" t="s">
        <v>41</v>
      </c>
      <c r="O190" s="91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46" t="s">
        <v>180</v>
      </c>
      <c r="AT190" s="246" t="s">
        <v>248</v>
      </c>
      <c r="AU190" s="246" t="s">
        <v>148</v>
      </c>
      <c r="AY190" s="17" t="s">
        <v>138</v>
      </c>
      <c r="BE190" s="247">
        <f>IF(N190="základní",J190,0)</f>
        <v>0</v>
      </c>
      <c r="BF190" s="247">
        <f>IF(N190="snížená",J190,0)</f>
        <v>0</v>
      </c>
      <c r="BG190" s="247">
        <f>IF(N190="zákl. přenesená",J190,0)</f>
        <v>0</v>
      </c>
      <c r="BH190" s="247">
        <f>IF(N190="sníž. přenesená",J190,0)</f>
        <v>0</v>
      </c>
      <c r="BI190" s="247">
        <f>IF(N190="nulová",J190,0)</f>
        <v>0</v>
      </c>
      <c r="BJ190" s="17" t="s">
        <v>84</v>
      </c>
      <c r="BK190" s="247">
        <f>ROUND(I190*H190,2)</f>
        <v>0</v>
      </c>
      <c r="BL190" s="17" t="s">
        <v>147</v>
      </c>
      <c r="BM190" s="246" t="s">
        <v>408</v>
      </c>
    </row>
    <row r="191" s="2" customFormat="1">
      <c r="A191" s="38"/>
      <c r="B191" s="39"/>
      <c r="C191" s="40"/>
      <c r="D191" s="248" t="s">
        <v>150</v>
      </c>
      <c r="E191" s="40"/>
      <c r="F191" s="249" t="s">
        <v>267</v>
      </c>
      <c r="G191" s="40"/>
      <c r="H191" s="40"/>
      <c r="I191" s="144"/>
      <c r="J191" s="40"/>
      <c r="K191" s="40"/>
      <c r="L191" s="44"/>
      <c r="M191" s="250"/>
      <c r="N191" s="251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150</v>
      </c>
      <c r="AU191" s="17" t="s">
        <v>148</v>
      </c>
    </row>
    <row r="192" s="2" customFormat="1" ht="16.5" customHeight="1">
      <c r="A192" s="38"/>
      <c r="B192" s="39"/>
      <c r="C192" s="284" t="s">
        <v>270</v>
      </c>
      <c r="D192" s="284" t="s">
        <v>248</v>
      </c>
      <c r="E192" s="285" t="s">
        <v>271</v>
      </c>
      <c r="F192" s="286" t="s">
        <v>272</v>
      </c>
      <c r="G192" s="287" t="s">
        <v>251</v>
      </c>
      <c r="H192" s="288">
        <v>100</v>
      </c>
      <c r="I192" s="289"/>
      <c r="J192" s="290">
        <f>ROUND(I192*H192,2)</f>
        <v>0</v>
      </c>
      <c r="K192" s="286" t="s">
        <v>183</v>
      </c>
      <c r="L192" s="291"/>
      <c r="M192" s="292" t="s">
        <v>1</v>
      </c>
      <c r="N192" s="293" t="s">
        <v>41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180</v>
      </c>
      <c r="AT192" s="246" t="s">
        <v>248</v>
      </c>
      <c r="AU192" s="246" t="s">
        <v>148</v>
      </c>
      <c r="AY192" s="17" t="s">
        <v>138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84</v>
      </c>
      <c r="BK192" s="247">
        <f>ROUND(I192*H192,2)</f>
        <v>0</v>
      </c>
      <c r="BL192" s="17" t="s">
        <v>147</v>
      </c>
      <c r="BM192" s="246" t="s">
        <v>409</v>
      </c>
    </row>
    <row r="193" s="2" customFormat="1">
      <c r="A193" s="38"/>
      <c r="B193" s="39"/>
      <c r="C193" s="40"/>
      <c r="D193" s="248" t="s">
        <v>150</v>
      </c>
      <c r="E193" s="40"/>
      <c r="F193" s="249" t="s">
        <v>272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148</v>
      </c>
    </row>
    <row r="194" s="2" customFormat="1" ht="16.5" customHeight="1">
      <c r="A194" s="38"/>
      <c r="B194" s="39"/>
      <c r="C194" s="284" t="s">
        <v>274</v>
      </c>
      <c r="D194" s="284" t="s">
        <v>248</v>
      </c>
      <c r="E194" s="285" t="s">
        <v>275</v>
      </c>
      <c r="F194" s="286" t="s">
        <v>276</v>
      </c>
      <c r="G194" s="287" t="s">
        <v>251</v>
      </c>
      <c r="H194" s="288">
        <v>316</v>
      </c>
      <c r="I194" s="289"/>
      <c r="J194" s="290">
        <f>ROUND(I194*H194,2)</f>
        <v>0</v>
      </c>
      <c r="K194" s="286" t="s">
        <v>183</v>
      </c>
      <c r="L194" s="291"/>
      <c r="M194" s="292" t="s">
        <v>1</v>
      </c>
      <c r="N194" s="293" t="s">
        <v>41</v>
      </c>
      <c r="O194" s="91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46" t="s">
        <v>180</v>
      </c>
      <c r="AT194" s="246" t="s">
        <v>248</v>
      </c>
      <c r="AU194" s="246" t="s">
        <v>148</v>
      </c>
      <c r="AY194" s="17" t="s">
        <v>138</v>
      </c>
      <c r="BE194" s="247">
        <f>IF(N194="základní",J194,0)</f>
        <v>0</v>
      </c>
      <c r="BF194" s="247">
        <f>IF(N194="snížená",J194,0)</f>
        <v>0</v>
      </c>
      <c r="BG194" s="247">
        <f>IF(N194="zákl. přenesená",J194,0)</f>
        <v>0</v>
      </c>
      <c r="BH194" s="247">
        <f>IF(N194="sníž. přenesená",J194,0)</f>
        <v>0</v>
      </c>
      <c r="BI194" s="247">
        <f>IF(N194="nulová",J194,0)</f>
        <v>0</v>
      </c>
      <c r="BJ194" s="17" t="s">
        <v>84</v>
      </c>
      <c r="BK194" s="247">
        <f>ROUND(I194*H194,2)</f>
        <v>0</v>
      </c>
      <c r="BL194" s="17" t="s">
        <v>147</v>
      </c>
      <c r="BM194" s="246" t="s">
        <v>410</v>
      </c>
    </row>
    <row r="195" s="2" customFormat="1">
      <c r="A195" s="38"/>
      <c r="B195" s="39"/>
      <c r="C195" s="40"/>
      <c r="D195" s="248" t="s">
        <v>150</v>
      </c>
      <c r="E195" s="40"/>
      <c r="F195" s="249" t="s">
        <v>276</v>
      </c>
      <c r="G195" s="40"/>
      <c r="H195" s="40"/>
      <c r="I195" s="144"/>
      <c r="J195" s="40"/>
      <c r="K195" s="40"/>
      <c r="L195" s="44"/>
      <c r="M195" s="250"/>
      <c r="N195" s="251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150</v>
      </c>
      <c r="AU195" s="17" t="s">
        <v>148</v>
      </c>
    </row>
    <row r="196" s="2" customFormat="1" ht="16.5" customHeight="1">
      <c r="A196" s="38"/>
      <c r="B196" s="39"/>
      <c r="C196" s="284" t="s">
        <v>278</v>
      </c>
      <c r="D196" s="284" t="s">
        <v>248</v>
      </c>
      <c r="E196" s="285" t="s">
        <v>279</v>
      </c>
      <c r="F196" s="286" t="s">
        <v>280</v>
      </c>
      <c r="G196" s="287" t="s">
        <v>251</v>
      </c>
      <c r="H196" s="288">
        <v>371</v>
      </c>
      <c r="I196" s="289"/>
      <c r="J196" s="290">
        <f>ROUND(I196*H196,2)</f>
        <v>0</v>
      </c>
      <c r="K196" s="286" t="s">
        <v>183</v>
      </c>
      <c r="L196" s="291"/>
      <c r="M196" s="292" t="s">
        <v>1</v>
      </c>
      <c r="N196" s="293" t="s">
        <v>41</v>
      </c>
      <c r="O196" s="91"/>
      <c r="P196" s="244">
        <f>O196*H196</f>
        <v>0</v>
      </c>
      <c r="Q196" s="244">
        <v>0</v>
      </c>
      <c r="R196" s="244">
        <f>Q196*H196</f>
        <v>0</v>
      </c>
      <c r="S196" s="244">
        <v>0</v>
      </c>
      <c r="T196" s="24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46" t="s">
        <v>180</v>
      </c>
      <c r="AT196" s="246" t="s">
        <v>248</v>
      </c>
      <c r="AU196" s="246" t="s">
        <v>148</v>
      </c>
      <c r="AY196" s="17" t="s">
        <v>138</v>
      </c>
      <c r="BE196" s="247">
        <f>IF(N196="základní",J196,0)</f>
        <v>0</v>
      </c>
      <c r="BF196" s="247">
        <f>IF(N196="snížená",J196,0)</f>
        <v>0</v>
      </c>
      <c r="BG196" s="247">
        <f>IF(N196="zákl. přenesená",J196,0)</f>
        <v>0</v>
      </c>
      <c r="BH196" s="247">
        <f>IF(N196="sníž. přenesená",J196,0)</f>
        <v>0</v>
      </c>
      <c r="BI196" s="247">
        <f>IF(N196="nulová",J196,0)</f>
        <v>0</v>
      </c>
      <c r="BJ196" s="17" t="s">
        <v>84</v>
      </c>
      <c r="BK196" s="247">
        <f>ROUND(I196*H196,2)</f>
        <v>0</v>
      </c>
      <c r="BL196" s="17" t="s">
        <v>147</v>
      </c>
      <c r="BM196" s="246" t="s">
        <v>411</v>
      </c>
    </row>
    <row r="197" s="2" customFormat="1">
      <c r="A197" s="38"/>
      <c r="B197" s="39"/>
      <c r="C197" s="40"/>
      <c r="D197" s="248" t="s">
        <v>150</v>
      </c>
      <c r="E197" s="40"/>
      <c r="F197" s="249" t="s">
        <v>280</v>
      </c>
      <c r="G197" s="40"/>
      <c r="H197" s="40"/>
      <c r="I197" s="144"/>
      <c r="J197" s="40"/>
      <c r="K197" s="40"/>
      <c r="L197" s="44"/>
      <c r="M197" s="250"/>
      <c r="N197" s="251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150</v>
      </c>
      <c r="AU197" s="17" t="s">
        <v>148</v>
      </c>
    </row>
    <row r="198" s="2" customFormat="1" ht="16.5" customHeight="1">
      <c r="A198" s="38"/>
      <c r="B198" s="39"/>
      <c r="C198" s="284" t="s">
        <v>282</v>
      </c>
      <c r="D198" s="284" t="s">
        <v>248</v>
      </c>
      <c r="E198" s="285" t="s">
        <v>283</v>
      </c>
      <c r="F198" s="286" t="s">
        <v>284</v>
      </c>
      <c r="G198" s="287" t="s">
        <v>251</v>
      </c>
      <c r="H198" s="288">
        <v>72</v>
      </c>
      <c r="I198" s="289"/>
      <c r="J198" s="290">
        <f>ROUND(I198*H198,2)</f>
        <v>0</v>
      </c>
      <c r="K198" s="286" t="s">
        <v>183</v>
      </c>
      <c r="L198" s="291"/>
      <c r="M198" s="292" t="s">
        <v>1</v>
      </c>
      <c r="N198" s="293" t="s">
        <v>41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180</v>
      </c>
      <c r="AT198" s="246" t="s">
        <v>248</v>
      </c>
      <c r="AU198" s="246" t="s">
        <v>148</v>
      </c>
      <c r="AY198" s="17" t="s">
        <v>138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84</v>
      </c>
      <c r="BK198" s="247">
        <f>ROUND(I198*H198,2)</f>
        <v>0</v>
      </c>
      <c r="BL198" s="17" t="s">
        <v>147</v>
      </c>
      <c r="BM198" s="246" t="s">
        <v>412</v>
      </c>
    </row>
    <row r="199" s="2" customFormat="1">
      <c r="A199" s="38"/>
      <c r="B199" s="39"/>
      <c r="C199" s="40"/>
      <c r="D199" s="248" t="s">
        <v>150</v>
      </c>
      <c r="E199" s="40"/>
      <c r="F199" s="249" t="s">
        <v>284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148</v>
      </c>
    </row>
    <row r="200" s="2" customFormat="1" ht="16.5" customHeight="1">
      <c r="A200" s="38"/>
      <c r="B200" s="39"/>
      <c r="C200" s="284" t="s">
        <v>286</v>
      </c>
      <c r="D200" s="284" t="s">
        <v>248</v>
      </c>
      <c r="E200" s="285" t="s">
        <v>287</v>
      </c>
      <c r="F200" s="286" t="s">
        <v>288</v>
      </c>
      <c r="G200" s="287" t="s">
        <v>251</v>
      </c>
      <c r="H200" s="288">
        <v>147</v>
      </c>
      <c r="I200" s="289"/>
      <c r="J200" s="290">
        <f>ROUND(I200*H200,2)</f>
        <v>0</v>
      </c>
      <c r="K200" s="286" t="s">
        <v>183</v>
      </c>
      <c r="L200" s="291"/>
      <c r="M200" s="292" t="s">
        <v>1</v>
      </c>
      <c r="N200" s="293" t="s">
        <v>41</v>
      </c>
      <c r="O200" s="91"/>
      <c r="P200" s="244">
        <f>O200*H200</f>
        <v>0</v>
      </c>
      <c r="Q200" s="244">
        <v>0</v>
      </c>
      <c r="R200" s="244">
        <f>Q200*H200</f>
        <v>0</v>
      </c>
      <c r="S200" s="244">
        <v>0</v>
      </c>
      <c r="T200" s="24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46" t="s">
        <v>180</v>
      </c>
      <c r="AT200" s="246" t="s">
        <v>248</v>
      </c>
      <c r="AU200" s="246" t="s">
        <v>148</v>
      </c>
      <c r="AY200" s="17" t="s">
        <v>138</v>
      </c>
      <c r="BE200" s="247">
        <f>IF(N200="základní",J200,0)</f>
        <v>0</v>
      </c>
      <c r="BF200" s="247">
        <f>IF(N200="snížená",J200,0)</f>
        <v>0</v>
      </c>
      <c r="BG200" s="247">
        <f>IF(N200="zákl. přenesená",J200,0)</f>
        <v>0</v>
      </c>
      <c r="BH200" s="247">
        <f>IF(N200="sníž. přenesená",J200,0)</f>
        <v>0</v>
      </c>
      <c r="BI200" s="247">
        <f>IF(N200="nulová",J200,0)</f>
        <v>0</v>
      </c>
      <c r="BJ200" s="17" t="s">
        <v>84</v>
      </c>
      <c r="BK200" s="247">
        <f>ROUND(I200*H200,2)</f>
        <v>0</v>
      </c>
      <c r="BL200" s="17" t="s">
        <v>147</v>
      </c>
      <c r="BM200" s="246" t="s">
        <v>413</v>
      </c>
    </row>
    <row r="201" s="2" customFormat="1">
      <c r="A201" s="38"/>
      <c r="B201" s="39"/>
      <c r="C201" s="40"/>
      <c r="D201" s="248" t="s">
        <v>150</v>
      </c>
      <c r="E201" s="40"/>
      <c r="F201" s="249" t="s">
        <v>288</v>
      </c>
      <c r="G201" s="40"/>
      <c r="H201" s="40"/>
      <c r="I201" s="144"/>
      <c r="J201" s="40"/>
      <c r="K201" s="40"/>
      <c r="L201" s="44"/>
      <c r="M201" s="250"/>
      <c r="N201" s="251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150</v>
      </c>
      <c r="AU201" s="17" t="s">
        <v>148</v>
      </c>
    </row>
    <row r="202" s="2" customFormat="1" ht="16.5" customHeight="1">
      <c r="A202" s="38"/>
      <c r="B202" s="39"/>
      <c r="C202" s="284" t="s">
        <v>290</v>
      </c>
      <c r="D202" s="284" t="s">
        <v>248</v>
      </c>
      <c r="E202" s="285" t="s">
        <v>291</v>
      </c>
      <c r="F202" s="286" t="s">
        <v>292</v>
      </c>
      <c r="G202" s="287" t="s">
        <v>251</v>
      </c>
      <c r="H202" s="288">
        <v>707</v>
      </c>
      <c r="I202" s="289"/>
      <c r="J202" s="290">
        <f>ROUND(I202*H202,2)</f>
        <v>0</v>
      </c>
      <c r="K202" s="286" t="s">
        <v>183</v>
      </c>
      <c r="L202" s="291"/>
      <c r="M202" s="292" t="s">
        <v>1</v>
      </c>
      <c r="N202" s="293" t="s">
        <v>41</v>
      </c>
      <c r="O202" s="91"/>
      <c r="P202" s="244">
        <f>O202*H202</f>
        <v>0</v>
      </c>
      <c r="Q202" s="244">
        <v>0</v>
      </c>
      <c r="R202" s="244">
        <f>Q202*H202</f>
        <v>0</v>
      </c>
      <c r="S202" s="244">
        <v>0</v>
      </c>
      <c r="T202" s="24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46" t="s">
        <v>180</v>
      </c>
      <c r="AT202" s="246" t="s">
        <v>248</v>
      </c>
      <c r="AU202" s="246" t="s">
        <v>148</v>
      </c>
      <c r="AY202" s="17" t="s">
        <v>138</v>
      </c>
      <c r="BE202" s="247">
        <f>IF(N202="základní",J202,0)</f>
        <v>0</v>
      </c>
      <c r="BF202" s="247">
        <f>IF(N202="snížená",J202,0)</f>
        <v>0</v>
      </c>
      <c r="BG202" s="247">
        <f>IF(N202="zákl. přenesená",J202,0)</f>
        <v>0</v>
      </c>
      <c r="BH202" s="247">
        <f>IF(N202="sníž. přenesená",J202,0)</f>
        <v>0</v>
      </c>
      <c r="BI202" s="247">
        <f>IF(N202="nulová",J202,0)</f>
        <v>0</v>
      </c>
      <c r="BJ202" s="17" t="s">
        <v>84</v>
      </c>
      <c r="BK202" s="247">
        <f>ROUND(I202*H202,2)</f>
        <v>0</v>
      </c>
      <c r="BL202" s="17" t="s">
        <v>147</v>
      </c>
      <c r="BM202" s="246" t="s">
        <v>414</v>
      </c>
    </row>
    <row r="203" s="2" customFormat="1">
      <c r="A203" s="38"/>
      <c r="B203" s="39"/>
      <c r="C203" s="40"/>
      <c r="D203" s="248" t="s">
        <v>150</v>
      </c>
      <c r="E203" s="40"/>
      <c r="F203" s="249" t="s">
        <v>292</v>
      </c>
      <c r="G203" s="40"/>
      <c r="H203" s="40"/>
      <c r="I203" s="144"/>
      <c r="J203" s="40"/>
      <c r="K203" s="40"/>
      <c r="L203" s="44"/>
      <c r="M203" s="250"/>
      <c r="N203" s="251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150</v>
      </c>
      <c r="AU203" s="17" t="s">
        <v>148</v>
      </c>
    </row>
    <row r="204" s="2" customFormat="1" ht="16.5" customHeight="1">
      <c r="A204" s="38"/>
      <c r="B204" s="39"/>
      <c r="C204" s="284" t="s">
        <v>294</v>
      </c>
      <c r="D204" s="284" t="s">
        <v>248</v>
      </c>
      <c r="E204" s="285" t="s">
        <v>295</v>
      </c>
      <c r="F204" s="286" t="s">
        <v>296</v>
      </c>
      <c r="G204" s="287" t="s">
        <v>251</v>
      </c>
      <c r="H204" s="288">
        <v>70</v>
      </c>
      <c r="I204" s="289"/>
      <c r="J204" s="290">
        <f>ROUND(I204*H204,2)</f>
        <v>0</v>
      </c>
      <c r="K204" s="286" t="s">
        <v>183</v>
      </c>
      <c r="L204" s="291"/>
      <c r="M204" s="292" t="s">
        <v>1</v>
      </c>
      <c r="N204" s="293" t="s">
        <v>41</v>
      </c>
      <c r="O204" s="91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46" t="s">
        <v>180</v>
      </c>
      <c r="AT204" s="246" t="s">
        <v>248</v>
      </c>
      <c r="AU204" s="246" t="s">
        <v>148</v>
      </c>
      <c r="AY204" s="17" t="s">
        <v>138</v>
      </c>
      <c r="BE204" s="247">
        <f>IF(N204="základní",J204,0)</f>
        <v>0</v>
      </c>
      <c r="BF204" s="247">
        <f>IF(N204="snížená",J204,0)</f>
        <v>0</v>
      </c>
      <c r="BG204" s="247">
        <f>IF(N204="zákl. přenesená",J204,0)</f>
        <v>0</v>
      </c>
      <c r="BH204" s="247">
        <f>IF(N204="sníž. přenesená",J204,0)</f>
        <v>0</v>
      </c>
      <c r="BI204" s="247">
        <f>IF(N204="nulová",J204,0)</f>
        <v>0</v>
      </c>
      <c r="BJ204" s="17" t="s">
        <v>84</v>
      </c>
      <c r="BK204" s="247">
        <f>ROUND(I204*H204,2)</f>
        <v>0</v>
      </c>
      <c r="BL204" s="17" t="s">
        <v>147</v>
      </c>
      <c r="BM204" s="246" t="s">
        <v>415</v>
      </c>
    </row>
    <row r="205" s="2" customFormat="1">
      <c r="A205" s="38"/>
      <c r="B205" s="39"/>
      <c r="C205" s="40"/>
      <c r="D205" s="248" t="s">
        <v>150</v>
      </c>
      <c r="E205" s="40"/>
      <c r="F205" s="249" t="s">
        <v>296</v>
      </c>
      <c r="G205" s="40"/>
      <c r="H205" s="40"/>
      <c r="I205" s="144"/>
      <c r="J205" s="40"/>
      <c r="K205" s="40"/>
      <c r="L205" s="44"/>
      <c r="M205" s="250"/>
      <c r="N205" s="251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150</v>
      </c>
      <c r="AU205" s="17" t="s">
        <v>148</v>
      </c>
    </row>
    <row r="206" s="2" customFormat="1" ht="16.5" customHeight="1">
      <c r="A206" s="38"/>
      <c r="B206" s="39"/>
      <c r="C206" s="284" t="s">
        <v>298</v>
      </c>
      <c r="D206" s="284" t="s">
        <v>248</v>
      </c>
      <c r="E206" s="285" t="s">
        <v>299</v>
      </c>
      <c r="F206" s="286" t="s">
        <v>300</v>
      </c>
      <c r="G206" s="287" t="s">
        <v>251</v>
      </c>
      <c r="H206" s="288">
        <v>132</v>
      </c>
      <c r="I206" s="289"/>
      <c r="J206" s="290">
        <f>ROUND(I206*H206,2)</f>
        <v>0</v>
      </c>
      <c r="K206" s="286" t="s">
        <v>183</v>
      </c>
      <c r="L206" s="291"/>
      <c r="M206" s="292" t="s">
        <v>1</v>
      </c>
      <c r="N206" s="293" t="s">
        <v>41</v>
      </c>
      <c r="O206" s="91"/>
      <c r="P206" s="244">
        <f>O206*H206</f>
        <v>0</v>
      </c>
      <c r="Q206" s="244">
        <v>0</v>
      </c>
      <c r="R206" s="244">
        <f>Q206*H206</f>
        <v>0</v>
      </c>
      <c r="S206" s="244">
        <v>0</v>
      </c>
      <c r="T206" s="24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46" t="s">
        <v>180</v>
      </c>
      <c r="AT206" s="246" t="s">
        <v>248</v>
      </c>
      <c r="AU206" s="246" t="s">
        <v>148</v>
      </c>
      <c r="AY206" s="17" t="s">
        <v>138</v>
      </c>
      <c r="BE206" s="247">
        <f>IF(N206="základní",J206,0)</f>
        <v>0</v>
      </c>
      <c r="BF206" s="247">
        <f>IF(N206="snížená",J206,0)</f>
        <v>0</v>
      </c>
      <c r="BG206" s="247">
        <f>IF(N206="zákl. přenesená",J206,0)</f>
        <v>0</v>
      </c>
      <c r="BH206" s="247">
        <f>IF(N206="sníž. přenesená",J206,0)</f>
        <v>0</v>
      </c>
      <c r="BI206" s="247">
        <f>IF(N206="nulová",J206,0)</f>
        <v>0</v>
      </c>
      <c r="BJ206" s="17" t="s">
        <v>84</v>
      </c>
      <c r="BK206" s="247">
        <f>ROUND(I206*H206,2)</f>
        <v>0</v>
      </c>
      <c r="BL206" s="17" t="s">
        <v>147</v>
      </c>
      <c r="BM206" s="246" t="s">
        <v>416</v>
      </c>
    </row>
    <row r="207" s="2" customFormat="1">
      <c r="A207" s="38"/>
      <c r="B207" s="39"/>
      <c r="C207" s="40"/>
      <c r="D207" s="248" t="s">
        <v>150</v>
      </c>
      <c r="E207" s="40"/>
      <c r="F207" s="249" t="s">
        <v>300</v>
      </c>
      <c r="G207" s="40"/>
      <c r="H207" s="40"/>
      <c r="I207" s="144"/>
      <c r="J207" s="40"/>
      <c r="K207" s="40"/>
      <c r="L207" s="44"/>
      <c r="M207" s="250"/>
      <c r="N207" s="251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150</v>
      </c>
      <c r="AU207" s="17" t="s">
        <v>148</v>
      </c>
    </row>
    <row r="208" s="2" customFormat="1" ht="16.5" customHeight="1">
      <c r="A208" s="38"/>
      <c r="B208" s="39"/>
      <c r="C208" s="284" t="s">
        <v>302</v>
      </c>
      <c r="D208" s="284" t="s">
        <v>248</v>
      </c>
      <c r="E208" s="285" t="s">
        <v>303</v>
      </c>
      <c r="F208" s="286" t="s">
        <v>304</v>
      </c>
      <c r="G208" s="287" t="s">
        <v>251</v>
      </c>
      <c r="H208" s="288">
        <v>75</v>
      </c>
      <c r="I208" s="289"/>
      <c r="J208" s="290">
        <f>ROUND(I208*H208,2)</f>
        <v>0</v>
      </c>
      <c r="K208" s="286" t="s">
        <v>183</v>
      </c>
      <c r="L208" s="291"/>
      <c r="M208" s="292" t="s">
        <v>1</v>
      </c>
      <c r="N208" s="293" t="s">
        <v>41</v>
      </c>
      <c r="O208" s="91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46" t="s">
        <v>180</v>
      </c>
      <c r="AT208" s="246" t="s">
        <v>248</v>
      </c>
      <c r="AU208" s="246" t="s">
        <v>148</v>
      </c>
      <c r="AY208" s="17" t="s">
        <v>138</v>
      </c>
      <c r="BE208" s="247">
        <f>IF(N208="základní",J208,0)</f>
        <v>0</v>
      </c>
      <c r="BF208" s="247">
        <f>IF(N208="snížená",J208,0)</f>
        <v>0</v>
      </c>
      <c r="BG208" s="247">
        <f>IF(N208="zákl. přenesená",J208,0)</f>
        <v>0</v>
      </c>
      <c r="BH208" s="247">
        <f>IF(N208="sníž. přenesená",J208,0)</f>
        <v>0</v>
      </c>
      <c r="BI208" s="247">
        <f>IF(N208="nulová",J208,0)</f>
        <v>0</v>
      </c>
      <c r="BJ208" s="17" t="s">
        <v>84</v>
      </c>
      <c r="BK208" s="247">
        <f>ROUND(I208*H208,2)</f>
        <v>0</v>
      </c>
      <c r="BL208" s="17" t="s">
        <v>147</v>
      </c>
      <c r="BM208" s="246" t="s">
        <v>417</v>
      </c>
    </row>
    <row r="209" s="2" customFormat="1">
      <c r="A209" s="38"/>
      <c r="B209" s="39"/>
      <c r="C209" s="40"/>
      <c r="D209" s="248" t="s">
        <v>150</v>
      </c>
      <c r="E209" s="40"/>
      <c r="F209" s="249" t="s">
        <v>304</v>
      </c>
      <c r="G209" s="40"/>
      <c r="H209" s="40"/>
      <c r="I209" s="144"/>
      <c r="J209" s="40"/>
      <c r="K209" s="40"/>
      <c r="L209" s="44"/>
      <c r="M209" s="250"/>
      <c r="N209" s="251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150</v>
      </c>
      <c r="AU209" s="17" t="s">
        <v>148</v>
      </c>
    </row>
    <row r="210" s="2" customFormat="1" ht="16.5" customHeight="1">
      <c r="A210" s="38"/>
      <c r="B210" s="39"/>
      <c r="C210" s="284" t="s">
        <v>306</v>
      </c>
      <c r="D210" s="284" t="s">
        <v>248</v>
      </c>
      <c r="E210" s="285" t="s">
        <v>307</v>
      </c>
      <c r="F210" s="286" t="s">
        <v>308</v>
      </c>
      <c r="G210" s="287" t="s">
        <v>251</v>
      </c>
      <c r="H210" s="288">
        <v>126</v>
      </c>
      <c r="I210" s="289"/>
      <c r="J210" s="290">
        <f>ROUND(I210*H210,2)</f>
        <v>0</v>
      </c>
      <c r="K210" s="286" t="s">
        <v>183</v>
      </c>
      <c r="L210" s="291"/>
      <c r="M210" s="292" t="s">
        <v>1</v>
      </c>
      <c r="N210" s="293" t="s">
        <v>41</v>
      </c>
      <c r="O210" s="91"/>
      <c r="P210" s="244">
        <f>O210*H210</f>
        <v>0</v>
      </c>
      <c r="Q210" s="244">
        <v>0</v>
      </c>
      <c r="R210" s="244">
        <f>Q210*H210</f>
        <v>0</v>
      </c>
      <c r="S210" s="244">
        <v>0</v>
      </c>
      <c r="T210" s="24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46" t="s">
        <v>180</v>
      </c>
      <c r="AT210" s="246" t="s">
        <v>248</v>
      </c>
      <c r="AU210" s="246" t="s">
        <v>148</v>
      </c>
      <c r="AY210" s="17" t="s">
        <v>138</v>
      </c>
      <c r="BE210" s="247">
        <f>IF(N210="základní",J210,0)</f>
        <v>0</v>
      </c>
      <c r="BF210" s="247">
        <f>IF(N210="snížená",J210,0)</f>
        <v>0</v>
      </c>
      <c r="BG210" s="247">
        <f>IF(N210="zákl. přenesená",J210,0)</f>
        <v>0</v>
      </c>
      <c r="BH210" s="247">
        <f>IF(N210="sníž. přenesená",J210,0)</f>
        <v>0</v>
      </c>
      <c r="BI210" s="247">
        <f>IF(N210="nulová",J210,0)</f>
        <v>0</v>
      </c>
      <c r="BJ210" s="17" t="s">
        <v>84</v>
      </c>
      <c r="BK210" s="247">
        <f>ROUND(I210*H210,2)</f>
        <v>0</v>
      </c>
      <c r="BL210" s="17" t="s">
        <v>147</v>
      </c>
      <c r="BM210" s="246" t="s">
        <v>418</v>
      </c>
    </row>
    <row r="211" s="2" customFormat="1">
      <c r="A211" s="38"/>
      <c r="B211" s="39"/>
      <c r="C211" s="40"/>
      <c r="D211" s="248" t="s">
        <v>150</v>
      </c>
      <c r="E211" s="40"/>
      <c r="F211" s="249" t="s">
        <v>308</v>
      </c>
      <c r="G211" s="40"/>
      <c r="H211" s="40"/>
      <c r="I211" s="144"/>
      <c r="J211" s="40"/>
      <c r="K211" s="40"/>
      <c r="L211" s="44"/>
      <c r="M211" s="250"/>
      <c r="N211" s="251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150</v>
      </c>
      <c r="AU211" s="17" t="s">
        <v>148</v>
      </c>
    </row>
    <row r="212" s="2" customFormat="1" ht="16.5" customHeight="1">
      <c r="A212" s="38"/>
      <c r="B212" s="39"/>
      <c r="C212" s="284" t="s">
        <v>310</v>
      </c>
      <c r="D212" s="284" t="s">
        <v>248</v>
      </c>
      <c r="E212" s="285" t="s">
        <v>311</v>
      </c>
      <c r="F212" s="286" t="s">
        <v>312</v>
      </c>
      <c r="G212" s="287" t="s">
        <v>251</v>
      </c>
      <c r="H212" s="288">
        <v>175</v>
      </c>
      <c r="I212" s="289"/>
      <c r="J212" s="290">
        <f>ROUND(I212*H212,2)</f>
        <v>0</v>
      </c>
      <c r="K212" s="286" t="s">
        <v>183</v>
      </c>
      <c r="L212" s="291"/>
      <c r="M212" s="292" t="s">
        <v>1</v>
      </c>
      <c r="N212" s="293" t="s">
        <v>41</v>
      </c>
      <c r="O212" s="91"/>
      <c r="P212" s="244">
        <f>O212*H212</f>
        <v>0</v>
      </c>
      <c r="Q212" s="244">
        <v>0</v>
      </c>
      <c r="R212" s="244">
        <f>Q212*H212</f>
        <v>0</v>
      </c>
      <c r="S212" s="244">
        <v>0</v>
      </c>
      <c r="T212" s="24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46" t="s">
        <v>180</v>
      </c>
      <c r="AT212" s="246" t="s">
        <v>248</v>
      </c>
      <c r="AU212" s="246" t="s">
        <v>148</v>
      </c>
      <c r="AY212" s="17" t="s">
        <v>138</v>
      </c>
      <c r="BE212" s="247">
        <f>IF(N212="základní",J212,0)</f>
        <v>0</v>
      </c>
      <c r="BF212" s="247">
        <f>IF(N212="snížená",J212,0)</f>
        <v>0</v>
      </c>
      <c r="BG212" s="247">
        <f>IF(N212="zákl. přenesená",J212,0)</f>
        <v>0</v>
      </c>
      <c r="BH212" s="247">
        <f>IF(N212="sníž. přenesená",J212,0)</f>
        <v>0</v>
      </c>
      <c r="BI212" s="247">
        <f>IF(N212="nulová",J212,0)</f>
        <v>0</v>
      </c>
      <c r="BJ212" s="17" t="s">
        <v>84</v>
      </c>
      <c r="BK212" s="247">
        <f>ROUND(I212*H212,2)</f>
        <v>0</v>
      </c>
      <c r="BL212" s="17" t="s">
        <v>147</v>
      </c>
      <c r="BM212" s="246" t="s">
        <v>419</v>
      </c>
    </row>
    <row r="213" s="2" customFormat="1">
      <c r="A213" s="38"/>
      <c r="B213" s="39"/>
      <c r="C213" s="40"/>
      <c r="D213" s="248" t="s">
        <v>150</v>
      </c>
      <c r="E213" s="40"/>
      <c r="F213" s="249" t="s">
        <v>312</v>
      </c>
      <c r="G213" s="40"/>
      <c r="H213" s="40"/>
      <c r="I213" s="144"/>
      <c r="J213" s="40"/>
      <c r="K213" s="40"/>
      <c r="L213" s="44"/>
      <c r="M213" s="250"/>
      <c r="N213" s="251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150</v>
      </c>
      <c r="AU213" s="17" t="s">
        <v>148</v>
      </c>
    </row>
    <row r="214" s="2" customFormat="1" ht="16.5" customHeight="1">
      <c r="A214" s="38"/>
      <c r="B214" s="39"/>
      <c r="C214" s="284" t="s">
        <v>314</v>
      </c>
      <c r="D214" s="284" t="s">
        <v>248</v>
      </c>
      <c r="E214" s="285" t="s">
        <v>315</v>
      </c>
      <c r="F214" s="286" t="s">
        <v>316</v>
      </c>
      <c r="G214" s="287" t="s">
        <v>251</v>
      </c>
      <c r="H214" s="288">
        <v>144</v>
      </c>
      <c r="I214" s="289"/>
      <c r="J214" s="290">
        <f>ROUND(I214*H214,2)</f>
        <v>0</v>
      </c>
      <c r="K214" s="286" t="s">
        <v>183</v>
      </c>
      <c r="L214" s="291"/>
      <c r="M214" s="292" t="s">
        <v>1</v>
      </c>
      <c r="N214" s="293" t="s">
        <v>41</v>
      </c>
      <c r="O214" s="91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46" t="s">
        <v>180</v>
      </c>
      <c r="AT214" s="246" t="s">
        <v>248</v>
      </c>
      <c r="AU214" s="246" t="s">
        <v>148</v>
      </c>
      <c r="AY214" s="17" t="s">
        <v>138</v>
      </c>
      <c r="BE214" s="247">
        <f>IF(N214="základní",J214,0)</f>
        <v>0</v>
      </c>
      <c r="BF214" s="247">
        <f>IF(N214="snížená",J214,0)</f>
        <v>0</v>
      </c>
      <c r="BG214" s="247">
        <f>IF(N214="zákl. přenesená",J214,0)</f>
        <v>0</v>
      </c>
      <c r="BH214" s="247">
        <f>IF(N214="sníž. přenesená",J214,0)</f>
        <v>0</v>
      </c>
      <c r="BI214" s="247">
        <f>IF(N214="nulová",J214,0)</f>
        <v>0</v>
      </c>
      <c r="BJ214" s="17" t="s">
        <v>84</v>
      </c>
      <c r="BK214" s="247">
        <f>ROUND(I214*H214,2)</f>
        <v>0</v>
      </c>
      <c r="BL214" s="17" t="s">
        <v>147</v>
      </c>
      <c r="BM214" s="246" t="s">
        <v>420</v>
      </c>
    </row>
    <row r="215" s="2" customFormat="1">
      <c r="A215" s="38"/>
      <c r="B215" s="39"/>
      <c r="C215" s="40"/>
      <c r="D215" s="248" t="s">
        <v>150</v>
      </c>
      <c r="E215" s="40"/>
      <c r="F215" s="249" t="s">
        <v>316</v>
      </c>
      <c r="G215" s="40"/>
      <c r="H215" s="40"/>
      <c r="I215" s="144"/>
      <c r="J215" s="40"/>
      <c r="K215" s="40"/>
      <c r="L215" s="44"/>
      <c r="M215" s="250"/>
      <c r="N215" s="251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150</v>
      </c>
      <c r="AU215" s="17" t="s">
        <v>148</v>
      </c>
    </row>
    <row r="216" s="12" customFormat="1" ht="22.8" customHeight="1">
      <c r="A216" s="12"/>
      <c r="B216" s="219"/>
      <c r="C216" s="220"/>
      <c r="D216" s="221" t="s">
        <v>75</v>
      </c>
      <c r="E216" s="233" t="s">
        <v>319</v>
      </c>
      <c r="F216" s="233" t="s">
        <v>320</v>
      </c>
      <c r="G216" s="220"/>
      <c r="H216" s="220"/>
      <c r="I216" s="223"/>
      <c r="J216" s="234">
        <f>BK216</f>
        <v>0</v>
      </c>
      <c r="K216" s="220"/>
      <c r="L216" s="225"/>
      <c r="M216" s="226"/>
      <c r="N216" s="227"/>
      <c r="O216" s="227"/>
      <c r="P216" s="228">
        <f>SUM(P217:P246)</f>
        <v>0</v>
      </c>
      <c r="Q216" s="227"/>
      <c r="R216" s="228">
        <f>SUM(R217:R246)</f>
        <v>88.788134999999997</v>
      </c>
      <c r="S216" s="227"/>
      <c r="T216" s="229">
        <f>SUM(T217:T246)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30" t="s">
        <v>84</v>
      </c>
      <c r="AT216" s="231" t="s">
        <v>75</v>
      </c>
      <c r="AU216" s="231" t="s">
        <v>84</v>
      </c>
      <c r="AY216" s="230" t="s">
        <v>138</v>
      </c>
      <c r="BK216" s="232">
        <f>SUM(BK217:BK246)</f>
        <v>0</v>
      </c>
    </row>
    <row r="217" s="2" customFormat="1" ht="16.5" customHeight="1">
      <c r="A217" s="38"/>
      <c r="B217" s="39"/>
      <c r="C217" s="284" t="s">
        <v>321</v>
      </c>
      <c r="D217" s="284" t="s">
        <v>248</v>
      </c>
      <c r="E217" s="285" t="s">
        <v>322</v>
      </c>
      <c r="F217" s="286" t="s">
        <v>323</v>
      </c>
      <c r="G217" s="287" t="s">
        <v>324</v>
      </c>
      <c r="H217" s="288">
        <v>22</v>
      </c>
      <c r="I217" s="289"/>
      <c r="J217" s="290">
        <f>ROUND(I217*H217,2)</f>
        <v>0</v>
      </c>
      <c r="K217" s="286" t="s">
        <v>146</v>
      </c>
      <c r="L217" s="291"/>
      <c r="M217" s="292" t="s">
        <v>1</v>
      </c>
      <c r="N217" s="293" t="s">
        <v>41</v>
      </c>
      <c r="O217" s="91"/>
      <c r="P217" s="244">
        <f>O217*H217</f>
        <v>0</v>
      </c>
      <c r="Q217" s="244">
        <v>0.001</v>
      </c>
      <c r="R217" s="244">
        <f>Q217*H217</f>
        <v>0.021999999999999999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180</v>
      </c>
      <c r="AT217" s="246" t="s">
        <v>248</v>
      </c>
      <c r="AU217" s="246" t="s">
        <v>86</v>
      </c>
      <c r="AY217" s="17" t="s">
        <v>138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84</v>
      </c>
      <c r="BK217" s="247">
        <f>ROUND(I217*H217,2)</f>
        <v>0</v>
      </c>
      <c r="BL217" s="17" t="s">
        <v>147</v>
      </c>
      <c r="BM217" s="246" t="s">
        <v>421</v>
      </c>
    </row>
    <row r="218" s="2" customFormat="1">
      <c r="A218" s="38"/>
      <c r="B218" s="39"/>
      <c r="C218" s="40"/>
      <c r="D218" s="248" t="s">
        <v>150</v>
      </c>
      <c r="E218" s="40"/>
      <c r="F218" s="249" t="s">
        <v>323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150</v>
      </c>
      <c r="AU218" s="17" t="s">
        <v>86</v>
      </c>
    </row>
    <row r="219" s="13" customFormat="1">
      <c r="A219" s="13"/>
      <c r="B219" s="252"/>
      <c r="C219" s="253"/>
      <c r="D219" s="248" t="s">
        <v>151</v>
      </c>
      <c r="E219" s="254" t="s">
        <v>1</v>
      </c>
      <c r="F219" s="255" t="s">
        <v>422</v>
      </c>
      <c r="G219" s="253"/>
      <c r="H219" s="256">
        <v>22</v>
      </c>
      <c r="I219" s="257"/>
      <c r="J219" s="253"/>
      <c r="K219" s="253"/>
      <c r="L219" s="258"/>
      <c r="M219" s="259"/>
      <c r="N219" s="260"/>
      <c r="O219" s="260"/>
      <c r="P219" s="260"/>
      <c r="Q219" s="260"/>
      <c r="R219" s="260"/>
      <c r="S219" s="260"/>
      <c r="T219" s="26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2" t="s">
        <v>151</v>
      </c>
      <c r="AU219" s="262" t="s">
        <v>86</v>
      </c>
      <c r="AV219" s="13" t="s">
        <v>86</v>
      </c>
      <c r="AW219" s="13" t="s">
        <v>32</v>
      </c>
      <c r="AX219" s="13" t="s">
        <v>84</v>
      </c>
      <c r="AY219" s="262" t="s">
        <v>138</v>
      </c>
    </row>
    <row r="220" s="2" customFormat="1" ht="16.5" customHeight="1">
      <c r="A220" s="38"/>
      <c r="B220" s="39"/>
      <c r="C220" s="284" t="s">
        <v>327</v>
      </c>
      <c r="D220" s="284" t="s">
        <v>248</v>
      </c>
      <c r="E220" s="285" t="s">
        <v>328</v>
      </c>
      <c r="F220" s="286" t="s">
        <v>423</v>
      </c>
      <c r="G220" s="287" t="s">
        <v>330</v>
      </c>
      <c r="H220" s="288">
        <v>109.295</v>
      </c>
      <c r="I220" s="289"/>
      <c r="J220" s="290">
        <f>ROUND(I220*H220,2)</f>
        <v>0</v>
      </c>
      <c r="K220" s="286" t="s">
        <v>146</v>
      </c>
      <c r="L220" s="291"/>
      <c r="M220" s="292" t="s">
        <v>1</v>
      </c>
      <c r="N220" s="293" t="s">
        <v>41</v>
      </c>
      <c r="O220" s="91"/>
      <c r="P220" s="244">
        <f>O220*H220</f>
        <v>0</v>
      </c>
      <c r="Q220" s="244">
        <v>0.001</v>
      </c>
      <c r="R220" s="244">
        <f>Q220*H220</f>
        <v>0.109295</v>
      </c>
      <c r="S220" s="244">
        <v>0</v>
      </c>
      <c r="T220" s="24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46" t="s">
        <v>180</v>
      </c>
      <c r="AT220" s="246" t="s">
        <v>248</v>
      </c>
      <c r="AU220" s="246" t="s">
        <v>86</v>
      </c>
      <c r="AY220" s="17" t="s">
        <v>138</v>
      </c>
      <c r="BE220" s="247">
        <f>IF(N220="základní",J220,0)</f>
        <v>0</v>
      </c>
      <c r="BF220" s="247">
        <f>IF(N220="snížená",J220,0)</f>
        <v>0</v>
      </c>
      <c r="BG220" s="247">
        <f>IF(N220="zákl. přenesená",J220,0)</f>
        <v>0</v>
      </c>
      <c r="BH220" s="247">
        <f>IF(N220="sníž. přenesená",J220,0)</f>
        <v>0</v>
      </c>
      <c r="BI220" s="247">
        <f>IF(N220="nulová",J220,0)</f>
        <v>0</v>
      </c>
      <c r="BJ220" s="17" t="s">
        <v>84</v>
      </c>
      <c r="BK220" s="247">
        <f>ROUND(I220*H220,2)</f>
        <v>0</v>
      </c>
      <c r="BL220" s="17" t="s">
        <v>147</v>
      </c>
      <c r="BM220" s="246" t="s">
        <v>424</v>
      </c>
    </row>
    <row r="221" s="2" customFormat="1">
      <c r="A221" s="38"/>
      <c r="B221" s="39"/>
      <c r="C221" s="40"/>
      <c r="D221" s="248" t="s">
        <v>150</v>
      </c>
      <c r="E221" s="40"/>
      <c r="F221" s="249" t="s">
        <v>423</v>
      </c>
      <c r="G221" s="40"/>
      <c r="H221" s="40"/>
      <c r="I221" s="144"/>
      <c r="J221" s="40"/>
      <c r="K221" s="40"/>
      <c r="L221" s="44"/>
      <c r="M221" s="250"/>
      <c r="N221" s="251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150</v>
      </c>
      <c r="AU221" s="17" t="s">
        <v>86</v>
      </c>
    </row>
    <row r="222" s="13" customFormat="1">
      <c r="A222" s="13"/>
      <c r="B222" s="252"/>
      <c r="C222" s="253"/>
      <c r="D222" s="248" t="s">
        <v>151</v>
      </c>
      <c r="E222" s="254" t="s">
        <v>1</v>
      </c>
      <c r="F222" s="255" t="s">
        <v>425</v>
      </c>
      <c r="G222" s="253"/>
      <c r="H222" s="256">
        <v>109.295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62" t="s">
        <v>151</v>
      </c>
      <c r="AU222" s="262" t="s">
        <v>86</v>
      </c>
      <c r="AV222" s="13" t="s">
        <v>86</v>
      </c>
      <c r="AW222" s="13" t="s">
        <v>32</v>
      </c>
      <c r="AX222" s="13" t="s">
        <v>84</v>
      </c>
      <c r="AY222" s="262" t="s">
        <v>138</v>
      </c>
    </row>
    <row r="223" s="2" customFormat="1" ht="16.5" customHeight="1">
      <c r="A223" s="38"/>
      <c r="B223" s="39"/>
      <c r="C223" s="284" t="s">
        <v>333</v>
      </c>
      <c r="D223" s="284" t="s">
        <v>248</v>
      </c>
      <c r="E223" s="285" t="s">
        <v>334</v>
      </c>
      <c r="F223" s="286" t="s">
        <v>335</v>
      </c>
      <c r="G223" s="287" t="s">
        <v>251</v>
      </c>
      <c r="H223" s="288">
        <v>7280</v>
      </c>
      <c r="I223" s="289"/>
      <c r="J223" s="290">
        <f>ROUND(I223*H223,2)</f>
        <v>0</v>
      </c>
      <c r="K223" s="286" t="s">
        <v>183</v>
      </c>
      <c r="L223" s="291"/>
      <c r="M223" s="292" t="s">
        <v>1</v>
      </c>
      <c r="N223" s="293" t="s">
        <v>41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180</v>
      </c>
      <c r="AT223" s="246" t="s">
        <v>248</v>
      </c>
      <c r="AU223" s="246" t="s">
        <v>86</v>
      </c>
      <c r="AY223" s="17" t="s">
        <v>138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84</v>
      </c>
      <c r="BK223" s="247">
        <f>ROUND(I223*H223,2)</f>
        <v>0</v>
      </c>
      <c r="BL223" s="17" t="s">
        <v>147</v>
      </c>
      <c r="BM223" s="246" t="s">
        <v>426</v>
      </c>
    </row>
    <row r="224" s="2" customFormat="1">
      <c r="A224" s="38"/>
      <c r="B224" s="39"/>
      <c r="C224" s="40"/>
      <c r="D224" s="248" t="s">
        <v>150</v>
      </c>
      <c r="E224" s="40"/>
      <c r="F224" s="249" t="s">
        <v>335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150</v>
      </c>
      <c r="AU224" s="17" t="s">
        <v>86</v>
      </c>
    </row>
    <row r="225" s="13" customFormat="1">
      <c r="A225" s="13"/>
      <c r="B225" s="252"/>
      <c r="C225" s="253"/>
      <c r="D225" s="248" t="s">
        <v>151</v>
      </c>
      <c r="E225" s="254" t="s">
        <v>1</v>
      </c>
      <c r="F225" s="255" t="s">
        <v>427</v>
      </c>
      <c r="G225" s="253"/>
      <c r="H225" s="256">
        <v>7280</v>
      </c>
      <c r="I225" s="257"/>
      <c r="J225" s="253"/>
      <c r="K225" s="253"/>
      <c r="L225" s="258"/>
      <c r="M225" s="259"/>
      <c r="N225" s="260"/>
      <c r="O225" s="260"/>
      <c r="P225" s="260"/>
      <c r="Q225" s="260"/>
      <c r="R225" s="260"/>
      <c r="S225" s="260"/>
      <c r="T225" s="26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2" t="s">
        <v>151</v>
      </c>
      <c r="AU225" s="262" t="s">
        <v>86</v>
      </c>
      <c r="AV225" s="13" t="s">
        <v>86</v>
      </c>
      <c r="AW225" s="13" t="s">
        <v>32</v>
      </c>
      <c r="AX225" s="13" t="s">
        <v>84</v>
      </c>
      <c r="AY225" s="262" t="s">
        <v>138</v>
      </c>
    </row>
    <row r="226" s="2" customFormat="1" ht="16.5" customHeight="1">
      <c r="A226" s="38"/>
      <c r="B226" s="39"/>
      <c r="C226" s="284" t="s">
        <v>338</v>
      </c>
      <c r="D226" s="284" t="s">
        <v>248</v>
      </c>
      <c r="E226" s="285" t="s">
        <v>339</v>
      </c>
      <c r="F226" s="286" t="s">
        <v>340</v>
      </c>
      <c r="G226" s="287" t="s">
        <v>330</v>
      </c>
      <c r="H226" s="288">
        <v>14.560000000000001</v>
      </c>
      <c r="I226" s="289"/>
      <c r="J226" s="290">
        <f>ROUND(I226*H226,2)</f>
        <v>0</v>
      </c>
      <c r="K226" s="286" t="s">
        <v>183</v>
      </c>
      <c r="L226" s="291"/>
      <c r="M226" s="292" t="s">
        <v>1</v>
      </c>
      <c r="N226" s="293" t="s">
        <v>41</v>
      </c>
      <c r="O226" s="91"/>
      <c r="P226" s="244">
        <f>O226*H226</f>
        <v>0</v>
      </c>
      <c r="Q226" s="244">
        <v>0</v>
      </c>
      <c r="R226" s="244">
        <f>Q226*H226</f>
        <v>0</v>
      </c>
      <c r="S226" s="244">
        <v>0</v>
      </c>
      <c r="T226" s="24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46" t="s">
        <v>180</v>
      </c>
      <c r="AT226" s="246" t="s">
        <v>248</v>
      </c>
      <c r="AU226" s="246" t="s">
        <v>86</v>
      </c>
      <c r="AY226" s="17" t="s">
        <v>138</v>
      </c>
      <c r="BE226" s="247">
        <f>IF(N226="základní",J226,0)</f>
        <v>0</v>
      </c>
      <c r="BF226" s="247">
        <f>IF(N226="snížená",J226,0)</f>
        <v>0</v>
      </c>
      <c r="BG226" s="247">
        <f>IF(N226="zákl. přenesená",J226,0)</f>
        <v>0</v>
      </c>
      <c r="BH226" s="247">
        <f>IF(N226="sníž. přenesená",J226,0)</f>
        <v>0</v>
      </c>
      <c r="BI226" s="247">
        <f>IF(N226="nulová",J226,0)</f>
        <v>0</v>
      </c>
      <c r="BJ226" s="17" t="s">
        <v>84</v>
      </c>
      <c r="BK226" s="247">
        <f>ROUND(I226*H226,2)</f>
        <v>0</v>
      </c>
      <c r="BL226" s="17" t="s">
        <v>147</v>
      </c>
      <c r="BM226" s="246" t="s">
        <v>428</v>
      </c>
    </row>
    <row r="227" s="2" customFormat="1">
      <c r="A227" s="38"/>
      <c r="B227" s="39"/>
      <c r="C227" s="40"/>
      <c r="D227" s="248" t="s">
        <v>150</v>
      </c>
      <c r="E227" s="40"/>
      <c r="F227" s="249" t="s">
        <v>340</v>
      </c>
      <c r="G227" s="40"/>
      <c r="H227" s="40"/>
      <c r="I227" s="144"/>
      <c r="J227" s="40"/>
      <c r="K227" s="40"/>
      <c r="L227" s="44"/>
      <c r="M227" s="250"/>
      <c r="N227" s="251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150</v>
      </c>
      <c r="AU227" s="17" t="s">
        <v>86</v>
      </c>
    </row>
    <row r="228" s="13" customFormat="1">
      <c r="A228" s="13"/>
      <c r="B228" s="252"/>
      <c r="C228" s="253"/>
      <c r="D228" s="248" t="s">
        <v>151</v>
      </c>
      <c r="E228" s="254" t="s">
        <v>1</v>
      </c>
      <c r="F228" s="255" t="s">
        <v>429</v>
      </c>
      <c r="G228" s="253"/>
      <c r="H228" s="256">
        <v>14.560000000000001</v>
      </c>
      <c r="I228" s="257"/>
      <c r="J228" s="253"/>
      <c r="K228" s="253"/>
      <c r="L228" s="258"/>
      <c r="M228" s="259"/>
      <c r="N228" s="260"/>
      <c r="O228" s="260"/>
      <c r="P228" s="260"/>
      <c r="Q228" s="260"/>
      <c r="R228" s="260"/>
      <c r="S228" s="260"/>
      <c r="T228" s="26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2" t="s">
        <v>151</v>
      </c>
      <c r="AU228" s="262" t="s">
        <v>86</v>
      </c>
      <c r="AV228" s="13" t="s">
        <v>86</v>
      </c>
      <c r="AW228" s="13" t="s">
        <v>32</v>
      </c>
      <c r="AX228" s="13" t="s">
        <v>84</v>
      </c>
      <c r="AY228" s="262" t="s">
        <v>138</v>
      </c>
    </row>
    <row r="229" s="2" customFormat="1" ht="16.5" customHeight="1">
      <c r="A229" s="38"/>
      <c r="B229" s="39"/>
      <c r="C229" s="284" t="s">
        <v>343</v>
      </c>
      <c r="D229" s="284" t="s">
        <v>248</v>
      </c>
      <c r="E229" s="285" t="s">
        <v>344</v>
      </c>
      <c r="F229" s="286" t="s">
        <v>345</v>
      </c>
      <c r="G229" s="287" t="s">
        <v>251</v>
      </c>
      <c r="H229" s="288">
        <v>2268</v>
      </c>
      <c r="I229" s="289"/>
      <c r="J229" s="290">
        <f>ROUND(I229*H229,2)</f>
        <v>0</v>
      </c>
      <c r="K229" s="286" t="s">
        <v>183</v>
      </c>
      <c r="L229" s="291"/>
      <c r="M229" s="292" t="s">
        <v>1</v>
      </c>
      <c r="N229" s="293" t="s">
        <v>41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180</v>
      </c>
      <c r="AT229" s="246" t="s">
        <v>248</v>
      </c>
      <c r="AU229" s="246" t="s">
        <v>86</v>
      </c>
      <c r="AY229" s="17" t="s">
        <v>138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84</v>
      </c>
      <c r="BK229" s="247">
        <f>ROUND(I229*H229,2)</f>
        <v>0</v>
      </c>
      <c r="BL229" s="17" t="s">
        <v>147</v>
      </c>
      <c r="BM229" s="246" t="s">
        <v>430</v>
      </c>
    </row>
    <row r="230" s="2" customFormat="1">
      <c r="A230" s="38"/>
      <c r="B230" s="39"/>
      <c r="C230" s="40"/>
      <c r="D230" s="248" t="s">
        <v>150</v>
      </c>
      <c r="E230" s="40"/>
      <c r="F230" s="249" t="s">
        <v>345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150</v>
      </c>
      <c r="AU230" s="17" t="s">
        <v>86</v>
      </c>
    </row>
    <row r="231" s="13" customFormat="1">
      <c r="A231" s="13"/>
      <c r="B231" s="252"/>
      <c r="C231" s="253"/>
      <c r="D231" s="248" t="s">
        <v>151</v>
      </c>
      <c r="E231" s="254" t="s">
        <v>1</v>
      </c>
      <c r="F231" s="255" t="s">
        <v>401</v>
      </c>
      <c r="G231" s="253"/>
      <c r="H231" s="256">
        <v>2268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62" t="s">
        <v>151</v>
      </c>
      <c r="AU231" s="262" t="s">
        <v>86</v>
      </c>
      <c r="AV231" s="13" t="s">
        <v>86</v>
      </c>
      <c r="AW231" s="13" t="s">
        <v>32</v>
      </c>
      <c r="AX231" s="13" t="s">
        <v>84</v>
      </c>
      <c r="AY231" s="262" t="s">
        <v>138</v>
      </c>
    </row>
    <row r="232" s="2" customFormat="1" ht="16.5" customHeight="1">
      <c r="A232" s="38"/>
      <c r="B232" s="39"/>
      <c r="C232" s="284" t="s">
        <v>347</v>
      </c>
      <c r="D232" s="284" t="s">
        <v>248</v>
      </c>
      <c r="E232" s="285" t="s">
        <v>348</v>
      </c>
      <c r="F232" s="286" t="s">
        <v>349</v>
      </c>
      <c r="G232" s="287" t="s">
        <v>190</v>
      </c>
      <c r="H232" s="288">
        <v>2268</v>
      </c>
      <c r="I232" s="289"/>
      <c r="J232" s="290">
        <f>ROUND(I232*H232,2)</f>
        <v>0</v>
      </c>
      <c r="K232" s="286" t="s">
        <v>146</v>
      </c>
      <c r="L232" s="291"/>
      <c r="M232" s="292" t="s">
        <v>1</v>
      </c>
      <c r="N232" s="293" t="s">
        <v>41</v>
      </c>
      <c r="O232" s="91"/>
      <c r="P232" s="244">
        <f>O232*H232</f>
        <v>0</v>
      </c>
      <c r="Q232" s="244">
        <v>0.0047200000000000002</v>
      </c>
      <c r="R232" s="244">
        <f>Q232*H232</f>
        <v>10.70496</v>
      </c>
      <c r="S232" s="244">
        <v>0</v>
      </c>
      <c r="T232" s="24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46" t="s">
        <v>180</v>
      </c>
      <c r="AT232" s="246" t="s">
        <v>248</v>
      </c>
      <c r="AU232" s="246" t="s">
        <v>86</v>
      </c>
      <c r="AY232" s="17" t="s">
        <v>138</v>
      </c>
      <c r="BE232" s="247">
        <f>IF(N232="základní",J232,0)</f>
        <v>0</v>
      </c>
      <c r="BF232" s="247">
        <f>IF(N232="snížená",J232,0)</f>
        <v>0</v>
      </c>
      <c r="BG232" s="247">
        <f>IF(N232="zákl. přenesená",J232,0)</f>
        <v>0</v>
      </c>
      <c r="BH232" s="247">
        <f>IF(N232="sníž. přenesená",J232,0)</f>
        <v>0</v>
      </c>
      <c r="BI232" s="247">
        <f>IF(N232="nulová",J232,0)</f>
        <v>0</v>
      </c>
      <c r="BJ232" s="17" t="s">
        <v>84</v>
      </c>
      <c r="BK232" s="247">
        <f>ROUND(I232*H232,2)</f>
        <v>0</v>
      </c>
      <c r="BL232" s="17" t="s">
        <v>147</v>
      </c>
      <c r="BM232" s="246" t="s">
        <v>431</v>
      </c>
    </row>
    <row r="233" s="2" customFormat="1">
      <c r="A233" s="38"/>
      <c r="B233" s="39"/>
      <c r="C233" s="40"/>
      <c r="D233" s="248" t="s">
        <v>150</v>
      </c>
      <c r="E233" s="40"/>
      <c r="F233" s="249" t="s">
        <v>349</v>
      </c>
      <c r="G233" s="40"/>
      <c r="H233" s="40"/>
      <c r="I233" s="144"/>
      <c r="J233" s="40"/>
      <c r="K233" s="40"/>
      <c r="L233" s="44"/>
      <c r="M233" s="250"/>
      <c r="N233" s="251"/>
      <c r="O233" s="91"/>
      <c r="P233" s="91"/>
      <c r="Q233" s="91"/>
      <c r="R233" s="91"/>
      <c r="S233" s="91"/>
      <c r="T233" s="92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150</v>
      </c>
      <c r="AU233" s="17" t="s">
        <v>86</v>
      </c>
    </row>
    <row r="234" s="13" customFormat="1">
      <c r="A234" s="13"/>
      <c r="B234" s="252"/>
      <c r="C234" s="253"/>
      <c r="D234" s="248" t="s">
        <v>151</v>
      </c>
      <c r="E234" s="254" t="s">
        <v>1</v>
      </c>
      <c r="F234" s="255" t="s">
        <v>432</v>
      </c>
      <c r="G234" s="253"/>
      <c r="H234" s="256">
        <v>2268</v>
      </c>
      <c r="I234" s="257"/>
      <c r="J234" s="253"/>
      <c r="K234" s="253"/>
      <c r="L234" s="258"/>
      <c r="M234" s="259"/>
      <c r="N234" s="260"/>
      <c r="O234" s="260"/>
      <c r="P234" s="260"/>
      <c r="Q234" s="260"/>
      <c r="R234" s="260"/>
      <c r="S234" s="260"/>
      <c r="T234" s="26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62" t="s">
        <v>151</v>
      </c>
      <c r="AU234" s="262" t="s">
        <v>86</v>
      </c>
      <c r="AV234" s="13" t="s">
        <v>86</v>
      </c>
      <c r="AW234" s="13" t="s">
        <v>32</v>
      </c>
      <c r="AX234" s="13" t="s">
        <v>84</v>
      </c>
      <c r="AY234" s="262" t="s">
        <v>138</v>
      </c>
    </row>
    <row r="235" s="2" customFormat="1" ht="16.5" customHeight="1">
      <c r="A235" s="38"/>
      <c r="B235" s="39"/>
      <c r="C235" s="284" t="s">
        <v>352</v>
      </c>
      <c r="D235" s="284" t="s">
        <v>248</v>
      </c>
      <c r="E235" s="285" t="s">
        <v>353</v>
      </c>
      <c r="F235" s="286" t="s">
        <v>354</v>
      </c>
      <c r="G235" s="287" t="s">
        <v>190</v>
      </c>
      <c r="H235" s="288">
        <v>50</v>
      </c>
      <c r="I235" s="289"/>
      <c r="J235" s="290">
        <f>ROUND(I235*H235,2)</f>
        <v>0</v>
      </c>
      <c r="K235" s="286" t="s">
        <v>146</v>
      </c>
      <c r="L235" s="291"/>
      <c r="M235" s="292" t="s">
        <v>1</v>
      </c>
      <c r="N235" s="293" t="s">
        <v>41</v>
      </c>
      <c r="O235" s="91"/>
      <c r="P235" s="244">
        <f>O235*H235</f>
        <v>0</v>
      </c>
      <c r="Q235" s="244">
        <v>0.0058999999999999999</v>
      </c>
      <c r="R235" s="244">
        <f>Q235*H235</f>
        <v>0.29499999999999998</v>
      </c>
      <c r="S235" s="244">
        <v>0</v>
      </c>
      <c r="T235" s="24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46" t="s">
        <v>180</v>
      </c>
      <c r="AT235" s="246" t="s">
        <v>248</v>
      </c>
      <c r="AU235" s="246" t="s">
        <v>86</v>
      </c>
      <c r="AY235" s="17" t="s">
        <v>138</v>
      </c>
      <c r="BE235" s="247">
        <f>IF(N235="základní",J235,0)</f>
        <v>0</v>
      </c>
      <c r="BF235" s="247">
        <f>IF(N235="snížená",J235,0)</f>
        <v>0</v>
      </c>
      <c r="BG235" s="247">
        <f>IF(N235="zákl. přenesená",J235,0)</f>
        <v>0</v>
      </c>
      <c r="BH235" s="247">
        <f>IF(N235="sníž. přenesená",J235,0)</f>
        <v>0</v>
      </c>
      <c r="BI235" s="247">
        <f>IF(N235="nulová",J235,0)</f>
        <v>0</v>
      </c>
      <c r="BJ235" s="17" t="s">
        <v>84</v>
      </c>
      <c r="BK235" s="247">
        <f>ROUND(I235*H235,2)</f>
        <v>0</v>
      </c>
      <c r="BL235" s="17" t="s">
        <v>147</v>
      </c>
      <c r="BM235" s="246" t="s">
        <v>433</v>
      </c>
    </row>
    <row r="236" s="2" customFormat="1">
      <c r="A236" s="38"/>
      <c r="B236" s="39"/>
      <c r="C236" s="40"/>
      <c r="D236" s="248" t="s">
        <v>150</v>
      </c>
      <c r="E236" s="40"/>
      <c r="F236" s="249" t="s">
        <v>354</v>
      </c>
      <c r="G236" s="40"/>
      <c r="H236" s="40"/>
      <c r="I236" s="144"/>
      <c r="J236" s="40"/>
      <c r="K236" s="40"/>
      <c r="L236" s="44"/>
      <c r="M236" s="250"/>
      <c r="N236" s="251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150</v>
      </c>
      <c r="AU236" s="17" t="s">
        <v>86</v>
      </c>
    </row>
    <row r="237" s="2" customFormat="1" ht="16.5" customHeight="1">
      <c r="A237" s="38"/>
      <c r="B237" s="39"/>
      <c r="C237" s="284" t="s">
        <v>356</v>
      </c>
      <c r="D237" s="284" t="s">
        <v>248</v>
      </c>
      <c r="E237" s="285" t="s">
        <v>357</v>
      </c>
      <c r="F237" s="286" t="s">
        <v>358</v>
      </c>
      <c r="G237" s="287" t="s">
        <v>190</v>
      </c>
      <c r="H237" s="288">
        <v>1372</v>
      </c>
      <c r="I237" s="289"/>
      <c r="J237" s="290">
        <f>ROUND(I237*H237,2)</f>
        <v>0</v>
      </c>
      <c r="K237" s="286" t="s">
        <v>146</v>
      </c>
      <c r="L237" s="291"/>
      <c r="M237" s="292" t="s">
        <v>1</v>
      </c>
      <c r="N237" s="293" t="s">
        <v>41</v>
      </c>
      <c r="O237" s="91"/>
      <c r="P237" s="244">
        <f>O237*H237</f>
        <v>0</v>
      </c>
      <c r="Q237" s="244">
        <v>0.0035400000000000002</v>
      </c>
      <c r="R237" s="244">
        <f>Q237*H237</f>
        <v>4.8568800000000003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180</v>
      </c>
      <c r="AT237" s="246" t="s">
        <v>248</v>
      </c>
      <c r="AU237" s="246" t="s">
        <v>86</v>
      </c>
      <c r="AY237" s="17" t="s">
        <v>138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84</v>
      </c>
      <c r="BK237" s="247">
        <f>ROUND(I237*H237,2)</f>
        <v>0</v>
      </c>
      <c r="BL237" s="17" t="s">
        <v>147</v>
      </c>
      <c r="BM237" s="246" t="s">
        <v>434</v>
      </c>
    </row>
    <row r="238" s="2" customFormat="1">
      <c r="A238" s="38"/>
      <c r="B238" s="39"/>
      <c r="C238" s="40"/>
      <c r="D238" s="248" t="s">
        <v>150</v>
      </c>
      <c r="E238" s="40"/>
      <c r="F238" s="249" t="s">
        <v>358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150</v>
      </c>
      <c r="AU238" s="17" t="s">
        <v>86</v>
      </c>
    </row>
    <row r="239" s="13" customFormat="1">
      <c r="A239" s="13"/>
      <c r="B239" s="252"/>
      <c r="C239" s="253"/>
      <c r="D239" s="248" t="s">
        <v>151</v>
      </c>
      <c r="E239" s="254" t="s">
        <v>1</v>
      </c>
      <c r="F239" s="255" t="s">
        <v>435</v>
      </c>
      <c r="G239" s="253"/>
      <c r="H239" s="256">
        <v>1372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151</v>
      </c>
      <c r="AU239" s="262" t="s">
        <v>86</v>
      </c>
      <c r="AV239" s="13" t="s">
        <v>86</v>
      </c>
      <c r="AW239" s="13" t="s">
        <v>32</v>
      </c>
      <c r="AX239" s="13" t="s">
        <v>84</v>
      </c>
      <c r="AY239" s="262" t="s">
        <v>138</v>
      </c>
    </row>
    <row r="240" s="2" customFormat="1" ht="16.5" customHeight="1">
      <c r="A240" s="38"/>
      <c r="B240" s="39"/>
      <c r="C240" s="284" t="s">
        <v>361</v>
      </c>
      <c r="D240" s="284" t="s">
        <v>248</v>
      </c>
      <c r="E240" s="285" t="s">
        <v>362</v>
      </c>
      <c r="F240" s="286" t="s">
        <v>363</v>
      </c>
      <c r="G240" s="287" t="s">
        <v>216</v>
      </c>
      <c r="H240" s="288">
        <v>364</v>
      </c>
      <c r="I240" s="289"/>
      <c r="J240" s="290">
        <f>ROUND(I240*H240,2)</f>
        <v>0</v>
      </c>
      <c r="K240" s="286" t="s">
        <v>146</v>
      </c>
      <c r="L240" s="291"/>
      <c r="M240" s="292" t="s">
        <v>1</v>
      </c>
      <c r="N240" s="293" t="s">
        <v>41</v>
      </c>
      <c r="O240" s="91"/>
      <c r="P240" s="244">
        <f>O240*H240</f>
        <v>0</v>
      </c>
      <c r="Q240" s="244">
        <v>0.20000000000000001</v>
      </c>
      <c r="R240" s="244">
        <f>Q240*H240</f>
        <v>72.799999999999997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180</v>
      </c>
      <c r="AT240" s="246" t="s">
        <v>248</v>
      </c>
      <c r="AU240" s="246" t="s">
        <v>86</v>
      </c>
      <c r="AY240" s="17" t="s">
        <v>138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84</v>
      </c>
      <c r="BK240" s="247">
        <f>ROUND(I240*H240,2)</f>
        <v>0</v>
      </c>
      <c r="BL240" s="17" t="s">
        <v>147</v>
      </c>
      <c r="BM240" s="246" t="s">
        <v>436</v>
      </c>
    </row>
    <row r="241" s="2" customFormat="1">
      <c r="A241" s="38"/>
      <c r="B241" s="39"/>
      <c r="C241" s="40"/>
      <c r="D241" s="248" t="s">
        <v>150</v>
      </c>
      <c r="E241" s="40"/>
      <c r="F241" s="249" t="s">
        <v>363</v>
      </c>
      <c r="G241" s="40"/>
      <c r="H241" s="40"/>
      <c r="I241" s="144"/>
      <c r="J241" s="40"/>
      <c r="K241" s="40"/>
      <c r="L241" s="44"/>
      <c r="M241" s="250"/>
      <c r="N241" s="25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150</v>
      </c>
      <c r="AU241" s="17" t="s">
        <v>86</v>
      </c>
    </row>
    <row r="242" s="13" customFormat="1">
      <c r="A242" s="13"/>
      <c r="B242" s="252"/>
      <c r="C242" s="253"/>
      <c r="D242" s="248" t="s">
        <v>151</v>
      </c>
      <c r="E242" s="254" t="s">
        <v>1</v>
      </c>
      <c r="F242" s="255" t="s">
        <v>437</v>
      </c>
      <c r="G242" s="253"/>
      <c r="H242" s="256">
        <v>364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151</v>
      </c>
      <c r="AU242" s="262" t="s">
        <v>86</v>
      </c>
      <c r="AV242" s="13" t="s">
        <v>86</v>
      </c>
      <c r="AW242" s="13" t="s">
        <v>32</v>
      </c>
      <c r="AX242" s="13" t="s">
        <v>84</v>
      </c>
      <c r="AY242" s="262" t="s">
        <v>138</v>
      </c>
    </row>
    <row r="243" s="2" customFormat="1" ht="16.5" customHeight="1">
      <c r="A243" s="38"/>
      <c r="B243" s="39"/>
      <c r="C243" s="284" t="s">
        <v>366</v>
      </c>
      <c r="D243" s="284" t="s">
        <v>248</v>
      </c>
      <c r="E243" s="285" t="s">
        <v>367</v>
      </c>
      <c r="F243" s="286" t="s">
        <v>368</v>
      </c>
      <c r="G243" s="287" t="s">
        <v>216</v>
      </c>
      <c r="H243" s="288">
        <v>14.084</v>
      </c>
      <c r="I243" s="289"/>
      <c r="J243" s="290">
        <f>ROUND(I243*H243,2)</f>
        <v>0</v>
      </c>
      <c r="K243" s="286" t="s">
        <v>146</v>
      </c>
      <c r="L243" s="291"/>
      <c r="M243" s="292" t="s">
        <v>1</v>
      </c>
      <c r="N243" s="293" t="s">
        <v>41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180</v>
      </c>
      <c r="AT243" s="246" t="s">
        <v>248</v>
      </c>
      <c r="AU243" s="246" t="s">
        <v>86</v>
      </c>
      <c r="AY243" s="17" t="s">
        <v>138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84</v>
      </c>
      <c r="BK243" s="247">
        <f>ROUND(I243*H243,2)</f>
        <v>0</v>
      </c>
      <c r="BL243" s="17" t="s">
        <v>147</v>
      </c>
      <c r="BM243" s="246" t="s">
        <v>438</v>
      </c>
    </row>
    <row r="244" s="2" customFormat="1">
      <c r="A244" s="38"/>
      <c r="B244" s="39"/>
      <c r="C244" s="40"/>
      <c r="D244" s="248" t="s">
        <v>150</v>
      </c>
      <c r="E244" s="40"/>
      <c r="F244" s="249" t="s">
        <v>368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150</v>
      </c>
      <c r="AU244" s="17" t="s">
        <v>86</v>
      </c>
    </row>
    <row r="245" s="2" customFormat="1" ht="16.5" customHeight="1">
      <c r="A245" s="38"/>
      <c r="B245" s="39"/>
      <c r="C245" s="284" t="s">
        <v>370</v>
      </c>
      <c r="D245" s="284" t="s">
        <v>248</v>
      </c>
      <c r="E245" s="285" t="s">
        <v>371</v>
      </c>
      <c r="F245" s="286" t="s">
        <v>372</v>
      </c>
      <c r="G245" s="287" t="s">
        <v>251</v>
      </c>
      <c r="H245" s="288">
        <v>5</v>
      </c>
      <c r="I245" s="289"/>
      <c r="J245" s="290">
        <f>ROUND(I245*H245,2)</f>
        <v>0</v>
      </c>
      <c r="K245" s="286" t="s">
        <v>183</v>
      </c>
      <c r="L245" s="291"/>
      <c r="M245" s="292" t="s">
        <v>1</v>
      </c>
      <c r="N245" s="293" t="s">
        <v>41</v>
      </c>
      <c r="O245" s="91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46" t="s">
        <v>180</v>
      </c>
      <c r="AT245" s="246" t="s">
        <v>248</v>
      </c>
      <c r="AU245" s="246" t="s">
        <v>86</v>
      </c>
      <c r="AY245" s="17" t="s">
        <v>138</v>
      </c>
      <c r="BE245" s="247">
        <f>IF(N245="základní",J245,0)</f>
        <v>0</v>
      </c>
      <c r="BF245" s="247">
        <f>IF(N245="snížená",J245,0)</f>
        <v>0</v>
      </c>
      <c r="BG245" s="247">
        <f>IF(N245="zákl. přenesená",J245,0)</f>
        <v>0</v>
      </c>
      <c r="BH245" s="247">
        <f>IF(N245="sníž. přenesená",J245,0)</f>
        <v>0</v>
      </c>
      <c r="BI245" s="247">
        <f>IF(N245="nulová",J245,0)</f>
        <v>0</v>
      </c>
      <c r="BJ245" s="17" t="s">
        <v>84</v>
      </c>
      <c r="BK245" s="247">
        <f>ROUND(I245*H245,2)</f>
        <v>0</v>
      </c>
      <c r="BL245" s="17" t="s">
        <v>147</v>
      </c>
      <c r="BM245" s="246" t="s">
        <v>439</v>
      </c>
    </row>
    <row r="246" s="2" customFormat="1">
      <c r="A246" s="38"/>
      <c r="B246" s="39"/>
      <c r="C246" s="40"/>
      <c r="D246" s="248" t="s">
        <v>150</v>
      </c>
      <c r="E246" s="40"/>
      <c r="F246" s="249" t="s">
        <v>372</v>
      </c>
      <c r="G246" s="40"/>
      <c r="H246" s="40"/>
      <c r="I246" s="144"/>
      <c r="J246" s="40"/>
      <c r="K246" s="40"/>
      <c r="L246" s="44"/>
      <c r="M246" s="294"/>
      <c r="N246" s="295"/>
      <c r="O246" s="296"/>
      <c r="P246" s="296"/>
      <c r="Q246" s="296"/>
      <c r="R246" s="296"/>
      <c r="S246" s="296"/>
      <c r="T246" s="297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150</v>
      </c>
      <c r="AU246" s="17" t="s">
        <v>86</v>
      </c>
    </row>
    <row r="247" s="2" customFormat="1" ht="6.96" customHeight="1">
      <c r="A247" s="38"/>
      <c r="B247" s="66"/>
      <c r="C247" s="67"/>
      <c r="D247" s="67"/>
      <c r="E247" s="67"/>
      <c r="F247" s="67"/>
      <c r="G247" s="67"/>
      <c r="H247" s="67"/>
      <c r="I247" s="183"/>
      <c r="J247" s="67"/>
      <c r="K247" s="67"/>
      <c r="L247" s="44"/>
      <c r="M247" s="38"/>
      <c r="O247" s="38"/>
      <c r="P247" s="38"/>
      <c r="Q247" s="38"/>
      <c r="R247" s="38"/>
      <c r="S247" s="38"/>
      <c r="T247" s="38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</row>
  </sheetData>
  <sheetProtection sheet="1" autoFilter="0" formatColumns="0" formatRows="0" objects="1" scenarios="1" spinCount="100000" saltValue="c1ka1qCQ7CmN3gpOwe1r8rT+bLh4yCi2uW8cM7VXObWQc3EMW2s3xqBh0djjJkRtSZKaCi/OCEs+0Gh1kfz/9A==" hashValue="+eEMz4GOr36tzpmSza8YTEzrYbMX5N5926RPQBFORHGodmrfOUQbQCo6AYikNbq5cgww6PfgF7pUdT460zeo6w==" algorithmName="SHA-512" password="CC35"/>
  <autoFilter ref="C122:K24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440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ROUND((SUM(BE123:BE261)),  2)</f>
        <v>0</v>
      </c>
      <c r="G33" s="38"/>
      <c r="H33" s="38"/>
      <c r="I33" s="162">
        <v>0.20999999999999999</v>
      </c>
      <c r="J33" s="161">
        <f>ROUND(((SUM(BE123:BE261))*I33),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ROUND((SUM(BF123:BF261)),  2)</f>
        <v>0</v>
      </c>
      <c r="G34" s="38"/>
      <c r="H34" s="38"/>
      <c r="I34" s="162">
        <v>0.14999999999999999</v>
      </c>
      <c r="J34" s="161">
        <f>ROUND(((SUM(BF123:BF261))*I34),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ROUND((SUM(BG123:BG261)),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ROUND((SUM(BH123:BH261)),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ROUND((SUM(BI123:BI261)),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Stavba 3 - BC 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J124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117</v>
      </c>
      <c r="E98" s="203"/>
      <c r="F98" s="203"/>
      <c r="G98" s="203"/>
      <c r="H98" s="203"/>
      <c r="I98" s="204"/>
      <c r="J98" s="205">
        <f>J125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118</v>
      </c>
      <c r="E99" s="203"/>
      <c r="F99" s="203"/>
      <c r="G99" s="203"/>
      <c r="H99" s="203"/>
      <c r="I99" s="204"/>
      <c r="J99" s="205">
        <f>J126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119</v>
      </c>
      <c r="E100" s="203"/>
      <c r="F100" s="203"/>
      <c r="G100" s="203"/>
      <c r="H100" s="203"/>
      <c r="I100" s="204"/>
      <c r="J100" s="205">
        <f>J143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120</v>
      </c>
      <c r="E101" s="203"/>
      <c r="F101" s="203"/>
      <c r="G101" s="203"/>
      <c r="H101" s="203"/>
      <c r="I101" s="204"/>
      <c r="J101" s="205">
        <f>J147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4.88" customHeight="1">
      <c r="A102" s="10"/>
      <c r="B102" s="200"/>
      <c r="C102" s="201"/>
      <c r="D102" s="202" t="s">
        <v>121</v>
      </c>
      <c r="E102" s="203"/>
      <c r="F102" s="203"/>
      <c r="G102" s="203"/>
      <c r="H102" s="203"/>
      <c r="I102" s="204"/>
      <c r="J102" s="205">
        <f>J188</f>
        <v>0</v>
      </c>
      <c r="K102" s="201"/>
      <c r="L102" s="20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00"/>
      <c r="C103" s="201"/>
      <c r="D103" s="202" t="s">
        <v>122</v>
      </c>
      <c r="E103" s="203"/>
      <c r="F103" s="203"/>
      <c r="G103" s="203"/>
      <c r="H103" s="203"/>
      <c r="I103" s="204"/>
      <c r="J103" s="205">
        <f>J233</f>
        <v>0</v>
      </c>
      <c r="K103" s="201"/>
      <c r="L103" s="20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144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183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186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123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87" t="str">
        <f>E7</f>
        <v>Realizace prvků ÚSES, K1, K2 a BC1</v>
      </c>
      <c r="F113" s="32"/>
      <c r="G113" s="32"/>
      <c r="H113" s="32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107</v>
      </c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Stavba 3 - BC 1</v>
      </c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147" t="s">
        <v>22</v>
      </c>
      <c r="J117" s="79" t="str">
        <f>IF(J12="","",J12)</f>
        <v>4. 11. 2020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40.05" customHeight="1">
      <c r="A119" s="38"/>
      <c r="B119" s="39"/>
      <c r="C119" s="32" t="s">
        <v>24</v>
      </c>
      <c r="D119" s="40"/>
      <c r="E119" s="40"/>
      <c r="F119" s="27" t="str">
        <f>E15</f>
        <v>SPÚ ČR, pobočka Brno, Kotlářská 931/53, 60200 Brno</v>
      </c>
      <c r="G119" s="40"/>
      <c r="H119" s="40"/>
      <c r="I119" s="147" t="s">
        <v>30</v>
      </c>
      <c r="J119" s="36" t="str">
        <f>E21</f>
        <v>Ing. Michal Pobiš, Soběšická 102, 614 00 Brno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28</v>
      </c>
      <c r="D120" s="40"/>
      <c r="E120" s="40"/>
      <c r="F120" s="27" t="str">
        <f>IF(E18="","",E18)</f>
        <v>Vyplň údaj</v>
      </c>
      <c r="G120" s="40"/>
      <c r="H120" s="40"/>
      <c r="I120" s="147" t="s">
        <v>33</v>
      </c>
      <c r="J120" s="36" t="str">
        <f>E24</f>
        <v>Ing. Michal Pobiš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144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207"/>
      <c r="B122" s="208"/>
      <c r="C122" s="209" t="s">
        <v>124</v>
      </c>
      <c r="D122" s="210" t="s">
        <v>61</v>
      </c>
      <c r="E122" s="210" t="s">
        <v>57</v>
      </c>
      <c r="F122" s="210" t="s">
        <v>58</v>
      </c>
      <c r="G122" s="210" t="s">
        <v>125</v>
      </c>
      <c r="H122" s="210" t="s">
        <v>126</v>
      </c>
      <c r="I122" s="211" t="s">
        <v>127</v>
      </c>
      <c r="J122" s="210" t="s">
        <v>113</v>
      </c>
      <c r="K122" s="212" t="s">
        <v>128</v>
      </c>
      <c r="L122" s="213"/>
      <c r="M122" s="100" t="s">
        <v>1</v>
      </c>
      <c r="N122" s="101" t="s">
        <v>40</v>
      </c>
      <c r="O122" s="101" t="s">
        <v>129</v>
      </c>
      <c r="P122" s="101" t="s">
        <v>130</v>
      </c>
      <c r="Q122" s="101" t="s">
        <v>131</v>
      </c>
      <c r="R122" s="101" t="s">
        <v>132</v>
      </c>
      <c r="S122" s="101" t="s">
        <v>133</v>
      </c>
      <c r="T122" s="102" t="s">
        <v>134</v>
      </c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</row>
    <row r="123" s="2" customFormat="1" ht="22.8" customHeight="1">
      <c r="A123" s="38"/>
      <c r="B123" s="39"/>
      <c r="C123" s="107" t="s">
        <v>135</v>
      </c>
      <c r="D123" s="40"/>
      <c r="E123" s="40"/>
      <c r="F123" s="40"/>
      <c r="G123" s="40"/>
      <c r="H123" s="40"/>
      <c r="I123" s="144"/>
      <c r="J123" s="214">
        <f>BK123</f>
        <v>0</v>
      </c>
      <c r="K123" s="40"/>
      <c r="L123" s="44"/>
      <c r="M123" s="103"/>
      <c r="N123" s="215"/>
      <c r="O123" s="104"/>
      <c r="P123" s="216">
        <f>P124</f>
        <v>0</v>
      </c>
      <c r="Q123" s="104"/>
      <c r="R123" s="216">
        <f>R124</f>
        <v>209.81531500000003</v>
      </c>
      <c r="S123" s="104"/>
      <c r="T123" s="217">
        <f>T124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115</v>
      </c>
      <c r="BK123" s="218">
        <f>BK124</f>
        <v>0</v>
      </c>
    </row>
    <row r="124" s="12" customFormat="1" ht="25.92" customHeight="1">
      <c r="A124" s="12"/>
      <c r="B124" s="219"/>
      <c r="C124" s="220"/>
      <c r="D124" s="221" t="s">
        <v>75</v>
      </c>
      <c r="E124" s="222" t="s">
        <v>136</v>
      </c>
      <c r="F124" s="222" t="s">
        <v>137</v>
      </c>
      <c r="G124" s="220"/>
      <c r="H124" s="220"/>
      <c r="I124" s="223"/>
      <c r="J124" s="224">
        <f>BK124</f>
        <v>0</v>
      </c>
      <c r="K124" s="220"/>
      <c r="L124" s="225"/>
      <c r="M124" s="226"/>
      <c r="N124" s="227"/>
      <c r="O124" s="227"/>
      <c r="P124" s="228">
        <f>P125+P233</f>
        <v>0</v>
      </c>
      <c r="Q124" s="227"/>
      <c r="R124" s="228">
        <f>R125+R233</f>
        <v>209.81531500000003</v>
      </c>
      <c r="S124" s="227"/>
      <c r="T124" s="229">
        <f>T125+T233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76</v>
      </c>
      <c r="AY124" s="230" t="s">
        <v>138</v>
      </c>
      <c r="BK124" s="232">
        <f>BK125+BK233</f>
        <v>0</v>
      </c>
    </row>
    <row r="125" s="12" customFormat="1" ht="22.8" customHeight="1">
      <c r="A125" s="12"/>
      <c r="B125" s="219"/>
      <c r="C125" s="220"/>
      <c r="D125" s="221" t="s">
        <v>75</v>
      </c>
      <c r="E125" s="233" t="s">
        <v>84</v>
      </c>
      <c r="F125" s="233" t="s">
        <v>139</v>
      </c>
      <c r="G125" s="220"/>
      <c r="H125" s="220"/>
      <c r="I125" s="223"/>
      <c r="J125" s="234">
        <f>BK125</f>
        <v>0</v>
      </c>
      <c r="K125" s="220"/>
      <c r="L125" s="225"/>
      <c r="M125" s="226"/>
      <c r="N125" s="227"/>
      <c r="O125" s="227"/>
      <c r="P125" s="228">
        <f>P126+P143+P147+P188</f>
        <v>0</v>
      </c>
      <c r="Q125" s="227"/>
      <c r="R125" s="228">
        <f>R126+R143+R147+R188</f>
        <v>11.67047</v>
      </c>
      <c r="S125" s="227"/>
      <c r="T125" s="229">
        <f>T126+T143+T147+T188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30" t="s">
        <v>84</v>
      </c>
      <c r="AT125" s="231" t="s">
        <v>75</v>
      </c>
      <c r="AU125" s="231" t="s">
        <v>84</v>
      </c>
      <c r="AY125" s="230" t="s">
        <v>138</v>
      </c>
      <c r="BK125" s="232">
        <f>BK126+BK143+BK147+BK188</f>
        <v>0</v>
      </c>
    </row>
    <row r="126" s="12" customFormat="1" ht="20.88" customHeight="1">
      <c r="A126" s="12"/>
      <c r="B126" s="219"/>
      <c r="C126" s="220"/>
      <c r="D126" s="221" t="s">
        <v>75</v>
      </c>
      <c r="E126" s="233" t="s">
        <v>140</v>
      </c>
      <c r="F126" s="233" t="s">
        <v>141</v>
      </c>
      <c r="G126" s="220"/>
      <c r="H126" s="220"/>
      <c r="I126" s="223"/>
      <c r="J126" s="234">
        <f>BK126</f>
        <v>0</v>
      </c>
      <c r="K126" s="220"/>
      <c r="L126" s="225"/>
      <c r="M126" s="226"/>
      <c r="N126" s="227"/>
      <c r="O126" s="227"/>
      <c r="P126" s="228">
        <f>SUM(P127:P142)</f>
        <v>0</v>
      </c>
      <c r="Q126" s="227"/>
      <c r="R126" s="228">
        <f>SUM(R127:R142)</f>
        <v>0</v>
      </c>
      <c r="S126" s="227"/>
      <c r="T126" s="229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30" t="s">
        <v>84</v>
      </c>
      <c r="AT126" s="231" t="s">
        <v>75</v>
      </c>
      <c r="AU126" s="231" t="s">
        <v>86</v>
      </c>
      <c r="AY126" s="230" t="s">
        <v>138</v>
      </c>
      <c r="BK126" s="232">
        <f>SUM(BK127:BK142)</f>
        <v>0</v>
      </c>
    </row>
    <row r="127" s="2" customFormat="1" ht="16.5" customHeight="1">
      <c r="A127" s="38"/>
      <c r="B127" s="39"/>
      <c r="C127" s="235" t="s">
        <v>84</v>
      </c>
      <c r="D127" s="235" t="s">
        <v>142</v>
      </c>
      <c r="E127" s="236" t="s">
        <v>143</v>
      </c>
      <c r="F127" s="237" t="s">
        <v>144</v>
      </c>
      <c r="G127" s="238" t="s">
        <v>145</v>
      </c>
      <c r="H127" s="239">
        <v>8.9199999999999999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147</v>
      </c>
      <c r="AT127" s="246" t="s">
        <v>142</v>
      </c>
      <c r="AU127" s="246" t="s">
        <v>148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147</v>
      </c>
      <c r="BM127" s="246" t="s">
        <v>441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144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148</v>
      </c>
    </row>
    <row r="129" s="13" customFormat="1">
      <c r="A129" s="13"/>
      <c r="B129" s="252"/>
      <c r="C129" s="253"/>
      <c r="D129" s="248" t="s">
        <v>151</v>
      </c>
      <c r="E129" s="254" t="s">
        <v>1</v>
      </c>
      <c r="F129" s="255" t="s">
        <v>442</v>
      </c>
      <c r="G129" s="253"/>
      <c r="H129" s="256">
        <v>8.9199999999999999</v>
      </c>
      <c r="I129" s="257"/>
      <c r="J129" s="253"/>
      <c r="K129" s="253"/>
      <c r="L129" s="258"/>
      <c r="M129" s="259"/>
      <c r="N129" s="260"/>
      <c r="O129" s="260"/>
      <c r="P129" s="260"/>
      <c r="Q129" s="260"/>
      <c r="R129" s="260"/>
      <c r="S129" s="260"/>
      <c r="T129" s="26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62" t="s">
        <v>151</v>
      </c>
      <c r="AU129" s="262" t="s">
        <v>148</v>
      </c>
      <c r="AV129" s="13" t="s">
        <v>86</v>
      </c>
      <c r="AW129" s="13" t="s">
        <v>32</v>
      </c>
      <c r="AX129" s="13" t="s">
        <v>84</v>
      </c>
      <c r="AY129" s="262" t="s">
        <v>138</v>
      </c>
    </row>
    <row r="130" s="2" customFormat="1" ht="16.5" customHeight="1">
      <c r="A130" s="38"/>
      <c r="B130" s="39"/>
      <c r="C130" s="235" t="s">
        <v>86</v>
      </c>
      <c r="D130" s="235" t="s">
        <v>142</v>
      </c>
      <c r="E130" s="236" t="s">
        <v>153</v>
      </c>
      <c r="F130" s="237" t="s">
        <v>443</v>
      </c>
      <c r="G130" s="238" t="s">
        <v>145</v>
      </c>
      <c r="H130" s="239">
        <v>4.46</v>
      </c>
      <c r="I130" s="240"/>
      <c r="J130" s="241">
        <f>ROUND(I130*H130,2)</f>
        <v>0</v>
      </c>
      <c r="K130" s="237" t="s">
        <v>146</v>
      </c>
      <c r="L130" s="44"/>
      <c r="M130" s="242" t="s">
        <v>1</v>
      </c>
      <c r="N130" s="243" t="s">
        <v>41</v>
      </c>
      <c r="O130" s="91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46" t="s">
        <v>147</v>
      </c>
      <c r="AT130" s="246" t="s">
        <v>142</v>
      </c>
      <c r="AU130" s="246" t="s">
        <v>148</v>
      </c>
      <c r="AY130" s="17" t="s">
        <v>138</v>
      </c>
      <c r="BE130" s="247">
        <f>IF(N130="základní",J130,0)</f>
        <v>0</v>
      </c>
      <c r="BF130" s="247">
        <f>IF(N130="snížená",J130,0)</f>
        <v>0</v>
      </c>
      <c r="BG130" s="247">
        <f>IF(N130="zákl. přenesená",J130,0)</f>
        <v>0</v>
      </c>
      <c r="BH130" s="247">
        <f>IF(N130="sníž. přenesená",J130,0)</f>
        <v>0</v>
      </c>
      <c r="BI130" s="247">
        <f>IF(N130="nulová",J130,0)</f>
        <v>0</v>
      </c>
      <c r="BJ130" s="17" t="s">
        <v>84</v>
      </c>
      <c r="BK130" s="247">
        <f>ROUND(I130*H130,2)</f>
        <v>0</v>
      </c>
      <c r="BL130" s="17" t="s">
        <v>147</v>
      </c>
      <c r="BM130" s="246" t="s">
        <v>444</v>
      </c>
    </row>
    <row r="131" s="2" customFormat="1">
      <c r="A131" s="38"/>
      <c r="B131" s="39"/>
      <c r="C131" s="40"/>
      <c r="D131" s="248" t="s">
        <v>150</v>
      </c>
      <c r="E131" s="40"/>
      <c r="F131" s="249" t="s">
        <v>443</v>
      </c>
      <c r="G131" s="40"/>
      <c r="H131" s="40"/>
      <c r="I131" s="144"/>
      <c r="J131" s="40"/>
      <c r="K131" s="40"/>
      <c r="L131" s="44"/>
      <c r="M131" s="250"/>
      <c r="N131" s="251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150</v>
      </c>
      <c r="AU131" s="17" t="s">
        <v>148</v>
      </c>
    </row>
    <row r="132" s="2" customFormat="1" ht="16.5" customHeight="1">
      <c r="A132" s="38"/>
      <c r="B132" s="39"/>
      <c r="C132" s="235" t="s">
        <v>148</v>
      </c>
      <c r="D132" s="235" t="s">
        <v>142</v>
      </c>
      <c r="E132" s="236" t="s">
        <v>445</v>
      </c>
      <c r="F132" s="237" t="s">
        <v>154</v>
      </c>
      <c r="G132" s="238" t="s">
        <v>145</v>
      </c>
      <c r="H132" s="239">
        <v>4.46</v>
      </c>
      <c r="I132" s="240"/>
      <c r="J132" s="241">
        <f>ROUND(I132*H132,2)</f>
        <v>0</v>
      </c>
      <c r="K132" s="237" t="s">
        <v>146</v>
      </c>
      <c r="L132" s="44"/>
      <c r="M132" s="242" t="s">
        <v>1</v>
      </c>
      <c r="N132" s="243" t="s">
        <v>41</v>
      </c>
      <c r="O132" s="91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46" t="s">
        <v>147</v>
      </c>
      <c r="AT132" s="246" t="s">
        <v>142</v>
      </c>
      <c r="AU132" s="246" t="s">
        <v>148</v>
      </c>
      <c r="AY132" s="17" t="s">
        <v>138</v>
      </c>
      <c r="BE132" s="247">
        <f>IF(N132="základní",J132,0)</f>
        <v>0</v>
      </c>
      <c r="BF132" s="247">
        <f>IF(N132="snížená",J132,0)</f>
        <v>0</v>
      </c>
      <c r="BG132" s="247">
        <f>IF(N132="zákl. přenesená",J132,0)</f>
        <v>0</v>
      </c>
      <c r="BH132" s="247">
        <f>IF(N132="sníž. přenesená",J132,0)</f>
        <v>0</v>
      </c>
      <c r="BI132" s="247">
        <f>IF(N132="nulová",J132,0)</f>
        <v>0</v>
      </c>
      <c r="BJ132" s="17" t="s">
        <v>84</v>
      </c>
      <c r="BK132" s="247">
        <f>ROUND(I132*H132,2)</f>
        <v>0</v>
      </c>
      <c r="BL132" s="17" t="s">
        <v>147</v>
      </c>
      <c r="BM132" s="246" t="s">
        <v>446</v>
      </c>
    </row>
    <row r="133" s="2" customFormat="1">
      <c r="A133" s="38"/>
      <c r="B133" s="39"/>
      <c r="C133" s="40"/>
      <c r="D133" s="248" t="s">
        <v>150</v>
      </c>
      <c r="E133" s="40"/>
      <c r="F133" s="249" t="s">
        <v>154</v>
      </c>
      <c r="G133" s="40"/>
      <c r="H133" s="40"/>
      <c r="I133" s="144"/>
      <c r="J133" s="40"/>
      <c r="K133" s="40"/>
      <c r="L133" s="44"/>
      <c r="M133" s="250"/>
      <c r="N133" s="251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150</v>
      </c>
      <c r="AU133" s="17" t="s">
        <v>148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156</v>
      </c>
      <c r="F134" s="237" t="s">
        <v>157</v>
      </c>
      <c r="G134" s="238" t="s">
        <v>158</v>
      </c>
      <c r="H134" s="239">
        <v>44567</v>
      </c>
      <c r="I134" s="240"/>
      <c r="J134" s="241">
        <f>ROUND(I134*H134,2)</f>
        <v>0</v>
      </c>
      <c r="K134" s="237" t="s">
        <v>146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447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157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2" customFormat="1" ht="16.5" customHeight="1">
      <c r="A136" s="38"/>
      <c r="B136" s="39"/>
      <c r="C136" s="235" t="s">
        <v>163</v>
      </c>
      <c r="D136" s="235" t="s">
        <v>142</v>
      </c>
      <c r="E136" s="236" t="s">
        <v>160</v>
      </c>
      <c r="F136" s="237" t="s">
        <v>161</v>
      </c>
      <c r="G136" s="238" t="s">
        <v>158</v>
      </c>
      <c r="H136" s="239">
        <v>44567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147</v>
      </c>
      <c r="AT136" s="246" t="s">
        <v>142</v>
      </c>
      <c r="AU136" s="246" t="s">
        <v>148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147</v>
      </c>
      <c r="BM136" s="246" t="s">
        <v>448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161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148</v>
      </c>
    </row>
    <row r="138" s="2" customFormat="1" ht="16.5" customHeight="1">
      <c r="A138" s="38"/>
      <c r="B138" s="39"/>
      <c r="C138" s="235" t="s">
        <v>167</v>
      </c>
      <c r="D138" s="235" t="s">
        <v>142</v>
      </c>
      <c r="E138" s="236" t="s">
        <v>164</v>
      </c>
      <c r="F138" s="237" t="s">
        <v>165</v>
      </c>
      <c r="G138" s="238" t="s">
        <v>158</v>
      </c>
      <c r="H138" s="239">
        <v>44567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147</v>
      </c>
      <c r="AT138" s="246" t="s">
        <v>142</v>
      </c>
      <c r="AU138" s="246" t="s">
        <v>148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147</v>
      </c>
      <c r="BM138" s="246" t="s">
        <v>449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165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148</v>
      </c>
    </row>
    <row r="140" s="2" customFormat="1" ht="16.5" customHeight="1">
      <c r="A140" s="38"/>
      <c r="B140" s="39"/>
      <c r="C140" s="235" t="s">
        <v>174</v>
      </c>
      <c r="D140" s="235" t="s">
        <v>142</v>
      </c>
      <c r="E140" s="236" t="s">
        <v>168</v>
      </c>
      <c r="F140" s="237" t="s">
        <v>169</v>
      </c>
      <c r="G140" s="238" t="s">
        <v>145</v>
      </c>
      <c r="H140" s="239">
        <v>4.46</v>
      </c>
      <c r="I140" s="240"/>
      <c r="J140" s="241">
        <f>ROUND(I140*H140,2)</f>
        <v>0</v>
      </c>
      <c r="K140" s="237" t="s">
        <v>146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148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450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169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148</v>
      </c>
    </row>
    <row r="142" s="13" customFormat="1">
      <c r="A142" s="13"/>
      <c r="B142" s="252"/>
      <c r="C142" s="253"/>
      <c r="D142" s="248" t="s">
        <v>151</v>
      </c>
      <c r="E142" s="254" t="s">
        <v>1</v>
      </c>
      <c r="F142" s="255" t="s">
        <v>451</v>
      </c>
      <c r="G142" s="253"/>
      <c r="H142" s="256">
        <v>4.46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151</v>
      </c>
      <c r="AU142" s="262" t="s">
        <v>148</v>
      </c>
      <c r="AV142" s="13" t="s">
        <v>86</v>
      </c>
      <c r="AW142" s="13" t="s">
        <v>32</v>
      </c>
      <c r="AX142" s="13" t="s">
        <v>84</v>
      </c>
      <c r="AY142" s="262" t="s">
        <v>138</v>
      </c>
    </row>
    <row r="143" s="12" customFormat="1" ht="20.88" customHeight="1">
      <c r="A143" s="12"/>
      <c r="B143" s="219"/>
      <c r="C143" s="220"/>
      <c r="D143" s="221" t="s">
        <v>75</v>
      </c>
      <c r="E143" s="233" t="s">
        <v>172</v>
      </c>
      <c r="F143" s="233" t="s">
        <v>173</v>
      </c>
      <c r="G143" s="220"/>
      <c r="H143" s="220"/>
      <c r="I143" s="223"/>
      <c r="J143" s="234">
        <f>BK143</f>
        <v>0</v>
      </c>
      <c r="K143" s="220"/>
      <c r="L143" s="225"/>
      <c r="M143" s="226"/>
      <c r="N143" s="227"/>
      <c r="O143" s="227"/>
      <c r="P143" s="228">
        <f>SUM(P144:P146)</f>
        <v>0</v>
      </c>
      <c r="Q143" s="227"/>
      <c r="R143" s="228">
        <f>SUM(R144:R146)</f>
        <v>11.15752</v>
      </c>
      <c r="S143" s="227"/>
      <c r="T143" s="22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30" t="s">
        <v>84</v>
      </c>
      <c r="AT143" s="231" t="s">
        <v>75</v>
      </c>
      <c r="AU143" s="231" t="s">
        <v>86</v>
      </c>
      <c r="AY143" s="230" t="s">
        <v>138</v>
      </c>
      <c r="BK143" s="232">
        <f>SUM(BK144:BK146)</f>
        <v>0</v>
      </c>
    </row>
    <row r="144" s="2" customFormat="1" ht="33" customHeight="1">
      <c r="A144" s="38"/>
      <c r="B144" s="39"/>
      <c r="C144" s="235" t="s">
        <v>180</v>
      </c>
      <c r="D144" s="235" t="s">
        <v>142</v>
      </c>
      <c r="E144" s="236" t="s">
        <v>175</v>
      </c>
      <c r="F144" s="237" t="s">
        <v>176</v>
      </c>
      <c r="G144" s="238" t="s">
        <v>177</v>
      </c>
      <c r="H144" s="239">
        <v>1636</v>
      </c>
      <c r="I144" s="240"/>
      <c r="J144" s="241">
        <f>ROUND(I144*H144,2)</f>
        <v>0</v>
      </c>
      <c r="K144" s="237" t="s">
        <v>146</v>
      </c>
      <c r="L144" s="44"/>
      <c r="M144" s="242" t="s">
        <v>1</v>
      </c>
      <c r="N144" s="243" t="s">
        <v>41</v>
      </c>
      <c r="O144" s="91"/>
      <c r="P144" s="244">
        <f>O144*H144</f>
        <v>0</v>
      </c>
      <c r="Q144" s="244">
        <v>0.0068199999999999997</v>
      </c>
      <c r="R144" s="244">
        <f>Q144*H144</f>
        <v>11.15752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147</v>
      </c>
      <c r="AT144" s="246" t="s">
        <v>142</v>
      </c>
      <c r="AU144" s="246" t="s">
        <v>148</v>
      </c>
      <c r="AY144" s="17" t="s">
        <v>138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84</v>
      </c>
      <c r="BK144" s="247">
        <f>ROUND(I144*H144,2)</f>
        <v>0</v>
      </c>
      <c r="BL144" s="17" t="s">
        <v>147</v>
      </c>
      <c r="BM144" s="246" t="s">
        <v>452</v>
      </c>
    </row>
    <row r="145" s="2" customFormat="1">
      <c r="A145" s="38"/>
      <c r="B145" s="39"/>
      <c r="C145" s="40"/>
      <c r="D145" s="248" t="s">
        <v>150</v>
      </c>
      <c r="E145" s="40"/>
      <c r="F145" s="249" t="s">
        <v>176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148</v>
      </c>
    </row>
    <row r="146" s="13" customFormat="1">
      <c r="A146" s="13"/>
      <c r="B146" s="252"/>
      <c r="C146" s="253"/>
      <c r="D146" s="248" t="s">
        <v>151</v>
      </c>
      <c r="E146" s="254" t="s">
        <v>1</v>
      </c>
      <c r="F146" s="255" t="s">
        <v>453</v>
      </c>
      <c r="G146" s="253"/>
      <c r="H146" s="256">
        <v>1636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151</v>
      </c>
      <c r="AU146" s="262" t="s">
        <v>148</v>
      </c>
      <c r="AV146" s="13" t="s">
        <v>86</v>
      </c>
      <c r="AW146" s="13" t="s">
        <v>32</v>
      </c>
      <c r="AX146" s="13" t="s">
        <v>84</v>
      </c>
      <c r="AY146" s="262" t="s">
        <v>138</v>
      </c>
    </row>
    <row r="147" s="12" customFormat="1" ht="20.88" customHeight="1">
      <c r="A147" s="12"/>
      <c r="B147" s="219"/>
      <c r="C147" s="220"/>
      <c r="D147" s="221" t="s">
        <v>75</v>
      </c>
      <c r="E147" s="233" t="s">
        <v>185</v>
      </c>
      <c r="F147" s="233" t="s">
        <v>186</v>
      </c>
      <c r="G147" s="220"/>
      <c r="H147" s="220"/>
      <c r="I147" s="223"/>
      <c r="J147" s="234">
        <f>BK147</f>
        <v>0</v>
      </c>
      <c r="K147" s="220"/>
      <c r="L147" s="225"/>
      <c r="M147" s="226"/>
      <c r="N147" s="227"/>
      <c r="O147" s="227"/>
      <c r="P147" s="228">
        <f>SUM(P148:P187)</f>
        <v>0</v>
      </c>
      <c r="Q147" s="227"/>
      <c r="R147" s="228">
        <f>SUM(R148:R187)</f>
        <v>0.51295000000000002</v>
      </c>
      <c r="S147" s="227"/>
      <c r="T147" s="229">
        <f>SUM(T148:T187)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30" t="s">
        <v>84</v>
      </c>
      <c r="AT147" s="231" t="s">
        <v>75</v>
      </c>
      <c r="AU147" s="231" t="s">
        <v>86</v>
      </c>
      <c r="AY147" s="230" t="s">
        <v>138</v>
      </c>
      <c r="BK147" s="232">
        <f>SUM(BK148:BK187)</f>
        <v>0</v>
      </c>
    </row>
    <row r="148" s="2" customFormat="1" ht="21.75" customHeight="1">
      <c r="A148" s="38"/>
      <c r="B148" s="39"/>
      <c r="C148" s="235" t="s">
        <v>187</v>
      </c>
      <c r="D148" s="235" t="s">
        <v>142</v>
      </c>
      <c r="E148" s="236" t="s">
        <v>188</v>
      </c>
      <c r="F148" s="237" t="s">
        <v>189</v>
      </c>
      <c r="G148" s="238" t="s">
        <v>190</v>
      </c>
      <c r="H148" s="239">
        <v>10259</v>
      </c>
      <c r="I148" s="240"/>
      <c r="J148" s="241">
        <f>ROUND(I148*H148,2)</f>
        <v>0</v>
      </c>
      <c r="K148" s="237" t="s">
        <v>146</v>
      </c>
      <c r="L148" s="44"/>
      <c r="M148" s="242" t="s">
        <v>1</v>
      </c>
      <c r="N148" s="243" t="s">
        <v>41</v>
      </c>
      <c r="O148" s="91"/>
      <c r="P148" s="244">
        <f>O148*H148</f>
        <v>0</v>
      </c>
      <c r="Q148" s="244">
        <v>0</v>
      </c>
      <c r="R148" s="244">
        <f>Q148*H148</f>
        <v>0</v>
      </c>
      <c r="S148" s="244">
        <v>0</v>
      </c>
      <c r="T148" s="24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46" t="s">
        <v>147</v>
      </c>
      <c r="AT148" s="246" t="s">
        <v>142</v>
      </c>
      <c r="AU148" s="246" t="s">
        <v>148</v>
      </c>
      <c r="AY148" s="17" t="s">
        <v>138</v>
      </c>
      <c r="BE148" s="247">
        <f>IF(N148="základní",J148,0)</f>
        <v>0</v>
      </c>
      <c r="BF148" s="247">
        <f>IF(N148="snížená",J148,0)</f>
        <v>0</v>
      </c>
      <c r="BG148" s="247">
        <f>IF(N148="zákl. přenesená",J148,0)</f>
        <v>0</v>
      </c>
      <c r="BH148" s="247">
        <f>IF(N148="sníž. přenesená",J148,0)</f>
        <v>0</v>
      </c>
      <c r="BI148" s="247">
        <f>IF(N148="nulová",J148,0)</f>
        <v>0</v>
      </c>
      <c r="BJ148" s="17" t="s">
        <v>84</v>
      </c>
      <c r="BK148" s="247">
        <f>ROUND(I148*H148,2)</f>
        <v>0</v>
      </c>
      <c r="BL148" s="17" t="s">
        <v>147</v>
      </c>
      <c r="BM148" s="246" t="s">
        <v>454</v>
      </c>
    </row>
    <row r="149" s="2" customFormat="1">
      <c r="A149" s="38"/>
      <c r="B149" s="39"/>
      <c r="C149" s="40"/>
      <c r="D149" s="248" t="s">
        <v>150</v>
      </c>
      <c r="E149" s="40"/>
      <c r="F149" s="249" t="s">
        <v>189</v>
      </c>
      <c r="G149" s="40"/>
      <c r="H149" s="40"/>
      <c r="I149" s="144"/>
      <c r="J149" s="40"/>
      <c r="K149" s="40"/>
      <c r="L149" s="44"/>
      <c r="M149" s="250"/>
      <c r="N149" s="251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150</v>
      </c>
      <c r="AU149" s="17" t="s">
        <v>148</v>
      </c>
    </row>
    <row r="150" s="13" customFormat="1">
      <c r="A150" s="13"/>
      <c r="B150" s="252"/>
      <c r="C150" s="253"/>
      <c r="D150" s="248" t="s">
        <v>151</v>
      </c>
      <c r="E150" s="254" t="s">
        <v>1</v>
      </c>
      <c r="F150" s="255" t="s">
        <v>455</v>
      </c>
      <c r="G150" s="253"/>
      <c r="H150" s="256">
        <v>3720</v>
      </c>
      <c r="I150" s="257"/>
      <c r="J150" s="253"/>
      <c r="K150" s="253"/>
      <c r="L150" s="258"/>
      <c r="M150" s="259"/>
      <c r="N150" s="260"/>
      <c r="O150" s="260"/>
      <c r="P150" s="260"/>
      <c r="Q150" s="260"/>
      <c r="R150" s="260"/>
      <c r="S150" s="260"/>
      <c r="T150" s="26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62" t="s">
        <v>151</v>
      </c>
      <c r="AU150" s="262" t="s">
        <v>148</v>
      </c>
      <c r="AV150" s="13" t="s">
        <v>86</v>
      </c>
      <c r="AW150" s="13" t="s">
        <v>32</v>
      </c>
      <c r="AX150" s="13" t="s">
        <v>76</v>
      </c>
      <c r="AY150" s="262" t="s">
        <v>138</v>
      </c>
    </row>
    <row r="151" s="13" customFormat="1">
      <c r="A151" s="13"/>
      <c r="B151" s="252"/>
      <c r="C151" s="253"/>
      <c r="D151" s="248" t="s">
        <v>151</v>
      </c>
      <c r="E151" s="254" t="s">
        <v>1</v>
      </c>
      <c r="F151" s="255" t="s">
        <v>456</v>
      </c>
      <c r="G151" s="253"/>
      <c r="H151" s="256">
        <v>6539</v>
      </c>
      <c r="I151" s="257"/>
      <c r="J151" s="253"/>
      <c r="K151" s="253"/>
      <c r="L151" s="258"/>
      <c r="M151" s="259"/>
      <c r="N151" s="260"/>
      <c r="O151" s="260"/>
      <c r="P151" s="260"/>
      <c r="Q151" s="260"/>
      <c r="R151" s="260"/>
      <c r="S151" s="260"/>
      <c r="T151" s="26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2" t="s">
        <v>151</v>
      </c>
      <c r="AU151" s="262" t="s">
        <v>148</v>
      </c>
      <c r="AV151" s="13" t="s">
        <v>86</v>
      </c>
      <c r="AW151" s="13" t="s">
        <v>32</v>
      </c>
      <c r="AX151" s="13" t="s">
        <v>76</v>
      </c>
      <c r="AY151" s="262" t="s">
        <v>138</v>
      </c>
    </row>
    <row r="152" s="14" customFormat="1">
      <c r="A152" s="14"/>
      <c r="B152" s="263"/>
      <c r="C152" s="264"/>
      <c r="D152" s="248" t="s">
        <v>151</v>
      </c>
      <c r="E152" s="265" t="s">
        <v>1</v>
      </c>
      <c r="F152" s="266" t="s">
        <v>194</v>
      </c>
      <c r="G152" s="264"/>
      <c r="H152" s="267">
        <v>10259</v>
      </c>
      <c r="I152" s="268"/>
      <c r="J152" s="264"/>
      <c r="K152" s="264"/>
      <c r="L152" s="269"/>
      <c r="M152" s="270"/>
      <c r="N152" s="271"/>
      <c r="O152" s="271"/>
      <c r="P152" s="271"/>
      <c r="Q152" s="271"/>
      <c r="R152" s="271"/>
      <c r="S152" s="271"/>
      <c r="T152" s="27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73" t="s">
        <v>151</v>
      </c>
      <c r="AU152" s="273" t="s">
        <v>148</v>
      </c>
      <c r="AV152" s="14" t="s">
        <v>147</v>
      </c>
      <c r="AW152" s="14" t="s">
        <v>32</v>
      </c>
      <c r="AX152" s="14" t="s">
        <v>84</v>
      </c>
      <c r="AY152" s="273" t="s">
        <v>138</v>
      </c>
    </row>
    <row r="153" s="2" customFormat="1" ht="16.5" customHeight="1">
      <c r="A153" s="38"/>
      <c r="B153" s="39"/>
      <c r="C153" s="235" t="s">
        <v>195</v>
      </c>
      <c r="D153" s="235" t="s">
        <v>142</v>
      </c>
      <c r="E153" s="236" t="s">
        <v>196</v>
      </c>
      <c r="F153" s="237" t="s">
        <v>197</v>
      </c>
      <c r="G153" s="238" t="s">
        <v>190</v>
      </c>
      <c r="H153" s="239">
        <v>3720</v>
      </c>
      <c r="I153" s="240"/>
      <c r="J153" s="241">
        <f>ROUND(I153*H153,2)</f>
        <v>0</v>
      </c>
      <c r="K153" s="237" t="s">
        <v>146</v>
      </c>
      <c r="L153" s="44"/>
      <c r="M153" s="242" t="s">
        <v>1</v>
      </c>
      <c r="N153" s="243" t="s">
        <v>41</v>
      </c>
      <c r="O153" s="91"/>
      <c r="P153" s="244">
        <f>O153*H153</f>
        <v>0</v>
      </c>
      <c r="Q153" s="244">
        <v>5.0000000000000002E-05</v>
      </c>
      <c r="R153" s="244">
        <f>Q153*H153</f>
        <v>0.186</v>
      </c>
      <c r="S153" s="244">
        <v>0</v>
      </c>
      <c r="T153" s="24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46" t="s">
        <v>147</v>
      </c>
      <c r="AT153" s="246" t="s">
        <v>142</v>
      </c>
      <c r="AU153" s="246" t="s">
        <v>148</v>
      </c>
      <c r="AY153" s="17" t="s">
        <v>138</v>
      </c>
      <c r="BE153" s="247">
        <f>IF(N153="základní",J153,0)</f>
        <v>0</v>
      </c>
      <c r="BF153" s="247">
        <f>IF(N153="snížená",J153,0)</f>
        <v>0</v>
      </c>
      <c r="BG153" s="247">
        <f>IF(N153="zákl. přenesená",J153,0)</f>
        <v>0</v>
      </c>
      <c r="BH153" s="247">
        <f>IF(N153="sníž. přenesená",J153,0)</f>
        <v>0</v>
      </c>
      <c r="BI153" s="247">
        <f>IF(N153="nulová",J153,0)</f>
        <v>0</v>
      </c>
      <c r="BJ153" s="17" t="s">
        <v>84</v>
      </c>
      <c r="BK153" s="247">
        <f>ROUND(I153*H153,2)</f>
        <v>0</v>
      </c>
      <c r="BL153" s="17" t="s">
        <v>147</v>
      </c>
      <c r="BM153" s="246" t="s">
        <v>457</v>
      </c>
    </row>
    <row r="154" s="2" customFormat="1">
      <c r="A154" s="38"/>
      <c r="B154" s="39"/>
      <c r="C154" s="40"/>
      <c r="D154" s="248" t="s">
        <v>150</v>
      </c>
      <c r="E154" s="40"/>
      <c r="F154" s="249" t="s">
        <v>197</v>
      </c>
      <c r="G154" s="40"/>
      <c r="H154" s="40"/>
      <c r="I154" s="144"/>
      <c r="J154" s="40"/>
      <c r="K154" s="40"/>
      <c r="L154" s="44"/>
      <c r="M154" s="250"/>
      <c r="N154" s="251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150</v>
      </c>
      <c r="AU154" s="17" t="s">
        <v>148</v>
      </c>
    </row>
    <row r="155" s="13" customFormat="1">
      <c r="A155" s="13"/>
      <c r="B155" s="252"/>
      <c r="C155" s="253"/>
      <c r="D155" s="248" t="s">
        <v>151</v>
      </c>
      <c r="E155" s="254" t="s">
        <v>1</v>
      </c>
      <c r="F155" s="255" t="s">
        <v>458</v>
      </c>
      <c r="G155" s="253"/>
      <c r="H155" s="256">
        <v>3720</v>
      </c>
      <c r="I155" s="257"/>
      <c r="J155" s="253"/>
      <c r="K155" s="253"/>
      <c r="L155" s="258"/>
      <c r="M155" s="259"/>
      <c r="N155" s="260"/>
      <c r="O155" s="260"/>
      <c r="P155" s="260"/>
      <c r="Q155" s="260"/>
      <c r="R155" s="260"/>
      <c r="S155" s="260"/>
      <c r="T155" s="26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2" t="s">
        <v>151</v>
      </c>
      <c r="AU155" s="262" t="s">
        <v>148</v>
      </c>
      <c r="AV155" s="13" t="s">
        <v>86</v>
      </c>
      <c r="AW155" s="13" t="s">
        <v>32</v>
      </c>
      <c r="AX155" s="13" t="s">
        <v>84</v>
      </c>
      <c r="AY155" s="262" t="s">
        <v>138</v>
      </c>
    </row>
    <row r="156" s="2" customFormat="1" ht="16.5" customHeight="1">
      <c r="A156" s="38"/>
      <c r="B156" s="39"/>
      <c r="C156" s="235" t="s">
        <v>200</v>
      </c>
      <c r="D156" s="235" t="s">
        <v>142</v>
      </c>
      <c r="E156" s="236" t="s">
        <v>201</v>
      </c>
      <c r="F156" s="237" t="s">
        <v>202</v>
      </c>
      <c r="G156" s="238" t="s">
        <v>190</v>
      </c>
      <c r="H156" s="239">
        <v>6539</v>
      </c>
      <c r="I156" s="240"/>
      <c r="J156" s="241">
        <f>ROUND(I156*H156,2)</f>
        <v>0</v>
      </c>
      <c r="K156" s="237" t="s">
        <v>146</v>
      </c>
      <c r="L156" s="44"/>
      <c r="M156" s="242" t="s">
        <v>1</v>
      </c>
      <c r="N156" s="243" t="s">
        <v>41</v>
      </c>
      <c r="O156" s="91"/>
      <c r="P156" s="244">
        <f>O156*H156</f>
        <v>0</v>
      </c>
      <c r="Q156" s="244">
        <v>5.0000000000000002E-05</v>
      </c>
      <c r="R156" s="244">
        <f>Q156*H156</f>
        <v>0.32695000000000002</v>
      </c>
      <c r="S156" s="244">
        <v>0</v>
      </c>
      <c r="T156" s="24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46" t="s">
        <v>147</v>
      </c>
      <c r="AT156" s="246" t="s">
        <v>142</v>
      </c>
      <c r="AU156" s="246" t="s">
        <v>148</v>
      </c>
      <c r="AY156" s="17" t="s">
        <v>138</v>
      </c>
      <c r="BE156" s="247">
        <f>IF(N156="základní",J156,0)</f>
        <v>0</v>
      </c>
      <c r="BF156" s="247">
        <f>IF(N156="snížená",J156,0)</f>
        <v>0</v>
      </c>
      <c r="BG156" s="247">
        <f>IF(N156="zákl. přenesená",J156,0)</f>
        <v>0</v>
      </c>
      <c r="BH156" s="247">
        <f>IF(N156="sníž. přenesená",J156,0)</f>
        <v>0</v>
      </c>
      <c r="BI156" s="247">
        <f>IF(N156="nulová",J156,0)</f>
        <v>0</v>
      </c>
      <c r="BJ156" s="17" t="s">
        <v>84</v>
      </c>
      <c r="BK156" s="247">
        <f>ROUND(I156*H156,2)</f>
        <v>0</v>
      </c>
      <c r="BL156" s="17" t="s">
        <v>147</v>
      </c>
      <c r="BM156" s="246" t="s">
        <v>459</v>
      </c>
    </row>
    <row r="157" s="2" customFormat="1">
      <c r="A157" s="38"/>
      <c r="B157" s="39"/>
      <c r="C157" s="40"/>
      <c r="D157" s="248" t="s">
        <v>150</v>
      </c>
      <c r="E157" s="40"/>
      <c r="F157" s="249" t="s">
        <v>202</v>
      </c>
      <c r="G157" s="40"/>
      <c r="H157" s="40"/>
      <c r="I157" s="144"/>
      <c r="J157" s="40"/>
      <c r="K157" s="40"/>
      <c r="L157" s="44"/>
      <c r="M157" s="250"/>
      <c r="N157" s="251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150</v>
      </c>
      <c r="AU157" s="17" t="s">
        <v>148</v>
      </c>
    </row>
    <row r="158" s="13" customFormat="1">
      <c r="A158" s="13"/>
      <c r="B158" s="252"/>
      <c r="C158" s="253"/>
      <c r="D158" s="248" t="s">
        <v>151</v>
      </c>
      <c r="E158" s="254" t="s">
        <v>1</v>
      </c>
      <c r="F158" s="255" t="s">
        <v>460</v>
      </c>
      <c r="G158" s="253"/>
      <c r="H158" s="256">
        <v>6539</v>
      </c>
      <c r="I158" s="257"/>
      <c r="J158" s="253"/>
      <c r="K158" s="253"/>
      <c r="L158" s="258"/>
      <c r="M158" s="259"/>
      <c r="N158" s="260"/>
      <c r="O158" s="260"/>
      <c r="P158" s="260"/>
      <c r="Q158" s="260"/>
      <c r="R158" s="260"/>
      <c r="S158" s="260"/>
      <c r="T158" s="26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2" t="s">
        <v>151</v>
      </c>
      <c r="AU158" s="262" t="s">
        <v>148</v>
      </c>
      <c r="AV158" s="13" t="s">
        <v>86</v>
      </c>
      <c r="AW158" s="13" t="s">
        <v>32</v>
      </c>
      <c r="AX158" s="13" t="s">
        <v>84</v>
      </c>
      <c r="AY158" s="262" t="s">
        <v>138</v>
      </c>
    </row>
    <row r="159" s="2" customFormat="1" ht="16.5" customHeight="1">
      <c r="A159" s="38"/>
      <c r="B159" s="39"/>
      <c r="C159" s="235" t="s">
        <v>205</v>
      </c>
      <c r="D159" s="235" t="s">
        <v>142</v>
      </c>
      <c r="E159" s="236" t="s">
        <v>206</v>
      </c>
      <c r="F159" s="237" t="s">
        <v>207</v>
      </c>
      <c r="G159" s="238" t="s">
        <v>158</v>
      </c>
      <c r="H159" s="239">
        <v>7858.5500000000002</v>
      </c>
      <c r="I159" s="240"/>
      <c r="J159" s="241">
        <f>ROUND(I159*H159,2)</f>
        <v>0</v>
      </c>
      <c r="K159" s="237" t="s">
        <v>146</v>
      </c>
      <c r="L159" s="44"/>
      <c r="M159" s="242" t="s">
        <v>1</v>
      </c>
      <c r="N159" s="243" t="s">
        <v>41</v>
      </c>
      <c r="O159" s="91"/>
      <c r="P159" s="244">
        <f>O159*H159</f>
        <v>0</v>
      </c>
      <c r="Q159" s="244">
        <v>0</v>
      </c>
      <c r="R159" s="244">
        <f>Q159*H159</f>
        <v>0</v>
      </c>
      <c r="S159" s="244">
        <v>0</v>
      </c>
      <c r="T159" s="24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46" t="s">
        <v>147</v>
      </c>
      <c r="AT159" s="246" t="s">
        <v>142</v>
      </c>
      <c r="AU159" s="246" t="s">
        <v>148</v>
      </c>
      <c r="AY159" s="17" t="s">
        <v>138</v>
      </c>
      <c r="BE159" s="247">
        <f>IF(N159="základní",J159,0)</f>
        <v>0</v>
      </c>
      <c r="BF159" s="247">
        <f>IF(N159="snížená",J159,0)</f>
        <v>0</v>
      </c>
      <c r="BG159" s="247">
        <f>IF(N159="zákl. přenesená",J159,0)</f>
        <v>0</v>
      </c>
      <c r="BH159" s="247">
        <f>IF(N159="sníž. přenesená",J159,0)</f>
        <v>0</v>
      </c>
      <c r="BI159" s="247">
        <f>IF(N159="nulová",J159,0)</f>
        <v>0</v>
      </c>
      <c r="BJ159" s="17" t="s">
        <v>84</v>
      </c>
      <c r="BK159" s="247">
        <f>ROUND(I159*H159,2)</f>
        <v>0</v>
      </c>
      <c r="BL159" s="17" t="s">
        <v>147</v>
      </c>
      <c r="BM159" s="246" t="s">
        <v>461</v>
      </c>
    </row>
    <row r="160" s="2" customFormat="1">
      <c r="A160" s="38"/>
      <c r="B160" s="39"/>
      <c r="C160" s="40"/>
      <c r="D160" s="248" t="s">
        <v>150</v>
      </c>
      <c r="E160" s="40"/>
      <c r="F160" s="249" t="s">
        <v>207</v>
      </c>
      <c r="G160" s="40"/>
      <c r="H160" s="40"/>
      <c r="I160" s="144"/>
      <c r="J160" s="40"/>
      <c r="K160" s="40"/>
      <c r="L160" s="44"/>
      <c r="M160" s="250"/>
      <c r="N160" s="251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150</v>
      </c>
      <c r="AU160" s="17" t="s">
        <v>148</v>
      </c>
    </row>
    <row r="161" s="15" customFormat="1">
      <c r="A161" s="15"/>
      <c r="B161" s="274"/>
      <c r="C161" s="275"/>
      <c r="D161" s="248" t="s">
        <v>151</v>
      </c>
      <c r="E161" s="276" t="s">
        <v>1</v>
      </c>
      <c r="F161" s="277" t="s">
        <v>462</v>
      </c>
      <c r="G161" s="275"/>
      <c r="H161" s="276" t="s">
        <v>1</v>
      </c>
      <c r="I161" s="278"/>
      <c r="J161" s="275"/>
      <c r="K161" s="275"/>
      <c r="L161" s="279"/>
      <c r="M161" s="280"/>
      <c r="N161" s="281"/>
      <c r="O161" s="281"/>
      <c r="P161" s="281"/>
      <c r="Q161" s="281"/>
      <c r="R161" s="281"/>
      <c r="S161" s="281"/>
      <c r="T161" s="282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83" t="s">
        <v>151</v>
      </c>
      <c r="AU161" s="283" t="s">
        <v>148</v>
      </c>
      <c r="AV161" s="15" t="s">
        <v>84</v>
      </c>
      <c r="AW161" s="15" t="s">
        <v>32</v>
      </c>
      <c r="AX161" s="15" t="s">
        <v>76</v>
      </c>
      <c r="AY161" s="283" t="s">
        <v>138</v>
      </c>
    </row>
    <row r="162" s="15" customFormat="1">
      <c r="A162" s="15"/>
      <c r="B162" s="274"/>
      <c r="C162" s="275"/>
      <c r="D162" s="248" t="s">
        <v>151</v>
      </c>
      <c r="E162" s="276" t="s">
        <v>1</v>
      </c>
      <c r="F162" s="277" t="s">
        <v>463</v>
      </c>
      <c r="G162" s="275"/>
      <c r="H162" s="276" t="s">
        <v>1</v>
      </c>
      <c r="I162" s="278"/>
      <c r="J162" s="275"/>
      <c r="K162" s="275"/>
      <c r="L162" s="279"/>
      <c r="M162" s="280"/>
      <c r="N162" s="281"/>
      <c r="O162" s="281"/>
      <c r="P162" s="281"/>
      <c r="Q162" s="281"/>
      <c r="R162" s="281"/>
      <c r="S162" s="281"/>
      <c r="T162" s="28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3" t="s">
        <v>151</v>
      </c>
      <c r="AU162" s="283" t="s">
        <v>148</v>
      </c>
      <c r="AV162" s="15" t="s">
        <v>84</v>
      </c>
      <c r="AW162" s="15" t="s">
        <v>32</v>
      </c>
      <c r="AX162" s="15" t="s">
        <v>76</v>
      </c>
      <c r="AY162" s="283" t="s">
        <v>138</v>
      </c>
    </row>
    <row r="163" s="15" customFormat="1">
      <c r="A163" s="15"/>
      <c r="B163" s="274"/>
      <c r="C163" s="275"/>
      <c r="D163" s="248" t="s">
        <v>151</v>
      </c>
      <c r="E163" s="276" t="s">
        <v>1</v>
      </c>
      <c r="F163" s="277" t="s">
        <v>464</v>
      </c>
      <c r="G163" s="275"/>
      <c r="H163" s="276" t="s">
        <v>1</v>
      </c>
      <c r="I163" s="278"/>
      <c r="J163" s="275"/>
      <c r="K163" s="275"/>
      <c r="L163" s="279"/>
      <c r="M163" s="280"/>
      <c r="N163" s="281"/>
      <c r="O163" s="281"/>
      <c r="P163" s="281"/>
      <c r="Q163" s="281"/>
      <c r="R163" s="281"/>
      <c r="S163" s="281"/>
      <c r="T163" s="28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83" t="s">
        <v>151</v>
      </c>
      <c r="AU163" s="283" t="s">
        <v>148</v>
      </c>
      <c r="AV163" s="15" t="s">
        <v>84</v>
      </c>
      <c r="AW163" s="15" t="s">
        <v>32</v>
      </c>
      <c r="AX163" s="15" t="s">
        <v>76</v>
      </c>
      <c r="AY163" s="283" t="s">
        <v>138</v>
      </c>
    </row>
    <row r="164" s="15" customFormat="1">
      <c r="A164" s="15"/>
      <c r="B164" s="274"/>
      <c r="C164" s="275"/>
      <c r="D164" s="248" t="s">
        <v>151</v>
      </c>
      <c r="E164" s="276" t="s">
        <v>1</v>
      </c>
      <c r="F164" s="277" t="s">
        <v>465</v>
      </c>
      <c r="G164" s="275"/>
      <c r="H164" s="276" t="s">
        <v>1</v>
      </c>
      <c r="I164" s="278"/>
      <c r="J164" s="275"/>
      <c r="K164" s="275"/>
      <c r="L164" s="279"/>
      <c r="M164" s="280"/>
      <c r="N164" s="281"/>
      <c r="O164" s="281"/>
      <c r="P164" s="281"/>
      <c r="Q164" s="281"/>
      <c r="R164" s="281"/>
      <c r="S164" s="281"/>
      <c r="T164" s="282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3" t="s">
        <v>151</v>
      </c>
      <c r="AU164" s="283" t="s">
        <v>148</v>
      </c>
      <c r="AV164" s="15" t="s">
        <v>84</v>
      </c>
      <c r="AW164" s="15" t="s">
        <v>32</v>
      </c>
      <c r="AX164" s="15" t="s">
        <v>76</v>
      </c>
      <c r="AY164" s="283" t="s">
        <v>138</v>
      </c>
    </row>
    <row r="165" s="15" customFormat="1">
      <c r="A165" s="15"/>
      <c r="B165" s="274"/>
      <c r="C165" s="275"/>
      <c r="D165" s="248" t="s">
        <v>151</v>
      </c>
      <c r="E165" s="276" t="s">
        <v>1</v>
      </c>
      <c r="F165" s="277" t="s">
        <v>466</v>
      </c>
      <c r="G165" s="275"/>
      <c r="H165" s="276" t="s">
        <v>1</v>
      </c>
      <c r="I165" s="278"/>
      <c r="J165" s="275"/>
      <c r="K165" s="275"/>
      <c r="L165" s="279"/>
      <c r="M165" s="280"/>
      <c r="N165" s="281"/>
      <c r="O165" s="281"/>
      <c r="P165" s="281"/>
      <c r="Q165" s="281"/>
      <c r="R165" s="281"/>
      <c r="S165" s="281"/>
      <c r="T165" s="28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83" t="s">
        <v>151</v>
      </c>
      <c r="AU165" s="283" t="s">
        <v>148</v>
      </c>
      <c r="AV165" s="15" t="s">
        <v>84</v>
      </c>
      <c r="AW165" s="15" t="s">
        <v>32</v>
      </c>
      <c r="AX165" s="15" t="s">
        <v>76</v>
      </c>
      <c r="AY165" s="283" t="s">
        <v>138</v>
      </c>
    </row>
    <row r="166" s="13" customFormat="1">
      <c r="A166" s="13"/>
      <c r="B166" s="252"/>
      <c r="C166" s="253"/>
      <c r="D166" s="248" t="s">
        <v>151</v>
      </c>
      <c r="E166" s="254" t="s">
        <v>1</v>
      </c>
      <c r="F166" s="255" t="s">
        <v>467</v>
      </c>
      <c r="G166" s="253"/>
      <c r="H166" s="256">
        <v>5458.6999999999998</v>
      </c>
      <c r="I166" s="257"/>
      <c r="J166" s="253"/>
      <c r="K166" s="253"/>
      <c r="L166" s="258"/>
      <c r="M166" s="259"/>
      <c r="N166" s="260"/>
      <c r="O166" s="260"/>
      <c r="P166" s="260"/>
      <c r="Q166" s="260"/>
      <c r="R166" s="260"/>
      <c r="S166" s="260"/>
      <c r="T166" s="26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2" t="s">
        <v>151</v>
      </c>
      <c r="AU166" s="262" t="s">
        <v>148</v>
      </c>
      <c r="AV166" s="13" t="s">
        <v>86</v>
      </c>
      <c r="AW166" s="13" t="s">
        <v>32</v>
      </c>
      <c r="AX166" s="13" t="s">
        <v>76</v>
      </c>
      <c r="AY166" s="262" t="s">
        <v>138</v>
      </c>
    </row>
    <row r="167" s="15" customFormat="1">
      <c r="A167" s="15"/>
      <c r="B167" s="274"/>
      <c r="C167" s="275"/>
      <c r="D167" s="248" t="s">
        <v>151</v>
      </c>
      <c r="E167" s="276" t="s">
        <v>1</v>
      </c>
      <c r="F167" s="277" t="s">
        <v>468</v>
      </c>
      <c r="G167" s="275"/>
      <c r="H167" s="276" t="s">
        <v>1</v>
      </c>
      <c r="I167" s="278"/>
      <c r="J167" s="275"/>
      <c r="K167" s="275"/>
      <c r="L167" s="279"/>
      <c r="M167" s="280"/>
      <c r="N167" s="281"/>
      <c r="O167" s="281"/>
      <c r="P167" s="281"/>
      <c r="Q167" s="281"/>
      <c r="R167" s="281"/>
      <c r="S167" s="281"/>
      <c r="T167" s="282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3" t="s">
        <v>151</v>
      </c>
      <c r="AU167" s="283" t="s">
        <v>148</v>
      </c>
      <c r="AV167" s="15" t="s">
        <v>84</v>
      </c>
      <c r="AW167" s="15" t="s">
        <v>32</v>
      </c>
      <c r="AX167" s="15" t="s">
        <v>76</v>
      </c>
      <c r="AY167" s="283" t="s">
        <v>138</v>
      </c>
    </row>
    <row r="168" s="15" customFormat="1">
      <c r="A168" s="15"/>
      <c r="B168" s="274"/>
      <c r="C168" s="275"/>
      <c r="D168" s="248" t="s">
        <v>151</v>
      </c>
      <c r="E168" s="276" t="s">
        <v>1</v>
      </c>
      <c r="F168" s="277" t="s">
        <v>469</v>
      </c>
      <c r="G168" s="275"/>
      <c r="H168" s="276" t="s">
        <v>1</v>
      </c>
      <c r="I168" s="278"/>
      <c r="J168" s="275"/>
      <c r="K168" s="275"/>
      <c r="L168" s="279"/>
      <c r="M168" s="280"/>
      <c r="N168" s="281"/>
      <c r="O168" s="281"/>
      <c r="P168" s="281"/>
      <c r="Q168" s="281"/>
      <c r="R168" s="281"/>
      <c r="S168" s="281"/>
      <c r="T168" s="282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83" t="s">
        <v>151</v>
      </c>
      <c r="AU168" s="283" t="s">
        <v>148</v>
      </c>
      <c r="AV168" s="15" t="s">
        <v>84</v>
      </c>
      <c r="AW168" s="15" t="s">
        <v>32</v>
      </c>
      <c r="AX168" s="15" t="s">
        <v>76</v>
      </c>
      <c r="AY168" s="283" t="s">
        <v>138</v>
      </c>
    </row>
    <row r="169" s="13" customFormat="1">
      <c r="A169" s="13"/>
      <c r="B169" s="252"/>
      <c r="C169" s="253"/>
      <c r="D169" s="248" t="s">
        <v>151</v>
      </c>
      <c r="E169" s="254" t="s">
        <v>1</v>
      </c>
      <c r="F169" s="255" t="s">
        <v>470</v>
      </c>
      <c r="G169" s="253"/>
      <c r="H169" s="256">
        <v>2399.8499999999999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2" t="s">
        <v>151</v>
      </c>
      <c r="AU169" s="262" t="s">
        <v>148</v>
      </c>
      <c r="AV169" s="13" t="s">
        <v>86</v>
      </c>
      <c r="AW169" s="13" t="s">
        <v>32</v>
      </c>
      <c r="AX169" s="13" t="s">
        <v>76</v>
      </c>
      <c r="AY169" s="262" t="s">
        <v>138</v>
      </c>
    </row>
    <row r="170" s="14" customFormat="1">
      <c r="A170" s="14"/>
      <c r="B170" s="263"/>
      <c r="C170" s="264"/>
      <c r="D170" s="248" t="s">
        <v>151</v>
      </c>
      <c r="E170" s="265" t="s">
        <v>1</v>
      </c>
      <c r="F170" s="266" t="s">
        <v>194</v>
      </c>
      <c r="G170" s="264"/>
      <c r="H170" s="267">
        <v>7858.5499999999993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3" t="s">
        <v>151</v>
      </c>
      <c r="AU170" s="273" t="s">
        <v>148</v>
      </c>
      <c r="AV170" s="14" t="s">
        <v>147</v>
      </c>
      <c r="AW170" s="14" t="s">
        <v>32</v>
      </c>
      <c r="AX170" s="14" t="s">
        <v>84</v>
      </c>
      <c r="AY170" s="273" t="s">
        <v>138</v>
      </c>
    </row>
    <row r="171" s="2" customFormat="1" ht="16.5" customHeight="1">
      <c r="A171" s="38"/>
      <c r="B171" s="39"/>
      <c r="C171" s="235" t="s">
        <v>213</v>
      </c>
      <c r="D171" s="235" t="s">
        <v>142</v>
      </c>
      <c r="E171" s="236" t="s">
        <v>214</v>
      </c>
      <c r="F171" s="237" t="s">
        <v>215</v>
      </c>
      <c r="G171" s="238" t="s">
        <v>216</v>
      </c>
      <c r="H171" s="239">
        <v>31.678000000000001</v>
      </c>
      <c r="I171" s="240"/>
      <c r="J171" s="241">
        <f>ROUND(I171*H171,2)</f>
        <v>0</v>
      </c>
      <c r="K171" s="237" t="s">
        <v>146</v>
      </c>
      <c r="L171" s="44"/>
      <c r="M171" s="242" t="s">
        <v>1</v>
      </c>
      <c r="N171" s="243" t="s">
        <v>41</v>
      </c>
      <c r="O171" s="91"/>
      <c r="P171" s="244">
        <f>O171*H171</f>
        <v>0</v>
      </c>
      <c r="Q171" s="244">
        <v>0</v>
      </c>
      <c r="R171" s="244">
        <f>Q171*H171</f>
        <v>0</v>
      </c>
      <c r="S171" s="244">
        <v>0</v>
      </c>
      <c r="T171" s="24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46" t="s">
        <v>147</v>
      </c>
      <c r="AT171" s="246" t="s">
        <v>142</v>
      </c>
      <c r="AU171" s="246" t="s">
        <v>148</v>
      </c>
      <c r="AY171" s="17" t="s">
        <v>138</v>
      </c>
      <c r="BE171" s="247">
        <f>IF(N171="základní",J171,0)</f>
        <v>0</v>
      </c>
      <c r="BF171" s="247">
        <f>IF(N171="snížená",J171,0)</f>
        <v>0</v>
      </c>
      <c r="BG171" s="247">
        <f>IF(N171="zákl. přenesená",J171,0)</f>
        <v>0</v>
      </c>
      <c r="BH171" s="247">
        <f>IF(N171="sníž. přenesená",J171,0)</f>
        <v>0</v>
      </c>
      <c r="BI171" s="247">
        <f>IF(N171="nulová",J171,0)</f>
        <v>0</v>
      </c>
      <c r="BJ171" s="17" t="s">
        <v>84</v>
      </c>
      <c r="BK171" s="247">
        <f>ROUND(I171*H171,2)</f>
        <v>0</v>
      </c>
      <c r="BL171" s="17" t="s">
        <v>147</v>
      </c>
      <c r="BM171" s="246" t="s">
        <v>471</v>
      </c>
    </row>
    <row r="172" s="2" customFormat="1">
      <c r="A172" s="38"/>
      <c r="B172" s="39"/>
      <c r="C172" s="40"/>
      <c r="D172" s="248" t="s">
        <v>150</v>
      </c>
      <c r="E172" s="40"/>
      <c r="F172" s="249" t="s">
        <v>215</v>
      </c>
      <c r="G172" s="40"/>
      <c r="H172" s="40"/>
      <c r="I172" s="144"/>
      <c r="J172" s="40"/>
      <c r="K172" s="40"/>
      <c r="L172" s="44"/>
      <c r="M172" s="250"/>
      <c r="N172" s="251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150</v>
      </c>
      <c r="AU172" s="17" t="s">
        <v>148</v>
      </c>
    </row>
    <row r="173" s="13" customFormat="1">
      <c r="A173" s="13"/>
      <c r="B173" s="252"/>
      <c r="C173" s="253"/>
      <c r="D173" s="248" t="s">
        <v>151</v>
      </c>
      <c r="E173" s="254" t="s">
        <v>1</v>
      </c>
      <c r="F173" s="255" t="s">
        <v>472</v>
      </c>
      <c r="G173" s="253"/>
      <c r="H173" s="256">
        <v>31.678000000000001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2" t="s">
        <v>151</v>
      </c>
      <c r="AU173" s="262" t="s">
        <v>148</v>
      </c>
      <c r="AV173" s="13" t="s">
        <v>86</v>
      </c>
      <c r="AW173" s="13" t="s">
        <v>32</v>
      </c>
      <c r="AX173" s="13" t="s">
        <v>84</v>
      </c>
      <c r="AY173" s="262" t="s">
        <v>138</v>
      </c>
    </row>
    <row r="174" s="2" customFormat="1" ht="16.5" customHeight="1">
      <c r="A174" s="38"/>
      <c r="B174" s="39"/>
      <c r="C174" s="235" t="s">
        <v>219</v>
      </c>
      <c r="D174" s="235" t="s">
        <v>142</v>
      </c>
      <c r="E174" s="236" t="s">
        <v>220</v>
      </c>
      <c r="F174" s="237" t="s">
        <v>221</v>
      </c>
      <c r="G174" s="238" t="s">
        <v>216</v>
      </c>
      <c r="H174" s="239">
        <v>31.678000000000001</v>
      </c>
      <c r="I174" s="240"/>
      <c r="J174" s="241">
        <f>ROUND(I174*H174,2)</f>
        <v>0</v>
      </c>
      <c r="K174" s="237" t="s">
        <v>146</v>
      </c>
      <c r="L174" s="44"/>
      <c r="M174" s="242" t="s">
        <v>1</v>
      </c>
      <c r="N174" s="243" t="s">
        <v>41</v>
      </c>
      <c r="O174" s="91"/>
      <c r="P174" s="244">
        <f>O174*H174</f>
        <v>0</v>
      </c>
      <c r="Q174" s="244">
        <v>0</v>
      </c>
      <c r="R174" s="244">
        <f>Q174*H174</f>
        <v>0</v>
      </c>
      <c r="S174" s="244">
        <v>0</v>
      </c>
      <c r="T174" s="24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46" t="s">
        <v>147</v>
      </c>
      <c r="AT174" s="246" t="s">
        <v>142</v>
      </c>
      <c r="AU174" s="246" t="s">
        <v>148</v>
      </c>
      <c r="AY174" s="17" t="s">
        <v>138</v>
      </c>
      <c r="BE174" s="247">
        <f>IF(N174="základní",J174,0)</f>
        <v>0</v>
      </c>
      <c r="BF174" s="247">
        <f>IF(N174="snížená",J174,0)</f>
        <v>0</v>
      </c>
      <c r="BG174" s="247">
        <f>IF(N174="zákl. přenesená",J174,0)</f>
        <v>0</v>
      </c>
      <c r="BH174" s="247">
        <f>IF(N174="sníž. přenesená",J174,0)</f>
        <v>0</v>
      </c>
      <c r="BI174" s="247">
        <f>IF(N174="nulová",J174,0)</f>
        <v>0</v>
      </c>
      <c r="BJ174" s="17" t="s">
        <v>84</v>
      </c>
      <c r="BK174" s="247">
        <f>ROUND(I174*H174,2)</f>
        <v>0</v>
      </c>
      <c r="BL174" s="17" t="s">
        <v>147</v>
      </c>
      <c r="BM174" s="246" t="s">
        <v>473</v>
      </c>
    </row>
    <row r="175" s="2" customFormat="1">
      <c r="A175" s="38"/>
      <c r="B175" s="39"/>
      <c r="C175" s="40"/>
      <c r="D175" s="248" t="s">
        <v>150</v>
      </c>
      <c r="E175" s="40"/>
      <c r="F175" s="249" t="s">
        <v>221</v>
      </c>
      <c r="G175" s="40"/>
      <c r="H175" s="40"/>
      <c r="I175" s="144"/>
      <c r="J175" s="40"/>
      <c r="K175" s="40"/>
      <c r="L175" s="44"/>
      <c r="M175" s="250"/>
      <c r="N175" s="251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150</v>
      </c>
      <c r="AU175" s="17" t="s">
        <v>148</v>
      </c>
    </row>
    <row r="176" s="2" customFormat="1" ht="16.5" customHeight="1">
      <c r="A176" s="38"/>
      <c r="B176" s="39"/>
      <c r="C176" s="235" t="s">
        <v>8</v>
      </c>
      <c r="D176" s="235" t="s">
        <v>142</v>
      </c>
      <c r="E176" s="236" t="s">
        <v>223</v>
      </c>
      <c r="F176" s="237" t="s">
        <v>224</v>
      </c>
      <c r="G176" s="238" t="s">
        <v>216</v>
      </c>
      <c r="H176" s="239">
        <v>31.678000000000001</v>
      </c>
      <c r="I176" s="240"/>
      <c r="J176" s="241">
        <f>ROUND(I176*H176,2)</f>
        <v>0</v>
      </c>
      <c r="K176" s="237" t="s">
        <v>146</v>
      </c>
      <c r="L176" s="44"/>
      <c r="M176" s="242" t="s">
        <v>1</v>
      </c>
      <c r="N176" s="243" t="s">
        <v>41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147</v>
      </c>
      <c r="AT176" s="246" t="s">
        <v>142</v>
      </c>
      <c r="AU176" s="246" t="s">
        <v>148</v>
      </c>
      <c r="AY176" s="17" t="s">
        <v>138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84</v>
      </c>
      <c r="BK176" s="247">
        <f>ROUND(I176*H176,2)</f>
        <v>0</v>
      </c>
      <c r="BL176" s="17" t="s">
        <v>147</v>
      </c>
      <c r="BM176" s="246" t="s">
        <v>474</v>
      </c>
    </row>
    <row r="177" s="2" customFormat="1">
      <c r="A177" s="38"/>
      <c r="B177" s="39"/>
      <c r="C177" s="40"/>
      <c r="D177" s="248" t="s">
        <v>150</v>
      </c>
      <c r="E177" s="40"/>
      <c r="F177" s="249" t="s">
        <v>224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148</v>
      </c>
    </row>
    <row r="178" s="2" customFormat="1" ht="16.5" customHeight="1">
      <c r="A178" s="38"/>
      <c r="B178" s="39"/>
      <c r="C178" s="235" t="s">
        <v>226</v>
      </c>
      <c r="D178" s="235" t="s">
        <v>142</v>
      </c>
      <c r="E178" s="236" t="s">
        <v>227</v>
      </c>
      <c r="F178" s="237" t="s">
        <v>228</v>
      </c>
      <c r="G178" s="238" t="s">
        <v>190</v>
      </c>
      <c r="H178" s="239">
        <v>10259</v>
      </c>
      <c r="I178" s="240"/>
      <c r="J178" s="241">
        <f>ROUND(I178*H178,2)</f>
        <v>0</v>
      </c>
      <c r="K178" s="237" t="s">
        <v>183</v>
      </c>
      <c r="L178" s="44"/>
      <c r="M178" s="242" t="s">
        <v>1</v>
      </c>
      <c r="N178" s="243" t="s">
        <v>41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147</v>
      </c>
      <c r="AT178" s="246" t="s">
        <v>142</v>
      </c>
      <c r="AU178" s="246" t="s">
        <v>148</v>
      </c>
      <c r="AY178" s="17" t="s">
        <v>138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84</v>
      </c>
      <c r="BK178" s="247">
        <f>ROUND(I178*H178,2)</f>
        <v>0</v>
      </c>
      <c r="BL178" s="17" t="s">
        <v>147</v>
      </c>
      <c r="BM178" s="246" t="s">
        <v>475</v>
      </c>
    </row>
    <row r="179" s="2" customFormat="1">
      <c r="A179" s="38"/>
      <c r="B179" s="39"/>
      <c r="C179" s="40"/>
      <c r="D179" s="248" t="s">
        <v>150</v>
      </c>
      <c r="E179" s="40"/>
      <c r="F179" s="249" t="s">
        <v>228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148</v>
      </c>
    </row>
    <row r="180" s="13" customFormat="1">
      <c r="A180" s="13"/>
      <c r="B180" s="252"/>
      <c r="C180" s="253"/>
      <c r="D180" s="248" t="s">
        <v>151</v>
      </c>
      <c r="E180" s="254" t="s">
        <v>1</v>
      </c>
      <c r="F180" s="255" t="s">
        <v>476</v>
      </c>
      <c r="G180" s="253"/>
      <c r="H180" s="256">
        <v>10259</v>
      </c>
      <c r="I180" s="257"/>
      <c r="J180" s="253"/>
      <c r="K180" s="253"/>
      <c r="L180" s="258"/>
      <c r="M180" s="259"/>
      <c r="N180" s="260"/>
      <c r="O180" s="260"/>
      <c r="P180" s="260"/>
      <c r="Q180" s="260"/>
      <c r="R180" s="260"/>
      <c r="S180" s="260"/>
      <c r="T180" s="26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2" t="s">
        <v>151</v>
      </c>
      <c r="AU180" s="262" t="s">
        <v>148</v>
      </c>
      <c r="AV180" s="13" t="s">
        <v>86</v>
      </c>
      <c r="AW180" s="13" t="s">
        <v>32</v>
      </c>
      <c r="AX180" s="13" t="s">
        <v>84</v>
      </c>
      <c r="AY180" s="262" t="s">
        <v>138</v>
      </c>
    </row>
    <row r="181" s="2" customFormat="1" ht="16.5" customHeight="1">
      <c r="A181" s="38"/>
      <c r="B181" s="39"/>
      <c r="C181" s="235" t="s">
        <v>231</v>
      </c>
      <c r="D181" s="235" t="s">
        <v>142</v>
      </c>
      <c r="E181" s="236" t="s">
        <v>232</v>
      </c>
      <c r="F181" s="237" t="s">
        <v>233</v>
      </c>
      <c r="G181" s="238" t="s">
        <v>190</v>
      </c>
      <c r="H181" s="239">
        <v>3720</v>
      </c>
      <c r="I181" s="240"/>
      <c r="J181" s="241">
        <f>ROUND(I181*H181,2)</f>
        <v>0</v>
      </c>
      <c r="K181" s="237" t="s">
        <v>183</v>
      </c>
      <c r="L181" s="44"/>
      <c r="M181" s="242" t="s">
        <v>1</v>
      </c>
      <c r="N181" s="243" t="s">
        <v>41</v>
      </c>
      <c r="O181" s="91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46" t="s">
        <v>147</v>
      </c>
      <c r="AT181" s="246" t="s">
        <v>142</v>
      </c>
      <c r="AU181" s="246" t="s">
        <v>148</v>
      </c>
      <c r="AY181" s="17" t="s">
        <v>138</v>
      </c>
      <c r="BE181" s="247">
        <f>IF(N181="základní",J181,0)</f>
        <v>0</v>
      </c>
      <c r="BF181" s="247">
        <f>IF(N181="snížená",J181,0)</f>
        <v>0</v>
      </c>
      <c r="BG181" s="247">
        <f>IF(N181="zákl. přenesená",J181,0)</f>
        <v>0</v>
      </c>
      <c r="BH181" s="247">
        <f>IF(N181="sníž. přenesená",J181,0)</f>
        <v>0</v>
      </c>
      <c r="BI181" s="247">
        <f>IF(N181="nulová",J181,0)</f>
        <v>0</v>
      </c>
      <c r="BJ181" s="17" t="s">
        <v>84</v>
      </c>
      <c r="BK181" s="247">
        <f>ROUND(I181*H181,2)</f>
        <v>0</v>
      </c>
      <c r="BL181" s="17" t="s">
        <v>147</v>
      </c>
      <c r="BM181" s="246" t="s">
        <v>477</v>
      </c>
    </row>
    <row r="182" s="2" customFormat="1">
      <c r="A182" s="38"/>
      <c r="B182" s="39"/>
      <c r="C182" s="40"/>
      <c r="D182" s="248" t="s">
        <v>150</v>
      </c>
      <c r="E182" s="40"/>
      <c r="F182" s="249" t="s">
        <v>233</v>
      </c>
      <c r="G182" s="40"/>
      <c r="H182" s="40"/>
      <c r="I182" s="144"/>
      <c r="J182" s="40"/>
      <c r="K182" s="40"/>
      <c r="L182" s="44"/>
      <c r="M182" s="250"/>
      <c r="N182" s="251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150</v>
      </c>
      <c r="AU182" s="17" t="s">
        <v>148</v>
      </c>
    </row>
    <row r="183" s="13" customFormat="1">
      <c r="A183" s="13"/>
      <c r="B183" s="252"/>
      <c r="C183" s="253"/>
      <c r="D183" s="248" t="s">
        <v>151</v>
      </c>
      <c r="E183" s="254" t="s">
        <v>1</v>
      </c>
      <c r="F183" s="255" t="s">
        <v>478</v>
      </c>
      <c r="G183" s="253"/>
      <c r="H183" s="256">
        <v>3720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62" t="s">
        <v>151</v>
      </c>
      <c r="AU183" s="262" t="s">
        <v>148</v>
      </c>
      <c r="AV183" s="13" t="s">
        <v>86</v>
      </c>
      <c r="AW183" s="13" t="s">
        <v>32</v>
      </c>
      <c r="AX183" s="13" t="s">
        <v>84</v>
      </c>
      <c r="AY183" s="262" t="s">
        <v>138</v>
      </c>
    </row>
    <row r="184" s="2" customFormat="1" ht="16.5" customHeight="1">
      <c r="A184" s="38"/>
      <c r="B184" s="39"/>
      <c r="C184" s="235" t="s">
        <v>236</v>
      </c>
      <c r="D184" s="235" t="s">
        <v>142</v>
      </c>
      <c r="E184" s="236" t="s">
        <v>237</v>
      </c>
      <c r="F184" s="237" t="s">
        <v>238</v>
      </c>
      <c r="G184" s="238" t="s">
        <v>239</v>
      </c>
      <c r="H184" s="239">
        <v>240</v>
      </c>
      <c r="I184" s="240"/>
      <c r="J184" s="241">
        <f>ROUND(I184*H184,2)</f>
        <v>0</v>
      </c>
      <c r="K184" s="237" t="s">
        <v>146</v>
      </c>
      <c r="L184" s="44"/>
      <c r="M184" s="242" t="s">
        <v>1</v>
      </c>
      <c r="N184" s="243" t="s">
        <v>41</v>
      </c>
      <c r="O184" s="91"/>
      <c r="P184" s="244">
        <f>O184*H184</f>
        <v>0</v>
      </c>
      <c r="Q184" s="244">
        <v>0</v>
      </c>
      <c r="R184" s="244">
        <f>Q184*H184</f>
        <v>0</v>
      </c>
      <c r="S184" s="244">
        <v>0</v>
      </c>
      <c r="T184" s="24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46" t="s">
        <v>147</v>
      </c>
      <c r="AT184" s="246" t="s">
        <v>142</v>
      </c>
      <c r="AU184" s="246" t="s">
        <v>148</v>
      </c>
      <c r="AY184" s="17" t="s">
        <v>138</v>
      </c>
      <c r="BE184" s="247">
        <f>IF(N184="základní",J184,0)</f>
        <v>0</v>
      </c>
      <c r="BF184" s="247">
        <f>IF(N184="snížená",J184,0)</f>
        <v>0</v>
      </c>
      <c r="BG184" s="247">
        <f>IF(N184="zákl. přenesená",J184,0)</f>
        <v>0</v>
      </c>
      <c r="BH184" s="247">
        <f>IF(N184="sníž. přenesená",J184,0)</f>
        <v>0</v>
      </c>
      <c r="BI184" s="247">
        <f>IF(N184="nulová",J184,0)</f>
        <v>0</v>
      </c>
      <c r="BJ184" s="17" t="s">
        <v>84</v>
      </c>
      <c r="BK184" s="247">
        <f>ROUND(I184*H184,2)</f>
        <v>0</v>
      </c>
      <c r="BL184" s="17" t="s">
        <v>147</v>
      </c>
      <c r="BM184" s="246" t="s">
        <v>479</v>
      </c>
    </row>
    <row r="185" s="2" customFormat="1">
      <c r="A185" s="38"/>
      <c r="B185" s="39"/>
      <c r="C185" s="40"/>
      <c r="D185" s="248" t="s">
        <v>150</v>
      </c>
      <c r="E185" s="40"/>
      <c r="F185" s="249" t="s">
        <v>238</v>
      </c>
      <c r="G185" s="40"/>
      <c r="H185" s="40"/>
      <c r="I185" s="144"/>
      <c r="J185" s="40"/>
      <c r="K185" s="40"/>
      <c r="L185" s="44"/>
      <c r="M185" s="250"/>
      <c r="N185" s="251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150</v>
      </c>
      <c r="AU185" s="17" t="s">
        <v>148</v>
      </c>
    </row>
    <row r="186" s="2" customFormat="1" ht="21.75" customHeight="1">
      <c r="A186" s="38"/>
      <c r="B186" s="39"/>
      <c r="C186" s="235" t="s">
        <v>241</v>
      </c>
      <c r="D186" s="235" t="s">
        <v>142</v>
      </c>
      <c r="E186" s="236" t="s">
        <v>242</v>
      </c>
      <c r="F186" s="237" t="s">
        <v>243</v>
      </c>
      <c r="G186" s="238" t="s">
        <v>190</v>
      </c>
      <c r="H186" s="239">
        <v>2</v>
      </c>
      <c r="I186" s="240"/>
      <c r="J186" s="241">
        <f>ROUND(I186*H186,2)</f>
        <v>0</v>
      </c>
      <c r="K186" s="237" t="s">
        <v>183</v>
      </c>
      <c r="L186" s="44"/>
      <c r="M186" s="242" t="s">
        <v>1</v>
      </c>
      <c r="N186" s="243" t="s">
        <v>41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84</v>
      </c>
      <c r="AT186" s="246" t="s">
        <v>142</v>
      </c>
      <c r="AU186" s="246" t="s">
        <v>148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84</v>
      </c>
      <c r="BK186" s="247">
        <f>ROUND(I186*H186,2)</f>
        <v>0</v>
      </c>
      <c r="BL186" s="17" t="s">
        <v>84</v>
      </c>
      <c r="BM186" s="246" t="s">
        <v>480</v>
      </c>
    </row>
    <row r="187" s="2" customFormat="1">
      <c r="A187" s="38"/>
      <c r="B187" s="39"/>
      <c r="C187" s="40"/>
      <c r="D187" s="248" t="s">
        <v>150</v>
      </c>
      <c r="E187" s="40"/>
      <c r="F187" s="249" t="s">
        <v>243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148</v>
      </c>
    </row>
    <row r="188" s="12" customFormat="1" ht="20.88" customHeight="1">
      <c r="A188" s="12"/>
      <c r="B188" s="219"/>
      <c r="C188" s="220"/>
      <c r="D188" s="221" t="s">
        <v>75</v>
      </c>
      <c r="E188" s="233" t="s">
        <v>245</v>
      </c>
      <c r="F188" s="233" t="s">
        <v>246</v>
      </c>
      <c r="G188" s="220"/>
      <c r="H188" s="220"/>
      <c r="I188" s="223"/>
      <c r="J188" s="234">
        <f>BK188</f>
        <v>0</v>
      </c>
      <c r="K188" s="220"/>
      <c r="L188" s="225"/>
      <c r="M188" s="226"/>
      <c r="N188" s="227"/>
      <c r="O188" s="227"/>
      <c r="P188" s="228">
        <f>SUM(P189:P232)</f>
        <v>0</v>
      </c>
      <c r="Q188" s="227"/>
      <c r="R188" s="228">
        <f>SUM(R189:R232)</f>
        <v>0</v>
      </c>
      <c r="S188" s="227"/>
      <c r="T188" s="229">
        <f>SUM(T189:T232)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30" t="s">
        <v>84</v>
      </c>
      <c r="AT188" s="231" t="s">
        <v>75</v>
      </c>
      <c r="AU188" s="231" t="s">
        <v>86</v>
      </c>
      <c r="AY188" s="230" t="s">
        <v>138</v>
      </c>
      <c r="BK188" s="232">
        <f>SUM(BK189:BK232)</f>
        <v>0</v>
      </c>
    </row>
    <row r="189" s="2" customFormat="1" ht="16.5" customHeight="1">
      <c r="A189" s="38"/>
      <c r="B189" s="39"/>
      <c r="C189" s="284" t="s">
        <v>247</v>
      </c>
      <c r="D189" s="284" t="s">
        <v>248</v>
      </c>
      <c r="E189" s="285" t="s">
        <v>249</v>
      </c>
      <c r="F189" s="286" t="s">
        <v>250</v>
      </c>
      <c r="G189" s="287" t="s">
        <v>251</v>
      </c>
      <c r="H189" s="288">
        <v>389</v>
      </c>
      <c r="I189" s="289"/>
      <c r="J189" s="290">
        <f>ROUND(I189*H189,2)</f>
        <v>0</v>
      </c>
      <c r="K189" s="286" t="s">
        <v>183</v>
      </c>
      <c r="L189" s="291"/>
      <c r="M189" s="292" t="s">
        <v>1</v>
      </c>
      <c r="N189" s="293" t="s">
        <v>41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180</v>
      </c>
      <c r="AT189" s="246" t="s">
        <v>248</v>
      </c>
      <c r="AU189" s="246" t="s">
        <v>148</v>
      </c>
      <c r="AY189" s="17" t="s">
        <v>138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84</v>
      </c>
      <c r="BK189" s="247">
        <f>ROUND(I189*H189,2)</f>
        <v>0</v>
      </c>
      <c r="BL189" s="17" t="s">
        <v>147</v>
      </c>
      <c r="BM189" s="246" t="s">
        <v>481</v>
      </c>
    </row>
    <row r="190" s="2" customFormat="1">
      <c r="A190" s="38"/>
      <c r="B190" s="39"/>
      <c r="C190" s="40"/>
      <c r="D190" s="248" t="s">
        <v>150</v>
      </c>
      <c r="E190" s="40"/>
      <c r="F190" s="249" t="s">
        <v>250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148</v>
      </c>
    </row>
    <row r="191" s="2" customFormat="1" ht="16.5" customHeight="1">
      <c r="A191" s="38"/>
      <c r="B191" s="39"/>
      <c r="C191" s="284" t="s">
        <v>7</v>
      </c>
      <c r="D191" s="284" t="s">
        <v>248</v>
      </c>
      <c r="E191" s="285" t="s">
        <v>253</v>
      </c>
      <c r="F191" s="286" t="s">
        <v>254</v>
      </c>
      <c r="G191" s="287" t="s">
        <v>251</v>
      </c>
      <c r="H191" s="288">
        <v>163</v>
      </c>
      <c r="I191" s="289"/>
      <c r="J191" s="290">
        <f>ROUND(I191*H191,2)</f>
        <v>0</v>
      </c>
      <c r="K191" s="286" t="s">
        <v>183</v>
      </c>
      <c r="L191" s="291"/>
      <c r="M191" s="292" t="s">
        <v>1</v>
      </c>
      <c r="N191" s="293" t="s">
        <v>41</v>
      </c>
      <c r="O191" s="91"/>
      <c r="P191" s="244">
        <f>O191*H191</f>
        <v>0</v>
      </c>
      <c r="Q191" s="244">
        <v>0</v>
      </c>
      <c r="R191" s="244">
        <f>Q191*H191</f>
        <v>0</v>
      </c>
      <c r="S191" s="244">
        <v>0</v>
      </c>
      <c r="T191" s="24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46" t="s">
        <v>180</v>
      </c>
      <c r="AT191" s="246" t="s">
        <v>248</v>
      </c>
      <c r="AU191" s="246" t="s">
        <v>148</v>
      </c>
      <c r="AY191" s="17" t="s">
        <v>138</v>
      </c>
      <c r="BE191" s="247">
        <f>IF(N191="základní",J191,0)</f>
        <v>0</v>
      </c>
      <c r="BF191" s="247">
        <f>IF(N191="snížená",J191,0)</f>
        <v>0</v>
      </c>
      <c r="BG191" s="247">
        <f>IF(N191="zákl. přenesená",J191,0)</f>
        <v>0</v>
      </c>
      <c r="BH191" s="247">
        <f>IF(N191="sníž. přenesená",J191,0)</f>
        <v>0</v>
      </c>
      <c r="BI191" s="247">
        <f>IF(N191="nulová",J191,0)</f>
        <v>0</v>
      </c>
      <c r="BJ191" s="17" t="s">
        <v>84</v>
      </c>
      <c r="BK191" s="247">
        <f>ROUND(I191*H191,2)</f>
        <v>0</v>
      </c>
      <c r="BL191" s="17" t="s">
        <v>147</v>
      </c>
      <c r="BM191" s="246" t="s">
        <v>482</v>
      </c>
    </row>
    <row r="192" s="2" customFormat="1">
      <c r="A192" s="38"/>
      <c r="B192" s="39"/>
      <c r="C192" s="40"/>
      <c r="D192" s="248" t="s">
        <v>150</v>
      </c>
      <c r="E192" s="40"/>
      <c r="F192" s="249" t="s">
        <v>254</v>
      </c>
      <c r="G192" s="40"/>
      <c r="H192" s="40"/>
      <c r="I192" s="144"/>
      <c r="J192" s="40"/>
      <c r="K192" s="40"/>
      <c r="L192" s="44"/>
      <c r="M192" s="250"/>
      <c r="N192" s="251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150</v>
      </c>
      <c r="AU192" s="17" t="s">
        <v>148</v>
      </c>
    </row>
    <row r="193" s="2" customFormat="1" ht="16.5" customHeight="1">
      <c r="A193" s="38"/>
      <c r="B193" s="39"/>
      <c r="C193" s="284" t="s">
        <v>256</v>
      </c>
      <c r="D193" s="284" t="s">
        <v>248</v>
      </c>
      <c r="E193" s="285" t="s">
        <v>257</v>
      </c>
      <c r="F193" s="286" t="s">
        <v>258</v>
      </c>
      <c r="G193" s="287" t="s">
        <v>251</v>
      </c>
      <c r="H193" s="288">
        <v>854</v>
      </c>
      <c r="I193" s="289"/>
      <c r="J193" s="290">
        <f>ROUND(I193*H193,2)</f>
        <v>0</v>
      </c>
      <c r="K193" s="286" t="s">
        <v>183</v>
      </c>
      <c r="L193" s="291"/>
      <c r="M193" s="292" t="s">
        <v>1</v>
      </c>
      <c r="N193" s="293" t="s">
        <v>41</v>
      </c>
      <c r="O193" s="91"/>
      <c r="P193" s="244">
        <f>O193*H193</f>
        <v>0</v>
      </c>
      <c r="Q193" s="244">
        <v>0</v>
      </c>
      <c r="R193" s="244">
        <f>Q193*H193</f>
        <v>0</v>
      </c>
      <c r="S193" s="244">
        <v>0</v>
      </c>
      <c r="T193" s="24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46" t="s">
        <v>180</v>
      </c>
      <c r="AT193" s="246" t="s">
        <v>248</v>
      </c>
      <c r="AU193" s="246" t="s">
        <v>148</v>
      </c>
      <c r="AY193" s="17" t="s">
        <v>138</v>
      </c>
      <c r="BE193" s="247">
        <f>IF(N193="základní",J193,0)</f>
        <v>0</v>
      </c>
      <c r="BF193" s="247">
        <f>IF(N193="snížená",J193,0)</f>
        <v>0</v>
      </c>
      <c r="BG193" s="247">
        <f>IF(N193="zákl. přenesená",J193,0)</f>
        <v>0</v>
      </c>
      <c r="BH193" s="247">
        <f>IF(N193="sníž. přenesená",J193,0)</f>
        <v>0</v>
      </c>
      <c r="BI193" s="247">
        <f>IF(N193="nulová",J193,0)</f>
        <v>0</v>
      </c>
      <c r="BJ193" s="17" t="s">
        <v>84</v>
      </c>
      <c r="BK193" s="247">
        <f>ROUND(I193*H193,2)</f>
        <v>0</v>
      </c>
      <c r="BL193" s="17" t="s">
        <v>147</v>
      </c>
      <c r="BM193" s="246" t="s">
        <v>483</v>
      </c>
    </row>
    <row r="194" s="2" customFormat="1">
      <c r="A194" s="38"/>
      <c r="B194" s="39"/>
      <c r="C194" s="40"/>
      <c r="D194" s="248" t="s">
        <v>150</v>
      </c>
      <c r="E194" s="40"/>
      <c r="F194" s="249" t="s">
        <v>258</v>
      </c>
      <c r="G194" s="40"/>
      <c r="H194" s="40"/>
      <c r="I194" s="144"/>
      <c r="J194" s="40"/>
      <c r="K194" s="40"/>
      <c r="L194" s="44"/>
      <c r="M194" s="250"/>
      <c r="N194" s="251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150</v>
      </c>
      <c r="AU194" s="17" t="s">
        <v>148</v>
      </c>
    </row>
    <row r="195" s="2" customFormat="1" ht="16.5" customHeight="1">
      <c r="A195" s="38"/>
      <c r="B195" s="39"/>
      <c r="C195" s="284" t="s">
        <v>260</v>
      </c>
      <c r="D195" s="284" t="s">
        <v>248</v>
      </c>
      <c r="E195" s="285" t="s">
        <v>261</v>
      </c>
      <c r="F195" s="286" t="s">
        <v>262</v>
      </c>
      <c r="G195" s="287" t="s">
        <v>251</v>
      </c>
      <c r="H195" s="288">
        <v>605</v>
      </c>
      <c r="I195" s="289"/>
      <c r="J195" s="290">
        <f>ROUND(I195*H195,2)</f>
        <v>0</v>
      </c>
      <c r="K195" s="286" t="s">
        <v>183</v>
      </c>
      <c r="L195" s="291"/>
      <c r="M195" s="292" t="s">
        <v>1</v>
      </c>
      <c r="N195" s="293" t="s">
        <v>41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180</v>
      </c>
      <c r="AT195" s="246" t="s">
        <v>248</v>
      </c>
      <c r="AU195" s="246" t="s">
        <v>148</v>
      </c>
      <c r="AY195" s="17" t="s">
        <v>138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84</v>
      </c>
      <c r="BK195" s="247">
        <f>ROUND(I195*H195,2)</f>
        <v>0</v>
      </c>
      <c r="BL195" s="17" t="s">
        <v>147</v>
      </c>
      <c r="BM195" s="246" t="s">
        <v>484</v>
      </c>
    </row>
    <row r="196" s="2" customFormat="1">
      <c r="A196" s="38"/>
      <c r="B196" s="39"/>
      <c r="C196" s="40"/>
      <c r="D196" s="248" t="s">
        <v>150</v>
      </c>
      <c r="E196" s="40"/>
      <c r="F196" s="249" t="s">
        <v>262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148</v>
      </c>
    </row>
    <row r="197" s="2" customFormat="1" ht="16.5" customHeight="1">
      <c r="A197" s="38"/>
      <c r="B197" s="39"/>
      <c r="C197" s="284" t="s">
        <v>265</v>
      </c>
      <c r="D197" s="284" t="s">
        <v>248</v>
      </c>
      <c r="E197" s="285" t="s">
        <v>266</v>
      </c>
      <c r="F197" s="286" t="s">
        <v>267</v>
      </c>
      <c r="G197" s="287" t="s">
        <v>251</v>
      </c>
      <c r="H197" s="288">
        <v>308</v>
      </c>
      <c r="I197" s="289"/>
      <c r="J197" s="290">
        <f>ROUND(I197*H197,2)</f>
        <v>0</v>
      </c>
      <c r="K197" s="286" t="s">
        <v>183</v>
      </c>
      <c r="L197" s="291"/>
      <c r="M197" s="292" t="s">
        <v>1</v>
      </c>
      <c r="N197" s="293" t="s">
        <v>41</v>
      </c>
      <c r="O197" s="91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46" t="s">
        <v>180</v>
      </c>
      <c r="AT197" s="246" t="s">
        <v>248</v>
      </c>
      <c r="AU197" s="246" t="s">
        <v>148</v>
      </c>
      <c r="AY197" s="17" t="s">
        <v>138</v>
      </c>
      <c r="BE197" s="247">
        <f>IF(N197="základní",J197,0)</f>
        <v>0</v>
      </c>
      <c r="BF197" s="247">
        <f>IF(N197="snížená",J197,0)</f>
        <v>0</v>
      </c>
      <c r="BG197" s="247">
        <f>IF(N197="zákl. přenesená",J197,0)</f>
        <v>0</v>
      </c>
      <c r="BH197" s="247">
        <f>IF(N197="sníž. přenesená",J197,0)</f>
        <v>0</v>
      </c>
      <c r="BI197" s="247">
        <f>IF(N197="nulová",J197,0)</f>
        <v>0</v>
      </c>
      <c r="BJ197" s="17" t="s">
        <v>84</v>
      </c>
      <c r="BK197" s="247">
        <f>ROUND(I197*H197,2)</f>
        <v>0</v>
      </c>
      <c r="BL197" s="17" t="s">
        <v>147</v>
      </c>
      <c r="BM197" s="246" t="s">
        <v>485</v>
      </c>
    </row>
    <row r="198" s="2" customFormat="1">
      <c r="A198" s="38"/>
      <c r="B198" s="39"/>
      <c r="C198" s="40"/>
      <c r="D198" s="248" t="s">
        <v>150</v>
      </c>
      <c r="E198" s="40"/>
      <c r="F198" s="249" t="s">
        <v>267</v>
      </c>
      <c r="G198" s="40"/>
      <c r="H198" s="40"/>
      <c r="I198" s="144"/>
      <c r="J198" s="40"/>
      <c r="K198" s="40"/>
      <c r="L198" s="44"/>
      <c r="M198" s="250"/>
      <c r="N198" s="251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150</v>
      </c>
      <c r="AU198" s="17" t="s">
        <v>148</v>
      </c>
    </row>
    <row r="199" s="2" customFormat="1" ht="16.5" customHeight="1">
      <c r="A199" s="38"/>
      <c r="B199" s="39"/>
      <c r="C199" s="284" t="s">
        <v>270</v>
      </c>
      <c r="D199" s="284" t="s">
        <v>248</v>
      </c>
      <c r="E199" s="285" t="s">
        <v>271</v>
      </c>
      <c r="F199" s="286" t="s">
        <v>272</v>
      </c>
      <c r="G199" s="287" t="s">
        <v>251</v>
      </c>
      <c r="H199" s="288">
        <v>498</v>
      </c>
      <c r="I199" s="289"/>
      <c r="J199" s="290">
        <f>ROUND(I199*H199,2)</f>
        <v>0</v>
      </c>
      <c r="K199" s="286" t="s">
        <v>183</v>
      </c>
      <c r="L199" s="291"/>
      <c r="M199" s="292" t="s">
        <v>1</v>
      </c>
      <c r="N199" s="293" t="s">
        <v>41</v>
      </c>
      <c r="O199" s="91"/>
      <c r="P199" s="244">
        <f>O199*H199</f>
        <v>0</v>
      </c>
      <c r="Q199" s="244">
        <v>0</v>
      </c>
      <c r="R199" s="244">
        <f>Q199*H199</f>
        <v>0</v>
      </c>
      <c r="S199" s="244">
        <v>0</v>
      </c>
      <c r="T199" s="24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46" t="s">
        <v>180</v>
      </c>
      <c r="AT199" s="246" t="s">
        <v>248</v>
      </c>
      <c r="AU199" s="246" t="s">
        <v>148</v>
      </c>
      <c r="AY199" s="17" t="s">
        <v>138</v>
      </c>
      <c r="BE199" s="247">
        <f>IF(N199="základní",J199,0)</f>
        <v>0</v>
      </c>
      <c r="BF199" s="247">
        <f>IF(N199="snížená",J199,0)</f>
        <v>0</v>
      </c>
      <c r="BG199" s="247">
        <f>IF(N199="zákl. přenesená",J199,0)</f>
        <v>0</v>
      </c>
      <c r="BH199" s="247">
        <f>IF(N199="sníž. přenesená",J199,0)</f>
        <v>0</v>
      </c>
      <c r="BI199" s="247">
        <f>IF(N199="nulová",J199,0)</f>
        <v>0</v>
      </c>
      <c r="BJ199" s="17" t="s">
        <v>84</v>
      </c>
      <c r="BK199" s="247">
        <f>ROUND(I199*H199,2)</f>
        <v>0</v>
      </c>
      <c r="BL199" s="17" t="s">
        <v>147</v>
      </c>
      <c r="BM199" s="246" t="s">
        <v>486</v>
      </c>
    </row>
    <row r="200" s="2" customFormat="1">
      <c r="A200" s="38"/>
      <c r="B200" s="39"/>
      <c r="C200" s="40"/>
      <c r="D200" s="248" t="s">
        <v>150</v>
      </c>
      <c r="E200" s="40"/>
      <c r="F200" s="249" t="s">
        <v>272</v>
      </c>
      <c r="G200" s="40"/>
      <c r="H200" s="40"/>
      <c r="I200" s="144"/>
      <c r="J200" s="40"/>
      <c r="K200" s="40"/>
      <c r="L200" s="44"/>
      <c r="M200" s="250"/>
      <c r="N200" s="251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150</v>
      </c>
      <c r="AU200" s="17" t="s">
        <v>148</v>
      </c>
    </row>
    <row r="201" s="2" customFormat="1" ht="16.5" customHeight="1">
      <c r="A201" s="38"/>
      <c r="B201" s="39"/>
      <c r="C201" s="284" t="s">
        <v>274</v>
      </c>
      <c r="D201" s="284" t="s">
        <v>248</v>
      </c>
      <c r="E201" s="285" t="s">
        <v>487</v>
      </c>
      <c r="F201" s="286" t="s">
        <v>488</v>
      </c>
      <c r="G201" s="287" t="s">
        <v>251</v>
      </c>
      <c r="H201" s="288">
        <v>50</v>
      </c>
      <c r="I201" s="289"/>
      <c r="J201" s="290">
        <f>ROUND(I201*H201,2)</f>
        <v>0</v>
      </c>
      <c r="K201" s="286" t="s">
        <v>183</v>
      </c>
      <c r="L201" s="291"/>
      <c r="M201" s="292" t="s">
        <v>1</v>
      </c>
      <c r="N201" s="293" t="s">
        <v>41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180</v>
      </c>
      <c r="AT201" s="246" t="s">
        <v>248</v>
      </c>
      <c r="AU201" s="246" t="s">
        <v>148</v>
      </c>
      <c r="AY201" s="17" t="s">
        <v>138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84</v>
      </c>
      <c r="BK201" s="247">
        <f>ROUND(I201*H201,2)</f>
        <v>0</v>
      </c>
      <c r="BL201" s="17" t="s">
        <v>147</v>
      </c>
      <c r="BM201" s="246" t="s">
        <v>489</v>
      </c>
    </row>
    <row r="202" s="2" customFormat="1">
      <c r="A202" s="38"/>
      <c r="B202" s="39"/>
      <c r="C202" s="40"/>
      <c r="D202" s="248" t="s">
        <v>150</v>
      </c>
      <c r="E202" s="40"/>
      <c r="F202" s="249" t="s">
        <v>488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148</v>
      </c>
    </row>
    <row r="203" s="2" customFormat="1" ht="16.5" customHeight="1">
      <c r="A203" s="38"/>
      <c r="B203" s="39"/>
      <c r="C203" s="284" t="s">
        <v>278</v>
      </c>
      <c r="D203" s="284" t="s">
        <v>248</v>
      </c>
      <c r="E203" s="285" t="s">
        <v>275</v>
      </c>
      <c r="F203" s="286" t="s">
        <v>276</v>
      </c>
      <c r="G203" s="287" t="s">
        <v>251</v>
      </c>
      <c r="H203" s="288">
        <v>1585</v>
      </c>
      <c r="I203" s="289"/>
      <c r="J203" s="290">
        <f>ROUND(I203*H203,2)</f>
        <v>0</v>
      </c>
      <c r="K203" s="286" t="s">
        <v>183</v>
      </c>
      <c r="L203" s="291"/>
      <c r="M203" s="292" t="s">
        <v>1</v>
      </c>
      <c r="N203" s="293" t="s">
        <v>41</v>
      </c>
      <c r="O203" s="91"/>
      <c r="P203" s="244">
        <f>O203*H203</f>
        <v>0</v>
      </c>
      <c r="Q203" s="244">
        <v>0</v>
      </c>
      <c r="R203" s="244">
        <f>Q203*H203</f>
        <v>0</v>
      </c>
      <c r="S203" s="244">
        <v>0</v>
      </c>
      <c r="T203" s="24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46" t="s">
        <v>180</v>
      </c>
      <c r="AT203" s="246" t="s">
        <v>248</v>
      </c>
      <c r="AU203" s="246" t="s">
        <v>148</v>
      </c>
      <c r="AY203" s="17" t="s">
        <v>138</v>
      </c>
      <c r="BE203" s="247">
        <f>IF(N203="základní",J203,0)</f>
        <v>0</v>
      </c>
      <c r="BF203" s="247">
        <f>IF(N203="snížená",J203,0)</f>
        <v>0</v>
      </c>
      <c r="BG203" s="247">
        <f>IF(N203="zákl. přenesená",J203,0)</f>
        <v>0</v>
      </c>
      <c r="BH203" s="247">
        <f>IF(N203="sníž. přenesená",J203,0)</f>
        <v>0</v>
      </c>
      <c r="BI203" s="247">
        <f>IF(N203="nulová",J203,0)</f>
        <v>0</v>
      </c>
      <c r="BJ203" s="17" t="s">
        <v>84</v>
      </c>
      <c r="BK203" s="247">
        <f>ROUND(I203*H203,2)</f>
        <v>0</v>
      </c>
      <c r="BL203" s="17" t="s">
        <v>147</v>
      </c>
      <c r="BM203" s="246" t="s">
        <v>490</v>
      </c>
    </row>
    <row r="204" s="2" customFormat="1">
      <c r="A204" s="38"/>
      <c r="B204" s="39"/>
      <c r="C204" s="40"/>
      <c r="D204" s="248" t="s">
        <v>150</v>
      </c>
      <c r="E204" s="40"/>
      <c r="F204" s="249" t="s">
        <v>276</v>
      </c>
      <c r="G204" s="40"/>
      <c r="H204" s="40"/>
      <c r="I204" s="144"/>
      <c r="J204" s="40"/>
      <c r="K204" s="40"/>
      <c r="L204" s="44"/>
      <c r="M204" s="250"/>
      <c r="N204" s="251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150</v>
      </c>
      <c r="AU204" s="17" t="s">
        <v>148</v>
      </c>
    </row>
    <row r="205" s="2" customFormat="1" ht="16.5" customHeight="1">
      <c r="A205" s="38"/>
      <c r="B205" s="39"/>
      <c r="C205" s="284" t="s">
        <v>282</v>
      </c>
      <c r="D205" s="284" t="s">
        <v>248</v>
      </c>
      <c r="E205" s="285" t="s">
        <v>491</v>
      </c>
      <c r="F205" s="286" t="s">
        <v>492</v>
      </c>
      <c r="G205" s="287" t="s">
        <v>251</v>
      </c>
      <c r="H205" s="288">
        <v>330</v>
      </c>
      <c r="I205" s="289"/>
      <c r="J205" s="290">
        <f>ROUND(I205*H205,2)</f>
        <v>0</v>
      </c>
      <c r="K205" s="286" t="s">
        <v>183</v>
      </c>
      <c r="L205" s="291"/>
      <c r="M205" s="292" t="s">
        <v>1</v>
      </c>
      <c r="N205" s="293" t="s">
        <v>41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180</v>
      </c>
      <c r="AT205" s="246" t="s">
        <v>248</v>
      </c>
      <c r="AU205" s="246" t="s">
        <v>148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84</v>
      </c>
      <c r="BK205" s="247">
        <f>ROUND(I205*H205,2)</f>
        <v>0</v>
      </c>
      <c r="BL205" s="17" t="s">
        <v>147</v>
      </c>
      <c r="BM205" s="246" t="s">
        <v>493</v>
      </c>
    </row>
    <row r="206" s="2" customFormat="1">
      <c r="A206" s="38"/>
      <c r="B206" s="39"/>
      <c r="C206" s="40"/>
      <c r="D206" s="248" t="s">
        <v>150</v>
      </c>
      <c r="E206" s="40"/>
      <c r="F206" s="249" t="s">
        <v>492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150</v>
      </c>
      <c r="AU206" s="17" t="s">
        <v>148</v>
      </c>
    </row>
    <row r="207" s="2" customFormat="1" ht="16.5" customHeight="1">
      <c r="A207" s="38"/>
      <c r="B207" s="39"/>
      <c r="C207" s="284" t="s">
        <v>286</v>
      </c>
      <c r="D207" s="284" t="s">
        <v>248</v>
      </c>
      <c r="E207" s="285" t="s">
        <v>494</v>
      </c>
      <c r="F207" s="286" t="s">
        <v>495</v>
      </c>
      <c r="G207" s="287" t="s">
        <v>251</v>
      </c>
      <c r="H207" s="288">
        <v>150</v>
      </c>
      <c r="I207" s="289"/>
      <c r="J207" s="290">
        <f>ROUND(I207*H207,2)</f>
        <v>0</v>
      </c>
      <c r="K207" s="286" t="s">
        <v>183</v>
      </c>
      <c r="L207" s="291"/>
      <c r="M207" s="292" t="s">
        <v>1</v>
      </c>
      <c r="N207" s="293" t="s">
        <v>41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180</v>
      </c>
      <c r="AT207" s="246" t="s">
        <v>248</v>
      </c>
      <c r="AU207" s="246" t="s">
        <v>148</v>
      </c>
      <c r="AY207" s="17" t="s">
        <v>138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84</v>
      </c>
      <c r="BK207" s="247">
        <f>ROUND(I207*H207,2)</f>
        <v>0</v>
      </c>
      <c r="BL207" s="17" t="s">
        <v>147</v>
      </c>
      <c r="BM207" s="246" t="s">
        <v>496</v>
      </c>
    </row>
    <row r="208" s="2" customFormat="1">
      <c r="A208" s="38"/>
      <c r="B208" s="39"/>
      <c r="C208" s="40"/>
      <c r="D208" s="248" t="s">
        <v>150</v>
      </c>
      <c r="E208" s="40"/>
      <c r="F208" s="249" t="s">
        <v>495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148</v>
      </c>
    </row>
    <row r="209" s="2" customFormat="1" ht="16.5" customHeight="1">
      <c r="A209" s="38"/>
      <c r="B209" s="39"/>
      <c r="C209" s="284" t="s">
        <v>290</v>
      </c>
      <c r="D209" s="284" t="s">
        <v>248</v>
      </c>
      <c r="E209" s="285" t="s">
        <v>279</v>
      </c>
      <c r="F209" s="286" t="s">
        <v>280</v>
      </c>
      <c r="G209" s="287" t="s">
        <v>251</v>
      </c>
      <c r="H209" s="288">
        <v>109</v>
      </c>
      <c r="I209" s="289"/>
      <c r="J209" s="290">
        <f>ROUND(I209*H209,2)</f>
        <v>0</v>
      </c>
      <c r="K209" s="286" t="s">
        <v>183</v>
      </c>
      <c r="L209" s="291"/>
      <c r="M209" s="292" t="s">
        <v>1</v>
      </c>
      <c r="N209" s="293" t="s">
        <v>41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180</v>
      </c>
      <c r="AT209" s="246" t="s">
        <v>248</v>
      </c>
      <c r="AU209" s="246" t="s">
        <v>148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84</v>
      </c>
      <c r="BK209" s="247">
        <f>ROUND(I209*H209,2)</f>
        <v>0</v>
      </c>
      <c r="BL209" s="17" t="s">
        <v>147</v>
      </c>
      <c r="BM209" s="246" t="s">
        <v>497</v>
      </c>
    </row>
    <row r="210" s="2" customFormat="1">
      <c r="A210" s="38"/>
      <c r="B210" s="39"/>
      <c r="C210" s="40"/>
      <c r="D210" s="248" t="s">
        <v>150</v>
      </c>
      <c r="E210" s="40"/>
      <c r="F210" s="249" t="s">
        <v>280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148</v>
      </c>
    </row>
    <row r="211" s="2" customFormat="1" ht="16.5" customHeight="1">
      <c r="A211" s="38"/>
      <c r="B211" s="39"/>
      <c r="C211" s="284" t="s">
        <v>294</v>
      </c>
      <c r="D211" s="284" t="s">
        <v>248</v>
      </c>
      <c r="E211" s="285" t="s">
        <v>498</v>
      </c>
      <c r="F211" s="286" t="s">
        <v>499</v>
      </c>
      <c r="G211" s="287" t="s">
        <v>251</v>
      </c>
      <c r="H211" s="288">
        <v>238</v>
      </c>
      <c r="I211" s="289"/>
      <c r="J211" s="290">
        <f>ROUND(I211*H211,2)</f>
        <v>0</v>
      </c>
      <c r="K211" s="286" t="s">
        <v>183</v>
      </c>
      <c r="L211" s="291"/>
      <c r="M211" s="292" t="s">
        <v>1</v>
      </c>
      <c r="N211" s="293" t="s">
        <v>41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180</v>
      </c>
      <c r="AT211" s="246" t="s">
        <v>248</v>
      </c>
      <c r="AU211" s="246" t="s">
        <v>148</v>
      </c>
      <c r="AY211" s="17" t="s">
        <v>138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84</v>
      </c>
      <c r="BK211" s="247">
        <f>ROUND(I211*H211,2)</f>
        <v>0</v>
      </c>
      <c r="BL211" s="17" t="s">
        <v>147</v>
      </c>
      <c r="BM211" s="246" t="s">
        <v>500</v>
      </c>
    </row>
    <row r="212" s="2" customFormat="1">
      <c r="A212" s="38"/>
      <c r="B212" s="39"/>
      <c r="C212" s="40"/>
      <c r="D212" s="248" t="s">
        <v>150</v>
      </c>
      <c r="E212" s="40"/>
      <c r="F212" s="249" t="s">
        <v>499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150</v>
      </c>
      <c r="AU212" s="17" t="s">
        <v>148</v>
      </c>
    </row>
    <row r="213" s="2" customFormat="1" ht="16.5" customHeight="1">
      <c r="A213" s="38"/>
      <c r="B213" s="39"/>
      <c r="C213" s="284" t="s">
        <v>298</v>
      </c>
      <c r="D213" s="284" t="s">
        <v>248</v>
      </c>
      <c r="E213" s="285" t="s">
        <v>283</v>
      </c>
      <c r="F213" s="286" t="s">
        <v>284</v>
      </c>
      <c r="G213" s="287" t="s">
        <v>251</v>
      </c>
      <c r="H213" s="288">
        <v>450</v>
      </c>
      <c r="I213" s="289"/>
      <c r="J213" s="290">
        <f>ROUND(I213*H213,2)</f>
        <v>0</v>
      </c>
      <c r="K213" s="286" t="s">
        <v>183</v>
      </c>
      <c r="L213" s="291"/>
      <c r="M213" s="292" t="s">
        <v>1</v>
      </c>
      <c r="N213" s="293" t="s">
        <v>41</v>
      </c>
      <c r="O213" s="91"/>
      <c r="P213" s="244">
        <f>O213*H213</f>
        <v>0</v>
      </c>
      <c r="Q213" s="244">
        <v>0</v>
      </c>
      <c r="R213" s="244">
        <f>Q213*H213</f>
        <v>0</v>
      </c>
      <c r="S213" s="244">
        <v>0</v>
      </c>
      <c r="T213" s="24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46" t="s">
        <v>180</v>
      </c>
      <c r="AT213" s="246" t="s">
        <v>248</v>
      </c>
      <c r="AU213" s="246" t="s">
        <v>148</v>
      </c>
      <c r="AY213" s="17" t="s">
        <v>138</v>
      </c>
      <c r="BE213" s="247">
        <f>IF(N213="základní",J213,0)</f>
        <v>0</v>
      </c>
      <c r="BF213" s="247">
        <f>IF(N213="snížená",J213,0)</f>
        <v>0</v>
      </c>
      <c r="BG213" s="247">
        <f>IF(N213="zákl. přenesená",J213,0)</f>
        <v>0</v>
      </c>
      <c r="BH213" s="247">
        <f>IF(N213="sníž. přenesená",J213,0)</f>
        <v>0</v>
      </c>
      <c r="BI213" s="247">
        <f>IF(N213="nulová",J213,0)</f>
        <v>0</v>
      </c>
      <c r="BJ213" s="17" t="s">
        <v>84</v>
      </c>
      <c r="BK213" s="247">
        <f>ROUND(I213*H213,2)</f>
        <v>0</v>
      </c>
      <c r="BL213" s="17" t="s">
        <v>147</v>
      </c>
      <c r="BM213" s="246" t="s">
        <v>501</v>
      </c>
    </row>
    <row r="214" s="2" customFormat="1">
      <c r="A214" s="38"/>
      <c r="B214" s="39"/>
      <c r="C214" s="40"/>
      <c r="D214" s="248" t="s">
        <v>150</v>
      </c>
      <c r="E214" s="40"/>
      <c r="F214" s="249" t="s">
        <v>284</v>
      </c>
      <c r="G214" s="40"/>
      <c r="H214" s="40"/>
      <c r="I214" s="144"/>
      <c r="J214" s="40"/>
      <c r="K214" s="40"/>
      <c r="L214" s="44"/>
      <c r="M214" s="250"/>
      <c r="N214" s="251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150</v>
      </c>
      <c r="AU214" s="17" t="s">
        <v>148</v>
      </c>
    </row>
    <row r="215" s="2" customFormat="1" ht="16.5" customHeight="1">
      <c r="A215" s="38"/>
      <c r="B215" s="39"/>
      <c r="C215" s="284" t="s">
        <v>302</v>
      </c>
      <c r="D215" s="284" t="s">
        <v>248</v>
      </c>
      <c r="E215" s="285" t="s">
        <v>502</v>
      </c>
      <c r="F215" s="286" t="s">
        <v>503</v>
      </c>
      <c r="G215" s="287" t="s">
        <v>251</v>
      </c>
      <c r="H215" s="288">
        <v>1445</v>
      </c>
      <c r="I215" s="289"/>
      <c r="J215" s="290">
        <f>ROUND(I215*H215,2)</f>
        <v>0</v>
      </c>
      <c r="K215" s="286" t="s">
        <v>183</v>
      </c>
      <c r="L215" s="291"/>
      <c r="M215" s="292" t="s">
        <v>1</v>
      </c>
      <c r="N215" s="293" t="s">
        <v>41</v>
      </c>
      <c r="O215" s="91"/>
      <c r="P215" s="244">
        <f>O215*H215</f>
        <v>0</v>
      </c>
      <c r="Q215" s="244">
        <v>0</v>
      </c>
      <c r="R215" s="244">
        <f>Q215*H215</f>
        <v>0</v>
      </c>
      <c r="S215" s="244">
        <v>0</v>
      </c>
      <c r="T215" s="24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46" t="s">
        <v>180</v>
      </c>
      <c r="AT215" s="246" t="s">
        <v>248</v>
      </c>
      <c r="AU215" s="246" t="s">
        <v>148</v>
      </c>
      <c r="AY215" s="17" t="s">
        <v>138</v>
      </c>
      <c r="BE215" s="247">
        <f>IF(N215="základní",J215,0)</f>
        <v>0</v>
      </c>
      <c r="BF215" s="247">
        <f>IF(N215="snížená",J215,0)</f>
        <v>0</v>
      </c>
      <c r="BG215" s="247">
        <f>IF(N215="zákl. přenesená",J215,0)</f>
        <v>0</v>
      </c>
      <c r="BH215" s="247">
        <f>IF(N215="sníž. přenesená",J215,0)</f>
        <v>0</v>
      </c>
      <c r="BI215" s="247">
        <f>IF(N215="nulová",J215,0)</f>
        <v>0</v>
      </c>
      <c r="BJ215" s="17" t="s">
        <v>84</v>
      </c>
      <c r="BK215" s="247">
        <f>ROUND(I215*H215,2)</f>
        <v>0</v>
      </c>
      <c r="BL215" s="17" t="s">
        <v>147</v>
      </c>
      <c r="BM215" s="246" t="s">
        <v>504</v>
      </c>
    </row>
    <row r="216" s="2" customFormat="1">
      <c r="A216" s="38"/>
      <c r="B216" s="39"/>
      <c r="C216" s="40"/>
      <c r="D216" s="248" t="s">
        <v>150</v>
      </c>
      <c r="E216" s="40"/>
      <c r="F216" s="249" t="s">
        <v>503</v>
      </c>
      <c r="G216" s="40"/>
      <c r="H216" s="40"/>
      <c r="I216" s="144"/>
      <c r="J216" s="40"/>
      <c r="K216" s="40"/>
      <c r="L216" s="44"/>
      <c r="M216" s="250"/>
      <c r="N216" s="251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150</v>
      </c>
      <c r="AU216" s="17" t="s">
        <v>148</v>
      </c>
    </row>
    <row r="217" s="2" customFormat="1" ht="16.5" customHeight="1">
      <c r="A217" s="38"/>
      <c r="B217" s="39"/>
      <c r="C217" s="284" t="s">
        <v>306</v>
      </c>
      <c r="D217" s="284" t="s">
        <v>248</v>
      </c>
      <c r="E217" s="285" t="s">
        <v>291</v>
      </c>
      <c r="F217" s="286" t="s">
        <v>292</v>
      </c>
      <c r="G217" s="287" t="s">
        <v>251</v>
      </c>
      <c r="H217" s="288">
        <v>702</v>
      </c>
      <c r="I217" s="289"/>
      <c r="J217" s="290">
        <f>ROUND(I217*H217,2)</f>
        <v>0</v>
      </c>
      <c r="K217" s="286" t="s">
        <v>183</v>
      </c>
      <c r="L217" s="291"/>
      <c r="M217" s="292" t="s">
        <v>1</v>
      </c>
      <c r="N217" s="293" t="s">
        <v>41</v>
      </c>
      <c r="O217" s="91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46" t="s">
        <v>180</v>
      </c>
      <c r="AT217" s="246" t="s">
        <v>248</v>
      </c>
      <c r="AU217" s="246" t="s">
        <v>148</v>
      </c>
      <c r="AY217" s="17" t="s">
        <v>138</v>
      </c>
      <c r="BE217" s="247">
        <f>IF(N217="základní",J217,0)</f>
        <v>0</v>
      </c>
      <c r="BF217" s="247">
        <f>IF(N217="snížená",J217,0)</f>
        <v>0</v>
      </c>
      <c r="BG217" s="247">
        <f>IF(N217="zákl. přenesená",J217,0)</f>
        <v>0</v>
      </c>
      <c r="BH217" s="247">
        <f>IF(N217="sníž. přenesená",J217,0)</f>
        <v>0</v>
      </c>
      <c r="BI217" s="247">
        <f>IF(N217="nulová",J217,0)</f>
        <v>0</v>
      </c>
      <c r="BJ217" s="17" t="s">
        <v>84</v>
      </c>
      <c r="BK217" s="247">
        <f>ROUND(I217*H217,2)</f>
        <v>0</v>
      </c>
      <c r="BL217" s="17" t="s">
        <v>147</v>
      </c>
      <c r="BM217" s="246" t="s">
        <v>505</v>
      </c>
    </row>
    <row r="218" s="2" customFormat="1">
      <c r="A218" s="38"/>
      <c r="B218" s="39"/>
      <c r="C218" s="40"/>
      <c r="D218" s="248" t="s">
        <v>150</v>
      </c>
      <c r="E218" s="40"/>
      <c r="F218" s="249" t="s">
        <v>292</v>
      </c>
      <c r="G218" s="40"/>
      <c r="H218" s="40"/>
      <c r="I218" s="144"/>
      <c r="J218" s="40"/>
      <c r="K218" s="40"/>
      <c r="L218" s="44"/>
      <c r="M218" s="250"/>
      <c r="N218" s="251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150</v>
      </c>
      <c r="AU218" s="17" t="s">
        <v>148</v>
      </c>
    </row>
    <row r="219" s="2" customFormat="1" ht="16.5" customHeight="1">
      <c r="A219" s="38"/>
      <c r="B219" s="39"/>
      <c r="C219" s="284" t="s">
        <v>310</v>
      </c>
      <c r="D219" s="284" t="s">
        <v>248</v>
      </c>
      <c r="E219" s="285" t="s">
        <v>295</v>
      </c>
      <c r="F219" s="286" t="s">
        <v>296</v>
      </c>
      <c r="G219" s="287" t="s">
        <v>251</v>
      </c>
      <c r="H219" s="288">
        <v>705</v>
      </c>
      <c r="I219" s="289"/>
      <c r="J219" s="290">
        <f>ROUND(I219*H219,2)</f>
        <v>0</v>
      </c>
      <c r="K219" s="286" t="s">
        <v>183</v>
      </c>
      <c r="L219" s="291"/>
      <c r="M219" s="292" t="s">
        <v>1</v>
      </c>
      <c r="N219" s="293" t="s">
        <v>41</v>
      </c>
      <c r="O219" s="91"/>
      <c r="P219" s="244">
        <f>O219*H219</f>
        <v>0</v>
      </c>
      <c r="Q219" s="244">
        <v>0</v>
      </c>
      <c r="R219" s="244">
        <f>Q219*H219</f>
        <v>0</v>
      </c>
      <c r="S219" s="244">
        <v>0</v>
      </c>
      <c r="T219" s="24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46" t="s">
        <v>180</v>
      </c>
      <c r="AT219" s="246" t="s">
        <v>248</v>
      </c>
      <c r="AU219" s="246" t="s">
        <v>148</v>
      </c>
      <c r="AY219" s="17" t="s">
        <v>138</v>
      </c>
      <c r="BE219" s="247">
        <f>IF(N219="základní",J219,0)</f>
        <v>0</v>
      </c>
      <c r="BF219" s="247">
        <f>IF(N219="snížená",J219,0)</f>
        <v>0</v>
      </c>
      <c r="BG219" s="247">
        <f>IF(N219="zákl. přenesená",J219,0)</f>
        <v>0</v>
      </c>
      <c r="BH219" s="247">
        <f>IF(N219="sníž. přenesená",J219,0)</f>
        <v>0</v>
      </c>
      <c r="BI219" s="247">
        <f>IF(N219="nulová",J219,0)</f>
        <v>0</v>
      </c>
      <c r="BJ219" s="17" t="s">
        <v>84</v>
      </c>
      <c r="BK219" s="247">
        <f>ROUND(I219*H219,2)</f>
        <v>0</v>
      </c>
      <c r="BL219" s="17" t="s">
        <v>147</v>
      </c>
      <c r="BM219" s="246" t="s">
        <v>506</v>
      </c>
    </row>
    <row r="220" s="2" customFormat="1">
      <c r="A220" s="38"/>
      <c r="B220" s="39"/>
      <c r="C220" s="40"/>
      <c r="D220" s="248" t="s">
        <v>150</v>
      </c>
      <c r="E220" s="40"/>
      <c r="F220" s="249" t="s">
        <v>296</v>
      </c>
      <c r="G220" s="40"/>
      <c r="H220" s="40"/>
      <c r="I220" s="144"/>
      <c r="J220" s="40"/>
      <c r="K220" s="40"/>
      <c r="L220" s="44"/>
      <c r="M220" s="250"/>
      <c r="N220" s="251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150</v>
      </c>
      <c r="AU220" s="17" t="s">
        <v>148</v>
      </c>
    </row>
    <row r="221" s="2" customFormat="1" ht="16.5" customHeight="1">
      <c r="A221" s="38"/>
      <c r="B221" s="39"/>
      <c r="C221" s="284" t="s">
        <v>314</v>
      </c>
      <c r="D221" s="284" t="s">
        <v>248</v>
      </c>
      <c r="E221" s="285" t="s">
        <v>299</v>
      </c>
      <c r="F221" s="286" t="s">
        <v>300</v>
      </c>
      <c r="G221" s="287" t="s">
        <v>251</v>
      </c>
      <c r="H221" s="288">
        <v>486</v>
      </c>
      <c r="I221" s="289"/>
      <c r="J221" s="290">
        <f>ROUND(I221*H221,2)</f>
        <v>0</v>
      </c>
      <c r="K221" s="286" t="s">
        <v>183</v>
      </c>
      <c r="L221" s="291"/>
      <c r="M221" s="292" t="s">
        <v>1</v>
      </c>
      <c r="N221" s="293" t="s">
        <v>41</v>
      </c>
      <c r="O221" s="91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46" t="s">
        <v>180</v>
      </c>
      <c r="AT221" s="246" t="s">
        <v>248</v>
      </c>
      <c r="AU221" s="246" t="s">
        <v>148</v>
      </c>
      <c r="AY221" s="17" t="s">
        <v>138</v>
      </c>
      <c r="BE221" s="247">
        <f>IF(N221="základní",J221,0)</f>
        <v>0</v>
      </c>
      <c r="BF221" s="247">
        <f>IF(N221="snížená",J221,0)</f>
        <v>0</v>
      </c>
      <c r="BG221" s="247">
        <f>IF(N221="zákl. přenesená",J221,0)</f>
        <v>0</v>
      </c>
      <c r="BH221" s="247">
        <f>IF(N221="sníž. přenesená",J221,0)</f>
        <v>0</v>
      </c>
      <c r="BI221" s="247">
        <f>IF(N221="nulová",J221,0)</f>
        <v>0</v>
      </c>
      <c r="BJ221" s="17" t="s">
        <v>84</v>
      </c>
      <c r="BK221" s="247">
        <f>ROUND(I221*H221,2)</f>
        <v>0</v>
      </c>
      <c r="BL221" s="17" t="s">
        <v>147</v>
      </c>
      <c r="BM221" s="246" t="s">
        <v>507</v>
      </c>
    </row>
    <row r="222" s="2" customFormat="1">
      <c r="A222" s="38"/>
      <c r="B222" s="39"/>
      <c r="C222" s="40"/>
      <c r="D222" s="248" t="s">
        <v>150</v>
      </c>
      <c r="E222" s="40"/>
      <c r="F222" s="249" t="s">
        <v>300</v>
      </c>
      <c r="G222" s="40"/>
      <c r="H222" s="40"/>
      <c r="I222" s="144"/>
      <c r="J222" s="40"/>
      <c r="K222" s="40"/>
      <c r="L222" s="44"/>
      <c r="M222" s="250"/>
      <c r="N222" s="251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150</v>
      </c>
      <c r="AU222" s="17" t="s">
        <v>148</v>
      </c>
    </row>
    <row r="223" s="2" customFormat="1" ht="16.5" customHeight="1">
      <c r="A223" s="38"/>
      <c r="B223" s="39"/>
      <c r="C223" s="284" t="s">
        <v>321</v>
      </c>
      <c r="D223" s="284" t="s">
        <v>248</v>
      </c>
      <c r="E223" s="285" t="s">
        <v>307</v>
      </c>
      <c r="F223" s="286" t="s">
        <v>308</v>
      </c>
      <c r="G223" s="287" t="s">
        <v>251</v>
      </c>
      <c r="H223" s="288">
        <v>188</v>
      </c>
      <c r="I223" s="289"/>
      <c r="J223" s="290">
        <f>ROUND(I223*H223,2)</f>
        <v>0</v>
      </c>
      <c r="K223" s="286" t="s">
        <v>183</v>
      </c>
      <c r="L223" s="291"/>
      <c r="M223" s="292" t="s">
        <v>1</v>
      </c>
      <c r="N223" s="293" t="s">
        <v>41</v>
      </c>
      <c r="O223" s="91"/>
      <c r="P223" s="244">
        <f>O223*H223</f>
        <v>0</v>
      </c>
      <c r="Q223" s="244">
        <v>0</v>
      </c>
      <c r="R223" s="244">
        <f>Q223*H223</f>
        <v>0</v>
      </c>
      <c r="S223" s="244">
        <v>0</v>
      </c>
      <c r="T223" s="24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46" t="s">
        <v>180</v>
      </c>
      <c r="AT223" s="246" t="s">
        <v>248</v>
      </c>
      <c r="AU223" s="246" t="s">
        <v>148</v>
      </c>
      <c r="AY223" s="17" t="s">
        <v>138</v>
      </c>
      <c r="BE223" s="247">
        <f>IF(N223="základní",J223,0)</f>
        <v>0</v>
      </c>
      <c r="BF223" s="247">
        <f>IF(N223="snížená",J223,0)</f>
        <v>0</v>
      </c>
      <c r="BG223" s="247">
        <f>IF(N223="zákl. přenesená",J223,0)</f>
        <v>0</v>
      </c>
      <c r="BH223" s="247">
        <f>IF(N223="sníž. přenesená",J223,0)</f>
        <v>0</v>
      </c>
      <c r="BI223" s="247">
        <f>IF(N223="nulová",J223,0)</f>
        <v>0</v>
      </c>
      <c r="BJ223" s="17" t="s">
        <v>84</v>
      </c>
      <c r="BK223" s="247">
        <f>ROUND(I223*H223,2)</f>
        <v>0</v>
      </c>
      <c r="BL223" s="17" t="s">
        <v>147</v>
      </c>
      <c r="BM223" s="246" t="s">
        <v>508</v>
      </c>
    </row>
    <row r="224" s="2" customFormat="1">
      <c r="A224" s="38"/>
      <c r="B224" s="39"/>
      <c r="C224" s="40"/>
      <c r="D224" s="248" t="s">
        <v>150</v>
      </c>
      <c r="E224" s="40"/>
      <c r="F224" s="249" t="s">
        <v>308</v>
      </c>
      <c r="G224" s="40"/>
      <c r="H224" s="40"/>
      <c r="I224" s="144"/>
      <c r="J224" s="40"/>
      <c r="K224" s="40"/>
      <c r="L224" s="44"/>
      <c r="M224" s="250"/>
      <c r="N224" s="251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150</v>
      </c>
      <c r="AU224" s="17" t="s">
        <v>148</v>
      </c>
    </row>
    <row r="225" s="2" customFormat="1" ht="16.5" customHeight="1">
      <c r="A225" s="38"/>
      <c r="B225" s="39"/>
      <c r="C225" s="284" t="s">
        <v>327</v>
      </c>
      <c r="D225" s="284" t="s">
        <v>248</v>
      </c>
      <c r="E225" s="285" t="s">
        <v>509</v>
      </c>
      <c r="F225" s="286" t="s">
        <v>510</v>
      </c>
      <c r="G225" s="287" t="s">
        <v>251</v>
      </c>
      <c r="H225" s="288">
        <v>375</v>
      </c>
      <c r="I225" s="289"/>
      <c r="J225" s="290">
        <f>ROUND(I225*H225,2)</f>
        <v>0</v>
      </c>
      <c r="K225" s="286" t="s">
        <v>183</v>
      </c>
      <c r="L225" s="291"/>
      <c r="M225" s="292" t="s">
        <v>1</v>
      </c>
      <c r="N225" s="293" t="s">
        <v>41</v>
      </c>
      <c r="O225" s="91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46" t="s">
        <v>180</v>
      </c>
      <c r="AT225" s="246" t="s">
        <v>248</v>
      </c>
      <c r="AU225" s="246" t="s">
        <v>148</v>
      </c>
      <c r="AY225" s="17" t="s">
        <v>138</v>
      </c>
      <c r="BE225" s="247">
        <f>IF(N225="základní",J225,0)</f>
        <v>0</v>
      </c>
      <c r="BF225" s="247">
        <f>IF(N225="snížená",J225,0)</f>
        <v>0</v>
      </c>
      <c r="BG225" s="247">
        <f>IF(N225="zákl. přenesená",J225,0)</f>
        <v>0</v>
      </c>
      <c r="BH225" s="247">
        <f>IF(N225="sníž. přenesená",J225,0)</f>
        <v>0</v>
      </c>
      <c r="BI225" s="247">
        <f>IF(N225="nulová",J225,0)</f>
        <v>0</v>
      </c>
      <c r="BJ225" s="17" t="s">
        <v>84</v>
      </c>
      <c r="BK225" s="247">
        <f>ROUND(I225*H225,2)</f>
        <v>0</v>
      </c>
      <c r="BL225" s="17" t="s">
        <v>147</v>
      </c>
      <c r="BM225" s="246" t="s">
        <v>511</v>
      </c>
    </row>
    <row r="226" s="2" customFormat="1">
      <c r="A226" s="38"/>
      <c r="B226" s="39"/>
      <c r="C226" s="40"/>
      <c r="D226" s="248" t="s">
        <v>150</v>
      </c>
      <c r="E226" s="40"/>
      <c r="F226" s="249" t="s">
        <v>510</v>
      </c>
      <c r="G226" s="40"/>
      <c r="H226" s="40"/>
      <c r="I226" s="144"/>
      <c r="J226" s="40"/>
      <c r="K226" s="40"/>
      <c r="L226" s="44"/>
      <c r="M226" s="250"/>
      <c r="N226" s="251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150</v>
      </c>
      <c r="AU226" s="17" t="s">
        <v>148</v>
      </c>
    </row>
    <row r="227" s="2" customFormat="1" ht="16.5" customHeight="1">
      <c r="A227" s="38"/>
      <c r="B227" s="39"/>
      <c r="C227" s="284" t="s">
        <v>333</v>
      </c>
      <c r="D227" s="284" t="s">
        <v>248</v>
      </c>
      <c r="E227" s="285" t="s">
        <v>311</v>
      </c>
      <c r="F227" s="286" t="s">
        <v>312</v>
      </c>
      <c r="G227" s="287" t="s">
        <v>251</v>
      </c>
      <c r="H227" s="288">
        <v>130</v>
      </c>
      <c r="I227" s="289"/>
      <c r="J227" s="290">
        <f>ROUND(I227*H227,2)</f>
        <v>0</v>
      </c>
      <c r="K227" s="286" t="s">
        <v>183</v>
      </c>
      <c r="L227" s="291"/>
      <c r="M227" s="292" t="s">
        <v>1</v>
      </c>
      <c r="N227" s="293" t="s">
        <v>41</v>
      </c>
      <c r="O227" s="91"/>
      <c r="P227" s="244">
        <f>O227*H227</f>
        <v>0</v>
      </c>
      <c r="Q227" s="244">
        <v>0</v>
      </c>
      <c r="R227" s="244">
        <f>Q227*H227</f>
        <v>0</v>
      </c>
      <c r="S227" s="244">
        <v>0</v>
      </c>
      <c r="T227" s="24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46" t="s">
        <v>180</v>
      </c>
      <c r="AT227" s="246" t="s">
        <v>248</v>
      </c>
      <c r="AU227" s="246" t="s">
        <v>148</v>
      </c>
      <c r="AY227" s="17" t="s">
        <v>138</v>
      </c>
      <c r="BE227" s="247">
        <f>IF(N227="základní",J227,0)</f>
        <v>0</v>
      </c>
      <c r="BF227" s="247">
        <f>IF(N227="snížená",J227,0)</f>
        <v>0</v>
      </c>
      <c r="BG227" s="247">
        <f>IF(N227="zákl. přenesená",J227,0)</f>
        <v>0</v>
      </c>
      <c r="BH227" s="247">
        <f>IF(N227="sníž. přenesená",J227,0)</f>
        <v>0</v>
      </c>
      <c r="BI227" s="247">
        <f>IF(N227="nulová",J227,0)</f>
        <v>0</v>
      </c>
      <c r="BJ227" s="17" t="s">
        <v>84</v>
      </c>
      <c r="BK227" s="247">
        <f>ROUND(I227*H227,2)</f>
        <v>0</v>
      </c>
      <c r="BL227" s="17" t="s">
        <v>147</v>
      </c>
      <c r="BM227" s="246" t="s">
        <v>512</v>
      </c>
    </row>
    <row r="228" s="2" customFormat="1">
      <c r="A228" s="38"/>
      <c r="B228" s="39"/>
      <c r="C228" s="40"/>
      <c r="D228" s="248" t="s">
        <v>150</v>
      </c>
      <c r="E228" s="40"/>
      <c r="F228" s="249" t="s">
        <v>312</v>
      </c>
      <c r="G228" s="40"/>
      <c r="H228" s="40"/>
      <c r="I228" s="144"/>
      <c r="J228" s="40"/>
      <c r="K228" s="40"/>
      <c r="L228" s="44"/>
      <c r="M228" s="250"/>
      <c r="N228" s="251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150</v>
      </c>
      <c r="AU228" s="17" t="s">
        <v>148</v>
      </c>
    </row>
    <row r="229" s="2" customFormat="1" ht="16.5" customHeight="1">
      <c r="A229" s="38"/>
      <c r="B229" s="39"/>
      <c r="C229" s="284" t="s">
        <v>338</v>
      </c>
      <c r="D229" s="284" t="s">
        <v>248</v>
      </c>
      <c r="E229" s="285" t="s">
        <v>315</v>
      </c>
      <c r="F229" s="286" t="s">
        <v>316</v>
      </c>
      <c r="G229" s="287" t="s">
        <v>251</v>
      </c>
      <c r="H229" s="288">
        <v>169</v>
      </c>
      <c r="I229" s="289"/>
      <c r="J229" s="290">
        <f>ROUND(I229*H229,2)</f>
        <v>0</v>
      </c>
      <c r="K229" s="286" t="s">
        <v>183</v>
      </c>
      <c r="L229" s="291"/>
      <c r="M229" s="292" t="s">
        <v>1</v>
      </c>
      <c r="N229" s="293" t="s">
        <v>41</v>
      </c>
      <c r="O229" s="91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46" t="s">
        <v>180</v>
      </c>
      <c r="AT229" s="246" t="s">
        <v>248</v>
      </c>
      <c r="AU229" s="246" t="s">
        <v>148</v>
      </c>
      <c r="AY229" s="17" t="s">
        <v>138</v>
      </c>
      <c r="BE229" s="247">
        <f>IF(N229="základní",J229,0)</f>
        <v>0</v>
      </c>
      <c r="BF229" s="247">
        <f>IF(N229="snížená",J229,0)</f>
        <v>0</v>
      </c>
      <c r="BG229" s="247">
        <f>IF(N229="zákl. přenesená",J229,0)</f>
        <v>0</v>
      </c>
      <c r="BH229" s="247">
        <f>IF(N229="sníž. přenesená",J229,0)</f>
        <v>0</v>
      </c>
      <c r="BI229" s="247">
        <f>IF(N229="nulová",J229,0)</f>
        <v>0</v>
      </c>
      <c r="BJ229" s="17" t="s">
        <v>84</v>
      </c>
      <c r="BK229" s="247">
        <f>ROUND(I229*H229,2)</f>
        <v>0</v>
      </c>
      <c r="BL229" s="17" t="s">
        <v>147</v>
      </c>
      <c r="BM229" s="246" t="s">
        <v>513</v>
      </c>
    </row>
    <row r="230" s="2" customFormat="1">
      <c r="A230" s="38"/>
      <c r="B230" s="39"/>
      <c r="C230" s="40"/>
      <c r="D230" s="248" t="s">
        <v>150</v>
      </c>
      <c r="E230" s="40"/>
      <c r="F230" s="249" t="s">
        <v>316</v>
      </c>
      <c r="G230" s="40"/>
      <c r="H230" s="40"/>
      <c r="I230" s="144"/>
      <c r="J230" s="40"/>
      <c r="K230" s="40"/>
      <c r="L230" s="44"/>
      <c r="M230" s="250"/>
      <c r="N230" s="251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150</v>
      </c>
      <c r="AU230" s="17" t="s">
        <v>148</v>
      </c>
    </row>
    <row r="231" s="2" customFormat="1" ht="16.5" customHeight="1">
      <c r="A231" s="38"/>
      <c r="B231" s="39"/>
      <c r="C231" s="284" t="s">
        <v>343</v>
      </c>
      <c r="D231" s="284" t="s">
        <v>248</v>
      </c>
      <c r="E231" s="285" t="s">
        <v>514</v>
      </c>
      <c r="F231" s="286" t="s">
        <v>515</v>
      </c>
      <c r="G231" s="287" t="s">
        <v>251</v>
      </c>
      <c r="H231" s="288">
        <v>330</v>
      </c>
      <c r="I231" s="289"/>
      <c r="J231" s="290">
        <f>ROUND(I231*H231,2)</f>
        <v>0</v>
      </c>
      <c r="K231" s="286" t="s">
        <v>183</v>
      </c>
      <c r="L231" s="291"/>
      <c r="M231" s="292" t="s">
        <v>1</v>
      </c>
      <c r="N231" s="293" t="s">
        <v>41</v>
      </c>
      <c r="O231" s="91"/>
      <c r="P231" s="244">
        <f>O231*H231</f>
        <v>0</v>
      </c>
      <c r="Q231" s="244">
        <v>0</v>
      </c>
      <c r="R231" s="244">
        <f>Q231*H231</f>
        <v>0</v>
      </c>
      <c r="S231" s="244">
        <v>0</v>
      </c>
      <c r="T231" s="24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46" t="s">
        <v>180</v>
      </c>
      <c r="AT231" s="246" t="s">
        <v>248</v>
      </c>
      <c r="AU231" s="246" t="s">
        <v>148</v>
      </c>
      <c r="AY231" s="17" t="s">
        <v>138</v>
      </c>
      <c r="BE231" s="247">
        <f>IF(N231="základní",J231,0)</f>
        <v>0</v>
      </c>
      <c r="BF231" s="247">
        <f>IF(N231="snížená",J231,0)</f>
        <v>0</v>
      </c>
      <c r="BG231" s="247">
        <f>IF(N231="zákl. přenesená",J231,0)</f>
        <v>0</v>
      </c>
      <c r="BH231" s="247">
        <f>IF(N231="sníž. přenesená",J231,0)</f>
        <v>0</v>
      </c>
      <c r="BI231" s="247">
        <f>IF(N231="nulová",J231,0)</f>
        <v>0</v>
      </c>
      <c r="BJ231" s="17" t="s">
        <v>84</v>
      </c>
      <c r="BK231" s="247">
        <f>ROUND(I231*H231,2)</f>
        <v>0</v>
      </c>
      <c r="BL231" s="17" t="s">
        <v>147</v>
      </c>
      <c r="BM231" s="246" t="s">
        <v>516</v>
      </c>
    </row>
    <row r="232" s="2" customFormat="1">
      <c r="A232" s="38"/>
      <c r="B232" s="39"/>
      <c r="C232" s="40"/>
      <c r="D232" s="248" t="s">
        <v>150</v>
      </c>
      <c r="E232" s="40"/>
      <c r="F232" s="249" t="s">
        <v>515</v>
      </c>
      <c r="G232" s="40"/>
      <c r="H232" s="40"/>
      <c r="I232" s="144"/>
      <c r="J232" s="40"/>
      <c r="K232" s="40"/>
      <c r="L232" s="44"/>
      <c r="M232" s="250"/>
      <c r="N232" s="251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150</v>
      </c>
      <c r="AU232" s="17" t="s">
        <v>148</v>
      </c>
    </row>
    <row r="233" s="12" customFormat="1" ht="22.8" customHeight="1">
      <c r="A233" s="12"/>
      <c r="B233" s="219"/>
      <c r="C233" s="220"/>
      <c r="D233" s="221" t="s">
        <v>75</v>
      </c>
      <c r="E233" s="233" t="s">
        <v>319</v>
      </c>
      <c r="F233" s="233" t="s">
        <v>320</v>
      </c>
      <c r="G233" s="220"/>
      <c r="H233" s="220"/>
      <c r="I233" s="223"/>
      <c r="J233" s="234">
        <f>BK233</f>
        <v>0</v>
      </c>
      <c r="K233" s="220"/>
      <c r="L233" s="225"/>
      <c r="M233" s="226"/>
      <c r="N233" s="227"/>
      <c r="O233" s="227"/>
      <c r="P233" s="228">
        <f>SUM(P234:P261)</f>
        <v>0</v>
      </c>
      <c r="Q233" s="227"/>
      <c r="R233" s="228">
        <f>SUM(R234:R261)</f>
        <v>198.14484500000003</v>
      </c>
      <c r="S233" s="227"/>
      <c r="T233" s="229">
        <f>SUM(T234:T261)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30" t="s">
        <v>84</v>
      </c>
      <c r="AT233" s="231" t="s">
        <v>75</v>
      </c>
      <c r="AU233" s="231" t="s">
        <v>84</v>
      </c>
      <c r="AY233" s="230" t="s">
        <v>138</v>
      </c>
      <c r="BK233" s="232">
        <f>SUM(BK234:BK261)</f>
        <v>0</v>
      </c>
    </row>
    <row r="234" s="2" customFormat="1" ht="16.5" customHeight="1">
      <c r="A234" s="38"/>
      <c r="B234" s="39"/>
      <c r="C234" s="284" t="s">
        <v>347</v>
      </c>
      <c r="D234" s="284" t="s">
        <v>248</v>
      </c>
      <c r="E234" s="285" t="s">
        <v>322</v>
      </c>
      <c r="F234" s="286" t="s">
        <v>323</v>
      </c>
      <c r="G234" s="287" t="s">
        <v>324</v>
      </c>
      <c r="H234" s="288">
        <v>44.549999999999997</v>
      </c>
      <c r="I234" s="289"/>
      <c r="J234" s="290">
        <f>ROUND(I234*H234,2)</f>
        <v>0</v>
      </c>
      <c r="K234" s="286" t="s">
        <v>146</v>
      </c>
      <c r="L234" s="291"/>
      <c r="M234" s="292" t="s">
        <v>1</v>
      </c>
      <c r="N234" s="293" t="s">
        <v>41</v>
      </c>
      <c r="O234" s="91"/>
      <c r="P234" s="244">
        <f>O234*H234</f>
        <v>0</v>
      </c>
      <c r="Q234" s="244">
        <v>0.001</v>
      </c>
      <c r="R234" s="244">
        <f>Q234*H234</f>
        <v>0.044549999999999999</v>
      </c>
      <c r="S234" s="244">
        <v>0</v>
      </c>
      <c r="T234" s="24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46" t="s">
        <v>180</v>
      </c>
      <c r="AT234" s="246" t="s">
        <v>248</v>
      </c>
      <c r="AU234" s="246" t="s">
        <v>86</v>
      </c>
      <c r="AY234" s="17" t="s">
        <v>138</v>
      </c>
      <c r="BE234" s="247">
        <f>IF(N234="základní",J234,0)</f>
        <v>0</v>
      </c>
      <c r="BF234" s="247">
        <f>IF(N234="snížená",J234,0)</f>
        <v>0</v>
      </c>
      <c r="BG234" s="247">
        <f>IF(N234="zákl. přenesená",J234,0)</f>
        <v>0</v>
      </c>
      <c r="BH234" s="247">
        <f>IF(N234="sníž. přenesená",J234,0)</f>
        <v>0</v>
      </c>
      <c r="BI234" s="247">
        <f>IF(N234="nulová",J234,0)</f>
        <v>0</v>
      </c>
      <c r="BJ234" s="17" t="s">
        <v>84</v>
      </c>
      <c r="BK234" s="247">
        <f>ROUND(I234*H234,2)</f>
        <v>0</v>
      </c>
      <c r="BL234" s="17" t="s">
        <v>147</v>
      </c>
      <c r="BM234" s="246" t="s">
        <v>517</v>
      </c>
    </row>
    <row r="235" s="2" customFormat="1">
      <c r="A235" s="38"/>
      <c r="B235" s="39"/>
      <c r="C235" s="40"/>
      <c r="D235" s="248" t="s">
        <v>150</v>
      </c>
      <c r="E235" s="40"/>
      <c r="F235" s="249" t="s">
        <v>323</v>
      </c>
      <c r="G235" s="40"/>
      <c r="H235" s="40"/>
      <c r="I235" s="144"/>
      <c r="J235" s="40"/>
      <c r="K235" s="40"/>
      <c r="L235" s="44"/>
      <c r="M235" s="250"/>
      <c r="N235" s="251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150</v>
      </c>
      <c r="AU235" s="17" t="s">
        <v>86</v>
      </c>
    </row>
    <row r="236" s="13" customFormat="1">
      <c r="A236" s="13"/>
      <c r="B236" s="252"/>
      <c r="C236" s="253"/>
      <c r="D236" s="248" t="s">
        <v>151</v>
      </c>
      <c r="E236" s="254" t="s">
        <v>1</v>
      </c>
      <c r="F236" s="255" t="s">
        <v>518</v>
      </c>
      <c r="G236" s="253"/>
      <c r="H236" s="256">
        <v>44.549999999999997</v>
      </c>
      <c r="I236" s="257"/>
      <c r="J236" s="253"/>
      <c r="K236" s="253"/>
      <c r="L236" s="258"/>
      <c r="M236" s="259"/>
      <c r="N236" s="260"/>
      <c r="O236" s="260"/>
      <c r="P236" s="260"/>
      <c r="Q236" s="260"/>
      <c r="R236" s="260"/>
      <c r="S236" s="260"/>
      <c r="T236" s="26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2" t="s">
        <v>151</v>
      </c>
      <c r="AU236" s="262" t="s">
        <v>86</v>
      </c>
      <c r="AV236" s="13" t="s">
        <v>86</v>
      </c>
      <c r="AW236" s="13" t="s">
        <v>32</v>
      </c>
      <c r="AX236" s="13" t="s">
        <v>84</v>
      </c>
      <c r="AY236" s="262" t="s">
        <v>138</v>
      </c>
    </row>
    <row r="237" s="2" customFormat="1" ht="16.5" customHeight="1">
      <c r="A237" s="38"/>
      <c r="B237" s="39"/>
      <c r="C237" s="284" t="s">
        <v>352</v>
      </c>
      <c r="D237" s="284" t="s">
        <v>248</v>
      </c>
      <c r="E237" s="285" t="s">
        <v>328</v>
      </c>
      <c r="F237" s="286" t="s">
        <v>423</v>
      </c>
      <c r="G237" s="287" t="s">
        <v>330</v>
      </c>
      <c r="H237" s="288">
        <v>222.83500000000001</v>
      </c>
      <c r="I237" s="289"/>
      <c r="J237" s="290">
        <f>ROUND(I237*H237,2)</f>
        <v>0</v>
      </c>
      <c r="K237" s="286" t="s">
        <v>146</v>
      </c>
      <c r="L237" s="291"/>
      <c r="M237" s="292" t="s">
        <v>1</v>
      </c>
      <c r="N237" s="293" t="s">
        <v>41</v>
      </c>
      <c r="O237" s="91"/>
      <c r="P237" s="244">
        <f>O237*H237</f>
        <v>0</v>
      </c>
      <c r="Q237" s="244">
        <v>0.001</v>
      </c>
      <c r="R237" s="244">
        <f>Q237*H237</f>
        <v>0.22283500000000001</v>
      </c>
      <c r="S237" s="244">
        <v>0</v>
      </c>
      <c r="T237" s="24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46" t="s">
        <v>180</v>
      </c>
      <c r="AT237" s="246" t="s">
        <v>248</v>
      </c>
      <c r="AU237" s="246" t="s">
        <v>86</v>
      </c>
      <c r="AY237" s="17" t="s">
        <v>138</v>
      </c>
      <c r="BE237" s="247">
        <f>IF(N237="základní",J237,0)</f>
        <v>0</v>
      </c>
      <c r="BF237" s="247">
        <f>IF(N237="snížená",J237,0)</f>
        <v>0</v>
      </c>
      <c r="BG237" s="247">
        <f>IF(N237="zákl. přenesená",J237,0)</f>
        <v>0</v>
      </c>
      <c r="BH237" s="247">
        <f>IF(N237="sníž. přenesená",J237,0)</f>
        <v>0</v>
      </c>
      <c r="BI237" s="247">
        <f>IF(N237="nulová",J237,0)</f>
        <v>0</v>
      </c>
      <c r="BJ237" s="17" t="s">
        <v>84</v>
      </c>
      <c r="BK237" s="247">
        <f>ROUND(I237*H237,2)</f>
        <v>0</v>
      </c>
      <c r="BL237" s="17" t="s">
        <v>147</v>
      </c>
      <c r="BM237" s="246" t="s">
        <v>519</v>
      </c>
    </row>
    <row r="238" s="2" customFormat="1">
      <c r="A238" s="38"/>
      <c r="B238" s="39"/>
      <c r="C238" s="40"/>
      <c r="D238" s="248" t="s">
        <v>150</v>
      </c>
      <c r="E238" s="40"/>
      <c r="F238" s="249" t="s">
        <v>423</v>
      </c>
      <c r="G238" s="40"/>
      <c r="H238" s="40"/>
      <c r="I238" s="144"/>
      <c r="J238" s="40"/>
      <c r="K238" s="40"/>
      <c r="L238" s="44"/>
      <c r="M238" s="250"/>
      <c r="N238" s="251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150</v>
      </c>
      <c r="AU238" s="17" t="s">
        <v>86</v>
      </c>
    </row>
    <row r="239" s="13" customFormat="1">
      <c r="A239" s="13"/>
      <c r="B239" s="252"/>
      <c r="C239" s="253"/>
      <c r="D239" s="248" t="s">
        <v>151</v>
      </c>
      <c r="E239" s="254" t="s">
        <v>1</v>
      </c>
      <c r="F239" s="255" t="s">
        <v>520</v>
      </c>
      <c r="G239" s="253"/>
      <c r="H239" s="256">
        <v>222.83500000000001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2" t="s">
        <v>151</v>
      </c>
      <c r="AU239" s="262" t="s">
        <v>86</v>
      </c>
      <c r="AV239" s="13" t="s">
        <v>86</v>
      </c>
      <c r="AW239" s="13" t="s">
        <v>32</v>
      </c>
      <c r="AX239" s="13" t="s">
        <v>84</v>
      </c>
      <c r="AY239" s="262" t="s">
        <v>138</v>
      </c>
    </row>
    <row r="240" s="2" customFormat="1" ht="16.5" customHeight="1">
      <c r="A240" s="38"/>
      <c r="B240" s="39"/>
      <c r="C240" s="284" t="s">
        <v>356</v>
      </c>
      <c r="D240" s="284" t="s">
        <v>248</v>
      </c>
      <c r="E240" s="285" t="s">
        <v>334</v>
      </c>
      <c r="F240" s="286" t="s">
        <v>335</v>
      </c>
      <c r="G240" s="287" t="s">
        <v>251</v>
      </c>
      <c r="H240" s="288">
        <v>20518</v>
      </c>
      <c r="I240" s="289"/>
      <c r="J240" s="290">
        <f>ROUND(I240*H240,2)</f>
        <v>0</v>
      </c>
      <c r="K240" s="286" t="s">
        <v>183</v>
      </c>
      <c r="L240" s="291"/>
      <c r="M240" s="292" t="s">
        <v>1</v>
      </c>
      <c r="N240" s="293" t="s">
        <v>41</v>
      </c>
      <c r="O240" s="91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46" t="s">
        <v>180</v>
      </c>
      <c r="AT240" s="246" t="s">
        <v>248</v>
      </c>
      <c r="AU240" s="246" t="s">
        <v>86</v>
      </c>
      <c r="AY240" s="17" t="s">
        <v>138</v>
      </c>
      <c r="BE240" s="247">
        <f>IF(N240="základní",J240,0)</f>
        <v>0</v>
      </c>
      <c r="BF240" s="247">
        <f>IF(N240="snížená",J240,0)</f>
        <v>0</v>
      </c>
      <c r="BG240" s="247">
        <f>IF(N240="zákl. přenesená",J240,0)</f>
        <v>0</v>
      </c>
      <c r="BH240" s="247">
        <f>IF(N240="sníž. přenesená",J240,0)</f>
        <v>0</v>
      </c>
      <c r="BI240" s="247">
        <f>IF(N240="nulová",J240,0)</f>
        <v>0</v>
      </c>
      <c r="BJ240" s="17" t="s">
        <v>84</v>
      </c>
      <c r="BK240" s="247">
        <f>ROUND(I240*H240,2)</f>
        <v>0</v>
      </c>
      <c r="BL240" s="17" t="s">
        <v>147</v>
      </c>
      <c r="BM240" s="246" t="s">
        <v>521</v>
      </c>
    </row>
    <row r="241" s="2" customFormat="1">
      <c r="A241" s="38"/>
      <c r="B241" s="39"/>
      <c r="C241" s="40"/>
      <c r="D241" s="248" t="s">
        <v>150</v>
      </c>
      <c r="E241" s="40"/>
      <c r="F241" s="249" t="s">
        <v>335</v>
      </c>
      <c r="G241" s="40"/>
      <c r="H241" s="40"/>
      <c r="I241" s="144"/>
      <c r="J241" s="40"/>
      <c r="K241" s="40"/>
      <c r="L241" s="44"/>
      <c r="M241" s="250"/>
      <c r="N241" s="251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150</v>
      </c>
      <c r="AU241" s="17" t="s">
        <v>86</v>
      </c>
    </row>
    <row r="242" s="13" customFormat="1">
      <c r="A242" s="13"/>
      <c r="B242" s="252"/>
      <c r="C242" s="253"/>
      <c r="D242" s="248" t="s">
        <v>151</v>
      </c>
      <c r="E242" s="254" t="s">
        <v>1</v>
      </c>
      <c r="F242" s="255" t="s">
        <v>522</v>
      </c>
      <c r="G242" s="253"/>
      <c r="H242" s="256">
        <v>20518</v>
      </c>
      <c r="I242" s="257"/>
      <c r="J242" s="253"/>
      <c r="K242" s="253"/>
      <c r="L242" s="258"/>
      <c r="M242" s="259"/>
      <c r="N242" s="260"/>
      <c r="O242" s="260"/>
      <c r="P242" s="260"/>
      <c r="Q242" s="260"/>
      <c r="R242" s="260"/>
      <c r="S242" s="260"/>
      <c r="T242" s="26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2" t="s">
        <v>151</v>
      </c>
      <c r="AU242" s="262" t="s">
        <v>86</v>
      </c>
      <c r="AV242" s="13" t="s">
        <v>86</v>
      </c>
      <c r="AW242" s="13" t="s">
        <v>32</v>
      </c>
      <c r="AX242" s="13" t="s">
        <v>84</v>
      </c>
      <c r="AY242" s="262" t="s">
        <v>138</v>
      </c>
    </row>
    <row r="243" s="2" customFormat="1" ht="16.5" customHeight="1">
      <c r="A243" s="38"/>
      <c r="B243" s="39"/>
      <c r="C243" s="284" t="s">
        <v>361</v>
      </c>
      <c r="D243" s="284" t="s">
        <v>248</v>
      </c>
      <c r="E243" s="285" t="s">
        <v>339</v>
      </c>
      <c r="F243" s="286" t="s">
        <v>340</v>
      </c>
      <c r="G243" s="287" t="s">
        <v>330</v>
      </c>
      <c r="H243" s="288">
        <v>41.036000000000001</v>
      </c>
      <c r="I243" s="289"/>
      <c r="J243" s="290">
        <f>ROUND(I243*H243,2)</f>
        <v>0</v>
      </c>
      <c r="K243" s="286" t="s">
        <v>183</v>
      </c>
      <c r="L243" s="291"/>
      <c r="M243" s="292" t="s">
        <v>1</v>
      </c>
      <c r="N243" s="293" t="s">
        <v>41</v>
      </c>
      <c r="O243" s="91"/>
      <c r="P243" s="244">
        <f>O243*H243</f>
        <v>0</v>
      </c>
      <c r="Q243" s="244">
        <v>0</v>
      </c>
      <c r="R243" s="244">
        <f>Q243*H243</f>
        <v>0</v>
      </c>
      <c r="S243" s="244">
        <v>0</v>
      </c>
      <c r="T243" s="24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46" t="s">
        <v>180</v>
      </c>
      <c r="AT243" s="246" t="s">
        <v>248</v>
      </c>
      <c r="AU243" s="246" t="s">
        <v>86</v>
      </c>
      <c r="AY243" s="17" t="s">
        <v>138</v>
      </c>
      <c r="BE243" s="247">
        <f>IF(N243="základní",J243,0)</f>
        <v>0</v>
      </c>
      <c r="BF243" s="247">
        <f>IF(N243="snížená",J243,0)</f>
        <v>0</v>
      </c>
      <c r="BG243" s="247">
        <f>IF(N243="zákl. přenesená",J243,0)</f>
        <v>0</v>
      </c>
      <c r="BH243" s="247">
        <f>IF(N243="sníž. přenesená",J243,0)</f>
        <v>0</v>
      </c>
      <c r="BI243" s="247">
        <f>IF(N243="nulová",J243,0)</f>
        <v>0</v>
      </c>
      <c r="BJ243" s="17" t="s">
        <v>84</v>
      </c>
      <c r="BK243" s="247">
        <f>ROUND(I243*H243,2)</f>
        <v>0</v>
      </c>
      <c r="BL243" s="17" t="s">
        <v>147</v>
      </c>
      <c r="BM243" s="246" t="s">
        <v>523</v>
      </c>
    </row>
    <row r="244" s="2" customFormat="1">
      <c r="A244" s="38"/>
      <c r="B244" s="39"/>
      <c r="C244" s="40"/>
      <c r="D244" s="248" t="s">
        <v>150</v>
      </c>
      <c r="E244" s="40"/>
      <c r="F244" s="249" t="s">
        <v>340</v>
      </c>
      <c r="G244" s="40"/>
      <c r="H244" s="40"/>
      <c r="I244" s="144"/>
      <c r="J244" s="40"/>
      <c r="K244" s="40"/>
      <c r="L244" s="44"/>
      <c r="M244" s="250"/>
      <c r="N244" s="251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150</v>
      </c>
      <c r="AU244" s="17" t="s">
        <v>86</v>
      </c>
    </row>
    <row r="245" s="13" customFormat="1">
      <c r="A245" s="13"/>
      <c r="B245" s="252"/>
      <c r="C245" s="253"/>
      <c r="D245" s="248" t="s">
        <v>151</v>
      </c>
      <c r="E245" s="254" t="s">
        <v>1</v>
      </c>
      <c r="F245" s="255" t="s">
        <v>524</v>
      </c>
      <c r="G245" s="253"/>
      <c r="H245" s="256">
        <v>41.036000000000001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2" t="s">
        <v>151</v>
      </c>
      <c r="AU245" s="262" t="s">
        <v>86</v>
      </c>
      <c r="AV245" s="13" t="s">
        <v>86</v>
      </c>
      <c r="AW245" s="13" t="s">
        <v>32</v>
      </c>
      <c r="AX245" s="13" t="s">
        <v>84</v>
      </c>
      <c r="AY245" s="262" t="s">
        <v>138</v>
      </c>
    </row>
    <row r="246" s="2" customFormat="1" ht="16.5" customHeight="1">
      <c r="A246" s="38"/>
      <c r="B246" s="39"/>
      <c r="C246" s="284" t="s">
        <v>366</v>
      </c>
      <c r="D246" s="284" t="s">
        <v>248</v>
      </c>
      <c r="E246" s="285" t="s">
        <v>344</v>
      </c>
      <c r="F246" s="286" t="s">
        <v>345</v>
      </c>
      <c r="G246" s="287" t="s">
        <v>251</v>
      </c>
      <c r="H246" s="288">
        <v>3720</v>
      </c>
      <c r="I246" s="289"/>
      <c r="J246" s="290">
        <f>ROUND(I246*H246,2)</f>
        <v>0</v>
      </c>
      <c r="K246" s="286" t="s">
        <v>183</v>
      </c>
      <c r="L246" s="291"/>
      <c r="M246" s="292" t="s">
        <v>1</v>
      </c>
      <c r="N246" s="293" t="s">
        <v>41</v>
      </c>
      <c r="O246" s="91"/>
      <c r="P246" s="244">
        <f>O246*H246</f>
        <v>0</v>
      </c>
      <c r="Q246" s="244">
        <v>0</v>
      </c>
      <c r="R246" s="244">
        <f>Q246*H246</f>
        <v>0</v>
      </c>
      <c r="S246" s="244">
        <v>0</v>
      </c>
      <c r="T246" s="24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46" t="s">
        <v>180</v>
      </c>
      <c r="AT246" s="246" t="s">
        <v>248</v>
      </c>
      <c r="AU246" s="246" t="s">
        <v>86</v>
      </c>
      <c r="AY246" s="17" t="s">
        <v>138</v>
      </c>
      <c r="BE246" s="247">
        <f>IF(N246="základní",J246,0)</f>
        <v>0</v>
      </c>
      <c r="BF246" s="247">
        <f>IF(N246="snížená",J246,0)</f>
        <v>0</v>
      </c>
      <c r="BG246" s="247">
        <f>IF(N246="zákl. přenesená",J246,0)</f>
        <v>0</v>
      </c>
      <c r="BH246" s="247">
        <f>IF(N246="sníž. přenesená",J246,0)</f>
        <v>0</v>
      </c>
      <c r="BI246" s="247">
        <f>IF(N246="nulová",J246,0)</f>
        <v>0</v>
      </c>
      <c r="BJ246" s="17" t="s">
        <v>84</v>
      </c>
      <c r="BK246" s="247">
        <f>ROUND(I246*H246,2)</f>
        <v>0</v>
      </c>
      <c r="BL246" s="17" t="s">
        <v>147</v>
      </c>
      <c r="BM246" s="246" t="s">
        <v>525</v>
      </c>
    </row>
    <row r="247" s="2" customFormat="1">
      <c r="A247" s="38"/>
      <c r="B247" s="39"/>
      <c r="C247" s="40"/>
      <c r="D247" s="248" t="s">
        <v>150</v>
      </c>
      <c r="E247" s="40"/>
      <c r="F247" s="249" t="s">
        <v>345</v>
      </c>
      <c r="G247" s="40"/>
      <c r="H247" s="40"/>
      <c r="I247" s="144"/>
      <c r="J247" s="40"/>
      <c r="K247" s="40"/>
      <c r="L247" s="44"/>
      <c r="M247" s="250"/>
      <c r="N247" s="251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150</v>
      </c>
      <c r="AU247" s="17" t="s">
        <v>86</v>
      </c>
    </row>
    <row r="248" s="13" customFormat="1">
      <c r="A248" s="13"/>
      <c r="B248" s="252"/>
      <c r="C248" s="253"/>
      <c r="D248" s="248" t="s">
        <v>151</v>
      </c>
      <c r="E248" s="254" t="s">
        <v>1</v>
      </c>
      <c r="F248" s="255" t="s">
        <v>478</v>
      </c>
      <c r="G248" s="253"/>
      <c r="H248" s="256">
        <v>3720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62" t="s">
        <v>151</v>
      </c>
      <c r="AU248" s="262" t="s">
        <v>86</v>
      </c>
      <c r="AV248" s="13" t="s">
        <v>86</v>
      </c>
      <c r="AW248" s="13" t="s">
        <v>32</v>
      </c>
      <c r="AX248" s="13" t="s">
        <v>84</v>
      </c>
      <c r="AY248" s="262" t="s">
        <v>138</v>
      </c>
    </row>
    <row r="249" s="2" customFormat="1" ht="16.5" customHeight="1">
      <c r="A249" s="38"/>
      <c r="B249" s="39"/>
      <c r="C249" s="284" t="s">
        <v>370</v>
      </c>
      <c r="D249" s="284" t="s">
        <v>248</v>
      </c>
      <c r="E249" s="285" t="s">
        <v>348</v>
      </c>
      <c r="F249" s="286" t="s">
        <v>349</v>
      </c>
      <c r="G249" s="287" t="s">
        <v>190</v>
      </c>
      <c r="H249" s="288">
        <v>3720</v>
      </c>
      <c r="I249" s="289"/>
      <c r="J249" s="290">
        <f>ROUND(I249*H249,2)</f>
        <v>0</v>
      </c>
      <c r="K249" s="286" t="s">
        <v>146</v>
      </c>
      <c r="L249" s="291"/>
      <c r="M249" s="292" t="s">
        <v>1</v>
      </c>
      <c r="N249" s="293" t="s">
        <v>41</v>
      </c>
      <c r="O249" s="91"/>
      <c r="P249" s="244">
        <f>O249*H249</f>
        <v>0</v>
      </c>
      <c r="Q249" s="244">
        <v>0.0047200000000000002</v>
      </c>
      <c r="R249" s="244">
        <f>Q249*H249</f>
        <v>17.558400000000002</v>
      </c>
      <c r="S249" s="244">
        <v>0</v>
      </c>
      <c r="T249" s="24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46" t="s">
        <v>180</v>
      </c>
      <c r="AT249" s="246" t="s">
        <v>248</v>
      </c>
      <c r="AU249" s="246" t="s">
        <v>86</v>
      </c>
      <c r="AY249" s="17" t="s">
        <v>138</v>
      </c>
      <c r="BE249" s="247">
        <f>IF(N249="základní",J249,0)</f>
        <v>0</v>
      </c>
      <c r="BF249" s="247">
        <f>IF(N249="snížená",J249,0)</f>
        <v>0</v>
      </c>
      <c r="BG249" s="247">
        <f>IF(N249="zákl. přenesená",J249,0)</f>
        <v>0</v>
      </c>
      <c r="BH249" s="247">
        <f>IF(N249="sníž. přenesená",J249,0)</f>
        <v>0</v>
      </c>
      <c r="BI249" s="247">
        <f>IF(N249="nulová",J249,0)</f>
        <v>0</v>
      </c>
      <c r="BJ249" s="17" t="s">
        <v>84</v>
      </c>
      <c r="BK249" s="247">
        <f>ROUND(I249*H249,2)</f>
        <v>0</v>
      </c>
      <c r="BL249" s="17" t="s">
        <v>147</v>
      </c>
      <c r="BM249" s="246" t="s">
        <v>526</v>
      </c>
    </row>
    <row r="250" s="2" customFormat="1">
      <c r="A250" s="38"/>
      <c r="B250" s="39"/>
      <c r="C250" s="40"/>
      <c r="D250" s="248" t="s">
        <v>150</v>
      </c>
      <c r="E250" s="40"/>
      <c r="F250" s="249" t="s">
        <v>349</v>
      </c>
      <c r="G250" s="40"/>
      <c r="H250" s="40"/>
      <c r="I250" s="144"/>
      <c r="J250" s="40"/>
      <c r="K250" s="40"/>
      <c r="L250" s="44"/>
      <c r="M250" s="250"/>
      <c r="N250" s="251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150</v>
      </c>
      <c r="AU250" s="17" t="s">
        <v>86</v>
      </c>
    </row>
    <row r="251" s="13" customFormat="1">
      <c r="A251" s="13"/>
      <c r="B251" s="252"/>
      <c r="C251" s="253"/>
      <c r="D251" s="248" t="s">
        <v>151</v>
      </c>
      <c r="E251" s="254" t="s">
        <v>1</v>
      </c>
      <c r="F251" s="255" t="s">
        <v>527</v>
      </c>
      <c r="G251" s="253"/>
      <c r="H251" s="256">
        <v>3720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62" t="s">
        <v>151</v>
      </c>
      <c r="AU251" s="262" t="s">
        <v>86</v>
      </c>
      <c r="AV251" s="13" t="s">
        <v>86</v>
      </c>
      <c r="AW251" s="13" t="s">
        <v>32</v>
      </c>
      <c r="AX251" s="13" t="s">
        <v>84</v>
      </c>
      <c r="AY251" s="262" t="s">
        <v>138</v>
      </c>
    </row>
    <row r="252" s="2" customFormat="1" ht="16.5" customHeight="1">
      <c r="A252" s="38"/>
      <c r="B252" s="39"/>
      <c r="C252" s="284" t="s">
        <v>528</v>
      </c>
      <c r="D252" s="284" t="s">
        <v>248</v>
      </c>
      <c r="E252" s="285" t="s">
        <v>357</v>
      </c>
      <c r="F252" s="286" t="s">
        <v>358</v>
      </c>
      <c r="G252" s="287" t="s">
        <v>190</v>
      </c>
      <c r="H252" s="288">
        <v>6539</v>
      </c>
      <c r="I252" s="289"/>
      <c r="J252" s="290">
        <f>ROUND(I252*H252,2)</f>
        <v>0</v>
      </c>
      <c r="K252" s="286" t="s">
        <v>146</v>
      </c>
      <c r="L252" s="291"/>
      <c r="M252" s="292" t="s">
        <v>1</v>
      </c>
      <c r="N252" s="293" t="s">
        <v>41</v>
      </c>
      <c r="O252" s="91"/>
      <c r="P252" s="244">
        <f>O252*H252</f>
        <v>0</v>
      </c>
      <c r="Q252" s="244">
        <v>0.0035400000000000002</v>
      </c>
      <c r="R252" s="244">
        <f>Q252*H252</f>
        <v>23.148060000000001</v>
      </c>
      <c r="S252" s="244">
        <v>0</v>
      </c>
      <c r="T252" s="24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46" t="s">
        <v>180</v>
      </c>
      <c r="AT252" s="246" t="s">
        <v>248</v>
      </c>
      <c r="AU252" s="246" t="s">
        <v>86</v>
      </c>
      <c r="AY252" s="17" t="s">
        <v>138</v>
      </c>
      <c r="BE252" s="247">
        <f>IF(N252="základní",J252,0)</f>
        <v>0</v>
      </c>
      <c r="BF252" s="247">
        <f>IF(N252="snížená",J252,0)</f>
        <v>0</v>
      </c>
      <c r="BG252" s="247">
        <f>IF(N252="zákl. přenesená",J252,0)</f>
        <v>0</v>
      </c>
      <c r="BH252" s="247">
        <f>IF(N252="sníž. přenesená",J252,0)</f>
        <v>0</v>
      </c>
      <c r="BI252" s="247">
        <f>IF(N252="nulová",J252,0)</f>
        <v>0</v>
      </c>
      <c r="BJ252" s="17" t="s">
        <v>84</v>
      </c>
      <c r="BK252" s="247">
        <f>ROUND(I252*H252,2)</f>
        <v>0</v>
      </c>
      <c r="BL252" s="17" t="s">
        <v>147</v>
      </c>
      <c r="BM252" s="246" t="s">
        <v>529</v>
      </c>
    </row>
    <row r="253" s="2" customFormat="1">
      <c r="A253" s="38"/>
      <c r="B253" s="39"/>
      <c r="C253" s="40"/>
      <c r="D253" s="248" t="s">
        <v>150</v>
      </c>
      <c r="E253" s="40"/>
      <c r="F253" s="249" t="s">
        <v>358</v>
      </c>
      <c r="G253" s="40"/>
      <c r="H253" s="40"/>
      <c r="I253" s="144"/>
      <c r="J253" s="40"/>
      <c r="K253" s="40"/>
      <c r="L253" s="44"/>
      <c r="M253" s="250"/>
      <c r="N253" s="251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150</v>
      </c>
      <c r="AU253" s="17" t="s">
        <v>86</v>
      </c>
    </row>
    <row r="254" s="13" customFormat="1">
      <c r="A254" s="13"/>
      <c r="B254" s="252"/>
      <c r="C254" s="253"/>
      <c r="D254" s="248" t="s">
        <v>151</v>
      </c>
      <c r="E254" s="254" t="s">
        <v>1</v>
      </c>
      <c r="F254" s="255" t="s">
        <v>530</v>
      </c>
      <c r="G254" s="253"/>
      <c r="H254" s="256">
        <v>6539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62" t="s">
        <v>151</v>
      </c>
      <c r="AU254" s="262" t="s">
        <v>86</v>
      </c>
      <c r="AV254" s="13" t="s">
        <v>86</v>
      </c>
      <c r="AW254" s="13" t="s">
        <v>32</v>
      </c>
      <c r="AX254" s="13" t="s">
        <v>84</v>
      </c>
      <c r="AY254" s="262" t="s">
        <v>138</v>
      </c>
    </row>
    <row r="255" s="2" customFormat="1" ht="16.5" customHeight="1">
      <c r="A255" s="38"/>
      <c r="B255" s="39"/>
      <c r="C255" s="284" t="s">
        <v>531</v>
      </c>
      <c r="D255" s="284" t="s">
        <v>248</v>
      </c>
      <c r="E255" s="285" t="s">
        <v>362</v>
      </c>
      <c r="F255" s="286" t="s">
        <v>363</v>
      </c>
      <c r="G255" s="287" t="s">
        <v>216</v>
      </c>
      <c r="H255" s="288">
        <v>785.85500000000002</v>
      </c>
      <c r="I255" s="289"/>
      <c r="J255" s="290">
        <f>ROUND(I255*H255,2)</f>
        <v>0</v>
      </c>
      <c r="K255" s="286" t="s">
        <v>146</v>
      </c>
      <c r="L255" s="291"/>
      <c r="M255" s="292" t="s">
        <v>1</v>
      </c>
      <c r="N255" s="293" t="s">
        <v>41</v>
      </c>
      <c r="O255" s="91"/>
      <c r="P255" s="244">
        <f>O255*H255</f>
        <v>0</v>
      </c>
      <c r="Q255" s="244">
        <v>0.20000000000000001</v>
      </c>
      <c r="R255" s="244">
        <f>Q255*H255</f>
        <v>157.17100000000002</v>
      </c>
      <c r="S255" s="244">
        <v>0</v>
      </c>
      <c r="T255" s="24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46" t="s">
        <v>180</v>
      </c>
      <c r="AT255" s="246" t="s">
        <v>248</v>
      </c>
      <c r="AU255" s="246" t="s">
        <v>86</v>
      </c>
      <c r="AY255" s="17" t="s">
        <v>138</v>
      </c>
      <c r="BE255" s="247">
        <f>IF(N255="základní",J255,0)</f>
        <v>0</v>
      </c>
      <c r="BF255" s="247">
        <f>IF(N255="snížená",J255,0)</f>
        <v>0</v>
      </c>
      <c r="BG255" s="247">
        <f>IF(N255="zákl. přenesená",J255,0)</f>
        <v>0</v>
      </c>
      <c r="BH255" s="247">
        <f>IF(N255="sníž. přenesená",J255,0)</f>
        <v>0</v>
      </c>
      <c r="BI255" s="247">
        <f>IF(N255="nulová",J255,0)</f>
        <v>0</v>
      </c>
      <c r="BJ255" s="17" t="s">
        <v>84</v>
      </c>
      <c r="BK255" s="247">
        <f>ROUND(I255*H255,2)</f>
        <v>0</v>
      </c>
      <c r="BL255" s="17" t="s">
        <v>147</v>
      </c>
      <c r="BM255" s="246" t="s">
        <v>532</v>
      </c>
    </row>
    <row r="256" s="2" customFormat="1">
      <c r="A256" s="38"/>
      <c r="B256" s="39"/>
      <c r="C256" s="40"/>
      <c r="D256" s="248" t="s">
        <v>150</v>
      </c>
      <c r="E256" s="40"/>
      <c r="F256" s="249" t="s">
        <v>363</v>
      </c>
      <c r="G256" s="40"/>
      <c r="H256" s="40"/>
      <c r="I256" s="144"/>
      <c r="J256" s="40"/>
      <c r="K256" s="40"/>
      <c r="L256" s="44"/>
      <c r="M256" s="250"/>
      <c r="N256" s="251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150</v>
      </c>
      <c r="AU256" s="17" t="s">
        <v>86</v>
      </c>
    </row>
    <row r="257" s="13" customFormat="1">
      <c r="A257" s="13"/>
      <c r="B257" s="252"/>
      <c r="C257" s="253"/>
      <c r="D257" s="248" t="s">
        <v>151</v>
      </c>
      <c r="E257" s="254" t="s">
        <v>1</v>
      </c>
      <c r="F257" s="255" t="s">
        <v>533</v>
      </c>
      <c r="G257" s="253"/>
      <c r="H257" s="256">
        <v>785.85500000000002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62" t="s">
        <v>151</v>
      </c>
      <c r="AU257" s="262" t="s">
        <v>86</v>
      </c>
      <c r="AV257" s="13" t="s">
        <v>86</v>
      </c>
      <c r="AW257" s="13" t="s">
        <v>32</v>
      </c>
      <c r="AX257" s="13" t="s">
        <v>84</v>
      </c>
      <c r="AY257" s="262" t="s">
        <v>138</v>
      </c>
    </row>
    <row r="258" s="2" customFormat="1" ht="16.5" customHeight="1">
      <c r="A258" s="38"/>
      <c r="B258" s="39"/>
      <c r="C258" s="284" t="s">
        <v>534</v>
      </c>
      <c r="D258" s="284" t="s">
        <v>248</v>
      </c>
      <c r="E258" s="285" t="s">
        <v>367</v>
      </c>
      <c r="F258" s="286" t="s">
        <v>368</v>
      </c>
      <c r="G258" s="287" t="s">
        <v>216</v>
      </c>
      <c r="H258" s="288">
        <v>31.678000000000001</v>
      </c>
      <c r="I258" s="289"/>
      <c r="J258" s="290">
        <f>ROUND(I258*H258,2)</f>
        <v>0</v>
      </c>
      <c r="K258" s="286" t="s">
        <v>146</v>
      </c>
      <c r="L258" s="291"/>
      <c r="M258" s="292" t="s">
        <v>1</v>
      </c>
      <c r="N258" s="293" t="s">
        <v>41</v>
      </c>
      <c r="O258" s="91"/>
      <c r="P258" s="244">
        <f>O258*H258</f>
        <v>0</v>
      </c>
      <c r="Q258" s="244">
        <v>0</v>
      </c>
      <c r="R258" s="244">
        <f>Q258*H258</f>
        <v>0</v>
      </c>
      <c r="S258" s="244">
        <v>0</v>
      </c>
      <c r="T258" s="24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46" t="s">
        <v>180</v>
      </c>
      <c r="AT258" s="246" t="s">
        <v>248</v>
      </c>
      <c r="AU258" s="246" t="s">
        <v>86</v>
      </c>
      <c r="AY258" s="17" t="s">
        <v>138</v>
      </c>
      <c r="BE258" s="247">
        <f>IF(N258="základní",J258,0)</f>
        <v>0</v>
      </c>
      <c r="BF258" s="247">
        <f>IF(N258="snížená",J258,0)</f>
        <v>0</v>
      </c>
      <c r="BG258" s="247">
        <f>IF(N258="zákl. přenesená",J258,0)</f>
        <v>0</v>
      </c>
      <c r="BH258" s="247">
        <f>IF(N258="sníž. přenesená",J258,0)</f>
        <v>0</v>
      </c>
      <c r="BI258" s="247">
        <f>IF(N258="nulová",J258,0)</f>
        <v>0</v>
      </c>
      <c r="BJ258" s="17" t="s">
        <v>84</v>
      </c>
      <c r="BK258" s="247">
        <f>ROUND(I258*H258,2)</f>
        <v>0</v>
      </c>
      <c r="BL258" s="17" t="s">
        <v>147</v>
      </c>
      <c r="BM258" s="246" t="s">
        <v>535</v>
      </c>
    </row>
    <row r="259" s="2" customFormat="1">
      <c r="A259" s="38"/>
      <c r="B259" s="39"/>
      <c r="C259" s="40"/>
      <c r="D259" s="248" t="s">
        <v>150</v>
      </c>
      <c r="E259" s="40"/>
      <c r="F259" s="249" t="s">
        <v>368</v>
      </c>
      <c r="G259" s="40"/>
      <c r="H259" s="40"/>
      <c r="I259" s="144"/>
      <c r="J259" s="40"/>
      <c r="K259" s="40"/>
      <c r="L259" s="44"/>
      <c r="M259" s="250"/>
      <c r="N259" s="251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150</v>
      </c>
      <c r="AU259" s="17" t="s">
        <v>86</v>
      </c>
    </row>
    <row r="260" s="2" customFormat="1" ht="16.5" customHeight="1">
      <c r="A260" s="38"/>
      <c r="B260" s="39"/>
      <c r="C260" s="284" t="s">
        <v>536</v>
      </c>
      <c r="D260" s="284" t="s">
        <v>248</v>
      </c>
      <c r="E260" s="285" t="s">
        <v>371</v>
      </c>
      <c r="F260" s="286" t="s">
        <v>372</v>
      </c>
      <c r="G260" s="287" t="s">
        <v>251</v>
      </c>
      <c r="H260" s="288">
        <v>2</v>
      </c>
      <c r="I260" s="289"/>
      <c r="J260" s="290">
        <f>ROUND(I260*H260,2)</f>
        <v>0</v>
      </c>
      <c r="K260" s="286" t="s">
        <v>183</v>
      </c>
      <c r="L260" s="291"/>
      <c r="M260" s="292" t="s">
        <v>1</v>
      </c>
      <c r="N260" s="293" t="s">
        <v>41</v>
      </c>
      <c r="O260" s="91"/>
      <c r="P260" s="244">
        <f>O260*H260</f>
        <v>0</v>
      </c>
      <c r="Q260" s="244">
        <v>0</v>
      </c>
      <c r="R260" s="244">
        <f>Q260*H260</f>
        <v>0</v>
      </c>
      <c r="S260" s="244">
        <v>0</v>
      </c>
      <c r="T260" s="24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46" t="s">
        <v>180</v>
      </c>
      <c r="AT260" s="246" t="s">
        <v>248</v>
      </c>
      <c r="AU260" s="246" t="s">
        <v>86</v>
      </c>
      <c r="AY260" s="17" t="s">
        <v>138</v>
      </c>
      <c r="BE260" s="247">
        <f>IF(N260="základní",J260,0)</f>
        <v>0</v>
      </c>
      <c r="BF260" s="247">
        <f>IF(N260="snížená",J260,0)</f>
        <v>0</v>
      </c>
      <c r="BG260" s="247">
        <f>IF(N260="zákl. přenesená",J260,0)</f>
        <v>0</v>
      </c>
      <c r="BH260" s="247">
        <f>IF(N260="sníž. přenesená",J260,0)</f>
        <v>0</v>
      </c>
      <c r="BI260" s="247">
        <f>IF(N260="nulová",J260,0)</f>
        <v>0</v>
      </c>
      <c r="BJ260" s="17" t="s">
        <v>84</v>
      </c>
      <c r="BK260" s="247">
        <f>ROUND(I260*H260,2)</f>
        <v>0</v>
      </c>
      <c r="BL260" s="17" t="s">
        <v>147</v>
      </c>
      <c r="BM260" s="246" t="s">
        <v>537</v>
      </c>
    </row>
    <row r="261" s="2" customFormat="1">
      <c r="A261" s="38"/>
      <c r="B261" s="39"/>
      <c r="C261" s="40"/>
      <c r="D261" s="248" t="s">
        <v>150</v>
      </c>
      <c r="E261" s="40"/>
      <c r="F261" s="249" t="s">
        <v>372</v>
      </c>
      <c r="G261" s="40"/>
      <c r="H261" s="40"/>
      <c r="I261" s="144"/>
      <c r="J261" s="40"/>
      <c r="K261" s="40"/>
      <c r="L261" s="44"/>
      <c r="M261" s="294"/>
      <c r="N261" s="295"/>
      <c r="O261" s="296"/>
      <c r="P261" s="296"/>
      <c r="Q261" s="296"/>
      <c r="R261" s="296"/>
      <c r="S261" s="296"/>
      <c r="T261" s="297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150</v>
      </c>
      <c r="AU261" s="17" t="s">
        <v>86</v>
      </c>
    </row>
    <row r="262" s="2" customFormat="1" ht="6.96" customHeight="1">
      <c r="A262" s="38"/>
      <c r="B262" s="66"/>
      <c r="C262" s="67"/>
      <c r="D262" s="67"/>
      <c r="E262" s="67"/>
      <c r="F262" s="67"/>
      <c r="G262" s="67"/>
      <c r="H262" s="67"/>
      <c r="I262" s="183"/>
      <c r="J262" s="67"/>
      <c r="K262" s="67"/>
      <c r="L262" s="44"/>
      <c r="M262" s="38"/>
      <c r="O262" s="38"/>
      <c r="P262" s="38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</row>
  </sheetData>
  <sheetProtection sheet="1" autoFilter="0" formatColumns="0" formatRows="0" objects="1" scenarios="1" spinCount="100000" saltValue="O5x27uFdC1XVy6CnTRC4LDlGqnRL32CQlD/iD7XcgnSFAVmR78/ALSlB0EMI3VkWRexUJCTJCfqJoKREUy4IDw==" hashValue="eWSN2MHyXIezsJ6I38JM1wwLXusgzn3RXbTjLUdvMWpPrZAjLxNVUCjSvO/JCb7XZouis2QkWFvMEyT3hwUhPA==" algorithmName="SHA-512" password="CC35"/>
  <autoFilter ref="C122:K2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538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ROUND((SUM(BE121:BE213)),  2)</f>
        <v>0</v>
      </c>
      <c r="G33" s="38"/>
      <c r="H33" s="38"/>
      <c r="I33" s="162">
        <v>0.20999999999999999</v>
      </c>
      <c r="J33" s="161">
        <f>ROUND(((SUM(BE121:BE213))*I33),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ROUND((SUM(BF121:BF213)),  2)</f>
        <v>0</v>
      </c>
      <c r="G34" s="38"/>
      <c r="H34" s="38"/>
      <c r="I34" s="162">
        <v>0.14999999999999999</v>
      </c>
      <c r="J34" s="161">
        <f>ROUND(((SUM(BF121:BF213))*I34),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ROUND((SUM(BG121:BG213)),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ROUND((SUM(BH121:BH213)),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ROUND((SUM(BI121:BI213)),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Následná péče S1 - K1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539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540</v>
      </c>
      <c r="E99" s="203"/>
      <c r="F99" s="203"/>
      <c r="G99" s="203"/>
      <c r="H99" s="203"/>
      <c r="I99" s="204"/>
      <c r="J99" s="205">
        <f>J124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541</v>
      </c>
      <c r="E100" s="203"/>
      <c r="F100" s="203"/>
      <c r="G100" s="203"/>
      <c r="H100" s="203"/>
      <c r="I100" s="204"/>
      <c r="J100" s="205">
        <f>J153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542</v>
      </c>
      <c r="E101" s="203"/>
      <c r="F101" s="203"/>
      <c r="G101" s="203"/>
      <c r="H101" s="203"/>
      <c r="I101" s="204"/>
      <c r="J101" s="205">
        <f>J182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Realizace prvků ÚSES, K1, K2 a BC1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Následná péče S1 - K1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4. 11. 2020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SPÚ ČR, pobočka Brno, Kotlářská 931/53, 60200 Brno</v>
      </c>
      <c r="G117" s="40"/>
      <c r="H117" s="40"/>
      <c r="I117" s="147" t="s">
        <v>30</v>
      </c>
      <c r="J117" s="36" t="str">
        <f>E21</f>
        <v>Ing. Michal Pobiš, Soběšická 102, 614 00 Brno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Michal Pobiš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124</v>
      </c>
      <c r="D120" s="210" t="s">
        <v>61</v>
      </c>
      <c r="E120" s="210" t="s">
        <v>57</v>
      </c>
      <c r="F120" s="210" t="s">
        <v>58</v>
      </c>
      <c r="G120" s="210" t="s">
        <v>125</v>
      </c>
      <c r="H120" s="210" t="s">
        <v>126</v>
      </c>
      <c r="I120" s="211" t="s">
        <v>127</v>
      </c>
      <c r="J120" s="210" t="s">
        <v>113</v>
      </c>
      <c r="K120" s="212" t="s">
        <v>128</v>
      </c>
      <c r="L120" s="213"/>
      <c r="M120" s="100" t="s">
        <v>1</v>
      </c>
      <c r="N120" s="101" t="s">
        <v>40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115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75</v>
      </c>
      <c r="E122" s="222" t="s">
        <v>136</v>
      </c>
      <c r="F122" s="222" t="s">
        <v>137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84</v>
      </c>
      <c r="AT122" s="231" t="s">
        <v>75</v>
      </c>
      <c r="AU122" s="231" t="s">
        <v>76</v>
      </c>
      <c r="AY122" s="230" t="s">
        <v>138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75</v>
      </c>
      <c r="E123" s="233" t="s">
        <v>543</v>
      </c>
      <c r="F123" s="233" t="s">
        <v>544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P124+P153+P182</f>
        <v>0</v>
      </c>
      <c r="Q123" s="227"/>
      <c r="R123" s="228">
        <f>R124+R153+R182</f>
        <v>0</v>
      </c>
      <c r="S123" s="227"/>
      <c r="T123" s="229">
        <f>T124+T153+T182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147</v>
      </c>
      <c r="AT123" s="231" t="s">
        <v>75</v>
      </c>
      <c r="AU123" s="231" t="s">
        <v>84</v>
      </c>
      <c r="AY123" s="230" t="s">
        <v>138</v>
      </c>
      <c r="BK123" s="232">
        <f>BK124+BK153+BK182</f>
        <v>0</v>
      </c>
    </row>
    <row r="124" s="12" customFormat="1" ht="20.88" customHeight="1">
      <c r="A124" s="12"/>
      <c r="B124" s="219"/>
      <c r="C124" s="220"/>
      <c r="D124" s="221" t="s">
        <v>75</v>
      </c>
      <c r="E124" s="233" t="s">
        <v>545</v>
      </c>
      <c r="F124" s="233" t="s">
        <v>546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SUM(P125:P152)</f>
        <v>0</v>
      </c>
      <c r="Q124" s="227"/>
      <c r="R124" s="228">
        <f>SUM(R125:R152)</f>
        <v>0</v>
      </c>
      <c r="S124" s="227"/>
      <c r="T124" s="229">
        <f>SUM(T125:T152)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86</v>
      </c>
      <c r="AY124" s="230" t="s">
        <v>138</v>
      </c>
      <c r="BK124" s="232">
        <f>SUM(BK125:BK152)</f>
        <v>0</v>
      </c>
    </row>
    <row r="125" s="2" customFormat="1" ht="16.5" customHeight="1">
      <c r="A125" s="38"/>
      <c r="B125" s="39"/>
      <c r="C125" s="284" t="s">
        <v>84</v>
      </c>
      <c r="D125" s="284" t="s">
        <v>248</v>
      </c>
      <c r="E125" s="285" t="s">
        <v>547</v>
      </c>
      <c r="F125" s="286" t="s">
        <v>548</v>
      </c>
      <c r="G125" s="287" t="s">
        <v>190</v>
      </c>
      <c r="H125" s="288">
        <v>754.29999999999995</v>
      </c>
      <c r="I125" s="289"/>
      <c r="J125" s="290">
        <f>ROUND(I125*H125,2)</f>
        <v>0</v>
      </c>
      <c r="K125" s="286" t="s">
        <v>183</v>
      </c>
      <c r="L125" s="291"/>
      <c r="M125" s="292" t="s">
        <v>1</v>
      </c>
      <c r="N125" s="29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180</v>
      </c>
      <c r="AT125" s="246" t="s">
        <v>248</v>
      </c>
      <c r="AU125" s="246" t="s">
        <v>148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147</v>
      </c>
      <c r="BM125" s="246" t="s">
        <v>549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548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148</v>
      </c>
    </row>
    <row r="127" s="13" customFormat="1">
      <c r="A127" s="13"/>
      <c r="B127" s="252"/>
      <c r="C127" s="253"/>
      <c r="D127" s="248" t="s">
        <v>151</v>
      </c>
      <c r="E127" s="254" t="s">
        <v>1</v>
      </c>
      <c r="F127" s="255" t="s">
        <v>550</v>
      </c>
      <c r="G127" s="253"/>
      <c r="H127" s="256">
        <v>754.29999999999995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2" t="s">
        <v>151</v>
      </c>
      <c r="AU127" s="262" t="s">
        <v>148</v>
      </c>
      <c r="AV127" s="13" t="s">
        <v>86</v>
      </c>
      <c r="AW127" s="13" t="s">
        <v>32</v>
      </c>
      <c r="AX127" s="13" t="s">
        <v>84</v>
      </c>
      <c r="AY127" s="262" t="s">
        <v>138</v>
      </c>
    </row>
    <row r="128" s="2" customFormat="1" ht="16.5" customHeight="1">
      <c r="A128" s="38"/>
      <c r="B128" s="39"/>
      <c r="C128" s="284" t="s">
        <v>86</v>
      </c>
      <c r="D128" s="284" t="s">
        <v>248</v>
      </c>
      <c r="E128" s="285" t="s">
        <v>551</v>
      </c>
      <c r="F128" s="286" t="s">
        <v>552</v>
      </c>
      <c r="G128" s="287" t="s">
        <v>190</v>
      </c>
      <c r="H128" s="288">
        <v>754.29999999999995</v>
      </c>
      <c r="I128" s="289"/>
      <c r="J128" s="290">
        <f>ROUND(I128*H128,2)</f>
        <v>0</v>
      </c>
      <c r="K128" s="286" t="s">
        <v>183</v>
      </c>
      <c r="L128" s="291"/>
      <c r="M128" s="292" t="s">
        <v>1</v>
      </c>
      <c r="N128" s="293" t="s">
        <v>41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180</v>
      </c>
      <c r="AT128" s="246" t="s">
        <v>248</v>
      </c>
      <c r="AU128" s="246" t="s">
        <v>148</v>
      </c>
      <c r="AY128" s="17" t="s">
        <v>138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84</v>
      </c>
      <c r="BK128" s="247">
        <f>ROUND(I128*H128,2)</f>
        <v>0</v>
      </c>
      <c r="BL128" s="17" t="s">
        <v>147</v>
      </c>
      <c r="BM128" s="246" t="s">
        <v>553</v>
      </c>
    </row>
    <row r="129" s="2" customFormat="1">
      <c r="A129" s="38"/>
      <c r="B129" s="39"/>
      <c r="C129" s="40"/>
      <c r="D129" s="248" t="s">
        <v>150</v>
      </c>
      <c r="E129" s="40"/>
      <c r="F129" s="249" t="s">
        <v>552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150</v>
      </c>
      <c r="AU129" s="17" t="s">
        <v>148</v>
      </c>
    </row>
    <row r="130" s="13" customFormat="1">
      <c r="A130" s="13"/>
      <c r="B130" s="252"/>
      <c r="C130" s="253"/>
      <c r="D130" s="248" t="s">
        <v>151</v>
      </c>
      <c r="E130" s="254" t="s">
        <v>1</v>
      </c>
      <c r="F130" s="255" t="s">
        <v>550</v>
      </c>
      <c r="G130" s="253"/>
      <c r="H130" s="256">
        <v>754.29999999999995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151</v>
      </c>
      <c r="AU130" s="262" t="s">
        <v>148</v>
      </c>
      <c r="AV130" s="13" t="s">
        <v>86</v>
      </c>
      <c r="AW130" s="13" t="s">
        <v>32</v>
      </c>
      <c r="AX130" s="13" t="s">
        <v>84</v>
      </c>
      <c r="AY130" s="262" t="s">
        <v>138</v>
      </c>
    </row>
    <row r="131" s="2" customFormat="1" ht="16.5" customHeight="1">
      <c r="A131" s="38"/>
      <c r="B131" s="39"/>
      <c r="C131" s="235" t="s">
        <v>148</v>
      </c>
      <c r="D131" s="235" t="s">
        <v>142</v>
      </c>
      <c r="E131" s="236" t="s">
        <v>554</v>
      </c>
      <c r="F131" s="237" t="s">
        <v>555</v>
      </c>
      <c r="G131" s="238" t="s">
        <v>158</v>
      </c>
      <c r="H131" s="239">
        <v>85392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147</v>
      </c>
      <c r="AT131" s="246" t="s">
        <v>142</v>
      </c>
      <c r="AU131" s="246" t="s">
        <v>148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147</v>
      </c>
      <c r="BM131" s="246" t="s">
        <v>556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555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148</v>
      </c>
    </row>
    <row r="133" s="13" customFormat="1">
      <c r="A133" s="13"/>
      <c r="B133" s="252"/>
      <c r="C133" s="253"/>
      <c r="D133" s="248" t="s">
        <v>151</v>
      </c>
      <c r="E133" s="254" t="s">
        <v>1</v>
      </c>
      <c r="F133" s="255" t="s">
        <v>557</v>
      </c>
      <c r="G133" s="253"/>
      <c r="H133" s="256">
        <v>85392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2" t="s">
        <v>151</v>
      </c>
      <c r="AU133" s="262" t="s">
        <v>148</v>
      </c>
      <c r="AV133" s="13" t="s">
        <v>86</v>
      </c>
      <c r="AW133" s="13" t="s">
        <v>32</v>
      </c>
      <c r="AX133" s="13" t="s">
        <v>84</v>
      </c>
      <c r="AY133" s="262" t="s">
        <v>138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558</v>
      </c>
      <c r="F134" s="237" t="s">
        <v>559</v>
      </c>
      <c r="G134" s="238" t="s">
        <v>190</v>
      </c>
      <c r="H134" s="239">
        <v>7543</v>
      </c>
      <c r="I134" s="240"/>
      <c r="J134" s="241">
        <f>ROUND(I134*H134,2)</f>
        <v>0</v>
      </c>
      <c r="K134" s="237" t="s">
        <v>183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560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559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13" customFormat="1">
      <c r="A136" s="13"/>
      <c r="B136" s="252"/>
      <c r="C136" s="253"/>
      <c r="D136" s="248" t="s">
        <v>151</v>
      </c>
      <c r="E136" s="254" t="s">
        <v>1</v>
      </c>
      <c r="F136" s="255" t="s">
        <v>561</v>
      </c>
      <c r="G136" s="253"/>
      <c r="H136" s="256">
        <v>7543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151</v>
      </c>
      <c r="AU136" s="262" t="s">
        <v>148</v>
      </c>
      <c r="AV136" s="13" t="s">
        <v>86</v>
      </c>
      <c r="AW136" s="13" t="s">
        <v>32</v>
      </c>
      <c r="AX136" s="13" t="s">
        <v>84</v>
      </c>
      <c r="AY136" s="262" t="s">
        <v>138</v>
      </c>
    </row>
    <row r="137" s="2" customFormat="1" ht="16.5" customHeight="1">
      <c r="A137" s="38"/>
      <c r="B137" s="39"/>
      <c r="C137" s="235" t="s">
        <v>163</v>
      </c>
      <c r="D137" s="235" t="s">
        <v>142</v>
      </c>
      <c r="E137" s="236" t="s">
        <v>562</v>
      </c>
      <c r="F137" s="237" t="s">
        <v>563</v>
      </c>
      <c r="G137" s="238" t="s">
        <v>177</v>
      </c>
      <c r="H137" s="239">
        <v>103</v>
      </c>
      <c r="I137" s="240"/>
      <c r="J137" s="241">
        <f>ROUND(I137*H137,2)</f>
        <v>0</v>
      </c>
      <c r="K137" s="237" t="s">
        <v>183</v>
      </c>
      <c r="L137" s="44"/>
      <c r="M137" s="242" t="s">
        <v>1</v>
      </c>
      <c r="N137" s="243" t="s">
        <v>41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147</v>
      </c>
      <c r="AT137" s="246" t="s">
        <v>142</v>
      </c>
      <c r="AU137" s="246" t="s">
        <v>148</v>
      </c>
      <c r="AY137" s="17" t="s">
        <v>138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84</v>
      </c>
      <c r="BK137" s="247">
        <f>ROUND(I137*H137,2)</f>
        <v>0</v>
      </c>
      <c r="BL137" s="17" t="s">
        <v>147</v>
      </c>
      <c r="BM137" s="246" t="s">
        <v>564</v>
      </c>
    </row>
    <row r="138" s="2" customFormat="1">
      <c r="A138" s="38"/>
      <c r="B138" s="39"/>
      <c r="C138" s="40"/>
      <c r="D138" s="248" t="s">
        <v>150</v>
      </c>
      <c r="E138" s="40"/>
      <c r="F138" s="249" t="s">
        <v>563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148</v>
      </c>
    </row>
    <row r="139" s="13" customFormat="1">
      <c r="A139" s="13"/>
      <c r="B139" s="252"/>
      <c r="C139" s="253"/>
      <c r="D139" s="248" t="s">
        <v>151</v>
      </c>
      <c r="E139" s="254" t="s">
        <v>1</v>
      </c>
      <c r="F139" s="255" t="s">
        <v>565</v>
      </c>
      <c r="G139" s="253"/>
      <c r="H139" s="256">
        <v>103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151</v>
      </c>
      <c r="AU139" s="262" t="s">
        <v>148</v>
      </c>
      <c r="AV139" s="13" t="s">
        <v>86</v>
      </c>
      <c r="AW139" s="13" t="s">
        <v>32</v>
      </c>
      <c r="AX139" s="13" t="s">
        <v>84</v>
      </c>
      <c r="AY139" s="262" t="s">
        <v>138</v>
      </c>
    </row>
    <row r="140" s="2" customFormat="1" ht="16.5" customHeight="1">
      <c r="A140" s="38"/>
      <c r="B140" s="39"/>
      <c r="C140" s="235" t="s">
        <v>167</v>
      </c>
      <c r="D140" s="235" t="s">
        <v>142</v>
      </c>
      <c r="E140" s="236" t="s">
        <v>566</v>
      </c>
      <c r="F140" s="237" t="s">
        <v>567</v>
      </c>
      <c r="G140" s="238" t="s">
        <v>190</v>
      </c>
      <c r="H140" s="239">
        <v>226.28999999999999</v>
      </c>
      <c r="I140" s="240"/>
      <c r="J140" s="241">
        <f>ROUND(I140*H140,2)</f>
        <v>0</v>
      </c>
      <c r="K140" s="237" t="s">
        <v>183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148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568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567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148</v>
      </c>
    </row>
    <row r="142" s="13" customFormat="1">
      <c r="A142" s="13"/>
      <c r="B142" s="252"/>
      <c r="C142" s="253"/>
      <c r="D142" s="248" t="s">
        <v>151</v>
      </c>
      <c r="E142" s="254" t="s">
        <v>1</v>
      </c>
      <c r="F142" s="255" t="s">
        <v>569</v>
      </c>
      <c r="G142" s="253"/>
      <c r="H142" s="256">
        <v>226.28999999999999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151</v>
      </c>
      <c r="AU142" s="262" t="s">
        <v>148</v>
      </c>
      <c r="AV142" s="13" t="s">
        <v>86</v>
      </c>
      <c r="AW142" s="13" t="s">
        <v>32</v>
      </c>
      <c r="AX142" s="13" t="s">
        <v>84</v>
      </c>
      <c r="AY142" s="262" t="s">
        <v>138</v>
      </c>
    </row>
    <row r="143" s="2" customFormat="1" ht="16.5" customHeight="1">
      <c r="A143" s="38"/>
      <c r="B143" s="39"/>
      <c r="C143" s="235" t="s">
        <v>174</v>
      </c>
      <c r="D143" s="235" t="s">
        <v>142</v>
      </c>
      <c r="E143" s="236" t="s">
        <v>214</v>
      </c>
      <c r="F143" s="237" t="s">
        <v>215</v>
      </c>
      <c r="G143" s="238" t="s">
        <v>216</v>
      </c>
      <c r="H143" s="239">
        <v>466.976</v>
      </c>
      <c r="I143" s="240"/>
      <c r="J143" s="241">
        <f>ROUND(I143*H143,2)</f>
        <v>0</v>
      </c>
      <c r="K143" s="237" t="s">
        <v>146</v>
      </c>
      <c r="L143" s="44"/>
      <c r="M143" s="242" t="s">
        <v>1</v>
      </c>
      <c r="N143" s="243" t="s">
        <v>41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147</v>
      </c>
      <c r="AT143" s="246" t="s">
        <v>142</v>
      </c>
      <c r="AU143" s="246" t="s">
        <v>148</v>
      </c>
      <c r="AY143" s="17" t="s">
        <v>138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84</v>
      </c>
      <c r="BK143" s="247">
        <f>ROUND(I143*H143,2)</f>
        <v>0</v>
      </c>
      <c r="BL143" s="17" t="s">
        <v>147</v>
      </c>
      <c r="BM143" s="246" t="s">
        <v>570</v>
      </c>
    </row>
    <row r="144" s="2" customFormat="1">
      <c r="A144" s="38"/>
      <c r="B144" s="39"/>
      <c r="C144" s="40"/>
      <c r="D144" s="248" t="s">
        <v>150</v>
      </c>
      <c r="E144" s="40"/>
      <c r="F144" s="249" t="s">
        <v>215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148</v>
      </c>
    </row>
    <row r="145" s="13" customFormat="1">
      <c r="A145" s="13"/>
      <c r="B145" s="252"/>
      <c r="C145" s="253"/>
      <c r="D145" s="248" t="s">
        <v>151</v>
      </c>
      <c r="E145" s="254" t="s">
        <v>1</v>
      </c>
      <c r="F145" s="255" t="s">
        <v>218</v>
      </c>
      <c r="G145" s="253"/>
      <c r="H145" s="256">
        <v>29.186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151</v>
      </c>
      <c r="AU145" s="262" t="s">
        <v>148</v>
      </c>
      <c r="AV145" s="13" t="s">
        <v>86</v>
      </c>
      <c r="AW145" s="13" t="s">
        <v>32</v>
      </c>
      <c r="AX145" s="13" t="s">
        <v>76</v>
      </c>
      <c r="AY145" s="262" t="s">
        <v>138</v>
      </c>
    </row>
    <row r="146" s="13" customFormat="1">
      <c r="A146" s="13"/>
      <c r="B146" s="252"/>
      <c r="C146" s="253"/>
      <c r="D146" s="248" t="s">
        <v>151</v>
      </c>
      <c r="E146" s="254" t="s">
        <v>1</v>
      </c>
      <c r="F146" s="255" t="s">
        <v>571</v>
      </c>
      <c r="G146" s="253"/>
      <c r="H146" s="256">
        <v>466.976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151</v>
      </c>
      <c r="AU146" s="262" t="s">
        <v>148</v>
      </c>
      <c r="AV146" s="13" t="s">
        <v>86</v>
      </c>
      <c r="AW146" s="13" t="s">
        <v>32</v>
      </c>
      <c r="AX146" s="13" t="s">
        <v>84</v>
      </c>
      <c r="AY146" s="262" t="s">
        <v>138</v>
      </c>
    </row>
    <row r="147" s="2" customFormat="1" ht="16.5" customHeight="1">
      <c r="A147" s="38"/>
      <c r="B147" s="39"/>
      <c r="C147" s="235" t="s">
        <v>180</v>
      </c>
      <c r="D147" s="235" t="s">
        <v>142</v>
      </c>
      <c r="E147" s="236" t="s">
        <v>220</v>
      </c>
      <c r="F147" s="237" t="s">
        <v>221</v>
      </c>
      <c r="G147" s="238" t="s">
        <v>216</v>
      </c>
      <c r="H147" s="239">
        <v>466.976</v>
      </c>
      <c r="I147" s="240"/>
      <c r="J147" s="241">
        <f>ROUND(I147*H147,2)</f>
        <v>0</v>
      </c>
      <c r="K147" s="237" t="s">
        <v>146</v>
      </c>
      <c r="L147" s="44"/>
      <c r="M147" s="242" t="s">
        <v>1</v>
      </c>
      <c r="N147" s="243" t="s">
        <v>41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147</v>
      </c>
      <c r="AT147" s="246" t="s">
        <v>142</v>
      </c>
      <c r="AU147" s="246" t="s">
        <v>148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572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221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148</v>
      </c>
    </row>
    <row r="149" s="2" customFormat="1" ht="16.5" customHeight="1">
      <c r="A149" s="38"/>
      <c r="B149" s="39"/>
      <c r="C149" s="235" t="s">
        <v>187</v>
      </c>
      <c r="D149" s="235" t="s">
        <v>142</v>
      </c>
      <c r="E149" s="236" t="s">
        <v>223</v>
      </c>
      <c r="F149" s="237" t="s">
        <v>224</v>
      </c>
      <c r="G149" s="238" t="s">
        <v>216</v>
      </c>
      <c r="H149" s="239">
        <v>466.976</v>
      </c>
      <c r="I149" s="240"/>
      <c r="J149" s="241">
        <f>ROUND(I149*H149,2)</f>
        <v>0</v>
      </c>
      <c r="K149" s="237" t="s">
        <v>146</v>
      </c>
      <c r="L149" s="44"/>
      <c r="M149" s="242" t="s">
        <v>1</v>
      </c>
      <c r="N149" s="243" t="s">
        <v>41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147</v>
      </c>
      <c r="AT149" s="246" t="s">
        <v>142</v>
      </c>
      <c r="AU149" s="246" t="s">
        <v>148</v>
      </c>
      <c r="AY149" s="17" t="s">
        <v>138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84</v>
      </c>
      <c r="BK149" s="247">
        <f>ROUND(I149*H149,2)</f>
        <v>0</v>
      </c>
      <c r="BL149" s="17" t="s">
        <v>147</v>
      </c>
      <c r="BM149" s="246" t="s">
        <v>573</v>
      </c>
    </row>
    <row r="150" s="2" customFormat="1">
      <c r="A150" s="38"/>
      <c r="B150" s="39"/>
      <c r="C150" s="40"/>
      <c r="D150" s="248" t="s">
        <v>150</v>
      </c>
      <c r="E150" s="40"/>
      <c r="F150" s="249" t="s">
        <v>224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148</v>
      </c>
    </row>
    <row r="151" s="2" customFormat="1" ht="16.5" customHeight="1">
      <c r="A151" s="38"/>
      <c r="B151" s="39"/>
      <c r="C151" s="284" t="s">
        <v>195</v>
      </c>
      <c r="D151" s="284" t="s">
        <v>248</v>
      </c>
      <c r="E151" s="285" t="s">
        <v>367</v>
      </c>
      <c r="F151" s="286" t="s">
        <v>368</v>
      </c>
      <c r="G151" s="287" t="s">
        <v>216</v>
      </c>
      <c r="H151" s="288">
        <v>466.976</v>
      </c>
      <c r="I151" s="289"/>
      <c r="J151" s="290">
        <f>ROUND(I151*H151,2)</f>
        <v>0</v>
      </c>
      <c r="K151" s="286" t="s">
        <v>146</v>
      </c>
      <c r="L151" s="291"/>
      <c r="M151" s="292" t="s">
        <v>1</v>
      </c>
      <c r="N151" s="293" t="s">
        <v>41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180</v>
      </c>
      <c r="AT151" s="246" t="s">
        <v>248</v>
      </c>
      <c r="AU151" s="246" t="s">
        <v>148</v>
      </c>
      <c r="AY151" s="17" t="s">
        <v>138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84</v>
      </c>
      <c r="BK151" s="247">
        <f>ROUND(I151*H151,2)</f>
        <v>0</v>
      </c>
      <c r="BL151" s="17" t="s">
        <v>147</v>
      </c>
      <c r="BM151" s="246" t="s">
        <v>574</v>
      </c>
    </row>
    <row r="152" s="2" customFormat="1">
      <c r="A152" s="38"/>
      <c r="B152" s="39"/>
      <c r="C152" s="40"/>
      <c r="D152" s="248" t="s">
        <v>150</v>
      </c>
      <c r="E152" s="40"/>
      <c r="F152" s="249" t="s">
        <v>368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150</v>
      </c>
      <c r="AU152" s="17" t="s">
        <v>148</v>
      </c>
    </row>
    <row r="153" s="12" customFormat="1" ht="20.88" customHeight="1">
      <c r="A153" s="12"/>
      <c r="B153" s="219"/>
      <c r="C153" s="220"/>
      <c r="D153" s="221" t="s">
        <v>75</v>
      </c>
      <c r="E153" s="233" t="s">
        <v>172</v>
      </c>
      <c r="F153" s="233" t="s">
        <v>575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SUM(P154:P181)</f>
        <v>0</v>
      </c>
      <c r="Q153" s="227"/>
      <c r="R153" s="228">
        <f>SUM(R154:R181)</f>
        <v>0</v>
      </c>
      <c r="S153" s="227"/>
      <c r="T153" s="229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84</v>
      </c>
      <c r="AT153" s="231" t="s">
        <v>75</v>
      </c>
      <c r="AU153" s="231" t="s">
        <v>86</v>
      </c>
      <c r="AY153" s="230" t="s">
        <v>138</v>
      </c>
      <c r="BK153" s="232">
        <f>SUM(BK154:BK181)</f>
        <v>0</v>
      </c>
    </row>
    <row r="154" s="2" customFormat="1" ht="16.5" customHeight="1">
      <c r="A154" s="38"/>
      <c r="B154" s="39"/>
      <c r="C154" s="284" t="s">
        <v>200</v>
      </c>
      <c r="D154" s="284" t="s">
        <v>248</v>
      </c>
      <c r="E154" s="285" t="s">
        <v>547</v>
      </c>
      <c r="F154" s="286" t="s">
        <v>548</v>
      </c>
      <c r="G154" s="287" t="s">
        <v>190</v>
      </c>
      <c r="H154" s="288">
        <v>754.29999999999995</v>
      </c>
      <c r="I154" s="289"/>
      <c r="J154" s="290">
        <f>ROUND(I154*H154,2)</f>
        <v>0</v>
      </c>
      <c r="K154" s="286" t="s">
        <v>183</v>
      </c>
      <c r="L154" s="291"/>
      <c r="M154" s="292" t="s">
        <v>1</v>
      </c>
      <c r="N154" s="293" t="s">
        <v>41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180</v>
      </c>
      <c r="AT154" s="246" t="s">
        <v>248</v>
      </c>
      <c r="AU154" s="246" t="s">
        <v>148</v>
      </c>
      <c r="AY154" s="17" t="s">
        <v>138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84</v>
      </c>
      <c r="BK154" s="247">
        <f>ROUND(I154*H154,2)</f>
        <v>0</v>
      </c>
      <c r="BL154" s="17" t="s">
        <v>147</v>
      </c>
      <c r="BM154" s="246" t="s">
        <v>576</v>
      </c>
    </row>
    <row r="155" s="2" customFormat="1">
      <c r="A155" s="38"/>
      <c r="B155" s="39"/>
      <c r="C155" s="40"/>
      <c r="D155" s="248" t="s">
        <v>150</v>
      </c>
      <c r="E155" s="40"/>
      <c r="F155" s="249" t="s">
        <v>548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148</v>
      </c>
    </row>
    <row r="156" s="13" customFormat="1">
      <c r="A156" s="13"/>
      <c r="B156" s="252"/>
      <c r="C156" s="253"/>
      <c r="D156" s="248" t="s">
        <v>151</v>
      </c>
      <c r="E156" s="254" t="s">
        <v>1</v>
      </c>
      <c r="F156" s="255" t="s">
        <v>550</v>
      </c>
      <c r="G156" s="253"/>
      <c r="H156" s="256">
        <v>754.29999999999995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151</v>
      </c>
      <c r="AU156" s="262" t="s">
        <v>148</v>
      </c>
      <c r="AV156" s="13" t="s">
        <v>86</v>
      </c>
      <c r="AW156" s="13" t="s">
        <v>32</v>
      </c>
      <c r="AX156" s="13" t="s">
        <v>84</v>
      </c>
      <c r="AY156" s="262" t="s">
        <v>138</v>
      </c>
    </row>
    <row r="157" s="2" customFormat="1" ht="16.5" customHeight="1">
      <c r="A157" s="38"/>
      <c r="B157" s="39"/>
      <c r="C157" s="284" t="s">
        <v>205</v>
      </c>
      <c r="D157" s="284" t="s">
        <v>248</v>
      </c>
      <c r="E157" s="285" t="s">
        <v>551</v>
      </c>
      <c r="F157" s="286" t="s">
        <v>552</v>
      </c>
      <c r="G157" s="287" t="s">
        <v>190</v>
      </c>
      <c r="H157" s="288">
        <v>754.29999999999995</v>
      </c>
      <c r="I157" s="289"/>
      <c r="J157" s="290">
        <f>ROUND(I157*H157,2)</f>
        <v>0</v>
      </c>
      <c r="K157" s="286" t="s">
        <v>183</v>
      </c>
      <c r="L157" s="291"/>
      <c r="M157" s="292" t="s">
        <v>1</v>
      </c>
      <c r="N157" s="293" t="s">
        <v>41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180</v>
      </c>
      <c r="AT157" s="246" t="s">
        <v>248</v>
      </c>
      <c r="AU157" s="246" t="s">
        <v>148</v>
      </c>
      <c r="AY157" s="17" t="s">
        <v>138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84</v>
      </c>
      <c r="BK157" s="247">
        <f>ROUND(I157*H157,2)</f>
        <v>0</v>
      </c>
      <c r="BL157" s="17" t="s">
        <v>147</v>
      </c>
      <c r="BM157" s="246" t="s">
        <v>577</v>
      </c>
    </row>
    <row r="158" s="2" customFormat="1">
      <c r="A158" s="38"/>
      <c r="B158" s="39"/>
      <c r="C158" s="40"/>
      <c r="D158" s="248" t="s">
        <v>150</v>
      </c>
      <c r="E158" s="40"/>
      <c r="F158" s="249" t="s">
        <v>552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148</v>
      </c>
    </row>
    <row r="159" s="13" customFormat="1">
      <c r="A159" s="13"/>
      <c r="B159" s="252"/>
      <c r="C159" s="253"/>
      <c r="D159" s="248" t="s">
        <v>151</v>
      </c>
      <c r="E159" s="254" t="s">
        <v>1</v>
      </c>
      <c r="F159" s="255" t="s">
        <v>550</v>
      </c>
      <c r="G159" s="253"/>
      <c r="H159" s="256">
        <v>754.29999999999995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151</v>
      </c>
      <c r="AU159" s="262" t="s">
        <v>148</v>
      </c>
      <c r="AV159" s="13" t="s">
        <v>86</v>
      </c>
      <c r="AW159" s="13" t="s">
        <v>32</v>
      </c>
      <c r="AX159" s="13" t="s">
        <v>84</v>
      </c>
      <c r="AY159" s="262" t="s">
        <v>138</v>
      </c>
    </row>
    <row r="160" s="2" customFormat="1" ht="16.5" customHeight="1">
      <c r="A160" s="38"/>
      <c r="B160" s="39"/>
      <c r="C160" s="235" t="s">
        <v>213</v>
      </c>
      <c r="D160" s="235" t="s">
        <v>142</v>
      </c>
      <c r="E160" s="236" t="s">
        <v>554</v>
      </c>
      <c r="F160" s="237" t="s">
        <v>555</v>
      </c>
      <c r="G160" s="238" t="s">
        <v>158</v>
      </c>
      <c r="H160" s="239">
        <v>85392</v>
      </c>
      <c r="I160" s="240"/>
      <c r="J160" s="241">
        <f>ROUND(I160*H160,2)</f>
        <v>0</v>
      </c>
      <c r="K160" s="237" t="s">
        <v>146</v>
      </c>
      <c r="L160" s="44"/>
      <c r="M160" s="242" t="s">
        <v>1</v>
      </c>
      <c r="N160" s="243" t="s">
        <v>41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147</v>
      </c>
      <c r="AT160" s="246" t="s">
        <v>142</v>
      </c>
      <c r="AU160" s="246" t="s">
        <v>148</v>
      </c>
      <c r="AY160" s="17" t="s">
        <v>138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84</v>
      </c>
      <c r="BK160" s="247">
        <f>ROUND(I160*H160,2)</f>
        <v>0</v>
      </c>
      <c r="BL160" s="17" t="s">
        <v>147</v>
      </c>
      <c r="BM160" s="246" t="s">
        <v>578</v>
      </c>
    </row>
    <row r="161" s="2" customFormat="1">
      <c r="A161" s="38"/>
      <c r="B161" s="39"/>
      <c r="C161" s="40"/>
      <c r="D161" s="248" t="s">
        <v>150</v>
      </c>
      <c r="E161" s="40"/>
      <c r="F161" s="249" t="s">
        <v>555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148</v>
      </c>
    </row>
    <row r="162" s="13" customFormat="1">
      <c r="A162" s="13"/>
      <c r="B162" s="252"/>
      <c r="C162" s="253"/>
      <c r="D162" s="248" t="s">
        <v>151</v>
      </c>
      <c r="E162" s="254" t="s">
        <v>1</v>
      </c>
      <c r="F162" s="255" t="s">
        <v>557</v>
      </c>
      <c r="G162" s="253"/>
      <c r="H162" s="256">
        <v>85392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151</v>
      </c>
      <c r="AU162" s="262" t="s">
        <v>148</v>
      </c>
      <c r="AV162" s="13" t="s">
        <v>86</v>
      </c>
      <c r="AW162" s="13" t="s">
        <v>32</v>
      </c>
      <c r="AX162" s="13" t="s">
        <v>84</v>
      </c>
      <c r="AY162" s="262" t="s">
        <v>138</v>
      </c>
    </row>
    <row r="163" s="2" customFormat="1" ht="16.5" customHeight="1">
      <c r="A163" s="38"/>
      <c r="B163" s="39"/>
      <c r="C163" s="235" t="s">
        <v>219</v>
      </c>
      <c r="D163" s="235" t="s">
        <v>142</v>
      </c>
      <c r="E163" s="236" t="s">
        <v>558</v>
      </c>
      <c r="F163" s="237" t="s">
        <v>559</v>
      </c>
      <c r="G163" s="238" t="s">
        <v>190</v>
      </c>
      <c r="H163" s="239">
        <v>7543</v>
      </c>
      <c r="I163" s="240"/>
      <c r="J163" s="241">
        <f>ROUND(I163*H163,2)</f>
        <v>0</v>
      </c>
      <c r="K163" s="237" t="s">
        <v>183</v>
      </c>
      <c r="L163" s="44"/>
      <c r="M163" s="242" t="s">
        <v>1</v>
      </c>
      <c r="N163" s="243" t="s">
        <v>41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147</v>
      </c>
      <c r="AT163" s="246" t="s">
        <v>142</v>
      </c>
      <c r="AU163" s="246" t="s">
        <v>148</v>
      </c>
      <c r="AY163" s="17" t="s">
        <v>138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84</v>
      </c>
      <c r="BK163" s="247">
        <f>ROUND(I163*H163,2)</f>
        <v>0</v>
      </c>
      <c r="BL163" s="17" t="s">
        <v>147</v>
      </c>
      <c r="BM163" s="246" t="s">
        <v>579</v>
      </c>
    </row>
    <row r="164" s="2" customFormat="1">
      <c r="A164" s="38"/>
      <c r="B164" s="39"/>
      <c r="C164" s="40"/>
      <c r="D164" s="248" t="s">
        <v>150</v>
      </c>
      <c r="E164" s="40"/>
      <c r="F164" s="249" t="s">
        <v>559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150</v>
      </c>
      <c r="AU164" s="17" t="s">
        <v>148</v>
      </c>
    </row>
    <row r="165" s="13" customFormat="1">
      <c r="A165" s="13"/>
      <c r="B165" s="252"/>
      <c r="C165" s="253"/>
      <c r="D165" s="248" t="s">
        <v>151</v>
      </c>
      <c r="E165" s="254" t="s">
        <v>1</v>
      </c>
      <c r="F165" s="255" t="s">
        <v>561</v>
      </c>
      <c r="G165" s="253"/>
      <c r="H165" s="256">
        <v>7543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151</v>
      </c>
      <c r="AU165" s="262" t="s">
        <v>148</v>
      </c>
      <c r="AV165" s="13" t="s">
        <v>86</v>
      </c>
      <c r="AW165" s="13" t="s">
        <v>32</v>
      </c>
      <c r="AX165" s="13" t="s">
        <v>84</v>
      </c>
      <c r="AY165" s="262" t="s">
        <v>138</v>
      </c>
    </row>
    <row r="166" s="2" customFormat="1" ht="16.5" customHeight="1">
      <c r="A166" s="38"/>
      <c r="B166" s="39"/>
      <c r="C166" s="235" t="s">
        <v>8</v>
      </c>
      <c r="D166" s="235" t="s">
        <v>142</v>
      </c>
      <c r="E166" s="236" t="s">
        <v>562</v>
      </c>
      <c r="F166" s="237" t="s">
        <v>563</v>
      </c>
      <c r="G166" s="238" t="s">
        <v>177</v>
      </c>
      <c r="H166" s="239">
        <v>103</v>
      </c>
      <c r="I166" s="240"/>
      <c r="J166" s="241">
        <f>ROUND(I166*H166,2)</f>
        <v>0</v>
      </c>
      <c r="K166" s="237" t="s">
        <v>183</v>
      </c>
      <c r="L166" s="44"/>
      <c r="M166" s="242" t="s">
        <v>1</v>
      </c>
      <c r="N166" s="243" t="s">
        <v>41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147</v>
      </c>
      <c r="AT166" s="246" t="s">
        <v>142</v>
      </c>
      <c r="AU166" s="246" t="s">
        <v>148</v>
      </c>
      <c r="AY166" s="17" t="s">
        <v>138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84</v>
      </c>
      <c r="BK166" s="247">
        <f>ROUND(I166*H166,2)</f>
        <v>0</v>
      </c>
      <c r="BL166" s="17" t="s">
        <v>147</v>
      </c>
      <c r="BM166" s="246" t="s">
        <v>580</v>
      </c>
    </row>
    <row r="167" s="2" customFormat="1">
      <c r="A167" s="38"/>
      <c r="B167" s="39"/>
      <c r="C167" s="40"/>
      <c r="D167" s="248" t="s">
        <v>150</v>
      </c>
      <c r="E167" s="40"/>
      <c r="F167" s="249" t="s">
        <v>563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148</v>
      </c>
    </row>
    <row r="168" s="13" customFormat="1">
      <c r="A168" s="13"/>
      <c r="B168" s="252"/>
      <c r="C168" s="253"/>
      <c r="D168" s="248" t="s">
        <v>151</v>
      </c>
      <c r="E168" s="254" t="s">
        <v>1</v>
      </c>
      <c r="F168" s="255" t="s">
        <v>565</v>
      </c>
      <c r="G168" s="253"/>
      <c r="H168" s="256">
        <v>103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151</v>
      </c>
      <c r="AU168" s="262" t="s">
        <v>148</v>
      </c>
      <c r="AV168" s="13" t="s">
        <v>86</v>
      </c>
      <c r="AW168" s="13" t="s">
        <v>32</v>
      </c>
      <c r="AX168" s="13" t="s">
        <v>84</v>
      </c>
      <c r="AY168" s="262" t="s">
        <v>138</v>
      </c>
    </row>
    <row r="169" s="2" customFormat="1" ht="16.5" customHeight="1">
      <c r="A169" s="38"/>
      <c r="B169" s="39"/>
      <c r="C169" s="235" t="s">
        <v>226</v>
      </c>
      <c r="D169" s="235" t="s">
        <v>142</v>
      </c>
      <c r="E169" s="236" t="s">
        <v>566</v>
      </c>
      <c r="F169" s="237" t="s">
        <v>567</v>
      </c>
      <c r="G169" s="238" t="s">
        <v>190</v>
      </c>
      <c r="H169" s="239">
        <v>226.28999999999999</v>
      </c>
      <c r="I169" s="240"/>
      <c r="J169" s="241">
        <f>ROUND(I169*H169,2)</f>
        <v>0</v>
      </c>
      <c r="K169" s="237" t="s">
        <v>183</v>
      </c>
      <c r="L169" s="44"/>
      <c r="M169" s="242" t="s">
        <v>1</v>
      </c>
      <c r="N169" s="243" t="s">
        <v>41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147</v>
      </c>
      <c r="AT169" s="246" t="s">
        <v>142</v>
      </c>
      <c r="AU169" s="246" t="s">
        <v>148</v>
      </c>
      <c r="AY169" s="17" t="s">
        <v>138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84</v>
      </c>
      <c r="BK169" s="247">
        <f>ROUND(I169*H169,2)</f>
        <v>0</v>
      </c>
      <c r="BL169" s="17" t="s">
        <v>147</v>
      </c>
      <c r="BM169" s="246" t="s">
        <v>581</v>
      </c>
    </row>
    <row r="170" s="2" customFormat="1">
      <c r="A170" s="38"/>
      <c r="B170" s="39"/>
      <c r="C170" s="40"/>
      <c r="D170" s="248" t="s">
        <v>150</v>
      </c>
      <c r="E170" s="40"/>
      <c r="F170" s="249" t="s">
        <v>567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150</v>
      </c>
      <c r="AU170" s="17" t="s">
        <v>148</v>
      </c>
    </row>
    <row r="171" s="13" customFormat="1">
      <c r="A171" s="13"/>
      <c r="B171" s="252"/>
      <c r="C171" s="253"/>
      <c r="D171" s="248" t="s">
        <v>151</v>
      </c>
      <c r="E171" s="254" t="s">
        <v>1</v>
      </c>
      <c r="F171" s="255" t="s">
        <v>569</v>
      </c>
      <c r="G171" s="253"/>
      <c r="H171" s="256">
        <v>226.28999999999999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151</v>
      </c>
      <c r="AU171" s="262" t="s">
        <v>148</v>
      </c>
      <c r="AV171" s="13" t="s">
        <v>86</v>
      </c>
      <c r="AW171" s="13" t="s">
        <v>32</v>
      </c>
      <c r="AX171" s="13" t="s">
        <v>84</v>
      </c>
      <c r="AY171" s="262" t="s">
        <v>138</v>
      </c>
    </row>
    <row r="172" s="2" customFormat="1" ht="16.5" customHeight="1">
      <c r="A172" s="38"/>
      <c r="B172" s="39"/>
      <c r="C172" s="235" t="s">
        <v>231</v>
      </c>
      <c r="D172" s="235" t="s">
        <v>142</v>
      </c>
      <c r="E172" s="236" t="s">
        <v>214</v>
      </c>
      <c r="F172" s="237" t="s">
        <v>215</v>
      </c>
      <c r="G172" s="238" t="s">
        <v>216</v>
      </c>
      <c r="H172" s="239">
        <v>466.976</v>
      </c>
      <c r="I172" s="240"/>
      <c r="J172" s="241">
        <f>ROUND(I172*H172,2)</f>
        <v>0</v>
      </c>
      <c r="K172" s="237" t="s">
        <v>146</v>
      </c>
      <c r="L172" s="44"/>
      <c r="M172" s="242" t="s">
        <v>1</v>
      </c>
      <c r="N172" s="243" t="s">
        <v>41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147</v>
      </c>
      <c r="AT172" s="246" t="s">
        <v>142</v>
      </c>
      <c r="AU172" s="246" t="s">
        <v>148</v>
      </c>
      <c r="AY172" s="17" t="s">
        <v>138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84</v>
      </c>
      <c r="BK172" s="247">
        <f>ROUND(I172*H172,2)</f>
        <v>0</v>
      </c>
      <c r="BL172" s="17" t="s">
        <v>147</v>
      </c>
      <c r="BM172" s="246" t="s">
        <v>582</v>
      </c>
    </row>
    <row r="173" s="2" customFormat="1">
      <c r="A173" s="38"/>
      <c r="B173" s="39"/>
      <c r="C173" s="40"/>
      <c r="D173" s="248" t="s">
        <v>150</v>
      </c>
      <c r="E173" s="40"/>
      <c r="F173" s="249" t="s">
        <v>215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148</v>
      </c>
    </row>
    <row r="174" s="13" customFormat="1">
      <c r="A174" s="13"/>
      <c r="B174" s="252"/>
      <c r="C174" s="253"/>
      <c r="D174" s="248" t="s">
        <v>151</v>
      </c>
      <c r="E174" s="254" t="s">
        <v>1</v>
      </c>
      <c r="F174" s="255" t="s">
        <v>218</v>
      </c>
      <c r="G174" s="253"/>
      <c r="H174" s="256">
        <v>29.186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151</v>
      </c>
      <c r="AU174" s="262" t="s">
        <v>148</v>
      </c>
      <c r="AV174" s="13" t="s">
        <v>86</v>
      </c>
      <c r="AW174" s="13" t="s">
        <v>32</v>
      </c>
      <c r="AX174" s="13" t="s">
        <v>76</v>
      </c>
      <c r="AY174" s="262" t="s">
        <v>138</v>
      </c>
    </row>
    <row r="175" s="13" customFormat="1">
      <c r="A175" s="13"/>
      <c r="B175" s="252"/>
      <c r="C175" s="253"/>
      <c r="D175" s="248" t="s">
        <v>151</v>
      </c>
      <c r="E175" s="254" t="s">
        <v>1</v>
      </c>
      <c r="F175" s="255" t="s">
        <v>571</v>
      </c>
      <c r="G175" s="253"/>
      <c r="H175" s="256">
        <v>466.976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151</v>
      </c>
      <c r="AU175" s="262" t="s">
        <v>148</v>
      </c>
      <c r="AV175" s="13" t="s">
        <v>86</v>
      </c>
      <c r="AW175" s="13" t="s">
        <v>32</v>
      </c>
      <c r="AX175" s="13" t="s">
        <v>84</v>
      </c>
      <c r="AY175" s="262" t="s">
        <v>138</v>
      </c>
    </row>
    <row r="176" s="2" customFormat="1" ht="16.5" customHeight="1">
      <c r="A176" s="38"/>
      <c r="B176" s="39"/>
      <c r="C176" s="235" t="s">
        <v>236</v>
      </c>
      <c r="D176" s="235" t="s">
        <v>142</v>
      </c>
      <c r="E176" s="236" t="s">
        <v>220</v>
      </c>
      <c r="F176" s="237" t="s">
        <v>221</v>
      </c>
      <c r="G176" s="238" t="s">
        <v>216</v>
      </c>
      <c r="H176" s="239">
        <v>466.976</v>
      </c>
      <c r="I176" s="240"/>
      <c r="J176" s="241">
        <f>ROUND(I176*H176,2)</f>
        <v>0</v>
      </c>
      <c r="K176" s="237" t="s">
        <v>146</v>
      </c>
      <c r="L176" s="44"/>
      <c r="M176" s="242" t="s">
        <v>1</v>
      </c>
      <c r="N176" s="243" t="s">
        <v>41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147</v>
      </c>
      <c r="AT176" s="246" t="s">
        <v>142</v>
      </c>
      <c r="AU176" s="246" t="s">
        <v>148</v>
      </c>
      <c r="AY176" s="17" t="s">
        <v>138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84</v>
      </c>
      <c r="BK176" s="247">
        <f>ROUND(I176*H176,2)</f>
        <v>0</v>
      </c>
      <c r="BL176" s="17" t="s">
        <v>147</v>
      </c>
      <c r="BM176" s="246" t="s">
        <v>583</v>
      </c>
    </row>
    <row r="177" s="2" customFormat="1">
      <c r="A177" s="38"/>
      <c r="B177" s="39"/>
      <c r="C177" s="40"/>
      <c r="D177" s="248" t="s">
        <v>150</v>
      </c>
      <c r="E177" s="40"/>
      <c r="F177" s="249" t="s">
        <v>221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148</v>
      </c>
    </row>
    <row r="178" s="2" customFormat="1" ht="16.5" customHeight="1">
      <c r="A178" s="38"/>
      <c r="B178" s="39"/>
      <c r="C178" s="235" t="s">
        <v>241</v>
      </c>
      <c r="D178" s="235" t="s">
        <v>142</v>
      </c>
      <c r="E178" s="236" t="s">
        <v>223</v>
      </c>
      <c r="F178" s="237" t="s">
        <v>224</v>
      </c>
      <c r="G178" s="238" t="s">
        <v>216</v>
      </c>
      <c r="H178" s="239">
        <v>466.976</v>
      </c>
      <c r="I178" s="240"/>
      <c r="J178" s="241">
        <f>ROUND(I178*H178,2)</f>
        <v>0</v>
      </c>
      <c r="K178" s="237" t="s">
        <v>146</v>
      </c>
      <c r="L178" s="44"/>
      <c r="M178" s="242" t="s">
        <v>1</v>
      </c>
      <c r="N178" s="243" t="s">
        <v>41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147</v>
      </c>
      <c r="AT178" s="246" t="s">
        <v>142</v>
      </c>
      <c r="AU178" s="246" t="s">
        <v>148</v>
      </c>
      <c r="AY178" s="17" t="s">
        <v>138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84</v>
      </c>
      <c r="BK178" s="247">
        <f>ROUND(I178*H178,2)</f>
        <v>0</v>
      </c>
      <c r="BL178" s="17" t="s">
        <v>147</v>
      </c>
      <c r="BM178" s="246" t="s">
        <v>584</v>
      </c>
    </row>
    <row r="179" s="2" customFormat="1">
      <c r="A179" s="38"/>
      <c r="B179" s="39"/>
      <c r="C179" s="40"/>
      <c r="D179" s="248" t="s">
        <v>150</v>
      </c>
      <c r="E179" s="40"/>
      <c r="F179" s="249" t="s">
        <v>224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148</v>
      </c>
    </row>
    <row r="180" s="2" customFormat="1" ht="16.5" customHeight="1">
      <c r="A180" s="38"/>
      <c r="B180" s="39"/>
      <c r="C180" s="284" t="s">
        <v>247</v>
      </c>
      <c r="D180" s="284" t="s">
        <v>248</v>
      </c>
      <c r="E180" s="285" t="s">
        <v>367</v>
      </c>
      <c r="F180" s="286" t="s">
        <v>368</v>
      </c>
      <c r="G180" s="287" t="s">
        <v>216</v>
      </c>
      <c r="H180" s="288">
        <v>466.976</v>
      </c>
      <c r="I180" s="289"/>
      <c r="J180" s="290">
        <f>ROUND(I180*H180,2)</f>
        <v>0</v>
      </c>
      <c r="K180" s="286" t="s">
        <v>146</v>
      </c>
      <c r="L180" s="291"/>
      <c r="M180" s="292" t="s">
        <v>1</v>
      </c>
      <c r="N180" s="293" t="s">
        <v>41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180</v>
      </c>
      <c r="AT180" s="246" t="s">
        <v>248</v>
      </c>
      <c r="AU180" s="246" t="s">
        <v>148</v>
      </c>
      <c r="AY180" s="17" t="s">
        <v>138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84</v>
      </c>
      <c r="BK180" s="247">
        <f>ROUND(I180*H180,2)</f>
        <v>0</v>
      </c>
      <c r="BL180" s="17" t="s">
        <v>147</v>
      </c>
      <c r="BM180" s="246" t="s">
        <v>585</v>
      </c>
    </row>
    <row r="181" s="2" customFormat="1">
      <c r="A181" s="38"/>
      <c r="B181" s="39"/>
      <c r="C181" s="40"/>
      <c r="D181" s="248" t="s">
        <v>150</v>
      </c>
      <c r="E181" s="40"/>
      <c r="F181" s="249" t="s">
        <v>368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150</v>
      </c>
      <c r="AU181" s="17" t="s">
        <v>148</v>
      </c>
    </row>
    <row r="182" s="12" customFormat="1" ht="20.88" customHeight="1">
      <c r="A182" s="12"/>
      <c r="B182" s="219"/>
      <c r="C182" s="220"/>
      <c r="D182" s="221" t="s">
        <v>75</v>
      </c>
      <c r="E182" s="233" t="s">
        <v>245</v>
      </c>
      <c r="F182" s="233" t="s">
        <v>586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SUM(P183:P213)</f>
        <v>0</v>
      </c>
      <c r="Q182" s="227"/>
      <c r="R182" s="228">
        <f>SUM(R183:R213)</f>
        <v>0</v>
      </c>
      <c r="S182" s="227"/>
      <c r="T182" s="229">
        <f>SUM(T183:T213)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84</v>
      </c>
      <c r="AT182" s="231" t="s">
        <v>75</v>
      </c>
      <c r="AU182" s="231" t="s">
        <v>86</v>
      </c>
      <c r="AY182" s="230" t="s">
        <v>138</v>
      </c>
      <c r="BK182" s="232">
        <f>SUM(BK183:BK213)</f>
        <v>0</v>
      </c>
    </row>
    <row r="183" s="2" customFormat="1" ht="16.5" customHeight="1">
      <c r="A183" s="38"/>
      <c r="B183" s="39"/>
      <c r="C183" s="284" t="s">
        <v>7</v>
      </c>
      <c r="D183" s="284" t="s">
        <v>248</v>
      </c>
      <c r="E183" s="285" t="s">
        <v>547</v>
      </c>
      <c r="F183" s="286" t="s">
        <v>548</v>
      </c>
      <c r="G183" s="287" t="s">
        <v>190</v>
      </c>
      <c r="H183" s="288">
        <v>754.29999999999995</v>
      </c>
      <c r="I183" s="289"/>
      <c r="J183" s="290">
        <f>ROUND(I183*H183,2)</f>
        <v>0</v>
      </c>
      <c r="K183" s="286" t="s">
        <v>183</v>
      </c>
      <c r="L183" s="291"/>
      <c r="M183" s="292" t="s">
        <v>1</v>
      </c>
      <c r="N183" s="293" t="s">
        <v>41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180</v>
      </c>
      <c r="AT183" s="246" t="s">
        <v>248</v>
      </c>
      <c r="AU183" s="246" t="s">
        <v>148</v>
      </c>
      <c r="AY183" s="17" t="s">
        <v>138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84</v>
      </c>
      <c r="BK183" s="247">
        <f>ROUND(I183*H183,2)</f>
        <v>0</v>
      </c>
      <c r="BL183" s="17" t="s">
        <v>147</v>
      </c>
      <c r="BM183" s="246" t="s">
        <v>587</v>
      </c>
    </row>
    <row r="184" s="2" customFormat="1">
      <c r="A184" s="38"/>
      <c r="B184" s="39"/>
      <c r="C184" s="40"/>
      <c r="D184" s="248" t="s">
        <v>150</v>
      </c>
      <c r="E184" s="40"/>
      <c r="F184" s="249" t="s">
        <v>548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150</v>
      </c>
      <c r="AU184" s="17" t="s">
        <v>148</v>
      </c>
    </row>
    <row r="185" s="13" customFormat="1">
      <c r="A185" s="13"/>
      <c r="B185" s="252"/>
      <c r="C185" s="253"/>
      <c r="D185" s="248" t="s">
        <v>151</v>
      </c>
      <c r="E185" s="254" t="s">
        <v>1</v>
      </c>
      <c r="F185" s="255" t="s">
        <v>550</v>
      </c>
      <c r="G185" s="253"/>
      <c r="H185" s="256">
        <v>754.29999999999995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151</v>
      </c>
      <c r="AU185" s="262" t="s">
        <v>148</v>
      </c>
      <c r="AV185" s="13" t="s">
        <v>86</v>
      </c>
      <c r="AW185" s="13" t="s">
        <v>32</v>
      </c>
      <c r="AX185" s="13" t="s">
        <v>84</v>
      </c>
      <c r="AY185" s="262" t="s">
        <v>138</v>
      </c>
    </row>
    <row r="186" s="2" customFormat="1" ht="16.5" customHeight="1">
      <c r="A186" s="38"/>
      <c r="B186" s="39"/>
      <c r="C186" s="284" t="s">
        <v>256</v>
      </c>
      <c r="D186" s="284" t="s">
        <v>248</v>
      </c>
      <c r="E186" s="285" t="s">
        <v>551</v>
      </c>
      <c r="F186" s="286" t="s">
        <v>552</v>
      </c>
      <c r="G186" s="287" t="s">
        <v>190</v>
      </c>
      <c r="H186" s="288">
        <v>754.29999999999995</v>
      </c>
      <c r="I186" s="289"/>
      <c r="J186" s="290">
        <f>ROUND(I186*H186,2)</f>
        <v>0</v>
      </c>
      <c r="K186" s="286" t="s">
        <v>183</v>
      </c>
      <c r="L186" s="291"/>
      <c r="M186" s="292" t="s">
        <v>1</v>
      </c>
      <c r="N186" s="293" t="s">
        <v>41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180</v>
      </c>
      <c r="AT186" s="246" t="s">
        <v>248</v>
      </c>
      <c r="AU186" s="246" t="s">
        <v>148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84</v>
      </c>
      <c r="BK186" s="247">
        <f>ROUND(I186*H186,2)</f>
        <v>0</v>
      </c>
      <c r="BL186" s="17" t="s">
        <v>147</v>
      </c>
      <c r="BM186" s="246" t="s">
        <v>588</v>
      </c>
    </row>
    <row r="187" s="2" customFormat="1">
      <c r="A187" s="38"/>
      <c r="B187" s="39"/>
      <c r="C187" s="40"/>
      <c r="D187" s="248" t="s">
        <v>150</v>
      </c>
      <c r="E187" s="40"/>
      <c r="F187" s="249" t="s">
        <v>552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148</v>
      </c>
    </row>
    <row r="188" s="13" customFormat="1">
      <c r="A188" s="13"/>
      <c r="B188" s="252"/>
      <c r="C188" s="253"/>
      <c r="D188" s="248" t="s">
        <v>151</v>
      </c>
      <c r="E188" s="254" t="s">
        <v>1</v>
      </c>
      <c r="F188" s="255" t="s">
        <v>550</v>
      </c>
      <c r="G188" s="253"/>
      <c r="H188" s="256">
        <v>754.29999999999995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151</v>
      </c>
      <c r="AU188" s="262" t="s">
        <v>148</v>
      </c>
      <c r="AV188" s="13" t="s">
        <v>86</v>
      </c>
      <c r="AW188" s="13" t="s">
        <v>32</v>
      </c>
      <c r="AX188" s="13" t="s">
        <v>84</v>
      </c>
      <c r="AY188" s="262" t="s">
        <v>138</v>
      </c>
    </row>
    <row r="189" s="2" customFormat="1" ht="16.5" customHeight="1">
      <c r="A189" s="38"/>
      <c r="B189" s="39"/>
      <c r="C189" s="235" t="s">
        <v>260</v>
      </c>
      <c r="D189" s="235" t="s">
        <v>142</v>
      </c>
      <c r="E189" s="236" t="s">
        <v>554</v>
      </c>
      <c r="F189" s="237" t="s">
        <v>555</v>
      </c>
      <c r="G189" s="238" t="s">
        <v>158</v>
      </c>
      <c r="H189" s="239">
        <v>85392</v>
      </c>
      <c r="I189" s="240"/>
      <c r="J189" s="241">
        <f>ROUND(I189*H189,2)</f>
        <v>0</v>
      </c>
      <c r="K189" s="237" t="s">
        <v>146</v>
      </c>
      <c r="L189" s="44"/>
      <c r="M189" s="242" t="s">
        <v>1</v>
      </c>
      <c r="N189" s="243" t="s">
        <v>41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147</v>
      </c>
      <c r="AT189" s="246" t="s">
        <v>142</v>
      </c>
      <c r="AU189" s="246" t="s">
        <v>148</v>
      </c>
      <c r="AY189" s="17" t="s">
        <v>138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84</v>
      </c>
      <c r="BK189" s="247">
        <f>ROUND(I189*H189,2)</f>
        <v>0</v>
      </c>
      <c r="BL189" s="17" t="s">
        <v>147</v>
      </c>
      <c r="BM189" s="246" t="s">
        <v>589</v>
      </c>
    </row>
    <row r="190" s="2" customFormat="1">
      <c r="A190" s="38"/>
      <c r="B190" s="39"/>
      <c r="C190" s="40"/>
      <c r="D190" s="248" t="s">
        <v>150</v>
      </c>
      <c r="E190" s="40"/>
      <c r="F190" s="249" t="s">
        <v>555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148</v>
      </c>
    </row>
    <row r="191" s="13" customFormat="1">
      <c r="A191" s="13"/>
      <c r="B191" s="252"/>
      <c r="C191" s="253"/>
      <c r="D191" s="248" t="s">
        <v>151</v>
      </c>
      <c r="E191" s="254" t="s">
        <v>1</v>
      </c>
      <c r="F191" s="255" t="s">
        <v>557</v>
      </c>
      <c r="G191" s="253"/>
      <c r="H191" s="256">
        <v>85392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151</v>
      </c>
      <c r="AU191" s="262" t="s">
        <v>148</v>
      </c>
      <c r="AV191" s="13" t="s">
        <v>86</v>
      </c>
      <c r="AW191" s="13" t="s">
        <v>32</v>
      </c>
      <c r="AX191" s="13" t="s">
        <v>84</v>
      </c>
      <c r="AY191" s="262" t="s">
        <v>138</v>
      </c>
    </row>
    <row r="192" s="2" customFormat="1" ht="16.5" customHeight="1">
      <c r="A192" s="38"/>
      <c r="B192" s="39"/>
      <c r="C192" s="235" t="s">
        <v>265</v>
      </c>
      <c r="D192" s="235" t="s">
        <v>142</v>
      </c>
      <c r="E192" s="236" t="s">
        <v>558</v>
      </c>
      <c r="F192" s="237" t="s">
        <v>559</v>
      </c>
      <c r="G192" s="238" t="s">
        <v>190</v>
      </c>
      <c r="H192" s="239">
        <v>7543</v>
      </c>
      <c r="I192" s="240"/>
      <c r="J192" s="241">
        <f>ROUND(I192*H192,2)</f>
        <v>0</v>
      </c>
      <c r="K192" s="237" t="s">
        <v>183</v>
      </c>
      <c r="L192" s="44"/>
      <c r="M192" s="242" t="s">
        <v>1</v>
      </c>
      <c r="N192" s="243" t="s">
        <v>41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147</v>
      </c>
      <c r="AT192" s="246" t="s">
        <v>142</v>
      </c>
      <c r="AU192" s="246" t="s">
        <v>148</v>
      </c>
      <c r="AY192" s="17" t="s">
        <v>138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84</v>
      </c>
      <c r="BK192" s="247">
        <f>ROUND(I192*H192,2)</f>
        <v>0</v>
      </c>
      <c r="BL192" s="17" t="s">
        <v>147</v>
      </c>
      <c r="BM192" s="246" t="s">
        <v>590</v>
      </c>
    </row>
    <row r="193" s="2" customFormat="1">
      <c r="A193" s="38"/>
      <c r="B193" s="39"/>
      <c r="C193" s="40"/>
      <c r="D193" s="248" t="s">
        <v>150</v>
      </c>
      <c r="E193" s="40"/>
      <c r="F193" s="249" t="s">
        <v>559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148</v>
      </c>
    </row>
    <row r="194" s="13" customFormat="1">
      <c r="A194" s="13"/>
      <c r="B194" s="252"/>
      <c r="C194" s="253"/>
      <c r="D194" s="248" t="s">
        <v>151</v>
      </c>
      <c r="E194" s="254" t="s">
        <v>1</v>
      </c>
      <c r="F194" s="255" t="s">
        <v>561</v>
      </c>
      <c r="G194" s="253"/>
      <c r="H194" s="256">
        <v>7543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151</v>
      </c>
      <c r="AU194" s="262" t="s">
        <v>148</v>
      </c>
      <c r="AV194" s="13" t="s">
        <v>86</v>
      </c>
      <c r="AW194" s="13" t="s">
        <v>32</v>
      </c>
      <c r="AX194" s="13" t="s">
        <v>84</v>
      </c>
      <c r="AY194" s="262" t="s">
        <v>138</v>
      </c>
    </row>
    <row r="195" s="2" customFormat="1" ht="16.5" customHeight="1">
      <c r="A195" s="38"/>
      <c r="B195" s="39"/>
      <c r="C195" s="235" t="s">
        <v>270</v>
      </c>
      <c r="D195" s="235" t="s">
        <v>142</v>
      </c>
      <c r="E195" s="236" t="s">
        <v>562</v>
      </c>
      <c r="F195" s="237" t="s">
        <v>563</v>
      </c>
      <c r="G195" s="238" t="s">
        <v>177</v>
      </c>
      <c r="H195" s="239">
        <v>103</v>
      </c>
      <c r="I195" s="240"/>
      <c r="J195" s="241">
        <f>ROUND(I195*H195,2)</f>
        <v>0</v>
      </c>
      <c r="K195" s="237" t="s">
        <v>183</v>
      </c>
      <c r="L195" s="44"/>
      <c r="M195" s="242" t="s">
        <v>1</v>
      </c>
      <c r="N195" s="243" t="s">
        <v>41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147</v>
      </c>
      <c r="AT195" s="246" t="s">
        <v>142</v>
      </c>
      <c r="AU195" s="246" t="s">
        <v>148</v>
      </c>
      <c r="AY195" s="17" t="s">
        <v>138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84</v>
      </c>
      <c r="BK195" s="247">
        <f>ROUND(I195*H195,2)</f>
        <v>0</v>
      </c>
      <c r="BL195" s="17" t="s">
        <v>147</v>
      </c>
      <c r="BM195" s="246" t="s">
        <v>591</v>
      </c>
    </row>
    <row r="196" s="2" customFormat="1">
      <c r="A196" s="38"/>
      <c r="B196" s="39"/>
      <c r="C196" s="40"/>
      <c r="D196" s="248" t="s">
        <v>150</v>
      </c>
      <c r="E196" s="40"/>
      <c r="F196" s="249" t="s">
        <v>563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148</v>
      </c>
    </row>
    <row r="197" s="13" customFormat="1">
      <c r="A197" s="13"/>
      <c r="B197" s="252"/>
      <c r="C197" s="253"/>
      <c r="D197" s="248" t="s">
        <v>151</v>
      </c>
      <c r="E197" s="254" t="s">
        <v>1</v>
      </c>
      <c r="F197" s="255" t="s">
        <v>565</v>
      </c>
      <c r="G197" s="253"/>
      <c r="H197" s="256">
        <v>103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151</v>
      </c>
      <c r="AU197" s="262" t="s">
        <v>148</v>
      </c>
      <c r="AV197" s="13" t="s">
        <v>86</v>
      </c>
      <c r="AW197" s="13" t="s">
        <v>32</v>
      </c>
      <c r="AX197" s="13" t="s">
        <v>84</v>
      </c>
      <c r="AY197" s="262" t="s">
        <v>138</v>
      </c>
    </row>
    <row r="198" s="2" customFormat="1" ht="16.5" customHeight="1">
      <c r="A198" s="38"/>
      <c r="B198" s="39"/>
      <c r="C198" s="235" t="s">
        <v>274</v>
      </c>
      <c r="D198" s="235" t="s">
        <v>142</v>
      </c>
      <c r="E198" s="236" t="s">
        <v>566</v>
      </c>
      <c r="F198" s="237" t="s">
        <v>567</v>
      </c>
      <c r="G198" s="238" t="s">
        <v>190</v>
      </c>
      <c r="H198" s="239">
        <v>226.28999999999999</v>
      </c>
      <c r="I198" s="240"/>
      <c r="J198" s="241">
        <f>ROUND(I198*H198,2)</f>
        <v>0</v>
      </c>
      <c r="K198" s="237" t="s">
        <v>183</v>
      </c>
      <c r="L198" s="44"/>
      <c r="M198" s="242" t="s">
        <v>1</v>
      </c>
      <c r="N198" s="243" t="s">
        <v>41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147</v>
      </c>
      <c r="AT198" s="246" t="s">
        <v>142</v>
      </c>
      <c r="AU198" s="246" t="s">
        <v>148</v>
      </c>
      <c r="AY198" s="17" t="s">
        <v>138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84</v>
      </c>
      <c r="BK198" s="247">
        <f>ROUND(I198*H198,2)</f>
        <v>0</v>
      </c>
      <c r="BL198" s="17" t="s">
        <v>147</v>
      </c>
      <c r="BM198" s="246" t="s">
        <v>592</v>
      </c>
    </row>
    <row r="199" s="2" customFormat="1">
      <c r="A199" s="38"/>
      <c r="B199" s="39"/>
      <c r="C199" s="40"/>
      <c r="D199" s="248" t="s">
        <v>150</v>
      </c>
      <c r="E199" s="40"/>
      <c r="F199" s="249" t="s">
        <v>567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148</v>
      </c>
    </row>
    <row r="200" s="13" customFormat="1">
      <c r="A200" s="13"/>
      <c r="B200" s="252"/>
      <c r="C200" s="253"/>
      <c r="D200" s="248" t="s">
        <v>151</v>
      </c>
      <c r="E200" s="254" t="s">
        <v>1</v>
      </c>
      <c r="F200" s="255" t="s">
        <v>569</v>
      </c>
      <c r="G200" s="253"/>
      <c r="H200" s="256">
        <v>226.28999999999999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151</v>
      </c>
      <c r="AU200" s="262" t="s">
        <v>148</v>
      </c>
      <c r="AV200" s="13" t="s">
        <v>86</v>
      </c>
      <c r="AW200" s="13" t="s">
        <v>32</v>
      </c>
      <c r="AX200" s="13" t="s">
        <v>84</v>
      </c>
      <c r="AY200" s="262" t="s">
        <v>138</v>
      </c>
    </row>
    <row r="201" s="2" customFormat="1" ht="16.5" customHeight="1">
      <c r="A201" s="38"/>
      <c r="B201" s="39"/>
      <c r="C201" s="235" t="s">
        <v>278</v>
      </c>
      <c r="D201" s="235" t="s">
        <v>142</v>
      </c>
      <c r="E201" s="236" t="s">
        <v>214</v>
      </c>
      <c r="F201" s="237" t="s">
        <v>215</v>
      </c>
      <c r="G201" s="238" t="s">
        <v>216</v>
      </c>
      <c r="H201" s="239">
        <v>466.976</v>
      </c>
      <c r="I201" s="240"/>
      <c r="J201" s="241">
        <f>ROUND(I201*H201,2)</f>
        <v>0</v>
      </c>
      <c r="K201" s="237" t="s">
        <v>146</v>
      </c>
      <c r="L201" s="44"/>
      <c r="M201" s="242" t="s">
        <v>1</v>
      </c>
      <c r="N201" s="243" t="s">
        <v>41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147</v>
      </c>
      <c r="AT201" s="246" t="s">
        <v>142</v>
      </c>
      <c r="AU201" s="246" t="s">
        <v>148</v>
      </c>
      <c r="AY201" s="17" t="s">
        <v>138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84</v>
      </c>
      <c r="BK201" s="247">
        <f>ROUND(I201*H201,2)</f>
        <v>0</v>
      </c>
      <c r="BL201" s="17" t="s">
        <v>147</v>
      </c>
      <c r="BM201" s="246" t="s">
        <v>593</v>
      </c>
    </row>
    <row r="202" s="2" customFormat="1">
      <c r="A202" s="38"/>
      <c r="B202" s="39"/>
      <c r="C202" s="40"/>
      <c r="D202" s="248" t="s">
        <v>150</v>
      </c>
      <c r="E202" s="40"/>
      <c r="F202" s="249" t="s">
        <v>215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148</v>
      </c>
    </row>
    <row r="203" s="13" customFormat="1">
      <c r="A203" s="13"/>
      <c r="B203" s="252"/>
      <c r="C203" s="253"/>
      <c r="D203" s="248" t="s">
        <v>151</v>
      </c>
      <c r="E203" s="254" t="s">
        <v>1</v>
      </c>
      <c r="F203" s="255" t="s">
        <v>218</v>
      </c>
      <c r="G203" s="253"/>
      <c r="H203" s="256">
        <v>29.186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151</v>
      </c>
      <c r="AU203" s="262" t="s">
        <v>148</v>
      </c>
      <c r="AV203" s="13" t="s">
        <v>86</v>
      </c>
      <c r="AW203" s="13" t="s">
        <v>32</v>
      </c>
      <c r="AX203" s="13" t="s">
        <v>76</v>
      </c>
      <c r="AY203" s="262" t="s">
        <v>138</v>
      </c>
    </row>
    <row r="204" s="13" customFormat="1">
      <c r="A204" s="13"/>
      <c r="B204" s="252"/>
      <c r="C204" s="253"/>
      <c r="D204" s="248" t="s">
        <v>151</v>
      </c>
      <c r="E204" s="254" t="s">
        <v>1</v>
      </c>
      <c r="F204" s="255" t="s">
        <v>571</v>
      </c>
      <c r="G204" s="253"/>
      <c r="H204" s="256">
        <v>466.976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151</v>
      </c>
      <c r="AU204" s="262" t="s">
        <v>148</v>
      </c>
      <c r="AV204" s="13" t="s">
        <v>86</v>
      </c>
      <c r="AW204" s="13" t="s">
        <v>32</v>
      </c>
      <c r="AX204" s="13" t="s">
        <v>84</v>
      </c>
      <c r="AY204" s="262" t="s">
        <v>138</v>
      </c>
    </row>
    <row r="205" s="2" customFormat="1" ht="16.5" customHeight="1">
      <c r="A205" s="38"/>
      <c r="B205" s="39"/>
      <c r="C205" s="235" t="s">
        <v>282</v>
      </c>
      <c r="D205" s="235" t="s">
        <v>142</v>
      </c>
      <c r="E205" s="236" t="s">
        <v>220</v>
      </c>
      <c r="F205" s="237" t="s">
        <v>221</v>
      </c>
      <c r="G205" s="238" t="s">
        <v>216</v>
      </c>
      <c r="H205" s="239">
        <v>466.976</v>
      </c>
      <c r="I205" s="240"/>
      <c r="J205" s="241">
        <f>ROUND(I205*H205,2)</f>
        <v>0</v>
      </c>
      <c r="K205" s="237" t="s">
        <v>146</v>
      </c>
      <c r="L205" s="44"/>
      <c r="M205" s="242" t="s">
        <v>1</v>
      </c>
      <c r="N205" s="243" t="s">
        <v>41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147</v>
      </c>
      <c r="AT205" s="246" t="s">
        <v>142</v>
      </c>
      <c r="AU205" s="246" t="s">
        <v>148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84</v>
      </c>
      <c r="BK205" s="247">
        <f>ROUND(I205*H205,2)</f>
        <v>0</v>
      </c>
      <c r="BL205" s="17" t="s">
        <v>147</v>
      </c>
      <c r="BM205" s="246" t="s">
        <v>594</v>
      </c>
    </row>
    <row r="206" s="2" customFormat="1">
      <c r="A206" s="38"/>
      <c r="B206" s="39"/>
      <c r="C206" s="40"/>
      <c r="D206" s="248" t="s">
        <v>150</v>
      </c>
      <c r="E206" s="40"/>
      <c r="F206" s="249" t="s">
        <v>221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150</v>
      </c>
      <c r="AU206" s="17" t="s">
        <v>148</v>
      </c>
    </row>
    <row r="207" s="2" customFormat="1" ht="16.5" customHeight="1">
      <c r="A207" s="38"/>
      <c r="B207" s="39"/>
      <c r="C207" s="235" t="s">
        <v>286</v>
      </c>
      <c r="D207" s="235" t="s">
        <v>142</v>
      </c>
      <c r="E207" s="236" t="s">
        <v>223</v>
      </c>
      <c r="F207" s="237" t="s">
        <v>224</v>
      </c>
      <c r="G207" s="238" t="s">
        <v>216</v>
      </c>
      <c r="H207" s="239">
        <v>466.976</v>
      </c>
      <c r="I207" s="240"/>
      <c r="J207" s="241">
        <f>ROUND(I207*H207,2)</f>
        <v>0</v>
      </c>
      <c r="K207" s="237" t="s">
        <v>146</v>
      </c>
      <c r="L207" s="44"/>
      <c r="M207" s="242" t="s">
        <v>1</v>
      </c>
      <c r="N207" s="243" t="s">
        <v>41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147</v>
      </c>
      <c r="AT207" s="246" t="s">
        <v>142</v>
      </c>
      <c r="AU207" s="246" t="s">
        <v>148</v>
      </c>
      <c r="AY207" s="17" t="s">
        <v>138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84</v>
      </c>
      <c r="BK207" s="247">
        <f>ROUND(I207*H207,2)</f>
        <v>0</v>
      </c>
      <c r="BL207" s="17" t="s">
        <v>147</v>
      </c>
      <c r="BM207" s="246" t="s">
        <v>595</v>
      </c>
    </row>
    <row r="208" s="2" customFormat="1">
      <c r="A208" s="38"/>
      <c r="B208" s="39"/>
      <c r="C208" s="40"/>
      <c r="D208" s="248" t="s">
        <v>150</v>
      </c>
      <c r="E208" s="40"/>
      <c r="F208" s="249" t="s">
        <v>224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148</v>
      </c>
    </row>
    <row r="209" s="2" customFormat="1" ht="16.5" customHeight="1">
      <c r="A209" s="38"/>
      <c r="B209" s="39"/>
      <c r="C209" s="284" t="s">
        <v>290</v>
      </c>
      <c r="D209" s="284" t="s">
        <v>248</v>
      </c>
      <c r="E209" s="285" t="s">
        <v>367</v>
      </c>
      <c r="F209" s="286" t="s">
        <v>368</v>
      </c>
      <c r="G209" s="287" t="s">
        <v>216</v>
      </c>
      <c r="H209" s="288">
        <v>466.976</v>
      </c>
      <c r="I209" s="289"/>
      <c r="J209" s="290">
        <f>ROUND(I209*H209,2)</f>
        <v>0</v>
      </c>
      <c r="K209" s="286" t="s">
        <v>146</v>
      </c>
      <c r="L209" s="291"/>
      <c r="M209" s="292" t="s">
        <v>1</v>
      </c>
      <c r="N209" s="293" t="s">
        <v>41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180</v>
      </c>
      <c r="AT209" s="246" t="s">
        <v>248</v>
      </c>
      <c r="AU209" s="246" t="s">
        <v>148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84</v>
      </c>
      <c r="BK209" s="247">
        <f>ROUND(I209*H209,2)</f>
        <v>0</v>
      </c>
      <c r="BL209" s="17" t="s">
        <v>147</v>
      </c>
      <c r="BM209" s="246" t="s">
        <v>596</v>
      </c>
    </row>
    <row r="210" s="2" customFormat="1">
      <c r="A210" s="38"/>
      <c r="B210" s="39"/>
      <c r="C210" s="40"/>
      <c r="D210" s="248" t="s">
        <v>150</v>
      </c>
      <c r="E210" s="40"/>
      <c r="F210" s="249" t="s">
        <v>368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148</v>
      </c>
    </row>
    <row r="211" s="2" customFormat="1" ht="16.5" customHeight="1">
      <c r="A211" s="38"/>
      <c r="B211" s="39"/>
      <c r="C211" s="235" t="s">
        <v>294</v>
      </c>
      <c r="D211" s="235" t="s">
        <v>142</v>
      </c>
      <c r="E211" s="236" t="s">
        <v>597</v>
      </c>
      <c r="F211" s="237" t="s">
        <v>598</v>
      </c>
      <c r="G211" s="238" t="s">
        <v>190</v>
      </c>
      <c r="H211" s="239">
        <v>7543</v>
      </c>
      <c r="I211" s="240"/>
      <c r="J211" s="241">
        <f>ROUND(I211*H211,2)</f>
        <v>0</v>
      </c>
      <c r="K211" s="237" t="s">
        <v>146</v>
      </c>
      <c r="L211" s="44"/>
      <c r="M211" s="242" t="s">
        <v>1</v>
      </c>
      <c r="N211" s="243" t="s">
        <v>41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147</v>
      </c>
      <c r="AT211" s="246" t="s">
        <v>142</v>
      </c>
      <c r="AU211" s="246" t="s">
        <v>148</v>
      </c>
      <c r="AY211" s="17" t="s">
        <v>138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84</v>
      </c>
      <c r="BK211" s="247">
        <f>ROUND(I211*H211,2)</f>
        <v>0</v>
      </c>
      <c r="BL211" s="17" t="s">
        <v>147</v>
      </c>
      <c r="BM211" s="246" t="s">
        <v>599</v>
      </c>
    </row>
    <row r="212" s="2" customFormat="1">
      <c r="A212" s="38"/>
      <c r="B212" s="39"/>
      <c r="C212" s="40"/>
      <c r="D212" s="248" t="s">
        <v>150</v>
      </c>
      <c r="E212" s="40"/>
      <c r="F212" s="249" t="s">
        <v>598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150</v>
      </c>
      <c r="AU212" s="17" t="s">
        <v>148</v>
      </c>
    </row>
    <row r="213" s="13" customFormat="1">
      <c r="A213" s="13"/>
      <c r="B213" s="252"/>
      <c r="C213" s="253"/>
      <c r="D213" s="248" t="s">
        <v>151</v>
      </c>
      <c r="E213" s="254" t="s">
        <v>1</v>
      </c>
      <c r="F213" s="255" t="s">
        <v>600</v>
      </c>
      <c r="G213" s="253"/>
      <c r="H213" s="256">
        <v>7543</v>
      </c>
      <c r="I213" s="257"/>
      <c r="J213" s="253"/>
      <c r="K213" s="253"/>
      <c r="L213" s="258"/>
      <c r="M213" s="298"/>
      <c r="N213" s="299"/>
      <c r="O213" s="299"/>
      <c r="P213" s="299"/>
      <c r="Q213" s="299"/>
      <c r="R213" s="299"/>
      <c r="S213" s="299"/>
      <c r="T213" s="30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151</v>
      </c>
      <c r="AU213" s="262" t="s">
        <v>148</v>
      </c>
      <c r="AV213" s="13" t="s">
        <v>86</v>
      </c>
      <c r="AW213" s="13" t="s">
        <v>32</v>
      </c>
      <c r="AX213" s="13" t="s">
        <v>84</v>
      </c>
      <c r="AY213" s="262" t="s">
        <v>138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83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QqGOLeM0SkuVOHyy8NL4Hl2ul6HL9dUFkzcukq1FSYaeMbm/IoMfbVAEE9nh8uSLJnFdsX3+TL3NdGw+7QOJ9A==" hashValue="hO99r/75xV8y8KXgw6XYRJV7bTt+9Za6NF/vypmPa0D5ZRc5eD/o2tsWxEft+3jaR+f2ZGzJLU9WEBPTdC/HEA==" algorithmName="SHA-512" password="CC35"/>
  <autoFilter ref="C120:K21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601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ROUND((SUM(BE121:BE213)),  2)</f>
        <v>0</v>
      </c>
      <c r="G33" s="38"/>
      <c r="H33" s="38"/>
      <c r="I33" s="162">
        <v>0.20999999999999999</v>
      </c>
      <c r="J33" s="161">
        <f>ROUND(((SUM(BE121:BE213))*I33),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ROUND((SUM(BF121:BF213)),  2)</f>
        <v>0</v>
      </c>
      <c r="G34" s="38"/>
      <c r="H34" s="38"/>
      <c r="I34" s="162">
        <v>0.14999999999999999</v>
      </c>
      <c r="J34" s="161">
        <f>ROUND(((SUM(BF121:BF213))*I34),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ROUND((SUM(BG121:BG213)),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ROUND((SUM(BH121:BH213)),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ROUND((SUM(BI121:BI213)),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Následná péče S2 - K2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539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540</v>
      </c>
      <c r="E99" s="203"/>
      <c r="F99" s="203"/>
      <c r="G99" s="203"/>
      <c r="H99" s="203"/>
      <c r="I99" s="204"/>
      <c r="J99" s="205">
        <f>J124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541</v>
      </c>
      <c r="E100" s="203"/>
      <c r="F100" s="203"/>
      <c r="G100" s="203"/>
      <c r="H100" s="203"/>
      <c r="I100" s="204"/>
      <c r="J100" s="205">
        <f>J153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542</v>
      </c>
      <c r="E101" s="203"/>
      <c r="F101" s="203"/>
      <c r="G101" s="203"/>
      <c r="H101" s="203"/>
      <c r="I101" s="204"/>
      <c r="J101" s="205">
        <f>J182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Realizace prvků ÚSES, K1, K2 a BC1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Následná péče S2 - K2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4. 11. 2020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SPÚ ČR, pobočka Brno, Kotlářská 931/53, 60200 Brno</v>
      </c>
      <c r="G117" s="40"/>
      <c r="H117" s="40"/>
      <c r="I117" s="147" t="s">
        <v>30</v>
      </c>
      <c r="J117" s="36" t="str">
        <f>E21</f>
        <v>Ing. Michal Pobiš, Soběšická 102, 614 00 Brno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Michal Pobiš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124</v>
      </c>
      <c r="D120" s="210" t="s">
        <v>61</v>
      </c>
      <c r="E120" s="210" t="s">
        <v>57</v>
      </c>
      <c r="F120" s="210" t="s">
        <v>58</v>
      </c>
      <c r="G120" s="210" t="s">
        <v>125</v>
      </c>
      <c r="H120" s="210" t="s">
        <v>126</v>
      </c>
      <c r="I120" s="211" t="s">
        <v>127</v>
      </c>
      <c r="J120" s="210" t="s">
        <v>113</v>
      </c>
      <c r="K120" s="212" t="s">
        <v>128</v>
      </c>
      <c r="L120" s="213"/>
      <c r="M120" s="100" t="s">
        <v>1</v>
      </c>
      <c r="N120" s="101" t="s">
        <v>40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115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75</v>
      </c>
      <c r="E122" s="222" t="s">
        <v>136</v>
      </c>
      <c r="F122" s="222" t="s">
        <v>137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84</v>
      </c>
      <c r="AT122" s="231" t="s">
        <v>75</v>
      </c>
      <c r="AU122" s="231" t="s">
        <v>76</v>
      </c>
      <c r="AY122" s="230" t="s">
        <v>138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75</v>
      </c>
      <c r="E123" s="233" t="s">
        <v>543</v>
      </c>
      <c r="F123" s="233" t="s">
        <v>544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P124+P153+P182</f>
        <v>0</v>
      </c>
      <c r="Q123" s="227"/>
      <c r="R123" s="228">
        <f>R124+R153+R182</f>
        <v>0</v>
      </c>
      <c r="S123" s="227"/>
      <c r="T123" s="229">
        <f>T124+T153+T182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147</v>
      </c>
      <c r="AT123" s="231" t="s">
        <v>75</v>
      </c>
      <c r="AU123" s="231" t="s">
        <v>84</v>
      </c>
      <c r="AY123" s="230" t="s">
        <v>138</v>
      </c>
      <c r="BK123" s="232">
        <f>BK124+BK153+BK182</f>
        <v>0</v>
      </c>
    </row>
    <row r="124" s="12" customFormat="1" ht="20.88" customHeight="1">
      <c r="A124" s="12"/>
      <c r="B124" s="219"/>
      <c r="C124" s="220"/>
      <c r="D124" s="221" t="s">
        <v>75</v>
      </c>
      <c r="E124" s="233" t="s">
        <v>545</v>
      </c>
      <c r="F124" s="233" t="s">
        <v>546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SUM(P125:P152)</f>
        <v>0</v>
      </c>
      <c r="Q124" s="227"/>
      <c r="R124" s="228">
        <f>SUM(R125:R152)</f>
        <v>0</v>
      </c>
      <c r="S124" s="227"/>
      <c r="T124" s="229">
        <f>SUM(T125:T152)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86</v>
      </c>
      <c r="AY124" s="230" t="s">
        <v>138</v>
      </c>
      <c r="BK124" s="232">
        <f>SUM(BK125:BK152)</f>
        <v>0</v>
      </c>
    </row>
    <row r="125" s="2" customFormat="1" ht="16.5" customHeight="1">
      <c r="A125" s="38"/>
      <c r="B125" s="39"/>
      <c r="C125" s="284" t="s">
        <v>84</v>
      </c>
      <c r="D125" s="284" t="s">
        <v>248</v>
      </c>
      <c r="E125" s="285" t="s">
        <v>547</v>
      </c>
      <c r="F125" s="286" t="s">
        <v>548</v>
      </c>
      <c r="G125" s="287" t="s">
        <v>190</v>
      </c>
      <c r="H125" s="288">
        <v>364</v>
      </c>
      <c r="I125" s="289"/>
      <c r="J125" s="290">
        <f>ROUND(I125*H125,2)</f>
        <v>0</v>
      </c>
      <c r="K125" s="286" t="s">
        <v>183</v>
      </c>
      <c r="L125" s="291"/>
      <c r="M125" s="292" t="s">
        <v>1</v>
      </c>
      <c r="N125" s="29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180</v>
      </c>
      <c r="AT125" s="246" t="s">
        <v>248</v>
      </c>
      <c r="AU125" s="246" t="s">
        <v>148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147</v>
      </c>
      <c r="BM125" s="246" t="s">
        <v>602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548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148</v>
      </c>
    </row>
    <row r="127" s="13" customFormat="1">
      <c r="A127" s="13"/>
      <c r="B127" s="252"/>
      <c r="C127" s="253"/>
      <c r="D127" s="248" t="s">
        <v>151</v>
      </c>
      <c r="E127" s="254" t="s">
        <v>1</v>
      </c>
      <c r="F127" s="255" t="s">
        <v>437</v>
      </c>
      <c r="G127" s="253"/>
      <c r="H127" s="256">
        <v>364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2" t="s">
        <v>151</v>
      </c>
      <c r="AU127" s="262" t="s">
        <v>148</v>
      </c>
      <c r="AV127" s="13" t="s">
        <v>86</v>
      </c>
      <c r="AW127" s="13" t="s">
        <v>32</v>
      </c>
      <c r="AX127" s="13" t="s">
        <v>84</v>
      </c>
      <c r="AY127" s="262" t="s">
        <v>138</v>
      </c>
    </row>
    <row r="128" s="2" customFormat="1" ht="16.5" customHeight="1">
      <c r="A128" s="38"/>
      <c r="B128" s="39"/>
      <c r="C128" s="284" t="s">
        <v>86</v>
      </c>
      <c r="D128" s="284" t="s">
        <v>248</v>
      </c>
      <c r="E128" s="285" t="s">
        <v>551</v>
      </c>
      <c r="F128" s="286" t="s">
        <v>552</v>
      </c>
      <c r="G128" s="287" t="s">
        <v>190</v>
      </c>
      <c r="H128" s="288">
        <v>364</v>
      </c>
      <c r="I128" s="289"/>
      <c r="J128" s="290">
        <f>ROUND(I128*H128,2)</f>
        <v>0</v>
      </c>
      <c r="K128" s="286" t="s">
        <v>183</v>
      </c>
      <c r="L128" s="291"/>
      <c r="M128" s="292" t="s">
        <v>1</v>
      </c>
      <c r="N128" s="293" t="s">
        <v>41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180</v>
      </c>
      <c r="AT128" s="246" t="s">
        <v>248</v>
      </c>
      <c r="AU128" s="246" t="s">
        <v>148</v>
      </c>
      <c r="AY128" s="17" t="s">
        <v>138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84</v>
      </c>
      <c r="BK128" s="247">
        <f>ROUND(I128*H128,2)</f>
        <v>0</v>
      </c>
      <c r="BL128" s="17" t="s">
        <v>147</v>
      </c>
      <c r="BM128" s="246" t="s">
        <v>603</v>
      </c>
    </row>
    <row r="129" s="2" customFormat="1">
      <c r="A129" s="38"/>
      <c r="B129" s="39"/>
      <c r="C129" s="40"/>
      <c r="D129" s="248" t="s">
        <v>150</v>
      </c>
      <c r="E129" s="40"/>
      <c r="F129" s="249" t="s">
        <v>552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150</v>
      </c>
      <c r="AU129" s="17" t="s">
        <v>148</v>
      </c>
    </row>
    <row r="130" s="13" customFormat="1">
      <c r="A130" s="13"/>
      <c r="B130" s="252"/>
      <c r="C130" s="253"/>
      <c r="D130" s="248" t="s">
        <v>151</v>
      </c>
      <c r="E130" s="254" t="s">
        <v>1</v>
      </c>
      <c r="F130" s="255" t="s">
        <v>437</v>
      </c>
      <c r="G130" s="253"/>
      <c r="H130" s="256">
        <v>364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151</v>
      </c>
      <c r="AU130" s="262" t="s">
        <v>148</v>
      </c>
      <c r="AV130" s="13" t="s">
        <v>86</v>
      </c>
      <c r="AW130" s="13" t="s">
        <v>32</v>
      </c>
      <c r="AX130" s="13" t="s">
        <v>84</v>
      </c>
      <c r="AY130" s="262" t="s">
        <v>138</v>
      </c>
    </row>
    <row r="131" s="2" customFormat="1" ht="16.5" customHeight="1">
      <c r="A131" s="38"/>
      <c r="B131" s="39"/>
      <c r="C131" s="235" t="s">
        <v>148</v>
      </c>
      <c r="D131" s="235" t="s">
        <v>142</v>
      </c>
      <c r="E131" s="236" t="s">
        <v>554</v>
      </c>
      <c r="F131" s="237" t="s">
        <v>555</v>
      </c>
      <c r="G131" s="238" t="s">
        <v>158</v>
      </c>
      <c r="H131" s="239">
        <v>43718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147</v>
      </c>
      <c r="AT131" s="246" t="s">
        <v>142</v>
      </c>
      <c r="AU131" s="246" t="s">
        <v>148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147</v>
      </c>
      <c r="BM131" s="246" t="s">
        <v>604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555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148</v>
      </c>
    </row>
    <row r="133" s="13" customFormat="1">
      <c r="A133" s="13"/>
      <c r="B133" s="252"/>
      <c r="C133" s="253"/>
      <c r="D133" s="248" t="s">
        <v>151</v>
      </c>
      <c r="E133" s="254" t="s">
        <v>1</v>
      </c>
      <c r="F133" s="255" t="s">
        <v>605</v>
      </c>
      <c r="G133" s="253"/>
      <c r="H133" s="256">
        <v>43718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2" t="s">
        <v>151</v>
      </c>
      <c r="AU133" s="262" t="s">
        <v>148</v>
      </c>
      <c r="AV133" s="13" t="s">
        <v>86</v>
      </c>
      <c r="AW133" s="13" t="s">
        <v>32</v>
      </c>
      <c r="AX133" s="13" t="s">
        <v>84</v>
      </c>
      <c r="AY133" s="262" t="s">
        <v>138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558</v>
      </c>
      <c r="F134" s="237" t="s">
        <v>559</v>
      </c>
      <c r="G134" s="238" t="s">
        <v>190</v>
      </c>
      <c r="H134" s="239">
        <v>3640</v>
      </c>
      <c r="I134" s="240"/>
      <c r="J134" s="241">
        <f>ROUND(I134*H134,2)</f>
        <v>0</v>
      </c>
      <c r="K134" s="237" t="s">
        <v>183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606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559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13" customFormat="1">
      <c r="A136" s="13"/>
      <c r="B136" s="252"/>
      <c r="C136" s="253"/>
      <c r="D136" s="248" t="s">
        <v>151</v>
      </c>
      <c r="E136" s="254" t="s">
        <v>1</v>
      </c>
      <c r="F136" s="255" t="s">
        <v>607</v>
      </c>
      <c r="G136" s="253"/>
      <c r="H136" s="256">
        <v>3640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151</v>
      </c>
      <c r="AU136" s="262" t="s">
        <v>148</v>
      </c>
      <c r="AV136" s="13" t="s">
        <v>86</v>
      </c>
      <c r="AW136" s="13" t="s">
        <v>32</v>
      </c>
      <c r="AX136" s="13" t="s">
        <v>84</v>
      </c>
      <c r="AY136" s="262" t="s">
        <v>138</v>
      </c>
    </row>
    <row r="137" s="2" customFormat="1" ht="16.5" customHeight="1">
      <c r="A137" s="38"/>
      <c r="B137" s="39"/>
      <c r="C137" s="235" t="s">
        <v>163</v>
      </c>
      <c r="D137" s="235" t="s">
        <v>142</v>
      </c>
      <c r="E137" s="236" t="s">
        <v>562</v>
      </c>
      <c r="F137" s="237" t="s">
        <v>563</v>
      </c>
      <c r="G137" s="238" t="s">
        <v>177</v>
      </c>
      <c r="H137" s="239">
        <v>51.200000000000003</v>
      </c>
      <c r="I137" s="240"/>
      <c r="J137" s="241">
        <f>ROUND(I137*H137,2)</f>
        <v>0</v>
      </c>
      <c r="K137" s="237" t="s">
        <v>183</v>
      </c>
      <c r="L137" s="44"/>
      <c r="M137" s="242" t="s">
        <v>1</v>
      </c>
      <c r="N137" s="243" t="s">
        <v>41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147</v>
      </c>
      <c r="AT137" s="246" t="s">
        <v>142</v>
      </c>
      <c r="AU137" s="246" t="s">
        <v>148</v>
      </c>
      <c r="AY137" s="17" t="s">
        <v>138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84</v>
      </c>
      <c r="BK137" s="247">
        <f>ROUND(I137*H137,2)</f>
        <v>0</v>
      </c>
      <c r="BL137" s="17" t="s">
        <v>147</v>
      </c>
      <c r="BM137" s="246" t="s">
        <v>608</v>
      </c>
    </row>
    <row r="138" s="2" customFormat="1">
      <c r="A138" s="38"/>
      <c r="B138" s="39"/>
      <c r="C138" s="40"/>
      <c r="D138" s="248" t="s">
        <v>150</v>
      </c>
      <c r="E138" s="40"/>
      <c r="F138" s="249" t="s">
        <v>563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148</v>
      </c>
    </row>
    <row r="139" s="13" customFormat="1">
      <c r="A139" s="13"/>
      <c r="B139" s="252"/>
      <c r="C139" s="253"/>
      <c r="D139" s="248" t="s">
        <v>151</v>
      </c>
      <c r="E139" s="254" t="s">
        <v>1</v>
      </c>
      <c r="F139" s="255" t="s">
        <v>609</v>
      </c>
      <c r="G139" s="253"/>
      <c r="H139" s="256">
        <v>51.200000000000003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151</v>
      </c>
      <c r="AU139" s="262" t="s">
        <v>148</v>
      </c>
      <c r="AV139" s="13" t="s">
        <v>86</v>
      </c>
      <c r="AW139" s="13" t="s">
        <v>32</v>
      </c>
      <c r="AX139" s="13" t="s">
        <v>84</v>
      </c>
      <c r="AY139" s="262" t="s">
        <v>138</v>
      </c>
    </row>
    <row r="140" s="2" customFormat="1" ht="16.5" customHeight="1">
      <c r="A140" s="38"/>
      <c r="B140" s="39"/>
      <c r="C140" s="235" t="s">
        <v>167</v>
      </c>
      <c r="D140" s="235" t="s">
        <v>142</v>
      </c>
      <c r="E140" s="236" t="s">
        <v>566</v>
      </c>
      <c r="F140" s="237" t="s">
        <v>567</v>
      </c>
      <c r="G140" s="238" t="s">
        <v>190</v>
      </c>
      <c r="H140" s="239">
        <v>109.2</v>
      </c>
      <c r="I140" s="240"/>
      <c r="J140" s="241">
        <f>ROUND(I140*H140,2)</f>
        <v>0</v>
      </c>
      <c r="K140" s="237" t="s">
        <v>183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148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610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567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148</v>
      </c>
    </row>
    <row r="142" s="13" customFormat="1">
      <c r="A142" s="13"/>
      <c r="B142" s="252"/>
      <c r="C142" s="253"/>
      <c r="D142" s="248" t="s">
        <v>151</v>
      </c>
      <c r="E142" s="254" t="s">
        <v>1</v>
      </c>
      <c r="F142" s="255" t="s">
        <v>611</v>
      </c>
      <c r="G142" s="253"/>
      <c r="H142" s="256">
        <v>109.2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151</v>
      </c>
      <c r="AU142" s="262" t="s">
        <v>148</v>
      </c>
      <c r="AV142" s="13" t="s">
        <v>86</v>
      </c>
      <c r="AW142" s="13" t="s">
        <v>32</v>
      </c>
      <c r="AX142" s="13" t="s">
        <v>84</v>
      </c>
      <c r="AY142" s="262" t="s">
        <v>138</v>
      </c>
    </row>
    <row r="143" s="2" customFormat="1" ht="16.5" customHeight="1">
      <c r="A143" s="38"/>
      <c r="B143" s="39"/>
      <c r="C143" s="235" t="s">
        <v>174</v>
      </c>
      <c r="D143" s="235" t="s">
        <v>142</v>
      </c>
      <c r="E143" s="236" t="s">
        <v>214</v>
      </c>
      <c r="F143" s="237" t="s">
        <v>215</v>
      </c>
      <c r="G143" s="238" t="s">
        <v>216</v>
      </c>
      <c r="H143" s="239">
        <v>225.34399999999999</v>
      </c>
      <c r="I143" s="240"/>
      <c r="J143" s="241">
        <f>ROUND(I143*H143,2)</f>
        <v>0</v>
      </c>
      <c r="K143" s="237" t="s">
        <v>146</v>
      </c>
      <c r="L143" s="44"/>
      <c r="M143" s="242" t="s">
        <v>1</v>
      </c>
      <c r="N143" s="243" t="s">
        <v>41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147</v>
      </c>
      <c r="AT143" s="246" t="s">
        <v>142</v>
      </c>
      <c r="AU143" s="246" t="s">
        <v>148</v>
      </c>
      <c r="AY143" s="17" t="s">
        <v>138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84</v>
      </c>
      <c r="BK143" s="247">
        <f>ROUND(I143*H143,2)</f>
        <v>0</v>
      </c>
      <c r="BL143" s="17" t="s">
        <v>147</v>
      </c>
      <c r="BM143" s="246" t="s">
        <v>612</v>
      </c>
    </row>
    <row r="144" s="2" customFormat="1">
      <c r="A144" s="38"/>
      <c r="B144" s="39"/>
      <c r="C144" s="40"/>
      <c r="D144" s="248" t="s">
        <v>150</v>
      </c>
      <c r="E144" s="40"/>
      <c r="F144" s="249" t="s">
        <v>215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148</v>
      </c>
    </row>
    <row r="145" s="13" customFormat="1">
      <c r="A145" s="13"/>
      <c r="B145" s="252"/>
      <c r="C145" s="253"/>
      <c r="D145" s="248" t="s">
        <v>151</v>
      </c>
      <c r="E145" s="254" t="s">
        <v>1</v>
      </c>
      <c r="F145" s="255" t="s">
        <v>395</v>
      </c>
      <c r="G145" s="253"/>
      <c r="H145" s="256">
        <v>14.084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151</v>
      </c>
      <c r="AU145" s="262" t="s">
        <v>148</v>
      </c>
      <c r="AV145" s="13" t="s">
        <v>86</v>
      </c>
      <c r="AW145" s="13" t="s">
        <v>32</v>
      </c>
      <c r="AX145" s="13" t="s">
        <v>76</v>
      </c>
      <c r="AY145" s="262" t="s">
        <v>138</v>
      </c>
    </row>
    <row r="146" s="13" customFormat="1">
      <c r="A146" s="13"/>
      <c r="B146" s="252"/>
      <c r="C146" s="253"/>
      <c r="D146" s="248" t="s">
        <v>151</v>
      </c>
      <c r="E146" s="254" t="s">
        <v>1</v>
      </c>
      <c r="F146" s="255" t="s">
        <v>613</v>
      </c>
      <c r="G146" s="253"/>
      <c r="H146" s="256">
        <v>225.34399999999999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151</v>
      </c>
      <c r="AU146" s="262" t="s">
        <v>148</v>
      </c>
      <c r="AV146" s="13" t="s">
        <v>86</v>
      </c>
      <c r="AW146" s="13" t="s">
        <v>32</v>
      </c>
      <c r="AX146" s="13" t="s">
        <v>84</v>
      </c>
      <c r="AY146" s="262" t="s">
        <v>138</v>
      </c>
    </row>
    <row r="147" s="2" customFormat="1" ht="16.5" customHeight="1">
      <c r="A147" s="38"/>
      <c r="B147" s="39"/>
      <c r="C147" s="235" t="s">
        <v>180</v>
      </c>
      <c r="D147" s="235" t="s">
        <v>142</v>
      </c>
      <c r="E147" s="236" t="s">
        <v>220</v>
      </c>
      <c r="F147" s="237" t="s">
        <v>221</v>
      </c>
      <c r="G147" s="238" t="s">
        <v>216</v>
      </c>
      <c r="H147" s="239">
        <v>225.34399999999999</v>
      </c>
      <c r="I147" s="240"/>
      <c r="J147" s="241">
        <f>ROUND(I147*H147,2)</f>
        <v>0</v>
      </c>
      <c r="K147" s="237" t="s">
        <v>146</v>
      </c>
      <c r="L147" s="44"/>
      <c r="M147" s="242" t="s">
        <v>1</v>
      </c>
      <c r="N147" s="243" t="s">
        <v>41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147</v>
      </c>
      <c r="AT147" s="246" t="s">
        <v>142</v>
      </c>
      <c r="AU147" s="246" t="s">
        <v>148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614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221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148</v>
      </c>
    </row>
    <row r="149" s="2" customFormat="1" ht="16.5" customHeight="1">
      <c r="A149" s="38"/>
      <c r="B149" s="39"/>
      <c r="C149" s="235" t="s">
        <v>187</v>
      </c>
      <c r="D149" s="235" t="s">
        <v>142</v>
      </c>
      <c r="E149" s="236" t="s">
        <v>223</v>
      </c>
      <c r="F149" s="237" t="s">
        <v>224</v>
      </c>
      <c r="G149" s="238" t="s">
        <v>216</v>
      </c>
      <c r="H149" s="239">
        <v>225.34399999999999</v>
      </c>
      <c r="I149" s="240"/>
      <c r="J149" s="241">
        <f>ROUND(I149*H149,2)</f>
        <v>0</v>
      </c>
      <c r="K149" s="237" t="s">
        <v>146</v>
      </c>
      <c r="L149" s="44"/>
      <c r="M149" s="242" t="s">
        <v>1</v>
      </c>
      <c r="N149" s="243" t="s">
        <v>41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147</v>
      </c>
      <c r="AT149" s="246" t="s">
        <v>142</v>
      </c>
      <c r="AU149" s="246" t="s">
        <v>148</v>
      </c>
      <c r="AY149" s="17" t="s">
        <v>138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84</v>
      </c>
      <c r="BK149" s="247">
        <f>ROUND(I149*H149,2)</f>
        <v>0</v>
      </c>
      <c r="BL149" s="17" t="s">
        <v>147</v>
      </c>
      <c r="BM149" s="246" t="s">
        <v>615</v>
      </c>
    </row>
    <row r="150" s="2" customFormat="1">
      <c r="A150" s="38"/>
      <c r="B150" s="39"/>
      <c r="C150" s="40"/>
      <c r="D150" s="248" t="s">
        <v>150</v>
      </c>
      <c r="E150" s="40"/>
      <c r="F150" s="249" t="s">
        <v>224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148</v>
      </c>
    </row>
    <row r="151" s="2" customFormat="1" ht="16.5" customHeight="1">
      <c r="A151" s="38"/>
      <c r="B151" s="39"/>
      <c r="C151" s="284" t="s">
        <v>195</v>
      </c>
      <c r="D151" s="284" t="s">
        <v>248</v>
      </c>
      <c r="E151" s="285" t="s">
        <v>367</v>
      </c>
      <c r="F151" s="286" t="s">
        <v>368</v>
      </c>
      <c r="G151" s="287" t="s">
        <v>216</v>
      </c>
      <c r="H151" s="288">
        <v>225.34399999999999</v>
      </c>
      <c r="I151" s="289"/>
      <c r="J151" s="290">
        <f>ROUND(I151*H151,2)</f>
        <v>0</v>
      </c>
      <c r="K151" s="286" t="s">
        <v>146</v>
      </c>
      <c r="L151" s="291"/>
      <c r="M151" s="292" t="s">
        <v>1</v>
      </c>
      <c r="N151" s="293" t="s">
        <v>41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180</v>
      </c>
      <c r="AT151" s="246" t="s">
        <v>248</v>
      </c>
      <c r="AU151" s="246" t="s">
        <v>148</v>
      </c>
      <c r="AY151" s="17" t="s">
        <v>138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84</v>
      </c>
      <c r="BK151" s="247">
        <f>ROUND(I151*H151,2)</f>
        <v>0</v>
      </c>
      <c r="BL151" s="17" t="s">
        <v>147</v>
      </c>
      <c r="BM151" s="246" t="s">
        <v>616</v>
      </c>
    </row>
    <row r="152" s="2" customFormat="1">
      <c r="A152" s="38"/>
      <c r="B152" s="39"/>
      <c r="C152" s="40"/>
      <c r="D152" s="248" t="s">
        <v>150</v>
      </c>
      <c r="E152" s="40"/>
      <c r="F152" s="249" t="s">
        <v>368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150</v>
      </c>
      <c r="AU152" s="17" t="s">
        <v>148</v>
      </c>
    </row>
    <row r="153" s="12" customFormat="1" ht="20.88" customHeight="1">
      <c r="A153" s="12"/>
      <c r="B153" s="219"/>
      <c r="C153" s="220"/>
      <c r="D153" s="221" t="s">
        <v>75</v>
      </c>
      <c r="E153" s="233" t="s">
        <v>172</v>
      </c>
      <c r="F153" s="233" t="s">
        <v>575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SUM(P154:P181)</f>
        <v>0</v>
      </c>
      <c r="Q153" s="227"/>
      <c r="R153" s="228">
        <f>SUM(R154:R181)</f>
        <v>0</v>
      </c>
      <c r="S153" s="227"/>
      <c r="T153" s="229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84</v>
      </c>
      <c r="AT153" s="231" t="s">
        <v>75</v>
      </c>
      <c r="AU153" s="231" t="s">
        <v>86</v>
      </c>
      <c r="AY153" s="230" t="s">
        <v>138</v>
      </c>
      <c r="BK153" s="232">
        <f>SUM(BK154:BK181)</f>
        <v>0</v>
      </c>
    </row>
    <row r="154" s="2" customFormat="1" ht="16.5" customHeight="1">
      <c r="A154" s="38"/>
      <c r="B154" s="39"/>
      <c r="C154" s="284" t="s">
        <v>200</v>
      </c>
      <c r="D154" s="284" t="s">
        <v>248</v>
      </c>
      <c r="E154" s="285" t="s">
        <v>547</v>
      </c>
      <c r="F154" s="286" t="s">
        <v>548</v>
      </c>
      <c r="G154" s="287" t="s">
        <v>190</v>
      </c>
      <c r="H154" s="288">
        <v>364</v>
      </c>
      <c r="I154" s="289"/>
      <c r="J154" s="290">
        <f>ROUND(I154*H154,2)</f>
        <v>0</v>
      </c>
      <c r="K154" s="286" t="s">
        <v>183</v>
      </c>
      <c r="L154" s="291"/>
      <c r="M154" s="292" t="s">
        <v>1</v>
      </c>
      <c r="N154" s="293" t="s">
        <v>41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180</v>
      </c>
      <c r="AT154" s="246" t="s">
        <v>248</v>
      </c>
      <c r="AU154" s="246" t="s">
        <v>148</v>
      </c>
      <c r="AY154" s="17" t="s">
        <v>138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84</v>
      </c>
      <c r="BK154" s="247">
        <f>ROUND(I154*H154,2)</f>
        <v>0</v>
      </c>
      <c r="BL154" s="17" t="s">
        <v>147</v>
      </c>
      <c r="BM154" s="246" t="s">
        <v>617</v>
      </c>
    </row>
    <row r="155" s="2" customFormat="1">
      <c r="A155" s="38"/>
      <c r="B155" s="39"/>
      <c r="C155" s="40"/>
      <c r="D155" s="248" t="s">
        <v>150</v>
      </c>
      <c r="E155" s="40"/>
      <c r="F155" s="249" t="s">
        <v>548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148</v>
      </c>
    </row>
    <row r="156" s="13" customFormat="1">
      <c r="A156" s="13"/>
      <c r="B156" s="252"/>
      <c r="C156" s="253"/>
      <c r="D156" s="248" t="s">
        <v>151</v>
      </c>
      <c r="E156" s="254" t="s">
        <v>1</v>
      </c>
      <c r="F156" s="255" t="s">
        <v>437</v>
      </c>
      <c r="G156" s="253"/>
      <c r="H156" s="256">
        <v>364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151</v>
      </c>
      <c r="AU156" s="262" t="s">
        <v>148</v>
      </c>
      <c r="AV156" s="13" t="s">
        <v>86</v>
      </c>
      <c r="AW156" s="13" t="s">
        <v>32</v>
      </c>
      <c r="AX156" s="13" t="s">
        <v>84</v>
      </c>
      <c r="AY156" s="262" t="s">
        <v>138</v>
      </c>
    </row>
    <row r="157" s="2" customFormat="1" ht="16.5" customHeight="1">
      <c r="A157" s="38"/>
      <c r="B157" s="39"/>
      <c r="C157" s="284" t="s">
        <v>205</v>
      </c>
      <c r="D157" s="284" t="s">
        <v>248</v>
      </c>
      <c r="E157" s="285" t="s">
        <v>551</v>
      </c>
      <c r="F157" s="286" t="s">
        <v>552</v>
      </c>
      <c r="G157" s="287" t="s">
        <v>190</v>
      </c>
      <c r="H157" s="288">
        <v>364</v>
      </c>
      <c r="I157" s="289"/>
      <c r="J157" s="290">
        <f>ROUND(I157*H157,2)</f>
        <v>0</v>
      </c>
      <c r="K157" s="286" t="s">
        <v>183</v>
      </c>
      <c r="L157" s="291"/>
      <c r="M157" s="292" t="s">
        <v>1</v>
      </c>
      <c r="N157" s="293" t="s">
        <v>41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180</v>
      </c>
      <c r="AT157" s="246" t="s">
        <v>248</v>
      </c>
      <c r="AU157" s="246" t="s">
        <v>148</v>
      </c>
      <c r="AY157" s="17" t="s">
        <v>138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84</v>
      </c>
      <c r="BK157" s="247">
        <f>ROUND(I157*H157,2)</f>
        <v>0</v>
      </c>
      <c r="BL157" s="17" t="s">
        <v>147</v>
      </c>
      <c r="BM157" s="246" t="s">
        <v>618</v>
      </c>
    </row>
    <row r="158" s="2" customFormat="1">
      <c r="A158" s="38"/>
      <c r="B158" s="39"/>
      <c r="C158" s="40"/>
      <c r="D158" s="248" t="s">
        <v>150</v>
      </c>
      <c r="E158" s="40"/>
      <c r="F158" s="249" t="s">
        <v>552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148</v>
      </c>
    </row>
    <row r="159" s="13" customFormat="1">
      <c r="A159" s="13"/>
      <c r="B159" s="252"/>
      <c r="C159" s="253"/>
      <c r="D159" s="248" t="s">
        <v>151</v>
      </c>
      <c r="E159" s="254" t="s">
        <v>1</v>
      </c>
      <c r="F159" s="255" t="s">
        <v>437</v>
      </c>
      <c r="G159" s="253"/>
      <c r="H159" s="256">
        <v>364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151</v>
      </c>
      <c r="AU159" s="262" t="s">
        <v>148</v>
      </c>
      <c r="AV159" s="13" t="s">
        <v>86</v>
      </c>
      <c r="AW159" s="13" t="s">
        <v>32</v>
      </c>
      <c r="AX159" s="13" t="s">
        <v>84</v>
      </c>
      <c r="AY159" s="262" t="s">
        <v>138</v>
      </c>
    </row>
    <row r="160" s="2" customFormat="1" ht="16.5" customHeight="1">
      <c r="A160" s="38"/>
      <c r="B160" s="39"/>
      <c r="C160" s="235" t="s">
        <v>213</v>
      </c>
      <c r="D160" s="235" t="s">
        <v>142</v>
      </c>
      <c r="E160" s="236" t="s">
        <v>554</v>
      </c>
      <c r="F160" s="237" t="s">
        <v>555</v>
      </c>
      <c r="G160" s="238" t="s">
        <v>158</v>
      </c>
      <c r="H160" s="239">
        <v>43718</v>
      </c>
      <c r="I160" s="240"/>
      <c r="J160" s="241">
        <f>ROUND(I160*H160,2)</f>
        <v>0</v>
      </c>
      <c r="K160" s="237" t="s">
        <v>146</v>
      </c>
      <c r="L160" s="44"/>
      <c r="M160" s="242" t="s">
        <v>1</v>
      </c>
      <c r="N160" s="243" t="s">
        <v>41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147</v>
      </c>
      <c r="AT160" s="246" t="s">
        <v>142</v>
      </c>
      <c r="AU160" s="246" t="s">
        <v>148</v>
      </c>
      <c r="AY160" s="17" t="s">
        <v>138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84</v>
      </c>
      <c r="BK160" s="247">
        <f>ROUND(I160*H160,2)</f>
        <v>0</v>
      </c>
      <c r="BL160" s="17" t="s">
        <v>147</v>
      </c>
      <c r="BM160" s="246" t="s">
        <v>619</v>
      </c>
    </row>
    <row r="161" s="2" customFormat="1">
      <c r="A161" s="38"/>
      <c r="B161" s="39"/>
      <c r="C161" s="40"/>
      <c r="D161" s="248" t="s">
        <v>150</v>
      </c>
      <c r="E161" s="40"/>
      <c r="F161" s="249" t="s">
        <v>555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148</v>
      </c>
    </row>
    <row r="162" s="13" customFormat="1">
      <c r="A162" s="13"/>
      <c r="B162" s="252"/>
      <c r="C162" s="253"/>
      <c r="D162" s="248" t="s">
        <v>151</v>
      </c>
      <c r="E162" s="254" t="s">
        <v>1</v>
      </c>
      <c r="F162" s="255" t="s">
        <v>605</v>
      </c>
      <c r="G162" s="253"/>
      <c r="H162" s="256">
        <v>43718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151</v>
      </c>
      <c r="AU162" s="262" t="s">
        <v>148</v>
      </c>
      <c r="AV162" s="13" t="s">
        <v>86</v>
      </c>
      <c r="AW162" s="13" t="s">
        <v>32</v>
      </c>
      <c r="AX162" s="13" t="s">
        <v>84</v>
      </c>
      <c r="AY162" s="262" t="s">
        <v>138</v>
      </c>
    </row>
    <row r="163" s="2" customFormat="1" ht="16.5" customHeight="1">
      <c r="A163" s="38"/>
      <c r="B163" s="39"/>
      <c r="C163" s="235" t="s">
        <v>219</v>
      </c>
      <c r="D163" s="235" t="s">
        <v>142</v>
      </c>
      <c r="E163" s="236" t="s">
        <v>558</v>
      </c>
      <c r="F163" s="237" t="s">
        <v>559</v>
      </c>
      <c r="G163" s="238" t="s">
        <v>190</v>
      </c>
      <c r="H163" s="239">
        <v>3640</v>
      </c>
      <c r="I163" s="240"/>
      <c r="J163" s="241">
        <f>ROUND(I163*H163,2)</f>
        <v>0</v>
      </c>
      <c r="K163" s="237" t="s">
        <v>183</v>
      </c>
      <c r="L163" s="44"/>
      <c r="M163" s="242" t="s">
        <v>1</v>
      </c>
      <c r="N163" s="243" t="s">
        <v>41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147</v>
      </c>
      <c r="AT163" s="246" t="s">
        <v>142</v>
      </c>
      <c r="AU163" s="246" t="s">
        <v>148</v>
      </c>
      <c r="AY163" s="17" t="s">
        <v>138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84</v>
      </c>
      <c r="BK163" s="247">
        <f>ROUND(I163*H163,2)</f>
        <v>0</v>
      </c>
      <c r="BL163" s="17" t="s">
        <v>147</v>
      </c>
      <c r="BM163" s="246" t="s">
        <v>620</v>
      </c>
    </row>
    <row r="164" s="2" customFormat="1">
      <c r="A164" s="38"/>
      <c r="B164" s="39"/>
      <c r="C164" s="40"/>
      <c r="D164" s="248" t="s">
        <v>150</v>
      </c>
      <c r="E164" s="40"/>
      <c r="F164" s="249" t="s">
        <v>559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150</v>
      </c>
      <c r="AU164" s="17" t="s">
        <v>148</v>
      </c>
    </row>
    <row r="165" s="13" customFormat="1">
      <c r="A165" s="13"/>
      <c r="B165" s="252"/>
      <c r="C165" s="253"/>
      <c r="D165" s="248" t="s">
        <v>151</v>
      </c>
      <c r="E165" s="254" t="s">
        <v>1</v>
      </c>
      <c r="F165" s="255" t="s">
        <v>607</v>
      </c>
      <c r="G165" s="253"/>
      <c r="H165" s="256">
        <v>3640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151</v>
      </c>
      <c r="AU165" s="262" t="s">
        <v>148</v>
      </c>
      <c r="AV165" s="13" t="s">
        <v>86</v>
      </c>
      <c r="AW165" s="13" t="s">
        <v>32</v>
      </c>
      <c r="AX165" s="13" t="s">
        <v>84</v>
      </c>
      <c r="AY165" s="262" t="s">
        <v>138</v>
      </c>
    </row>
    <row r="166" s="2" customFormat="1" ht="16.5" customHeight="1">
      <c r="A166" s="38"/>
      <c r="B166" s="39"/>
      <c r="C166" s="235" t="s">
        <v>8</v>
      </c>
      <c r="D166" s="235" t="s">
        <v>142</v>
      </c>
      <c r="E166" s="236" t="s">
        <v>562</v>
      </c>
      <c r="F166" s="237" t="s">
        <v>563</v>
      </c>
      <c r="G166" s="238" t="s">
        <v>177</v>
      </c>
      <c r="H166" s="239">
        <v>51.200000000000003</v>
      </c>
      <c r="I166" s="240"/>
      <c r="J166" s="241">
        <f>ROUND(I166*H166,2)</f>
        <v>0</v>
      </c>
      <c r="K166" s="237" t="s">
        <v>183</v>
      </c>
      <c r="L166" s="44"/>
      <c r="M166" s="242" t="s">
        <v>1</v>
      </c>
      <c r="N166" s="243" t="s">
        <v>41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147</v>
      </c>
      <c r="AT166" s="246" t="s">
        <v>142</v>
      </c>
      <c r="AU166" s="246" t="s">
        <v>148</v>
      </c>
      <c r="AY166" s="17" t="s">
        <v>138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84</v>
      </c>
      <c r="BK166" s="247">
        <f>ROUND(I166*H166,2)</f>
        <v>0</v>
      </c>
      <c r="BL166" s="17" t="s">
        <v>147</v>
      </c>
      <c r="BM166" s="246" t="s">
        <v>621</v>
      </c>
    </row>
    <row r="167" s="2" customFormat="1">
      <c r="A167" s="38"/>
      <c r="B167" s="39"/>
      <c r="C167" s="40"/>
      <c r="D167" s="248" t="s">
        <v>150</v>
      </c>
      <c r="E167" s="40"/>
      <c r="F167" s="249" t="s">
        <v>563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148</v>
      </c>
    </row>
    <row r="168" s="13" customFormat="1">
      <c r="A168" s="13"/>
      <c r="B168" s="252"/>
      <c r="C168" s="253"/>
      <c r="D168" s="248" t="s">
        <v>151</v>
      </c>
      <c r="E168" s="254" t="s">
        <v>1</v>
      </c>
      <c r="F168" s="255" t="s">
        <v>609</v>
      </c>
      <c r="G168" s="253"/>
      <c r="H168" s="256">
        <v>51.200000000000003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151</v>
      </c>
      <c r="AU168" s="262" t="s">
        <v>148</v>
      </c>
      <c r="AV168" s="13" t="s">
        <v>86</v>
      </c>
      <c r="AW168" s="13" t="s">
        <v>32</v>
      </c>
      <c r="AX168" s="13" t="s">
        <v>84</v>
      </c>
      <c r="AY168" s="262" t="s">
        <v>138</v>
      </c>
    </row>
    <row r="169" s="2" customFormat="1" ht="16.5" customHeight="1">
      <c r="A169" s="38"/>
      <c r="B169" s="39"/>
      <c r="C169" s="235" t="s">
        <v>226</v>
      </c>
      <c r="D169" s="235" t="s">
        <v>142</v>
      </c>
      <c r="E169" s="236" t="s">
        <v>566</v>
      </c>
      <c r="F169" s="237" t="s">
        <v>567</v>
      </c>
      <c r="G169" s="238" t="s">
        <v>190</v>
      </c>
      <c r="H169" s="239">
        <v>109.2</v>
      </c>
      <c r="I169" s="240"/>
      <c r="J169" s="241">
        <f>ROUND(I169*H169,2)</f>
        <v>0</v>
      </c>
      <c r="K169" s="237" t="s">
        <v>183</v>
      </c>
      <c r="L169" s="44"/>
      <c r="M169" s="242" t="s">
        <v>1</v>
      </c>
      <c r="N169" s="243" t="s">
        <v>41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147</v>
      </c>
      <c r="AT169" s="246" t="s">
        <v>142</v>
      </c>
      <c r="AU169" s="246" t="s">
        <v>148</v>
      </c>
      <c r="AY169" s="17" t="s">
        <v>138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84</v>
      </c>
      <c r="BK169" s="247">
        <f>ROUND(I169*H169,2)</f>
        <v>0</v>
      </c>
      <c r="BL169" s="17" t="s">
        <v>147</v>
      </c>
      <c r="BM169" s="246" t="s">
        <v>622</v>
      </c>
    </row>
    <row r="170" s="2" customFormat="1">
      <c r="A170" s="38"/>
      <c r="B170" s="39"/>
      <c r="C170" s="40"/>
      <c r="D170" s="248" t="s">
        <v>150</v>
      </c>
      <c r="E170" s="40"/>
      <c r="F170" s="249" t="s">
        <v>567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150</v>
      </c>
      <c r="AU170" s="17" t="s">
        <v>148</v>
      </c>
    </row>
    <row r="171" s="13" customFormat="1">
      <c r="A171" s="13"/>
      <c r="B171" s="252"/>
      <c r="C171" s="253"/>
      <c r="D171" s="248" t="s">
        <v>151</v>
      </c>
      <c r="E171" s="254" t="s">
        <v>1</v>
      </c>
      <c r="F171" s="255" t="s">
        <v>611</v>
      </c>
      <c r="G171" s="253"/>
      <c r="H171" s="256">
        <v>109.2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151</v>
      </c>
      <c r="AU171" s="262" t="s">
        <v>148</v>
      </c>
      <c r="AV171" s="13" t="s">
        <v>86</v>
      </c>
      <c r="AW171" s="13" t="s">
        <v>32</v>
      </c>
      <c r="AX171" s="13" t="s">
        <v>84</v>
      </c>
      <c r="AY171" s="262" t="s">
        <v>138</v>
      </c>
    </row>
    <row r="172" s="2" customFormat="1" ht="16.5" customHeight="1">
      <c r="A172" s="38"/>
      <c r="B172" s="39"/>
      <c r="C172" s="235" t="s">
        <v>231</v>
      </c>
      <c r="D172" s="235" t="s">
        <v>142</v>
      </c>
      <c r="E172" s="236" t="s">
        <v>214</v>
      </c>
      <c r="F172" s="237" t="s">
        <v>215</v>
      </c>
      <c r="G172" s="238" t="s">
        <v>216</v>
      </c>
      <c r="H172" s="239">
        <v>225.34399999999999</v>
      </c>
      <c r="I172" s="240"/>
      <c r="J172" s="241">
        <f>ROUND(I172*H172,2)</f>
        <v>0</v>
      </c>
      <c r="K172" s="237" t="s">
        <v>146</v>
      </c>
      <c r="L172" s="44"/>
      <c r="M172" s="242" t="s">
        <v>1</v>
      </c>
      <c r="N172" s="243" t="s">
        <v>41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147</v>
      </c>
      <c r="AT172" s="246" t="s">
        <v>142</v>
      </c>
      <c r="AU172" s="246" t="s">
        <v>148</v>
      </c>
      <c r="AY172" s="17" t="s">
        <v>138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84</v>
      </c>
      <c r="BK172" s="247">
        <f>ROUND(I172*H172,2)</f>
        <v>0</v>
      </c>
      <c r="BL172" s="17" t="s">
        <v>147</v>
      </c>
      <c r="BM172" s="246" t="s">
        <v>623</v>
      </c>
    </row>
    <row r="173" s="2" customFormat="1">
      <c r="A173" s="38"/>
      <c r="B173" s="39"/>
      <c r="C173" s="40"/>
      <c r="D173" s="248" t="s">
        <v>150</v>
      </c>
      <c r="E173" s="40"/>
      <c r="F173" s="249" t="s">
        <v>215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148</v>
      </c>
    </row>
    <row r="174" s="13" customFormat="1">
      <c r="A174" s="13"/>
      <c r="B174" s="252"/>
      <c r="C174" s="253"/>
      <c r="D174" s="248" t="s">
        <v>151</v>
      </c>
      <c r="E174" s="254" t="s">
        <v>1</v>
      </c>
      <c r="F174" s="255" t="s">
        <v>395</v>
      </c>
      <c r="G174" s="253"/>
      <c r="H174" s="256">
        <v>14.084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151</v>
      </c>
      <c r="AU174" s="262" t="s">
        <v>148</v>
      </c>
      <c r="AV174" s="13" t="s">
        <v>86</v>
      </c>
      <c r="AW174" s="13" t="s">
        <v>32</v>
      </c>
      <c r="AX174" s="13" t="s">
        <v>76</v>
      </c>
      <c r="AY174" s="262" t="s">
        <v>138</v>
      </c>
    </row>
    <row r="175" s="13" customFormat="1">
      <c r="A175" s="13"/>
      <c r="B175" s="252"/>
      <c r="C175" s="253"/>
      <c r="D175" s="248" t="s">
        <v>151</v>
      </c>
      <c r="E175" s="254" t="s">
        <v>1</v>
      </c>
      <c r="F175" s="255" t="s">
        <v>613</v>
      </c>
      <c r="G175" s="253"/>
      <c r="H175" s="256">
        <v>225.34399999999999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151</v>
      </c>
      <c r="AU175" s="262" t="s">
        <v>148</v>
      </c>
      <c r="AV175" s="13" t="s">
        <v>86</v>
      </c>
      <c r="AW175" s="13" t="s">
        <v>32</v>
      </c>
      <c r="AX175" s="13" t="s">
        <v>84</v>
      </c>
      <c r="AY175" s="262" t="s">
        <v>138</v>
      </c>
    </row>
    <row r="176" s="2" customFormat="1" ht="16.5" customHeight="1">
      <c r="A176" s="38"/>
      <c r="B176" s="39"/>
      <c r="C176" s="235" t="s">
        <v>236</v>
      </c>
      <c r="D176" s="235" t="s">
        <v>142</v>
      </c>
      <c r="E176" s="236" t="s">
        <v>220</v>
      </c>
      <c r="F176" s="237" t="s">
        <v>221</v>
      </c>
      <c r="G176" s="238" t="s">
        <v>216</v>
      </c>
      <c r="H176" s="239">
        <v>225.34399999999999</v>
      </c>
      <c r="I176" s="240"/>
      <c r="J176" s="241">
        <f>ROUND(I176*H176,2)</f>
        <v>0</v>
      </c>
      <c r="K176" s="237" t="s">
        <v>146</v>
      </c>
      <c r="L176" s="44"/>
      <c r="M176" s="242" t="s">
        <v>1</v>
      </c>
      <c r="N176" s="243" t="s">
        <v>41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147</v>
      </c>
      <c r="AT176" s="246" t="s">
        <v>142</v>
      </c>
      <c r="AU176" s="246" t="s">
        <v>148</v>
      </c>
      <c r="AY176" s="17" t="s">
        <v>138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84</v>
      </c>
      <c r="BK176" s="247">
        <f>ROUND(I176*H176,2)</f>
        <v>0</v>
      </c>
      <c r="BL176" s="17" t="s">
        <v>147</v>
      </c>
      <c r="BM176" s="246" t="s">
        <v>624</v>
      </c>
    </row>
    <row r="177" s="2" customFormat="1">
      <c r="A177" s="38"/>
      <c r="B177" s="39"/>
      <c r="C177" s="40"/>
      <c r="D177" s="248" t="s">
        <v>150</v>
      </c>
      <c r="E177" s="40"/>
      <c r="F177" s="249" t="s">
        <v>221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148</v>
      </c>
    </row>
    <row r="178" s="2" customFormat="1" ht="16.5" customHeight="1">
      <c r="A178" s="38"/>
      <c r="B178" s="39"/>
      <c r="C178" s="235" t="s">
        <v>241</v>
      </c>
      <c r="D178" s="235" t="s">
        <v>142</v>
      </c>
      <c r="E178" s="236" t="s">
        <v>223</v>
      </c>
      <c r="F178" s="237" t="s">
        <v>224</v>
      </c>
      <c r="G178" s="238" t="s">
        <v>216</v>
      </c>
      <c r="H178" s="239">
        <v>225.34399999999999</v>
      </c>
      <c r="I178" s="240"/>
      <c r="J178" s="241">
        <f>ROUND(I178*H178,2)</f>
        <v>0</v>
      </c>
      <c r="K178" s="237" t="s">
        <v>146</v>
      </c>
      <c r="L178" s="44"/>
      <c r="M178" s="242" t="s">
        <v>1</v>
      </c>
      <c r="N178" s="243" t="s">
        <v>41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147</v>
      </c>
      <c r="AT178" s="246" t="s">
        <v>142</v>
      </c>
      <c r="AU178" s="246" t="s">
        <v>148</v>
      </c>
      <c r="AY178" s="17" t="s">
        <v>138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84</v>
      </c>
      <c r="BK178" s="247">
        <f>ROUND(I178*H178,2)</f>
        <v>0</v>
      </c>
      <c r="BL178" s="17" t="s">
        <v>147</v>
      </c>
      <c r="BM178" s="246" t="s">
        <v>625</v>
      </c>
    </row>
    <row r="179" s="2" customFormat="1">
      <c r="A179" s="38"/>
      <c r="B179" s="39"/>
      <c r="C179" s="40"/>
      <c r="D179" s="248" t="s">
        <v>150</v>
      </c>
      <c r="E179" s="40"/>
      <c r="F179" s="249" t="s">
        <v>224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148</v>
      </c>
    </row>
    <row r="180" s="2" customFormat="1" ht="16.5" customHeight="1">
      <c r="A180" s="38"/>
      <c r="B180" s="39"/>
      <c r="C180" s="284" t="s">
        <v>247</v>
      </c>
      <c r="D180" s="284" t="s">
        <v>248</v>
      </c>
      <c r="E180" s="285" t="s">
        <v>367</v>
      </c>
      <c r="F180" s="286" t="s">
        <v>368</v>
      </c>
      <c r="G180" s="287" t="s">
        <v>216</v>
      </c>
      <c r="H180" s="288">
        <v>225.34399999999999</v>
      </c>
      <c r="I180" s="289"/>
      <c r="J180" s="290">
        <f>ROUND(I180*H180,2)</f>
        <v>0</v>
      </c>
      <c r="K180" s="286" t="s">
        <v>146</v>
      </c>
      <c r="L180" s="291"/>
      <c r="M180" s="292" t="s">
        <v>1</v>
      </c>
      <c r="N180" s="293" t="s">
        <v>41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180</v>
      </c>
      <c r="AT180" s="246" t="s">
        <v>248</v>
      </c>
      <c r="AU180" s="246" t="s">
        <v>148</v>
      </c>
      <c r="AY180" s="17" t="s">
        <v>138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84</v>
      </c>
      <c r="BK180" s="247">
        <f>ROUND(I180*H180,2)</f>
        <v>0</v>
      </c>
      <c r="BL180" s="17" t="s">
        <v>147</v>
      </c>
      <c r="BM180" s="246" t="s">
        <v>626</v>
      </c>
    </row>
    <row r="181" s="2" customFormat="1">
      <c r="A181" s="38"/>
      <c r="B181" s="39"/>
      <c r="C181" s="40"/>
      <c r="D181" s="248" t="s">
        <v>150</v>
      </c>
      <c r="E181" s="40"/>
      <c r="F181" s="249" t="s">
        <v>368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150</v>
      </c>
      <c r="AU181" s="17" t="s">
        <v>148</v>
      </c>
    </row>
    <row r="182" s="12" customFormat="1" ht="20.88" customHeight="1">
      <c r="A182" s="12"/>
      <c r="B182" s="219"/>
      <c r="C182" s="220"/>
      <c r="D182" s="221" t="s">
        <v>75</v>
      </c>
      <c r="E182" s="233" t="s">
        <v>245</v>
      </c>
      <c r="F182" s="233" t="s">
        <v>586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SUM(P183:P213)</f>
        <v>0</v>
      </c>
      <c r="Q182" s="227"/>
      <c r="R182" s="228">
        <f>SUM(R183:R213)</f>
        <v>0</v>
      </c>
      <c r="S182" s="227"/>
      <c r="T182" s="229">
        <f>SUM(T183:T213)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84</v>
      </c>
      <c r="AT182" s="231" t="s">
        <v>75</v>
      </c>
      <c r="AU182" s="231" t="s">
        <v>86</v>
      </c>
      <c r="AY182" s="230" t="s">
        <v>138</v>
      </c>
      <c r="BK182" s="232">
        <f>SUM(BK183:BK213)</f>
        <v>0</v>
      </c>
    </row>
    <row r="183" s="2" customFormat="1" ht="16.5" customHeight="1">
      <c r="A183" s="38"/>
      <c r="B183" s="39"/>
      <c r="C183" s="284" t="s">
        <v>7</v>
      </c>
      <c r="D183" s="284" t="s">
        <v>248</v>
      </c>
      <c r="E183" s="285" t="s">
        <v>547</v>
      </c>
      <c r="F183" s="286" t="s">
        <v>548</v>
      </c>
      <c r="G183" s="287" t="s">
        <v>190</v>
      </c>
      <c r="H183" s="288">
        <v>364</v>
      </c>
      <c r="I183" s="289"/>
      <c r="J183" s="290">
        <f>ROUND(I183*H183,2)</f>
        <v>0</v>
      </c>
      <c r="K183" s="286" t="s">
        <v>183</v>
      </c>
      <c r="L183" s="291"/>
      <c r="M183" s="292" t="s">
        <v>1</v>
      </c>
      <c r="N183" s="293" t="s">
        <v>41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180</v>
      </c>
      <c r="AT183" s="246" t="s">
        <v>248</v>
      </c>
      <c r="AU183" s="246" t="s">
        <v>148</v>
      </c>
      <c r="AY183" s="17" t="s">
        <v>138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84</v>
      </c>
      <c r="BK183" s="247">
        <f>ROUND(I183*H183,2)</f>
        <v>0</v>
      </c>
      <c r="BL183" s="17" t="s">
        <v>147</v>
      </c>
      <c r="BM183" s="246" t="s">
        <v>627</v>
      </c>
    </row>
    <row r="184" s="2" customFormat="1">
      <c r="A184" s="38"/>
      <c r="B184" s="39"/>
      <c r="C184" s="40"/>
      <c r="D184" s="248" t="s">
        <v>150</v>
      </c>
      <c r="E184" s="40"/>
      <c r="F184" s="249" t="s">
        <v>548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150</v>
      </c>
      <c r="AU184" s="17" t="s">
        <v>148</v>
      </c>
    </row>
    <row r="185" s="13" customFormat="1">
      <c r="A185" s="13"/>
      <c r="B185" s="252"/>
      <c r="C185" s="253"/>
      <c r="D185" s="248" t="s">
        <v>151</v>
      </c>
      <c r="E185" s="254" t="s">
        <v>1</v>
      </c>
      <c r="F185" s="255" t="s">
        <v>437</v>
      </c>
      <c r="G185" s="253"/>
      <c r="H185" s="256">
        <v>364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151</v>
      </c>
      <c r="AU185" s="262" t="s">
        <v>148</v>
      </c>
      <c r="AV185" s="13" t="s">
        <v>86</v>
      </c>
      <c r="AW185" s="13" t="s">
        <v>32</v>
      </c>
      <c r="AX185" s="13" t="s">
        <v>84</v>
      </c>
      <c r="AY185" s="262" t="s">
        <v>138</v>
      </c>
    </row>
    <row r="186" s="2" customFormat="1" ht="16.5" customHeight="1">
      <c r="A186" s="38"/>
      <c r="B186" s="39"/>
      <c r="C186" s="284" t="s">
        <v>256</v>
      </c>
      <c r="D186" s="284" t="s">
        <v>248</v>
      </c>
      <c r="E186" s="285" t="s">
        <v>551</v>
      </c>
      <c r="F186" s="286" t="s">
        <v>552</v>
      </c>
      <c r="G186" s="287" t="s">
        <v>190</v>
      </c>
      <c r="H186" s="288">
        <v>364</v>
      </c>
      <c r="I186" s="289"/>
      <c r="J186" s="290">
        <f>ROUND(I186*H186,2)</f>
        <v>0</v>
      </c>
      <c r="K186" s="286" t="s">
        <v>183</v>
      </c>
      <c r="L186" s="291"/>
      <c r="M186" s="292" t="s">
        <v>1</v>
      </c>
      <c r="N186" s="293" t="s">
        <v>41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180</v>
      </c>
      <c r="AT186" s="246" t="s">
        <v>248</v>
      </c>
      <c r="AU186" s="246" t="s">
        <v>148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84</v>
      </c>
      <c r="BK186" s="247">
        <f>ROUND(I186*H186,2)</f>
        <v>0</v>
      </c>
      <c r="BL186" s="17" t="s">
        <v>147</v>
      </c>
      <c r="BM186" s="246" t="s">
        <v>628</v>
      </c>
    </row>
    <row r="187" s="2" customFormat="1">
      <c r="A187" s="38"/>
      <c r="B187" s="39"/>
      <c r="C187" s="40"/>
      <c r="D187" s="248" t="s">
        <v>150</v>
      </c>
      <c r="E187" s="40"/>
      <c r="F187" s="249" t="s">
        <v>552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148</v>
      </c>
    </row>
    <row r="188" s="13" customFormat="1">
      <c r="A188" s="13"/>
      <c r="B188" s="252"/>
      <c r="C188" s="253"/>
      <c r="D188" s="248" t="s">
        <v>151</v>
      </c>
      <c r="E188" s="254" t="s">
        <v>1</v>
      </c>
      <c r="F188" s="255" t="s">
        <v>437</v>
      </c>
      <c r="G188" s="253"/>
      <c r="H188" s="256">
        <v>364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151</v>
      </c>
      <c r="AU188" s="262" t="s">
        <v>148</v>
      </c>
      <c r="AV188" s="13" t="s">
        <v>86</v>
      </c>
      <c r="AW188" s="13" t="s">
        <v>32</v>
      </c>
      <c r="AX188" s="13" t="s">
        <v>84</v>
      </c>
      <c r="AY188" s="262" t="s">
        <v>138</v>
      </c>
    </row>
    <row r="189" s="2" customFormat="1" ht="16.5" customHeight="1">
      <c r="A189" s="38"/>
      <c r="B189" s="39"/>
      <c r="C189" s="235" t="s">
        <v>260</v>
      </c>
      <c r="D189" s="235" t="s">
        <v>142</v>
      </c>
      <c r="E189" s="236" t="s">
        <v>554</v>
      </c>
      <c r="F189" s="237" t="s">
        <v>555</v>
      </c>
      <c r="G189" s="238" t="s">
        <v>158</v>
      </c>
      <c r="H189" s="239">
        <v>43718</v>
      </c>
      <c r="I189" s="240"/>
      <c r="J189" s="241">
        <f>ROUND(I189*H189,2)</f>
        <v>0</v>
      </c>
      <c r="K189" s="237" t="s">
        <v>146</v>
      </c>
      <c r="L189" s="44"/>
      <c r="M189" s="242" t="s">
        <v>1</v>
      </c>
      <c r="N189" s="243" t="s">
        <v>41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147</v>
      </c>
      <c r="AT189" s="246" t="s">
        <v>142</v>
      </c>
      <c r="AU189" s="246" t="s">
        <v>148</v>
      </c>
      <c r="AY189" s="17" t="s">
        <v>138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84</v>
      </c>
      <c r="BK189" s="247">
        <f>ROUND(I189*H189,2)</f>
        <v>0</v>
      </c>
      <c r="BL189" s="17" t="s">
        <v>147</v>
      </c>
      <c r="BM189" s="246" t="s">
        <v>629</v>
      </c>
    </row>
    <row r="190" s="2" customFormat="1">
      <c r="A190" s="38"/>
      <c r="B190" s="39"/>
      <c r="C190" s="40"/>
      <c r="D190" s="248" t="s">
        <v>150</v>
      </c>
      <c r="E190" s="40"/>
      <c r="F190" s="249" t="s">
        <v>555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148</v>
      </c>
    </row>
    <row r="191" s="13" customFormat="1">
      <c r="A191" s="13"/>
      <c r="B191" s="252"/>
      <c r="C191" s="253"/>
      <c r="D191" s="248" t="s">
        <v>151</v>
      </c>
      <c r="E191" s="254" t="s">
        <v>1</v>
      </c>
      <c r="F191" s="255" t="s">
        <v>605</v>
      </c>
      <c r="G191" s="253"/>
      <c r="H191" s="256">
        <v>43718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151</v>
      </c>
      <c r="AU191" s="262" t="s">
        <v>148</v>
      </c>
      <c r="AV191" s="13" t="s">
        <v>86</v>
      </c>
      <c r="AW191" s="13" t="s">
        <v>32</v>
      </c>
      <c r="AX191" s="13" t="s">
        <v>84</v>
      </c>
      <c r="AY191" s="262" t="s">
        <v>138</v>
      </c>
    </row>
    <row r="192" s="2" customFormat="1" ht="16.5" customHeight="1">
      <c r="A192" s="38"/>
      <c r="B192" s="39"/>
      <c r="C192" s="235" t="s">
        <v>265</v>
      </c>
      <c r="D192" s="235" t="s">
        <v>142</v>
      </c>
      <c r="E192" s="236" t="s">
        <v>558</v>
      </c>
      <c r="F192" s="237" t="s">
        <v>559</v>
      </c>
      <c r="G192" s="238" t="s">
        <v>190</v>
      </c>
      <c r="H192" s="239">
        <v>3640</v>
      </c>
      <c r="I192" s="240"/>
      <c r="J192" s="241">
        <f>ROUND(I192*H192,2)</f>
        <v>0</v>
      </c>
      <c r="K192" s="237" t="s">
        <v>183</v>
      </c>
      <c r="L192" s="44"/>
      <c r="M192" s="242" t="s">
        <v>1</v>
      </c>
      <c r="N192" s="243" t="s">
        <v>41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147</v>
      </c>
      <c r="AT192" s="246" t="s">
        <v>142</v>
      </c>
      <c r="AU192" s="246" t="s">
        <v>148</v>
      </c>
      <c r="AY192" s="17" t="s">
        <v>138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84</v>
      </c>
      <c r="BK192" s="247">
        <f>ROUND(I192*H192,2)</f>
        <v>0</v>
      </c>
      <c r="BL192" s="17" t="s">
        <v>147</v>
      </c>
      <c r="BM192" s="246" t="s">
        <v>630</v>
      </c>
    </row>
    <row r="193" s="2" customFormat="1">
      <c r="A193" s="38"/>
      <c r="B193" s="39"/>
      <c r="C193" s="40"/>
      <c r="D193" s="248" t="s">
        <v>150</v>
      </c>
      <c r="E193" s="40"/>
      <c r="F193" s="249" t="s">
        <v>559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148</v>
      </c>
    </row>
    <row r="194" s="13" customFormat="1">
      <c r="A194" s="13"/>
      <c r="B194" s="252"/>
      <c r="C194" s="253"/>
      <c r="D194" s="248" t="s">
        <v>151</v>
      </c>
      <c r="E194" s="254" t="s">
        <v>1</v>
      </c>
      <c r="F194" s="255" t="s">
        <v>607</v>
      </c>
      <c r="G194" s="253"/>
      <c r="H194" s="256">
        <v>3640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151</v>
      </c>
      <c r="AU194" s="262" t="s">
        <v>148</v>
      </c>
      <c r="AV194" s="13" t="s">
        <v>86</v>
      </c>
      <c r="AW194" s="13" t="s">
        <v>32</v>
      </c>
      <c r="AX194" s="13" t="s">
        <v>84</v>
      </c>
      <c r="AY194" s="262" t="s">
        <v>138</v>
      </c>
    </row>
    <row r="195" s="2" customFormat="1" ht="16.5" customHeight="1">
      <c r="A195" s="38"/>
      <c r="B195" s="39"/>
      <c r="C195" s="235" t="s">
        <v>270</v>
      </c>
      <c r="D195" s="235" t="s">
        <v>142</v>
      </c>
      <c r="E195" s="236" t="s">
        <v>562</v>
      </c>
      <c r="F195" s="237" t="s">
        <v>563</v>
      </c>
      <c r="G195" s="238" t="s">
        <v>177</v>
      </c>
      <c r="H195" s="239">
        <v>51.200000000000003</v>
      </c>
      <c r="I195" s="240"/>
      <c r="J195" s="241">
        <f>ROUND(I195*H195,2)</f>
        <v>0</v>
      </c>
      <c r="K195" s="237" t="s">
        <v>183</v>
      </c>
      <c r="L195" s="44"/>
      <c r="M195" s="242" t="s">
        <v>1</v>
      </c>
      <c r="N195" s="243" t="s">
        <v>41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147</v>
      </c>
      <c r="AT195" s="246" t="s">
        <v>142</v>
      </c>
      <c r="AU195" s="246" t="s">
        <v>148</v>
      </c>
      <c r="AY195" s="17" t="s">
        <v>138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84</v>
      </c>
      <c r="BK195" s="247">
        <f>ROUND(I195*H195,2)</f>
        <v>0</v>
      </c>
      <c r="BL195" s="17" t="s">
        <v>147</v>
      </c>
      <c r="BM195" s="246" t="s">
        <v>631</v>
      </c>
    </row>
    <row r="196" s="2" customFormat="1">
      <c r="A196" s="38"/>
      <c r="B196" s="39"/>
      <c r="C196" s="40"/>
      <c r="D196" s="248" t="s">
        <v>150</v>
      </c>
      <c r="E196" s="40"/>
      <c r="F196" s="249" t="s">
        <v>563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148</v>
      </c>
    </row>
    <row r="197" s="13" customFormat="1">
      <c r="A197" s="13"/>
      <c r="B197" s="252"/>
      <c r="C197" s="253"/>
      <c r="D197" s="248" t="s">
        <v>151</v>
      </c>
      <c r="E197" s="254" t="s">
        <v>1</v>
      </c>
      <c r="F197" s="255" t="s">
        <v>609</v>
      </c>
      <c r="G197" s="253"/>
      <c r="H197" s="256">
        <v>51.200000000000003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151</v>
      </c>
      <c r="AU197" s="262" t="s">
        <v>148</v>
      </c>
      <c r="AV197" s="13" t="s">
        <v>86</v>
      </c>
      <c r="AW197" s="13" t="s">
        <v>32</v>
      </c>
      <c r="AX197" s="13" t="s">
        <v>84</v>
      </c>
      <c r="AY197" s="262" t="s">
        <v>138</v>
      </c>
    </row>
    <row r="198" s="2" customFormat="1" ht="16.5" customHeight="1">
      <c r="A198" s="38"/>
      <c r="B198" s="39"/>
      <c r="C198" s="235" t="s">
        <v>274</v>
      </c>
      <c r="D198" s="235" t="s">
        <v>142</v>
      </c>
      <c r="E198" s="236" t="s">
        <v>566</v>
      </c>
      <c r="F198" s="237" t="s">
        <v>567</v>
      </c>
      <c r="G198" s="238" t="s">
        <v>190</v>
      </c>
      <c r="H198" s="239">
        <v>109.2</v>
      </c>
      <c r="I198" s="240"/>
      <c r="J198" s="241">
        <f>ROUND(I198*H198,2)</f>
        <v>0</v>
      </c>
      <c r="K198" s="237" t="s">
        <v>183</v>
      </c>
      <c r="L198" s="44"/>
      <c r="M198" s="242" t="s">
        <v>1</v>
      </c>
      <c r="N198" s="243" t="s">
        <v>41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147</v>
      </c>
      <c r="AT198" s="246" t="s">
        <v>142</v>
      </c>
      <c r="AU198" s="246" t="s">
        <v>148</v>
      </c>
      <c r="AY198" s="17" t="s">
        <v>138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84</v>
      </c>
      <c r="BK198" s="247">
        <f>ROUND(I198*H198,2)</f>
        <v>0</v>
      </c>
      <c r="BL198" s="17" t="s">
        <v>147</v>
      </c>
      <c r="BM198" s="246" t="s">
        <v>632</v>
      </c>
    </row>
    <row r="199" s="2" customFormat="1">
      <c r="A199" s="38"/>
      <c r="B199" s="39"/>
      <c r="C199" s="40"/>
      <c r="D199" s="248" t="s">
        <v>150</v>
      </c>
      <c r="E199" s="40"/>
      <c r="F199" s="249" t="s">
        <v>567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148</v>
      </c>
    </row>
    <row r="200" s="13" customFormat="1">
      <c r="A200" s="13"/>
      <c r="B200" s="252"/>
      <c r="C200" s="253"/>
      <c r="D200" s="248" t="s">
        <v>151</v>
      </c>
      <c r="E200" s="254" t="s">
        <v>1</v>
      </c>
      <c r="F200" s="255" t="s">
        <v>611</v>
      </c>
      <c r="G200" s="253"/>
      <c r="H200" s="256">
        <v>109.2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151</v>
      </c>
      <c r="AU200" s="262" t="s">
        <v>148</v>
      </c>
      <c r="AV200" s="13" t="s">
        <v>86</v>
      </c>
      <c r="AW200" s="13" t="s">
        <v>32</v>
      </c>
      <c r="AX200" s="13" t="s">
        <v>84</v>
      </c>
      <c r="AY200" s="262" t="s">
        <v>138</v>
      </c>
    </row>
    <row r="201" s="2" customFormat="1" ht="16.5" customHeight="1">
      <c r="A201" s="38"/>
      <c r="B201" s="39"/>
      <c r="C201" s="235" t="s">
        <v>278</v>
      </c>
      <c r="D201" s="235" t="s">
        <v>142</v>
      </c>
      <c r="E201" s="236" t="s">
        <v>214</v>
      </c>
      <c r="F201" s="237" t="s">
        <v>215</v>
      </c>
      <c r="G201" s="238" t="s">
        <v>216</v>
      </c>
      <c r="H201" s="239">
        <v>225.34399999999999</v>
      </c>
      <c r="I201" s="240"/>
      <c r="J201" s="241">
        <f>ROUND(I201*H201,2)</f>
        <v>0</v>
      </c>
      <c r="K201" s="237" t="s">
        <v>146</v>
      </c>
      <c r="L201" s="44"/>
      <c r="M201" s="242" t="s">
        <v>1</v>
      </c>
      <c r="N201" s="243" t="s">
        <v>41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147</v>
      </c>
      <c r="AT201" s="246" t="s">
        <v>142</v>
      </c>
      <c r="AU201" s="246" t="s">
        <v>148</v>
      </c>
      <c r="AY201" s="17" t="s">
        <v>138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84</v>
      </c>
      <c r="BK201" s="247">
        <f>ROUND(I201*H201,2)</f>
        <v>0</v>
      </c>
      <c r="BL201" s="17" t="s">
        <v>147</v>
      </c>
      <c r="BM201" s="246" t="s">
        <v>633</v>
      </c>
    </row>
    <row r="202" s="2" customFormat="1">
      <c r="A202" s="38"/>
      <c r="B202" s="39"/>
      <c r="C202" s="40"/>
      <c r="D202" s="248" t="s">
        <v>150</v>
      </c>
      <c r="E202" s="40"/>
      <c r="F202" s="249" t="s">
        <v>215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148</v>
      </c>
    </row>
    <row r="203" s="13" customFormat="1">
      <c r="A203" s="13"/>
      <c r="B203" s="252"/>
      <c r="C203" s="253"/>
      <c r="D203" s="248" t="s">
        <v>151</v>
      </c>
      <c r="E203" s="254" t="s">
        <v>1</v>
      </c>
      <c r="F203" s="255" t="s">
        <v>395</v>
      </c>
      <c r="G203" s="253"/>
      <c r="H203" s="256">
        <v>14.084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151</v>
      </c>
      <c r="AU203" s="262" t="s">
        <v>148</v>
      </c>
      <c r="AV203" s="13" t="s">
        <v>86</v>
      </c>
      <c r="AW203" s="13" t="s">
        <v>32</v>
      </c>
      <c r="AX203" s="13" t="s">
        <v>76</v>
      </c>
      <c r="AY203" s="262" t="s">
        <v>138</v>
      </c>
    </row>
    <row r="204" s="13" customFormat="1">
      <c r="A204" s="13"/>
      <c r="B204" s="252"/>
      <c r="C204" s="253"/>
      <c r="D204" s="248" t="s">
        <v>151</v>
      </c>
      <c r="E204" s="254" t="s">
        <v>1</v>
      </c>
      <c r="F204" s="255" t="s">
        <v>613</v>
      </c>
      <c r="G204" s="253"/>
      <c r="H204" s="256">
        <v>225.34399999999999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151</v>
      </c>
      <c r="AU204" s="262" t="s">
        <v>148</v>
      </c>
      <c r="AV204" s="13" t="s">
        <v>86</v>
      </c>
      <c r="AW204" s="13" t="s">
        <v>32</v>
      </c>
      <c r="AX204" s="13" t="s">
        <v>84</v>
      </c>
      <c r="AY204" s="262" t="s">
        <v>138</v>
      </c>
    </row>
    <row r="205" s="2" customFormat="1" ht="16.5" customHeight="1">
      <c r="A205" s="38"/>
      <c r="B205" s="39"/>
      <c r="C205" s="235" t="s">
        <v>282</v>
      </c>
      <c r="D205" s="235" t="s">
        <v>142</v>
      </c>
      <c r="E205" s="236" t="s">
        <v>220</v>
      </c>
      <c r="F205" s="237" t="s">
        <v>221</v>
      </c>
      <c r="G205" s="238" t="s">
        <v>216</v>
      </c>
      <c r="H205" s="239">
        <v>225.34399999999999</v>
      </c>
      <c r="I205" s="240"/>
      <c r="J205" s="241">
        <f>ROUND(I205*H205,2)</f>
        <v>0</v>
      </c>
      <c r="K205" s="237" t="s">
        <v>146</v>
      </c>
      <c r="L205" s="44"/>
      <c r="M205" s="242" t="s">
        <v>1</v>
      </c>
      <c r="N205" s="243" t="s">
        <v>41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147</v>
      </c>
      <c r="AT205" s="246" t="s">
        <v>142</v>
      </c>
      <c r="AU205" s="246" t="s">
        <v>148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84</v>
      </c>
      <c r="BK205" s="247">
        <f>ROUND(I205*H205,2)</f>
        <v>0</v>
      </c>
      <c r="BL205" s="17" t="s">
        <v>147</v>
      </c>
      <c r="BM205" s="246" t="s">
        <v>634</v>
      </c>
    </row>
    <row r="206" s="2" customFormat="1">
      <c r="A206" s="38"/>
      <c r="B206" s="39"/>
      <c r="C206" s="40"/>
      <c r="D206" s="248" t="s">
        <v>150</v>
      </c>
      <c r="E206" s="40"/>
      <c r="F206" s="249" t="s">
        <v>221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150</v>
      </c>
      <c r="AU206" s="17" t="s">
        <v>148</v>
      </c>
    </row>
    <row r="207" s="2" customFormat="1" ht="16.5" customHeight="1">
      <c r="A207" s="38"/>
      <c r="B207" s="39"/>
      <c r="C207" s="235" t="s">
        <v>286</v>
      </c>
      <c r="D207" s="235" t="s">
        <v>142</v>
      </c>
      <c r="E207" s="236" t="s">
        <v>223</v>
      </c>
      <c r="F207" s="237" t="s">
        <v>224</v>
      </c>
      <c r="G207" s="238" t="s">
        <v>216</v>
      </c>
      <c r="H207" s="239">
        <v>225.34399999999999</v>
      </c>
      <c r="I207" s="240"/>
      <c r="J207" s="241">
        <f>ROUND(I207*H207,2)</f>
        <v>0</v>
      </c>
      <c r="K207" s="237" t="s">
        <v>146</v>
      </c>
      <c r="L207" s="44"/>
      <c r="M207" s="242" t="s">
        <v>1</v>
      </c>
      <c r="N207" s="243" t="s">
        <v>41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147</v>
      </c>
      <c r="AT207" s="246" t="s">
        <v>142</v>
      </c>
      <c r="AU207" s="246" t="s">
        <v>148</v>
      </c>
      <c r="AY207" s="17" t="s">
        <v>138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84</v>
      </c>
      <c r="BK207" s="247">
        <f>ROUND(I207*H207,2)</f>
        <v>0</v>
      </c>
      <c r="BL207" s="17" t="s">
        <v>147</v>
      </c>
      <c r="BM207" s="246" t="s">
        <v>635</v>
      </c>
    </row>
    <row r="208" s="2" customFormat="1">
      <c r="A208" s="38"/>
      <c r="B208" s="39"/>
      <c r="C208" s="40"/>
      <c r="D208" s="248" t="s">
        <v>150</v>
      </c>
      <c r="E208" s="40"/>
      <c r="F208" s="249" t="s">
        <v>224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148</v>
      </c>
    </row>
    <row r="209" s="2" customFormat="1" ht="16.5" customHeight="1">
      <c r="A209" s="38"/>
      <c r="B209" s="39"/>
      <c r="C209" s="284" t="s">
        <v>290</v>
      </c>
      <c r="D209" s="284" t="s">
        <v>248</v>
      </c>
      <c r="E209" s="285" t="s">
        <v>367</v>
      </c>
      <c r="F209" s="286" t="s">
        <v>368</v>
      </c>
      <c r="G209" s="287" t="s">
        <v>216</v>
      </c>
      <c r="H209" s="288">
        <v>225.34399999999999</v>
      </c>
      <c r="I209" s="289"/>
      <c r="J209" s="290">
        <f>ROUND(I209*H209,2)</f>
        <v>0</v>
      </c>
      <c r="K209" s="286" t="s">
        <v>146</v>
      </c>
      <c r="L209" s="291"/>
      <c r="M209" s="292" t="s">
        <v>1</v>
      </c>
      <c r="N209" s="293" t="s">
        <v>41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180</v>
      </c>
      <c r="AT209" s="246" t="s">
        <v>248</v>
      </c>
      <c r="AU209" s="246" t="s">
        <v>148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84</v>
      </c>
      <c r="BK209" s="247">
        <f>ROUND(I209*H209,2)</f>
        <v>0</v>
      </c>
      <c r="BL209" s="17" t="s">
        <v>147</v>
      </c>
      <c r="BM209" s="246" t="s">
        <v>636</v>
      </c>
    </row>
    <row r="210" s="2" customFormat="1">
      <c r="A210" s="38"/>
      <c r="B210" s="39"/>
      <c r="C210" s="40"/>
      <c r="D210" s="248" t="s">
        <v>150</v>
      </c>
      <c r="E210" s="40"/>
      <c r="F210" s="249" t="s">
        <v>368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148</v>
      </c>
    </row>
    <row r="211" s="2" customFormat="1" ht="16.5" customHeight="1">
      <c r="A211" s="38"/>
      <c r="B211" s="39"/>
      <c r="C211" s="235" t="s">
        <v>294</v>
      </c>
      <c r="D211" s="235" t="s">
        <v>142</v>
      </c>
      <c r="E211" s="236" t="s">
        <v>597</v>
      </c>
      <c r="F211" s="237" t="s">
        <v>598</v>
      </c>
      <c r="G211" s="238" t="s">
        <v>190</v>
      </c>
      <c r="H211" s="239">
        <v>3640</v>
      </c>
      <c r="I211" s="240"/>
      <c r="J211" s="241">
        <f>ROUND(I211*H211,2)</f>
        <v>0</v>
      </c>
      <c r="K211" s="237" t="s">
        <v>146</v>
      </c>
      <c r="L211" s="44"/>
      <c r="M211" s="242" t="s">
        <v>1</v>
      </c>
      <c r="N211" s="243" t="s">
        <v>41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147</v>
      </c>
      <c r="AT211" s="246" t="s">
        <v>142</v>
      </c>
      <c r="AU211" s="246" t="s">
        <v>148</v>
      </c>
      <c r="AY211" s="17" t="s">
        <v>138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84</v>
      </c>
      <c r="BK211" s="247">
        <f>ROUND(I211*H211,2)</f>
        <v>0</v>
      </c>
      <c r="BL211" s="17" t="s">
        <v>147</v>
      </c>
      <c r="BM211" s="246" t="s">
        <v>637</v>
      </c>
    </row>
    <row r="212" s="2" customFormat="1">
      <c r="A212" s="38"/>
      <c r="B212" s="39"/>
      <c r="C212" s="40"/>
      <c r="D212" s="248" t="s">
        <v>150</v>
      </c>
      <c r="E212" s="40"/>
      <c r="F212" s="249" t="s">
        <v>598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150</v>
      </c>
      <c r="AU212" s="17" t="s">
        <v>148</v>
      </c>
    </row>
    <row r="213" s="13" customFormat="1">
      <c r="A213" s="13"/>
      <c r="B213" s="252"/>
      <c r="C213" s="253"/>
      <c r="D213" s="248" t="s">
        <v>151</v>
      </c>
      <c r="E213" s="254" t="s">
        <v>1</v>
      </c>
      <c r="F213" s="255" t="s">
        <v>638</v>
      </c>
      <c r="G213" s="253"/>
      <c r="H213" s="256">
        <v>3640</v>
      </c>
      <c r="I213" s="257"/>
      <c r="J213" s="253"/>
      <c r="K213" s="253"/>
      <c r="L213" s="258"/>
      <c r="M213" s="298"/>
      <c r="N213" s="299"/>
      <c r="O213" s="299"/>
      <c r="P213" s="299"/>
      <c r="Q213" s="299"/>
      <c r="R213" s="299"/>
      <c r="S213" s="299"/>
      <c r="T213" s="30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151</v>
      </c>
      <c r="AU213" s="262" t="s">
        <v>148</v>
      </c>
      <c r="AV213" s="13" t="s">
        <v>86</v>
      </c>
      <c r="AW213" s="13" t="s">
        <v>32</v>
      </c>
      <c r="AX213" s="13" t="s">
        <v>84</v>
      </c>
      <c r="AY213" s="262" t="s">
        <v>138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83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3HhxdN8k2I1iz1CeNb5Wldrn2aPAkCyUkAQS/e6om+0sypqcdMZ58MjW7UuaUERpoWq2eRk+phZihcFwik0D8A==" hashValue="82FDoOR0Am/gyQp2FTpZTZpcM9K0o5GLQRQERFYHC4dsH1tTKPuCRuSPVPy59uZb/9QG71L5idcSfhregHPUAQ==" algorithmName="SHA-512" password="CC35"/>
  <autoFilter ref="C120:K21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639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109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ROUND((SUM(BE121:BE213)),  2)</f>
        <v>0</v>
      </c>
      <c r="G33" s="38"/>
      <c r="H33" s="38"/>
      <c r="I33" s="162">
        <v>0.20999999999999999</v>
      </c>
      <c r="J33" s="161">
        <f>ROUND(((SUM(BE121:BE213))*I33),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ROUND((SUM(BF121:BF213)),  2)</f>
        <v>0</v>
      </c>
      <c r="G34" s="38"/>
      <c r="H34" s="38"/>
      <c r="I34" s="162">
        <v>0.14999999999999999</v>
      </c>
      <c r="J34" s="161">
        <f>ROUND(((SUM(BF121:BF213))*I34),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ROUND((SUM(BG121:BG213)),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ROUND((SUM(BH121:BH213)),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ROUND((SUM(BI121:BI213)),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Následná péče S3 - BC 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116</v>
      </c>
      <c r="E97" s="196"/>
      <c r="F97" s="196"/>
      <c r="G97" s="196"/>
      <c r="H97" s="196"/>
      <c r="I97" s="197"/>
      <c r="J97" s="198">
        <f>J122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539</v>
      </c>
      <c r="E98" s="203"/>
      <c r="F98" s="203"/>
      <c r="G98" s="203"/>
      <c r="H98" s="203"/>
      <c r="I98" s="204"/>
      <c r="J98" s="205">
        <f>J123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200"/>
      <c r="C99" s="201"/>
      <c r="D99" s="202" t="s">
        <v>540</v>
      </c>
      <c r="E99" s="203"/>
      <c r="F99" s="203"/>
      <c r="G99" s="203"/>
      <c r="H99" s="203"/>
      <c r="I99" s="204"/>
      <c r="J99" s="205">
        <f>J124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200"/>
      <c r="C100" s="201"/>
      <c r="D100" s="202" t="s">
        <v>541</v>
      </c>
      <c r="E100" s="203"/>
      <c r="F100" s="203"/>
      <c r="G100" s="203"/>
      <c r="H100" s="203"/>
      <c r="I100" s="204"/>
      <c r="J100" s="205">
        <f>J153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200"/>
      <c r="C101" s="201"/>
      <c r="D101" s="202" t="s">
        <v>542</v>
      </c>
      <c r="E101" s="203"/>
      <c r="F101" s="203"/>
      <c r="G101" s="203"/>
      <c r="H101" s="203"/>
      <c r="I101" s="204"/>
      <c r="J101" s="205">
        <f>J182</f>
        <v>0</v>
      </c>
      <c r="K101" s="201"/>
      <c r="L101" s="20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144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183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186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123</v>
      </c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87" t="str">
        <f>E7</f>
        <v>Realizace prvků ÚSES, K1, K2 a BC1</v>
      </c>
      <c r="F111" s="32"/>
      <c r="G111" s="32"/>
      <c r="H111" s="32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107</v>
      </c>
      <c r="D112" s="40"/>
      <c r="E112" s="40"/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Následná péče S3 - BC 1</v>
      </c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144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147" t="s">
        <v>22</v>
      </c>
      <c r="J115" s="79" t="str">
        <f>IF(J12="","",J12)</f>
        <v>4. 11. 2020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44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40.05" customHeight="1">
      <c r="A117" s="38"/>
      <c r="B117" s="39"/>
      <c r="C117" s="32" t="s">
        <v>24</v>
      </c>
      <c r="D117" s="40"/>
      <c r="E117" s="40"/>
      <c r="F117" s="27" t="str">
        <f>E15</f>
        <v>SPÚ ČR, pobočka Brno, Kotlářská 931/53, 60200 Brno</v>
      </c>
      <c r="G117" s="40"/>
      <c r="H117" s="40"/>
      <c r="I117" s="147" t="s">
        <v>30</v>
      </c>
      <c r="J117" s="36" t="str">
        <f>E21</f>
        <v>Ing. Michal Pobiš, Soběšická 102, 614 00 Brno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147" t="s">
        <v>33</v>
      </c>
      <c r="J118" s="36" t="str">
        <f>E24</f>
        <v>Ing. Michal Pobiš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144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207"/>
      <c r="B120" s="208"/>
      <c r="C120" s="209" t="s">
        <v>124</v>
      </c>
      <c r="D120" s="210" t="s">
        <v>61</v>
      </c>
      <c r="E120" s="210" t="s">
        <v>57</v>
      </c>
      <c r="F120" s="210" t="s">
        <v>58</v>
      </c>
      <c r="G120" s="210" t="s">
        <v>125</v>
      </c>
      <c r="H120" s="210" t="s">
        <v>126</v>
      </c>
      <c r="I120" s="211" t="s">
        <v>127</v>
      </c>
      <c r="J120" s="210" t="s">
        <v>113</v>
      </c>
      <c r="K120" s="212" t="s">
        <v>128</v>
      </c>
      <c r="L120" s="213"/>
      <c r="M120" s="100" t="s">
        <v>1</v>
      </c>
      <c r="N120" s="101" t="s">
        <v>40</v>
      </c>
      <c r="O120" s="101" t="s">
        <v>129</v>
      </c>
      <c r="P120" s="101" t="s">
        <v>130</v>
      </c>
      <c r="Q120" s="101" t="s">
        <v>131</v>
      </c>
      <c r="R120" s="101" t="s">
        <v>132</v>
      </c>
      <c r="S120" s="101" t="s">
        <v>133</v>
      </c>
      <c r="T120" s="102" t="s">
        <v>134</v>
      </c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</row>
    <row r="121" s="2" customFormat="1" ht="22.8" customHeight="1">
      <c r="A121" s="38"/>
      <c r="B121" s="39"/>
      <c r="C121" s="107" t="s">
        <v>135</v>
      </c>
      <c r="D121" s="40"/>
      <c r="E121" s="40"/>
      <c r="F121" s="40"/>
      <c r="G121" s="40"/>
      <c r="H121" s="40"/>
      <c r="I121" s="144"/>
      <c r="J121" s="214">
        <f>BK121</f>
        <v>0</v>
      </c>
      <c r="K121" s="40"/>
      <c r="L121" s="44"/>
      <c r="M121" s="103"/>
      <c r="N121" s="215"/>
      <c r="O121" s="104"/>
      <c r="P121" s="216">
        <f>P122</f>
        <v>0</v>
      </c>
      <c r="Q121" s="104"/>
      <c r="R121" s="216">
        <f>R122</f>
        <v>0</v>
      </c>
      <c r="S121" s="104"/>
      <c r="T121" s="217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115</v>
      </c>
      <c r="BK121" s="218">
        <f>BK122</f>
        <v>0</v>
      </c>
    </row>
    <row r="122" s="12" customFormat="1" ht="25.92" customHeight="1">
      <c r="A122" s="12"/>
      <c r="B122" s="219"/>
      <c r="C122" s="220"/>
      <c r="D122" s="221" t="s">
        <v>75</v>
      </c>
      <c r="E122" s="222" t="s">
        <v>136</v>
      </c>
      <c r="F122" s="222" t="s">
        <v>137</v>
      </c>
      <c r="G122" s="220"/>
      <c r="H122" s="220"/>
      <c r="I122" s="223"/>
      <c r="J122" s="224">
        <f>BK122</f>
        <v>0</v>
      </c>
      <c r="K122" s="220"/>
      <c r="L122" s="225"/>
      <c r="M122" s="226"/>
      <c r="N122" s="227"/>
      <c r="O122" s="227"/>
      <c r="P122" s="228">
        <f>P123</f>
        <v>0</v>
      </c>
      <c r="Q122" s="227"/>
      <c r="R122" s="228">
        <f>R123</f>
        <v>0</v>
      </c>
      <c r="S122" s="227"/>
      <c r="T122" s="229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84</v>
      </c>
      <c r="AT122" s="231" t="s">
        <v>75</v>
      </c>
      <c r="AU122" s="231" t="s">
        <v>76</v>
      </c>
      <c r="AY122" s="230" t="s">
        <v>138</v>
      </c>
      <c r="BK122" s="232">
        <f>BK123</f>
        <v>0</v>
      </c>
    </row>
    <row r="123" s="12" customFormat="1" ht="22.8" customHeight="1">
      <c r="A123" s="12"/>
      <c r="B123" s="219"/>
      <c r="C123" s="220"/>
      <c r="D123" s="221" t="s">
        <v>75</v>
      </c>
      <c r="E123" s="233" t="s">
        <v>543</v>
      </c>
      <c r="F123" s="233" t="s">
        <v>544</v>
      </c>
      <c r="G123" s="220"/>
      <c r="H123" s="220"/>
      <c r="I123" s="223"/>
      <c r="J123" s="234">
        <f>BK123</f>
        <v>0</v>
      </c>
      <c r="K123" s="220"/>
      <c r="L123" s="225"/>
      <c r="M123" s="226"/>
      <c r="N123" s="227"/>
      <c r="O123" s="227"/>
      <c r="P123" s="228">
        <f>P124+P153+P182</f>
        <v>0</v>
      </c>
      <c r="Q123" s="227"/>
      <c r="R123" s="228">
        <f>R124+R153+R182</f>
        <v>0</v>
      </c>
      <c r="S123" s="227"/>
      <c r="T123" s="229">
        <f>T124+T153+T182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0" t="s">
        <v>147</v>
      </c>
      <c r="AT123" s="231" t="s">
        <v>75</v>
      </c>
      <c r="AU123" s="231" t="s">
        <v>84</v>
      </c>
      <c r="AY123" s="230" t="s">
        <v>138</v>
      </c>
      <c r="BK123" s="232">
        <f>BK124+BK153+BK182</f>
        <v>0</v>
      </c>
    </row>
    <row r="124" s="12" customFormat="1" ht="20.88" customHeight="1">
      <c r="A124" s="12"/>
      <c r="B124" s="219"/>
      <c r="C124" s="220"/>
      <c r="D124" s="221" t="s">
        <v>75</v>
      </c>
      <c r="E124" s="233" t="s">
        <v>545</v>
      </c>
      <c r="F124" s="233" t="s">
        <v>546</v>
      </c>
      <c r="G124" s="220"/>
      <c r="H124" s="220"/>
      <c r="I124" s="223"/>
      <c r="J124" s="234">
        <f>BK124</f>
        <v>0</v>
      </c>
      <c r="K124" s="220"/>
      <c r="L124" s="225"/>
      <c r="M124" s="226"/>
      <c r="N124" s="227"/>
      <c r="O124" s="227"/>
      <c r="P124" s="228">
        <f>SUM(P125:P152)</f>
        <v>0</v>
      </c>
      <c r="Q124" s="227"/>
      <c r="R124" s="228">
        <f>SUM(R125:R152)</f>
        <v>0</v>
      </c>
      <c r="S124" s="227"/>
      <c r="T124" s="229">
        <f>SUM(T125:T152)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0" t="s">
        <v>84</v>
      </c>
      <c r="AT124" s="231" t="s">
        <v>75</v>
      </c>
      <c r="AU124" s="231" t="s">
        <v>86</v>
      </c>
      <c r="AY124" s="230" t="s">
        <v>138</v>
      </c>
      <c r="BK124" s="232">
        <f>SUM(BK125:BK152)</f>
        <v>0</v>
      </c>
    </row>
    <row r="125" s="2" customFormat="1" ht="16.5" customHeight="1">
      <c r="A125" s="38"/>
      <c r="B125" s="39"/>
      <c r="C125" s="284" t="s">
        <v>84</v>
      </c>
      <c r="D125" s="284" t="s">
        <v>248</v>
      </c>
      <c r="E125" s="285" t="s">
        <v>547</v>
      </c>
      <c r="F125" s="286" t="s">
        <v>548</v>
      </c>
      <c r="G125" s="287" t="s">
        <v>190</v>
      </c>
      <c r="H125" s="288">
        <v>1025.9000000000001</v>
      </c>
      <c r="I125" s="289"/>
      <c r="J125" s="290">
        <f>ROUND(I125*H125,2)</f>
        <v>0</v>
      </c>
      <c r="K125" s="286" t="s">
        <v>183</v>
      </c>
      <c r="L125" s="291"/>
      <c r="M125" s="292" t="s">
        <v>1</v>
      </c>
      <c r="N125" s="29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180</v>
      </c>
      <c r="AT125" s="246" t="s">
        <v>248</v>
      </c>
      <c r="AU125" s="246" t="s">
        <v>148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147</v>
      </c>
      <c r="BM125" s="246" t="s">
        <v>640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548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148</v>
      </c>
    </row>
    <row r="127" s="13" customFormat="1">
      <c r="A127" s="13"/>
      <c r="B127" s="252"/>
      <c r="C127" s="253"/>
      <c r="D127" s="248" t="s">
        <v>151</v>
      </c>
      <c r="E127" s="254" t="s">
        <v>1</v>
      </c>
      <c r="F127" s="255" t="s">
        <v>641</v>
      </c>
      <c r="G127" s="253"/>
      <c r="H127" s="256">
        <v>1025.9000000000001</v>
      </c>
      <c r="I127" s="257"/>
      <c r="J127" s="253"/>
      <c r="K127" s="253"/>
      <c r="L127" s="258"/>
      <c r="M127" s="259"/>
      <c r="N127" s="260"/>
      <c r="O127" s="260"/>
      <c r="P127" s="260"/>
      <c r="Q127" s="260"/>
      <c r="R127" s="260"/>
      <c r="S127" s="260"/>
      <c r="T127" s="26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2" t="s">
        <v>151</v>
      </c>
      <c r="AU127" s="262" t="s">
        <v>148</v>
      </c>
      <c r="AV127" s="13" t="s">
        <v>86</v>
      </c>
      <c r="AW127" s="13" t="s">
        <v>32</v>
      </c>
      <c r="AX127" s="13" t="s">
        <v>84</v>
      </c>
      <c r="AY127" s="262" t="s">
        <v>138</v>
      </c>
    </row>
    <row r="128" s="2" customFormat="1" ht="16.5" customHeight="1">
      <c r="A128" s="38"/>
      <c r="B128" s="39"/>
      <c r="C128" s="284" t="s">
        <v>86</v>
      </c>
      <c r="D128" s="284" t="s">
        <v>248</v>
      </c>
      <c r="E128" s="285" t="s">
        <v>551</v>
      </c>
      <c r="F128" s="286" t="s">
        <v>552</v>
      </c>
      <c r="G128" s="287" t="s">
        <v>190</v>
      </c>
      <c r="H128" s="288">
        <v>1025.9000000000001</v>
      </c>
      <c r="I128" s="289"/>
      <c r="J128" s="290">
        <f>ROUND(I128*H128,2)</f>
        <v>0</v>
      </c>
      <c r="K128" s="286" t="s">
        <v>183</v>
      </c>
      <c r="L128" s="291"/>
      <c r="M128" s="292" t="s">
        <v>1</v>
      </c>
      <c r="N128" s="293" t="s">
        <v>41</v>
      </c>
      <c r="O128" s="91"/>
      <c r="P128" s="244">
        <f>O128*H128</f>
        <v>0</v>
      </c>
      <c r="Q128" s="244">
        <v>0</v>
      </c>
      <c r="R128" s="244">
        <f>Q128*H128</f>
        <v>0</v>
      </c>
      <c r="S128" s="244">
        <v>0</v>
      </c>
      <c r="T128" s="24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46" t="s">
        <v>180</v>
      </c>
      <c r="AT128" s="246" t="s">
        <v>248</v>
      </c>
      <c r="AU128" s="246" t="s">
        <v>148</v>
      </c>
      <c r="AY128" s="17" t="s">
        <v>138</v>
      </c>
      <c r="BE128" s="247">
        <f>IF(N128="základní",J128,0)</f>
        <v>0</v>
      </c>
      <c r="BF128" s="247">
        <f>IF(N128="snížená",J128,0)</f>
        <v>0</v>
      </c>
      <c r="BG128" s="247">
        <f>IF(N128="zákl. přenesená",J128,0)</f>
        <v>0</v>
      </c>
      <c r="BH128" s="247">
        <f>IF(N128="sníž. přenesená",J128,0)</f>
        <v>0</v>
      </c>
      <c r="BI128" s="247">
        <f>IF(N128="nulová",J128,0)</f>
        <v>0</v>
      </c>
      <c r="BJ128" s="17" t="s">
        <v>84</v>
      </c>
      <c r="BK128" s="247">
        <f>ROUND(I128*H128,2)</f>
        <v>0</v>
      </c>
      <c r="BL128" s="17" t="s">
        <v>147</v>
      </c>
      <c r="BM128" s="246" t="s">
        <v>642</v>
      </c>
    </row>
    <row r="129" s="2" customFormat="1">
      <c r="A129" s="38"/>
      <c r="B129" s="39"/>
      <c r="C129" s="40"/>
      <c r="D129" s="248" t="s">
        <v>150</v>
      </c>
      <c r="E129" s="40"/>
      <c r="F129" s="249" t="s">
        <v>552</v>
      </c>
      <c r="G129" s="40"/>
      <c r="H129" s="40"/>
      <c r="I129" s="144"/>
      <c r="J129" s="40"/>
      <c r="K129" s="40"/>
      <c r="L129" s="44"/>
      <c r="M129" s="250"/>
      <c r="N129" s="251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150</v>
      </c>
      <c r="AU129" s="17" t="s">
        <v>148</v>
      </c>
    </row>
    <row r="130" s="13" customFormat="1">
      <c r="A130" s="13"/>
      <c r="B130" s="252"/>
      <c r="C130" s="253"/>
      <c r="D130" s="248" t="s">
        <v>151</v>
      </c>
      <c r="E130" s="254" t="s">
        <v>1</v>
      </c>
      <c r="F130" s="255" t="s">
        <v>641</v>
      </c>
      <c r="G130" s="253"/>
      <c r="H130" s="256">
        <v>1025.9000000000001</v>
      </c>
      <c r="I130" s="257"/>
      <c r="J130" s="253"/>
      <c r="K130" s="253"/>
      <c r="L130" s="258"/>
      <c r="M130" s="259"/>
      <c r="N130" s="260"/>
      <c r="O130" s="260"/>
      <c r="P130" s="260"/>
      <c r="Q130" s="260"/>
      <c r="R130" s="260"/>
      <c r="S130" s="260"/>
      <c r="T130" s="26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62" t="s">
        <v>151</v>
      </c>
      <c r="AU130" s="262" t="s">
        <v>148</v>
      </c>
      <c r="AV130" s="13" t="s">
        <v>86</v>
      </c>
      <c r="AW130" s="13" t="s">
        <v>32</v>
      </c>
      <c r="AX130" s="13" t="s">
        <v>84</v>
      </c>
      <c r="AY130" s="262" t="s">
        <v>138</v>
      </c>
    </row>
    <row r="131" s="2" customFormat="1" ht="16.5" customHeight="1">
      <c r="A131" s="38"/>
      <c r="B131" s="39"/>
      <c r="C131" s="235" t="s">
        <v>148</v>
      </c>
      <c r="D131" s="235" t="s">
        <v>142</v>
      </c>
      <c r="E131" s="236" t="s">
        <v>554</v>
      </c>
      <c r="F131" s="237" t="s">
        <v>555</v>
      </c>
      <c r="G131" s="238" t="s">
        <v>158</v>
      </c>
      <c r="H131" s="239">
        <v>89134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147</v>
      </c>
      <c r="AT131" s="246" t="s">
        <v>142</v>
      </c>
      <c r="AU131" s="246" t="s">
        <v>148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147</v>
      </c>
      <c r="BM131" s="246" t="s">
        <v>643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555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148</v>
      </c>
    </row>
    <row r="133" s="13" customFormat="1">
      <c r="A133" s="13"/>
      <c r="B133" s="252"/>
      <c r="C133" s="253"/>
      <c r="D133" s="248" t="s">
        <v>151</v>
      </c>
      <c r="E133" s="254" t="s">
        <v>1</v>
      </c>
      <c r="F133" s="255" t="s">
        <v>644</v>
      </c>
      <c r="G133" s="253"/>
      <c r="H133" s="256">
        <v>89134</v>
      </c>
      <c r="I133" s="257"/>
      <c r="J133" s="253"/>
      <c r="K133" s="253"/>
      <c r="L133" s="258"/>
      <c r="M133" s="259"/>
      <c r="N133" s="260"/>
      <c r="O133" s="260"/>
      <c r="P133" s="260"/>
      <c r="Q133" s="260"/>
      <c r="R133" s="260"/>
      <c r="S133" s="260"/>
      <c r="T133" s="26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2" t="s">
        <v>151</v>
      </c>
      <c r="AU133" s="262" t="s">
        <v>148</v>
      </c>
      <c r="AV133" s="13" t="s">
        <v>86</v>
      </c>
      <c r="AW133" s="13" t="s">
        <v>32</v>
      </c>
      <c r="AX133" s="13" t="s">
        <v>84</v>
      </c>
      <c r="AY133" s="262" t="s">
        <v>138</v>
      </c>
    </row>
    <row r="134" s="2" customFormat="1" ht="16.5" customHeight="1">
      <c r="A134" s="38"/>
      <c r="B134" s="39"/>
      <c r="C134" s="235" t="s">
        <v>147</v>
      </c>
      <c r="D134" s="235" t="s">
        <v>142</v>
      </c>
      <c r="E134" s="236" t="s">
        <v>558</v>
      </c>
      <c r="F134" s="237" t="s">
        <v>559</v>
      </c>
      <c r="G134" s="238" t="s">
        <v>190</v>
      </c>
      <c r="H134" s="239">
        <v>10259</v>
      </c>
      <c r="I134" s="240"/>
      <c r="J134" s="241">
        <f>ROUND(I134*H134,2)</f>
        <v>0</v>
      </c>
      <c r="K134" s="237" t="s">
        <v>183</v>
      </c>
      <c r="L134" s="44"/>
      <c r="M134" s="242" t="s">
        <v>1</v>
      </c>
      <c r="N134" s="243" t="s">
        <v>41</v>
      </c>
      <c r="O134" s="91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46" t="s">
        <v>147</v>
      </c>
      <c r="AT134" s="246" t="s">
        <v>142</v>
      </c>
      <c r="AU134" s="246" t="s">
        <v>148</v>
      </c>
      <c r="AY134" s="17" t="s">
        <v>138</v>
      </c>
      <c r="BE134" s="247">
        <f>IF(N134="základní",J134,0)</f>
        <v>0</v>
      </c>
      <c r="BF134" s="247">
        <f>IF(N134="snížená",J134,0)</f>
        <v>0</v>
      </c>
      <c r="BG134" s="247">
        <f>IF(N134="zákl. přenesená",J134,0)</f>
        <v>0</v>
      </c>
      <c r="BH134" s="247">
        <f>IF(N134="sníž. přenesená",J134,0)</f>
        <v>0</v>
      </c>
      <c r="BI134" s="247">
        <f>IF(N134="nulová",J134,0)</f>
        <v>0</v>
      </c>
      <c r="BJ134" s="17" t="s">
        <v>84</v>
      </c>
      <c r="BK134" s="247">
        <f>ROUND(I134*H134,2)</f>
        <v>0</v>
      </c>
      <c r="BL134" s="17" t="s">
        <v>147</v>
      </c>
      <c r="BM134" s="246" t="s">
        <v>645</v>
      </c>
    </row>
    <row r="135" s="2" customFormat="1">
      <c r="A135" s="38"/>
      <c r="B135" s="39"/>
      <c r="C135" s="40"/>
      <c r="D135" s="248" t="s">
        <v>150</v>
      </c>
      <c r="E135" s="40"/>
      <c r="F135" s="249" t="s">
        <v>559</v>
      </c>
      <c r="G135" s="40"/>
      <c r="H135" s="40"/>
      <c r="I135" s="144"/>
      <c r="J135" s="40"/>
      <c r="K135" s="40"/>
      <c r="L135" s="44"/>
      <c r="M135" s="250"/>
      <c r="N135" s="251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150</v>
      </c>
      <c r="AU135" s="17" t="s">
        <v>148</v>
      </c>
    </row>
    <row r="136" s="13" customFormat="1">
      <c r="A136" s="13"/>
      <c r="B136" s="252"/>
      <c r="C136" s="253"/>
      <c r="D136" s="248" t="s">
        <v>151</v>
      </c>
      <c r="E136" s="254" t="s">
        <v>1</v>
      </c>
      <c r="F136" s="255" t="s">
        <v>646</v>
      </c>
      <c r="G136" s="253"/>
      <c r="H136" s="256">
        <v>10259</v>
      </c>
      <c r="I136" s="257"/>
      <c r="J136" s="253"/>
      <c r="K136" s="253"/>
      <c r="L136" s="258"/>
      <c r="M136" s="259"/>
      <c r="N136" s="260"/>
      <c r="O136" s="260"/>
      <c r="P136" s="260"/>
      <c r="Q136" s="260"/>
      <c r="R136" s="260"/>
      <c r="S136" s="260"/>
      <c r="T136" s="26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62" t="s">
        <v>151</v>
      </c>
      <c r="AU136" s="262" t="s">
        <v>148</v>
      </c>
      <c r="AV136" s="13" t="s">
        <v>86</v>
      </c>
      <c r="AW136" s="13" t="s">
        <v>32</v>
      </c>
      <c r="AX136" s="13" t="s">
        <v>84</v>
      </c>
      <c r="AY136" s="262" t="s">
        <v>138</v>
      </c>
    </row>
    <row r="137" s="2" customFormat="1" ht="16.5" customHeight="1">
      <c r="A137" s="38"/>
      <c r="B137" s="39"/>
      <c r="C137" s="235" t="s">
        <v>163</v>
      </c>
      <c r="D137" s="235" t="s">
        <v>142</v>
      </c>
      <c r="E137" s="236" t="s">
        <v>562</v>
      </c>
      <c r="F137" s="237" t="s">
        <v>563</v>
      </c>
      <c r="G137" s="238" t="s">
        <v>177</v>
      </c>
      <c r="H137" s="239">
        <v>81.799999999999997</v>
      </c>
      <c r="I137" s="240"/>
      <c r="J137" s="241">
        <f>ROUND(I137*H137,2)</f>
        <v>0</v>
      </c>
      <c r="K137" s="237" t="s">
        <v>183</v>
      </c>
      <c r="L137" s="44"/>
      <c r="M137" s="242" t="s">
        <v>1</v>
      </c>
      <c r="N137" s="243" t="s">
        <v>41</v>
      </c>
      <c r="O137" s="91"/>
      <c r="P137" s="244">
        <f>O137*H137</f>
        <v>0</v>
      </c>
      <c r="Q137" s="244">
        <v>0</v>
      </c>
      <c r="R137" s="244">
        <f>Q137*H137</f>
        <v>0</v>
      </c>
      <c r="S137" s="244">
        <v>0</v>
      </c>
      <c r="T137" s="24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46" t="s">
        <v>147</v>
      </c>
      <c r="AT137" s="246" t="s">
        <v>142</v>
      </c>
      <c r="AU137" s="246" t="s">
        <v>148</v>
      </c>
      <c r="AY137" s="17" t="s">
        <v>138</v>
      </c>
      <c r="BE137" s="247">
        <f>IF(N137="základní",J137,0)</f>
        <v>0</v>
      </c>
      <c r="BF137" s="247">
        <f>IF(N137="snížená",J137,0)</f>
        <v>0</v>
      </c>
      <c r="BG137" s="247">
        <f>IF(N137="zákl. přenesená",J137,0)</f>
        <v>0</v>
      </c>
      <c r="BH137" s="247">
        <f>IF(N137="sníž. přenesená",J137,0)</f>
        <v>0</v>
      </c>
      <c r="BI137" s="247">
        <f>IF(N137="nulová",J137,0)</f>
        <v>0</v>
      </c>
      <c r="BJ137" s="17" t="s">
        <v>84</v>
      </c>
      <c r="BK137" s="247">
        <f>ROUND(I137*H137,2)</f>
        <v>0</v>
      </c>
      <c r="BL137" s="17" t="s">
        <v>147</v>
      </c>
      <c r="BM137" s="246" t="s">
        <v>647</v>
      </c>
    </row>
    <row r="138" s="2" customFormat="1">
      <c r="A138" s="38"/>
      <c r="B138" s="39"/>
      <c r="C138" s="40"/>
      <c r="D138" s="248" t="s">
        <v>150</v>
      </c>
      <c r="E138" s="40"/>
      <c r="F138" s="249" t="s">
        <v>563</v>
      </c>
      <c r="G138" s="40"/>
      <c r="H138" s="40"/>
      <c r="I138" s="144"/>
      <c r="J138" s="40"/>
      <c r="K138" s="40"/>
      <c r="L138" s="44"/>
      <c r="M138" s="250"/>
      <c r="N138" s="251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150</v>
      </c>
      <c r="AU138" s="17" t="s">
        <v>148</v>
      </c>
    </row>
    <row r="139" s="13" customFormat="1">
      <c r="A139" s="13"/>
      <c r="B139" s="252"/>
      <c r="C139" s="253"/>
      <c r="D139" s="248" t="s">
        <v>151</v>
      </c>
      <c r="E139" s="254" t="s">
        <v>1</v>
      </c>
      <c r="F139" s="255" t="s">
        <v>648</v>
      </c>
      <c r="G139" s="253"/>
      <c r="H139" s="256">
        <v>81.799999999999997</v>
      </c>
      <c r="I139" s="257"/>
      <c r="J139" s="253"/>
      <c r="K139" s="253"/>
      <c r="L139" s="258"/>
      <c r="M139" s="259"/>
      <c r="N139" s="260"/>
      <c r="O139" s="260"/>
      <c r="P139" s="260"/>
      <c r="Q139" s="260"/>
      <c r="R139" s="260"/>
      <c r="S139" s="260"/>
      <c r="T139" s="26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2" t="s">
        <v>151</v>
      </c>
      <c r="AU139" s="262" t="s">
        <v>148</v>
      </c>
      <c r="AV139" s="13" t="s">
        <v>86</v>
      </c>
      <c r="AW139" s="13" t="s">
        <v>32</v>
      </c>
      <c r="AX139" s="13" t="s">
        <v>84</v>
      </c>
      <c r="AY139" s="262" t="s">
        <v>138</v>
      </c>
    </row>
    <row r="140" s="2" customFormat="1" ht="16.5" customHeight="1">
      <c r="A140" s="38"/>
      <c r="B140" s="39"/>
      <c r="C140" s="235" t="s">
        <v>167</v>
      </c>
      <c r="D140" s="235" t="s">
        <v>142</v>
      </c>
      <c r="E140" s="236" t="s">
        <v>566</v>
      </c>
      <c r="F140" s="237" t="s">
        <v>567</v>
      </c>
      <c r="G140" s="238" t="s">
        <v>190</v>
      </c>
      <c r="H140" s="239">
        <v>307.76999999999998</v>
      </c>
      <c r="I140" s="240"/>
      <c r="J140" s="241">
        <f>ROUND(I140*H140,2)</f>
        <v>0</v>
      </c>
      <c r="K140" s="237" t="s">
        <v>183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148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649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567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148</v>
      </c>
    </row>
    <row r="142" s="13" customFormat="1">
      <c r="A142" s="13"/>
      <c r="B142" s="252"/>
      <c r="C142" s="253"/>
      <c r="D142" s="248" t="s">
        <v>151</v>
      </c>
      <c r="E142" s="254" t="s">
        <v>1</v>
      </c>
      <c r="F142" s="255" t="s">
        <v>650</v>
      </c>
      <c r="G142" s="253"/>
      <c r="H142" s="256">
        <v>307.76999999999998</v>
      </c>
      <c r="I142" s="257"/>
      <c r="J142" s="253"/>
      <c r="K142" s="253"/>
      <c r="L142" s="258"/>
      <c r="M142" s="259"/>
      <c r="N142" s="260"/>
      <c r="O142" s="260"/>
      <c r="P142" s="260"/>
      <c r="Q142" s="260"/>
      <c r="R142" s="260"/>
      <c r="S142" s="260"/>
      <c r="T142" s="26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2" t="s">
        <v>151</v>
      </c>
      <c r="AU142" s="262" t="s">
        <v>148</v>
      </c>
      <c r="AV142" s="13" t="s">
        <v>86</v>
      </c>
      <c r="AW142" s="13" t="s">
        <v>32</v>
      </c>
      <c r="AX142" s="13" t="s">
        <v>84</v>
      </c>
      <c r="AY142" s="262" t="s">
        <v>138</v>
      </c>
    </row>
    <row r="143" s="2" customFormat="1" ht="16.5" customHeight="1">
      <c r="A143" s="38"/>
      <c r="B143" s="39"/>
      <c r="C143" s="235" t="s">
        <v>174</v>
      </c>
      <c r="D143" s="235" t="s">
        <v>142</v>
      </c>
      <c r="E143" s="236" t="s">
        <v>214</v>
      </c>
      <c r="F143" s="237" t="s">
        <v>215</v>
      </c>
      <c r="G143" s="238" t="s">
        <v>216</v>
      </c>
      <c r="H143" s="239">
        <v>506.84800000000001</v>
      </c>
      <c r="I143" s="240"/>
      <c r="J143" s="241">
        <f>ROUND(I143*H143,2)</f>
        <v>0</v>
      </c>
      <c r="K143" s="237" t="s">
        <v>146</v>
      </c>
      <c r="L143" s="44"/>
      <c r="M143" s="242" t="s">
        <v>1</v>
      </c>
      <c r="N143" s="243" t="s">
        <v>41</v>
      </c>
      <c r="O143" s="91"/>
      <c r="P143" s="244">
        <f>O143*H143</f>
        <v>0</v>
      </c>
      <c r="Q143" s="244">
        <v>0</v>
      </c>
      <c r="R143" s="244">
        <f>Q143*H143</f>
        <v>0</v>
      </c>
      <c r="S143" s="244">
        <v>0</v>
      </c>
      <c r="T143" s="24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46" t="s">
        <v>147</v>
      </c>
      <c r="AT143" s="246" t="s">
        <v>142</v>
      </c>
      <c r="AU143" s="246" t="s">
        <v>148</v>
      </c>
      <c r="AY143" s="17" t="s">
        <v>138</v>
      </c>
      <c r="BE143" s="247">
        <f>IF(N143="základní",J143,0)</f>
        <v>0</v>
      </c>
      <c r="BF143" s="247">
        <f>IF(N143="snížená",J143,0)</f>
        <v>0</v>
      </c>
      <c r="BG143" s="247">
        <f>IF(N143="zákl. přenesená",J143,0)</f>
        <v>0</v>
      </c>
      <c r="BH143" s="247">
        <f>IF(N143="sníž. přenesená",J143,0)</f>
        <v>0</v>
      </c>
      <c r="BI143" s="247">
        <f>IF(N143="nulová",J143,0)</f>
        <v>0</v>
      </c>
      <c r="BJ143" s="17" t="s">
        <v>84</v>
      </c>
      <c r="BK143" s="247">
        <f>ROUND(I143*H143,2)</f>
        <v>0</v>
      </c>
      <c r="BL143" s="17" t="s">
        <v>147</v>
      </c>
      <c r="BM143" s="246" t="s">
        <v>651</v>
      </c>
    </row>
    <row r="144" s="2" customFormat="1">
      <c r="A144" s="38"/>
      <c r="B144" s="39"/>
      <c r="C144" s="40"/>
      <c r="D144" s="248" t="s">
        <v>150</v>
      </c>
      <c r="E144" s="40"/>
      <c r="F144" s="249" t="s">
        <v>215</v>
      </c>
      <c r="G144" s="40"/>
      <c r="H144" s="40"/>
      <c r="I144" s="144"/>
      <c r="J144" s="40"/>
      <c r="K144" s="40"/>
      <c r="L144" s="44"/>
      <c r="M144" s="250"/>
      <c r="N144" s="251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150</v>
      </c>
      <c r="AU144" s="17" t="s">
        <v>148</v>
      </c>
    </row>
    <row r="145" s="13" customFormat="1">
      <c r="A145" s="13"/>
      <c r="B145" s="252"/>
      <c r="C145" s="253"/>
      <c r="D145" s="248" t="s">
        <v>151</v>
      </c>
      <c r="E145" s="254" t="s">
        <v>1</v>
      </c>
      <c r="F145" s="255" t="s">
        <v>472</v>
      </c>
      <c r="G145" s="253"/>
      <c r="H145" s="256">
        <v>31.678000000000001</v>
      </c>
      <c r="I145" s="257"/>
      <c r="J145" s="253"/>
      <c r="K145" s="253"/>
      <c r="L145" s="258"/>
      <c r="M145" s="259"/>
      <c r="N145" s="260"/>
      <c r="O145" s="260"/>
      <c r="P145" s="260"/>
      <c r="Q145" s="260"/>
      <c r="R145" s="260"/>
      <c r="S145" s="260"/>
      <c r="T145" s="26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2" t="s">
        <v>151</v>
      </c>
      <c r="AU145" s="262" t="s">
        <v>148</v>
      </c>
      <c r="AV145" s="13" t="s">
        <v>86</v>
      </c>
      <c r="AW145" s="13" t="s">
        <v>32</v>
      </c>
      <c r="AX145" s="13" t="s">
        <v>76</v>
      </c>
      <c r="AY145" s="262" t="s">
        <v>138</v>
      </c>
    </row>
    <row r="146" s="13" customFormat="1">
      <c r="A146" s="13"/>
      <c r="B146" s="252"/>
      <c r="C146" s="253"/>
      <c r="D146" s="248" t="s">
        <v>151</v>
      </c>
      <c r="E146" s="254" t="s">
        <v>1</v>
      </c>
      <c r="F146" s="255" t="s">
        <v>652</v>
      </c>
      <c r="G146" s="253"/>
      <c r="H146" s="256">
        <v>506.84800000000001</v>
      </c>
      <c r="I146" s="257"/>
      <c r="J146" s="253"/>
      <c r="K146" s="253"/>
      <c r="L146" s="258"/>
      <c r="M146" s="259"/>
      <c r="N146" s="260"/>
      <c r="O146" s="260"/>
      <c r="P146" s="260"/>
      <c r="Q146" s="260"/>
      <c r="R146" s="260"/>
      <c r="S146" s="260"/>
      <c r="T146" s="26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2" t="s">
        <v>151</v>
      </c>
      <c r="AU146" s="262" t="s">
        <v>148</v>
      </c>
      <c r="AV146" s="13" t="s">
        <v>86</v>
      </c>
      <c r="AW146" s="13" t="s">
        <v>32</v>
      </c>
      <c r="AX146" s="13" t="s">
        <v>84</v>
      </c>
      <c r="AY146" s="262" t="s">
        <v>138</v>
      </c>
    </row>
    <row r="147" s="2" customFormat="1" ht="16.5" customHeight="1">
      <c r="A147" s="38"/>
      <c r="B147" s="39"/>
      <c r="C147" s="235" t="s">
        <v>180</v>
      </c>
      <c r="D147" s="235" t="s">
        <v>142</v>
      </c>
      <c r="E147" s="236" t="s">
        <v>220</v>
      </c>
      <c r="F147" s="237" t="s">
        <v>221</v>
      </c>
      <c r="G147" s="238" t="s">
        <v>216</v>
      </c>
      <c r="H147" s="239">
        <v>506.84800000000001</v>
      </c>
      <c r="I147" s="240"/>
      <c r="J147" s="241">
        <f>ROUND(I147*H147,2)</f>
        <v>0</v>
      </c>
      <c r="K147" s="237" t="s">
        <v>146</v>
      </c>
      <c r="L147" s="44"/>
      <c r="M147" s="242" t="s">
        <v>1</v>
      </c>
      <c r="N147" s="243" t="s">
        <v>41</v>
      </c>
      <c r="O147" s="91"/>
      <c r="P147" s="244">
        <f>O147*H147</f>
        <v>0</v>
      </c>
      <c r="Q147" s="244">
        <v>0</v>
      </c>
      <c r="R147" s="244">
        <f>Q147*H147</f>
        <v>0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147</v>
      </c>
      <c r="AT147" s="246" t="s">
        <v>142</v>
      </c>
      <c r="AU147" s="246" t="s">
        <v>148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653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221</v>
      </c>
      <c r="G148" s="40"/>
      <c r="H148" s="40"/>
      <c r="I148" s="144"/>
      <c r="J148" s="40"/>
      <c r="K148" s="40"/>
      <c r="L148" s="44"/>
      <c r="M148" s="250"/>
      <c r="N148" s="251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148</v>
      </c>
    </row>
    <row r="149" s="2" customFormat="1" ht="16.5" customHeight="1">
      <c r="A149" s="38"/>
      <c r="B149" s="39"/>
      <c r="C149" s="235" t="s">
        <v>187</v>
      </c>
      <c r="D149" s="235" t="s">
        <v>142</v>
      </c>
      <c r="E149" s="236" t="s">
        <v>223</v>
      </c>
      <c r="F149" s="237" t="s">
        <v>224</v>
      </c>
      <c r="G149" s="238" t="s">
        <v>216</v>
      </c>
      <c r="H149" s="239">
        <v>506.84800000000001</v>
      </c>
      <c r="I149" s="240"/>
      <c r="J149" s="241">
        <f>ROUND(I149*H149,2)</f>
        <v>0</v>
      </c>
      <c r="K149" s="237" t="s">
        <v>146</v>
      </c>
      <c r="L149" s="44"/>
      <c r="M149" s="242" t="s">
        <v>1</v>
      </c>
      <c r="N149" s="243" t="s">
        <v>41</v>
      </c>
      <c r="O149" s="91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46" t="s">
        <v>147</v>
      </c>
      <c r="AT149" s="246" t="s">
        <v>142</v>
      </c>
      <c r="AU149" s="246" t="s">
        <v>148</v>
      </c>
      <c r="AY149" s="17" t="s">
        <v>138</v>
      </c>
      <c r="BE149" s="247">
        <f>IF(N149="základní",J149,0)</f>
        <v>0</v>
      </c>
      <c r="BF149" s="247">
        <f>IF(N149="snížená",J149,0)</f>
        <v>0</v>
      </c>
      <c r="BG149" s="247">
        <f>IF(N149="zákl. přenesená",J149,0)</f>
        <v>0</v>
      </c>
      <c r="BH149" s="247">
        <f>IF(N149="sníž. přenesená",J149,0)</f>
        <v>0</v>
      </c>
      <c r="BI149" s="247">
        <f>IF(N149="nulová",J149,0)</f>
        <v>0</v>
      </c>
      <c r="BJ149" s="17" t="s">
        <v>84</v>
      </c>
      <c r="BK149" s="247">
        <f>ROUND(I149*H149,2)</f>
        <v>0</v>
      </c>
      <c r="BL149" s="17" t="s">
        <v>147</v>
      </c>
      <c r="BM149" s="246" t="s">
        <v>654</v>
      </c>
    </row>
    <row r="150" s="2" customFormat="1">
      <c r="A150" s="38"/>
      <c r="B150" s="39"/>
      <c r="C150" s="40"/>
      <c r="D150" s="248" t="s">
        <v>150</v>
      </c>
      <c r="E150" s="40"/>
      <c r="F150" s="249" t="s">
        <v>224</v>
      </c>
      <c r="G150" s="40"/>
      <c r="H150" s="40"/>
      <c r="I150" s="144"/>
      <c r="J150" s="40"/>
      <c r="K150" s="40"/>
      <c r="L150" s="44"/>
      <c r="M150" s="250"/>
      <c r="N150" s="251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150</v>
      </c>
      <c r="AU150" s="17" t="s">
        <v>148</v>
      </c>
    </row>
    <row r="151" s="2" customFormat="1" ht="16.5" customHeight="1">
      <c r="A151" s="38"/>
      <c r="B151" s="39"/>
      <c r="C151" s="284" t="s">
        <v>195</v>
      </c>
      <c r="D151" s="284" t="s">
        <v>248</v>
      </c>
      <c r="E151" s="285" t="s">
        <v>367</v>
      </c>
      <c r="F151" s="286" t="s">
        <v>368</v>
      </c>
      <c r="G151" s="287" t="s">
        <v>216</v>
      </c>
      <c r="H151" s="288">
        <v>506.84800000000001</v>
      </c>
      <c r="I151" s="289"/>
      <c r="J151" s="290">
        <f>ROUND(I151*H151,2)</f>
        <v>0</v>
      </c>
      <c r="K151" s="286" t="s">
        <v>146</v>
      </c>
      <c r="L151" s="291"/>
      <c r="M151" s="292" t="s">
        <v>1</v>
      </c>
      <c r="N151" s="293" t="s">
        <v>41</v>
      </c>
      <c r="O151" s="91"/>
      <c r="P151" s="244">
        <f>O151*H151</f>
        <v>0</v>
      </c>
      <c r="Q151" s="244">
        <v>0</v>
      </c>
      <c r="R151" s="244">
        <f>Q151*H151</f>
        <v>0</v>
      </c>
      <c r="S151" s="244">
        <v>0</v>
      </c>
      <c r="T151" s="24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46" t="s">
        <v>180</v>
      </c>
      <c r="AT151" s="246" t="s">
        <v>248</v>
      </c>
      <c r="AU151" s="246" t="s">
        <v>148</v>
      </c>
      <c r="AY151" s="17" t="s">
        <v>138</v>
      </c>
      <c r="BE151" s="247">
        <f>IF(N151="základní",J151,0)</f>
        <v>0</v>
      </c>
      <c r="BF151" s="247">
        <f>IF(N151="snížená",J151,0)</f>
        <v>0</v>
      </c>
      <c r="BG151" s="247">
        <f>IF(N151="zákl. přenesená",J151,0)</f>
        <v>0</v>
      </c>
      <c r="BH151" s="247">
        <f>IF(N151="sníž. přenesená",J151,0)</f>
        <v>0</v>
      </c>
      <c r="BI151" s="247">
        <f>IF(N151="nulová",J151,0)</f>
        <v>0</v>
      </c>
      <c r="BJ151" s="17" t="s">
        <v>84</v>
      </c>
      <c r="BK151" s="247">
        <f>ROUND(I151*H151,2)</f>
        <v>0</v>
      </c>
      <c r="BL151" s="17" t="s">
        <v>147</v>
      </c>
      <c r="BM151" s="246" t="s">
        <v>655</v>
      </c>
    </row>
    <row r="152" s="2" customFormat="1">
      <c r="A152" s="38"/>
      <c r="B152" s="39"/>
      <c r="C152" s="40"/>
      <c r="D152" s="248" t="s">
        <v>150</v>
      </c>
      <c r="E152" s="40"/>
      <c r="F152" s="249" t="s">
        <v>368</v>
      </c>
      <c r="G152" s="40"/>
      <c r="H152" s="40"/>
      <c r="I152" s="144"/>
      <c r="J152" s="40"/>
      <c r="K152" s="40"/>
      <c r="L152" s="44"/>
      <c r="M152" s="250"/>
      <c r="N152" s="251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150</v>
      </c>
      <c r="AU152" s="17" t="s">
        <v>148</v>
      </c>
    </row>
    <row r="153" s="12" customFormat="1" ht="20.88" customHeight="1">
      <c r="A153" s="12"/>
      <c r="B153" s="219"/>
      <c r="C153" s="220"/>
      <c r="D153" s="221" t="s">
        <v>75</v>
      </c>
      <c r="E153" s="233" t="s">
        <v>172</v>
      </c>
      <c r="F153" s="233" t="s">
        <v>575</v>
      </c>
      <c r="G153" s="220"/>
      <c r="H153" s="220"/>
      <c r="I153" s="223"/>
      <c r="J153" s="234">
        <f>BK153</f>
        <v>0</v>
      </c>
      <c r="K153" s="220"/>
      <c r="L153" s="225"/>
      <c r="M153" s="226"/>
      <c r="N153" s="227"/>
      <c r="O153" s="227"/>
      <c r="P153" s="228">
        <f>SUM(P154:P181)</f>
        <v>0</v>
      </c>
      <c r="Q153" s="227"/>
      <c r="R153" s="228">
        <f>SUM(R154:R181)</f>
        <v>0</v>
      </c>
      <c r="S153" s="227"/>
      <c r="T153" s="229">
        <f>SUM(T154:T181)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30" t="s">
        <v>84</v>
      </c>
      <c r="AT153" s="231" t="s">
        <v>75</v>
      </c>
      <c r="AU153" s="231" t="s">
        <v>86</v>
      </c>
      <c r="AY153" s="230" t="s">
        <v>138</v>
      </c>
      <c r="BK153" s="232">
        <f>SUM(BK154:BK181)</f>
        <v>0</v>
      </c>
    </row>
    <row r="154" s="2" customFormat="1" ht="16.5" customHeight="1">
      <c r="A154" s="38"/>
      <c r="B154" s="39"/>
      <c r="C154" s="284" t="s">
        <v>200</v>
      </c>
      <c r="D154" s="284" t="s">
        <v>248</v>
      </c>
      <c r="E154" s="285" t="s">
        <v>547</v>
      </c>
      <c r="F154" s="286" t="s">
        <v>548</v>
      </c>
      <c r="G154" s="287" t="s">
        <v>190</v>
      </c>
      <c r="H154" s="288">
        <v>1025.9000000000001</v>
      </c>
      <c r="I154" s="289"/>
      <c r="J154" s="290">
        <f>ROUND(I154*H154,2)</f>
        <v>0</v>
      </c>
      <c r="K154" s="286" t="s">
        <v>183</v>
      </c>
      <c r="L154" s="291"/>
      <c r="M154" s="292" t="s">
        <v>1</v>
      </c>
      <c r="N154" s="293" t="s">
        <v>41</v>
      </c>
      <c r="O154" s="91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46" t="s">
        <v>180</v>
      </c>
      <c r="AT154" s="246" t="s">
        <v>248</v>
      </c>
      <c r="AU154" s="246" t="s">
        <v>148</v>
      </c>
      <c r="AY154" s="17" t="s">
        <v>138</v>
      </c>
      <c r="BE154" s="247">
        <f>IF(N154="základní",J154,0)</f>
        <v>0</v>
      </c>
      <c r="BF154" s="247">
        <f>IF(N154="snížená",J154,0)</f>
        <v>0</v>
      </c>
      <c r="BG154" s="247">
        <f>IF(N154="zákl. přenesená",J154,0)</f>
        <v>0</v>
      </c>
      <c r="BH154" s="247">
        <f>IF(N154="sníž. přenesená",J154,0)</f>
        <v>0</v>
      </c>
      <c r="BI154" s="247">
        <f>IF(N154="nulová",J154,0)</f>
        <v>0</v>
      </c>
      <c r="BJ154" s="17" t="s">
        <v>84</v>
      </c>
      <c r="BK154" s="247">
        <f>ROUND(I154*H154,2)</f>
        <v>0</v>
      </c>
      <c r="BL154" s="17" t="s">
        <v>147</v>
      </c>
      <c r="BM154" s="246" t="s">
        <v>656</v>
      </c>
    </row>
    <row r="155" s="2" customFormat="1">
      <c r="A155" s="38"/>
      <c r="B155" s="39"/>
      <c r="C155" s="40"/>
      <c r="D155" s="248" t="s">
        <v>150</v>
      </c>
      <c r="E155" s="40"/>
      <c r="F155" s="249" t="s">
        <v>548</v>
      </c>
      <c r="G155" s="40"/>
      <c r="H155" s="40"/>
      <c r="I155" s="144"/>
      <c r="J155" s="40"/>
      <c r="K155" s="40"/>
      <c r="L155" s="44"/>
      <c r="M155" s="250"/>
      <c r="N155" s="251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150</v>
      </c>
      <c r="AU155" s="17" t="s">
        <v>148</v>
      </c>
    </row>
    <row r="156" s="13" customFormat="1">
      <c r="A156" s="13"/>
      <c r="B156" s="252"/>
      <c r="C156" s="253"/>
      <c r="D156" s="248" t="s">
        <v>151</v>
      </c>
      <c r="E156" s="254" t="s">
        <v>1</v>
      </c>
      <c r="F156" s="255" t="s">
        <v>641</v>
      </c>
      <c r="G156" s="253"/>
      <c r="H156" s="256">
        <v>1025.9000000000001</v>
      </c>
      <c r="I156" s="257"/>
      <c r="J156" s="253"/>
      <c r="K156" s="253"/>
      <c r="L156" s="258"/>
      <c r="M156" s="259"/>
      <c r="N156" s="260"/>
      <c r="O156" s="260"/>
      <c r="P156" s="260"/>
      <c r="Q156" s="260"/>
      <c r="R156" s="260"/>
      <c r="S156" s="260"/>
      <c r="T156" s="26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2" t="s">
        <v>151</v>
      </c>
      <c r="AU156" s="262" t="s">
        <v>148</v>
      </c>
      <c r="AV156" s="13" t="s">
        <v>86</v>
      </c>
      <c r="AW156" s="13" t="s">
        <v>32</v>
      </c>
      <c r="AX156" s="13" t="s">
        <v>84</v>
      </c>
      <c r="AY156" s="262" t="s">
        <v>138</v>
      </c>
    </row>
    <row r="157" s="2" customFormat="1" ht="16.5" customHeight="1">
      <c r="A157" s="38"/>
      <c r="B157" s="39"/>
      <c r="C157" s="284" t="s">
        <v>205</v>
      </c>
      <c r="D157" s="284" t="s">
        <v>248</v>
      </c>
      <c r="E157" s="285" t="s">
        <v>551</v>
      </c>
      <c r="F157" s="286" t="s">
        <v>552</v>
      </c>
      <c r="G157" s="287" t="s">
        <v>190</v>
      </c>
      <c r="H157" s="288">
        <v>1025.9000000000001</v>
      </c>
      <c r="I157" s="289"/>
      <c r="J157" s="290">
        <f>ROUND(I157*H157,2)</f>
        <v>0</v>
      </c>
      <c r="K157" s="286" t="s">
        <v>183</v>
      </c>
      <c r="L157" s="291"/>
      <c r="M157" s="292" t="s">
        <v>1</v>
      </c>
      <c r="N157" s="293" t="s">
        <v>41</v>
      </c>
      <c r="O157" s="91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46" t="s">
        <v>180</v>
      </c>
      <c r="AT157" s="246" t="s">
        <v>248</v>
      </c>
      <c r="AU157" s="246" t="s">
        <v>148</v>
      </c>
      <c r="AY157" s="17" t="s">
        <v>138</v>
      </c>
      <c r="BE157" s="247">
        <f>IF(N157="základní",J157,0)</f>
        <v>0</v>
      </c>
      <c r="BF157" s="247">
        <f>IF(N157="snížená",J157,0)</f>
        <v>0</v>
      </c>
      <c r="BG157" s="247">
        <f>IF(N157="zákl. přenesená",J157,0)</f>
        <v>0</v>
      </c>
      <c r="BH157" s="247">
        <f>IF(N157="sníž. přenesená",J157,0)</f>
        <v>0</v>
      </c>
      <c r="BI157" s="247">
        <f>IF(N157="nulová",J157,0)</f>
        <v>0</v>
      </c>
      <c r="BJ157" s="17" t="s">
        <v>84</v>
      </c>
      <c r="BK157" s="247">
        <f>ROUND(I157*H157,2)</f>
        <v>0</v>
      </c>
      <c r="BL157" s="17" t="s">
        <v>147</v>
      </c>
      <c r="BM157" s="246" t="s">
        <v>657</v>
      </c>
    </row>
    <row r="158" s="2" customFormat="1">
      <c r="A158" s="38"/>
      <c r="B158" s="39"/>
      <c r="C158" s="40"/>
      <c r="D158" s="248" t="s">
        <v>150</v>
      </c>
      <c r="E158" s="40"/>
      <c r="F158" s="249" t="s">
        <v>552</v>
      </c>
      <c r="G158" s="40"/>
      <c r="H158" s="40"/>
      <c r="I158" s="144"/>
      <c r="J158" s="40"/>
      <c r="K158" s="40"/>
      <c r="L158" s="44"/>
      <c r="M158" s="250"/>
      <c r="N158" s="251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150</v>
      </c>
      <c r="AU158" s="17" t="s">
        <v>148</v>
      </c>
    </row>
    <row r="159" s="13" customFormat="1">
      <c r="A159" s="13"/>
      <c r="B159" s="252"/>
      <c r="C159" s="253"/>
      <c r="D159" s="248" t="s">
        <v>151</v>
      </c>
      <c r="E159" s="254" t="s">
        <v>1</v>
      </c>
      <c r="F159" s="255" t="s">
        <v>641</v>
      </c>
      <c r="G159" s="253"/>
      <c r="H159" s="256">
        <v>1025.9000000000001</v>
      </c>
      <c r="I159" s="257"/>
      <c r="J159" s="253"/>
      <c r="K159" s="253"/>
      <c r="L159" s="258"/>
      <c r="M159" s="259"/>
      <c r="N159" s="260"/>
      <c r="O159" s="260"/>
      <c r="P159" s="260"/>
      <c r="Q159" s="260"/>
      <c r="R159" s="260"/>
      <c r="S159" s="260"/>
      <c r="T159" s="26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2" t="s">
        <v>151</v>
      </c>
      <c r="AU159" s="262" t="s">
        <v>148</v>
      </c>
      <c r="AV159" s="13" t="s">
        <v>86</v>
      </c>
      <c r="AW159" s="13" t="s">
        <v>32</v>
      </c>
      <c r="AX159" s="13" t="s">
        <v>84</v>
      </c>
      <c r="AY159" s="262" t="s">
        <v>138</v>
      </c>
    </row>
    <row r="160" s="2" customFormat="1" ht="16.5" customHeight="1">
      <c r="A160" s="38"/>
      <c r="B160" s="39"/>
      <c r="C160" s="235" t="s">
        <v>213</v>
      </c>
      <c r="D160" s="235" t="s">
        <v>142</v>
      </c>
      <c r="E160" s="236" t="s">
        <v>554</v>
      </c>
      <c r="F160" s="237" t="s">
        <v>555</v>
      </c>
      <c r="G160" s="238" t="s">
        <v>158</v>
      </c>
      <c r="H160" s="239">
        <v>89134</v>
      </c>
      <c r="I160" s="240"/>
      <c r="J160" s="241">
        <f>ROUND(I160*H160,2)</f>
        <v>0</v>
      </c>
      <c r="K160" s="237" t="s">
        <v>146</v>
      </c>
      <c r="L160" s="44"/>
      <c r="M160" s="242" t="s">
        <v>1</v>
      </c>
      <c r="N160" s="243" t="s">
        <v>41</v>
      </c>
      <c r="O160" s="91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46" t="s">
        <v>147</v>
      </c>
      <c r="AT160" s="246" t="s">
        <v>142</v>
      </c>
      <c r="AU160" s="246" t="s">
        <v>148</v>
      </c>
      <c r="AY160" s="17" t="s">
        <v>138</v>
      </c>
      <c r="BE160" s="247">
        <f>IF(N160="základní",J160,0)</f>
        <v>0</v>
      </c>
      <c r="BF160" s="247">
        <f>IF(N160="snížená",J160,0)</f>
        <v>0</v>
      </c>
      <c r="BG160" s="247">
        <f>IF(N160="zákl. přenesená",J160,0)</f>
        <v>0</v>
      </c>
      <c r="BH160" s="247">
        <f>IF(N160="sníž. přenesená",J160,0)</f>
        <v>0</v>
      </c>
      <c r="BI160" s="247">
        <f>IF(N160="nulová",J160,0)</f>
        <v>0</v>
      </c>
      <c r="BJ160" s="17" t="s">
        <v>84</v>
      </c>
      <c r="BK160" s="247">
        <f>ROUND(I160*H160,2)</f>
        <v>0</v>
      </c>
      <c r="BL160" s="17" t="s">
        <v>147</v>
      </c>
      <c r="BM160" s="246" t="s">
        <v>658</v>
      </c>
    </row>
    <row r="161" s="2" customFormat="1">
      <c r="A161" s="38"/>
      <c r="B161" s="39"/>
      <c r="C161" s="40"/>
      <c r="D161" s="248" t="s">
        <v>150</v>
      </c>
      <c r="E161" s="40"/>
      <c r="F161" s="249" t="s">
        <v>555</v>
      </c>
      <c r="G161" s="40"/>
      <c r="H161" s="40"/>
      <c r="I161" s="144"/>
      <c r="J161" s="40"/>
      <c r="K161" s="40"/>
      <c r="L161" s="44"/>
      <c r="M161" s="250"/>
      <c r="N161" s="251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150</v>
      </c>
      <c r="AU161" s="17" t="s">
        <v>148</v>
      </c>
    </row>
    <row r="162" s="13" customFormat="1">
      <c r="A162" s="13"/>
      <c r="B162" s="252"/>
      <c r="C162" s="253"/>
      <c r="D162" s="248" t="s">
        <v>151</v>
      </c>
      <c r="E162" s="254" t="s">
        <v>1</v>
      </c>
      <c r="F162" s="255" t="s">
        <v>644</v>
      </c>
      <c r="G162" s="253"/>
      <c r="H162" s="256">
        <v>89134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2" t="s">
        <v>151</v>
      </c>
      <c r="AU162" s="262" t="s">
        <v>148</v>
      </c>
      <c r="AV162" s="13" t="s">
        <v>86</v>
      </c>
      <c r="AW162" s="13" t="s">
        <v>32</v>
      </c>
      <c r="AX162" s="13" t="s">
        <v>84</v>
      </c>
      <c r="AY162" s="262" t="s">
        <v>138</v>
      </c>
    </row>
    <row r="163" s="2" customFormat="1" ht="16.5" customHeight="1">
      <c r="A163" s="38"/>
      <c r="B163" s="39"/>
      <c r="C163" s="235" t="s">
        <v>219</v>
      </c>
      <c r="D163" s="235" t="s">
        <v>142</v>
      </c>
      <c r="E163" s="236" t="s">
        <v>558</v>
      </c>
      <c r="F163" s="237" t="s">
        <v>559</v>
      </c>
      <c r="G163" s="238" t="s">
        <v>190</v>
      </c>
      <c r="H163" s="239">
        <v>10259</v>
      </c>
      <c r="I163" s="240"/>
      <c r="J163" s="241">
        <f>ROUND(I163*H163,2)</f>
        <v>0</v>
      </c>
      <c r="K163" s="237" t="s">
        <v>183</v>
      </c>
      <c r="L163" s="44"/>
      <c r="M163" s="242" t="s">
        <v>1</v>
      </c>
      <c r="N163" s="243" t="s">
        <v>41</v>
      </c>
      <c r="O163" s="91"/>
      <c r="P163" s="244">
        <f>O163*H163</f>
        <v>0</v>
      </c>
      <c r="Q163" s="244">
        <v>0</v>
      </c>
      <c r="R163" s="244">
        <f>Q163*H163</f>
        <v>0</v>
      </c>
      <c r="S163" s="244">
        <v>0</v>
      </c>
      <c r="T163" s="24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46" t="s">
        <v>147</v>
      </c>
      <c r="AT163" s="246" t="s">
        <v>142</v>
      </c>
      <c r="AU163" s="246" t="s">
        <v>148</v>
      </c>
      <c r="AY163" s="17" t="s">
        <v>138</v>
      </c>
      <c r="BE163" s="247">
        <f>IF(N163="základní",J163,0)</f>
        <v>0</v>
      </c>
      <c r="BF163" s="247">
        <f>IF(N163="snížená",J163,0)</f>
        <v>0</v>
      </c>
      <c r="BG163" s="247">
        <f>IF(N163="zákl. přenesená",J163,0)</f>
        <v>0</v>
      </c>
      <c r="BH163" s="247">
        <f>IF(N163="sníž. přenesená",J163,0)</f>
        <v>0</v>
      </c>
      <c r="BI163" s="247">
        <f>IF(N163="nulová",J163,0)</f>
        <v>0</v>
      </c>
      <c r="BJ163" s="17" t="s">
        <v>84</v>
      </c>
      <c r="BK163" s="247">
        <f>ROUND(I163*H163,2)</f>
        <v>0</v>
      </c>
      <c r="BL163" s="17" t="s">
        <v>147</v>
      </c>
      <c r="BM163" s="246" t="s">
        <v>659</v>
      </c>
    </row>
    <row r="164" s="2" customFormat="1">
      <c r="A164" s="38"/>
      <c r="B164" s="39"/>
      <c r="C164" s="40"/>
      <c r="D164" s="248" t="s">
        <v>150</v>
      </c>
      <c r="E164" s="40"/>
      <c r="F164" s="249" t="s">
        <v>559</v>
      </c>
      <c r="G164" s="40"/>
      <c r="H164" s="40"/>
      <c r="I164" s="144"/>
      <c r="J164" s="40"/>
      <c r="K164" s="40"/>
      <c r="L164" s="44"/>
      <c r="M164" s="250"/>
      <c r="N164" s="251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150</v>
      </c>
      <c r="AU164" s="17" t="s">
        <v>148</v>
      </c>
    </row>
    <row r="165" s="13" customFormat="1">
      <c r="A165" s="13"/>
      <c r="B165" s="252"/>
      <c r="C165" s="253"/>
      <c r="D165" s="248" t="s">
        <v>151</v>
      </c>
      <c r="E165" s="254" t="s">
        <v>1</v>
      </c>
      <c r="F165" s="255" t="s">
        <v>646</v>
      </c>
      <c r="G165" s="253"/>
      <c r="H165" s="256">
        <v>10259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62" t="s">
        <v>151</v>
      </c>
      <c r="AU165" s="262" t="s">
        <v>148</v>
      </c>
      <c r="AV165" s="13" t="s">
        <v>86</v>
      </c>
      <c r="AW165" s="13" t="s">
        <v>32</v>
      </c>
      <c r="AX165" s="13" t="s">
        <v>84</v>
      </c>
      <c r="AY165" s="262" t="s">
        <v>138</v>
      </c>
    </row>
    <row r="166" s="2" customFormat="1" ht="16.5" customHeight="1">
      <c r="A166" s="38"/>
      <c r="B166" s="39"/>
      <c r="C166" s="235" t="s">
        <v>8</v>
      </c>
      <c r="D166" s="235" t="s">
        <v>142</v>
      </c>
      <c r="E166" s="236" t="s">
        <v>562</v>
      </c>
      <c r="F166" s="237" t="s">
        <v>563</v>
      </c>
      <c r="G166" s="238" t="s">
        <v>177</v>
      </c>
      <c r="H166" s="239">
        <v>81.799999999999997</v>
      </c>
      <c r="I166" s="240"/>
      <c r="J166" s="241">
        <f>ROUND(I166*H166,2)</f>
        <v>0</v>
      </c>
      <c r="K166" s="237" t="s">
        <v>183</v>
      </c>
      <c r="L166" s="44"/>
      <c r="M166" s="242" t="s">
        <v>1</v>
      </c>
      <c r="N166" s="243" t="s">
        <v>41</v>
      </c>
      <c r="O166" s="91"/>
      <c r="P166" s="244">
        <f>O166*H166</f>
        <v>0</v>
      </c>
      <c r="Q166" s="244">
        <v>0</v>
      </c>
      <c r="R166" s="244">
        <f>Q166*H166</f>
        <v>0</v>
      </c>
      <c r="S166" s="244">
        <v>0</v>
      </c>
      <c r="T166" s="24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46" t="s">
        <v>147</v>
      </c>
      <c r="AT166" s="246" t="s">
        <v>142</v>
      </c>
      <c r="AU166" s="246" t="s">
        <v>148</v>
      </c>
      <c r="AY166" s="17" t="s">
        <v>138</v>
      </c>
      <c r="BE166" s="247">
        <f>IF(N166="základní",J166,0)</f>
        <v>0</v>
      </c>
      <c r="BF166" s="247">
        <f>IF(N166="snížená",J166,0)</f>
        <v>0</v>
      </c>
      <c r="BG166" s="247">
        <f>IF(N166="zákl. přenesená",J166,0)</f>
        <v>0</v>
      </c>
      <c r="BH166" s="247">
        <f>IF(N166="sníž. přenesená",J166,0)</f>
        <v>0</v>
      </c>
      <c r="BI166" s="247">
        <f>IF(N166="nulová",J166,0)</f>
        <v>0</v>
      </c>
      <c r="BJ166" s="17" t="s">
        <v>84</v>
      </c>
      <c r="BK166" s="247">
        <f>ROUND(I166*H166,2)</f>
        <v>0</v>
      </c>
      <c r="BL166" s="17" t="s">
        <v>147</v>
      </c>
      <c r="BM166" s="246" t="s">
        <v>660</v>
      </c>
    </row>
    <row r="167" s="2" customFormat="1">
      <c r="A167" s="38"/>
      <c r="B167" s="39"/>
      <c r="C167" s="40"/>
      <c r="D167" s="248" t="s">
        <v>150</v>
      </c>
      <c r="E167" s="40"/>
      <c r="F167" s="249" t="s">
        <v>563</v>
      </c>
      <c r="G167" s="40"/>
      <c r="H167" s="40"/>
      <c r="I167" s="144"/>
      <c r="J167" s="40"/>
      <c r="K167" s="40"/>
      <c r="L167" s="44"/>
      <c r="M167" s="250"/>
      <c r="N167" s="251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150</v>
      </c>
      <c r="AU167" s="17" t="s">
        <v>148</v>
      </c>
    </row>
    <row r="168" s="13" customFormat="1">
      <c r="A168" s="13"/>
      <c r="B168" s="252"/>
      <c r="C168" s="253"/>
      <c r="D168" s="248" t="s">
        <v>151</v>
      </c>
      <c r="E168" s="254" t="s">
        <v>1</v>
      </c>
      <c r="F168" s="255" t="s">
        <v>648</v>
      </c>
      <c r="G168" s="253"/>
      <c r="H168" s="256">
        <v>81.799999999999997</v>
      </c>
      <c r="I168" s="257"/>
      <c r="J168" s="253"/>
      <c r="K168" s="253"/>
      <c r="L168" s="258"/>
      <c r="M168" s="259"/>
      <c r="N168" s="260"/>
      <c r="O168" s="260"/>
      <c r="P168" s="260"/>
      <c r="Q168" s="260"/>
      <c r="R168" s="260"/>
      <c r="S168" s="260"/>
      <c r="T168" s="26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2" t="s">
        <v>151</v>
      </c>
      <c r="AU168" s="262" t="s">
        <v>148</v>
      </c>
      <c r="AV168" s="13" t="s">
        <v>86</v>
      </c>
      <c r="AW168" s="13" t="s">
        <v>32</v>
      </c>
      <c r="AX168" s="13" t="s">
        <v>84</v>
      </c>
      <c r="AY168" s="262" t="s">
        <v>138</v>
      </c>
    </row>
    <row r="169" s="2" customFormat="1" ht="16.5" customHeight="1">
      <c r="A169" s="38"/>
      <c r="B169" s="39"/>
      <c r="C169" s="235" t="s">
        <v>226</v>
      </c>
      <c r="D169" s="235" t="s">
        <v>142</v>
      </c>
      <c r="E169" s="236" t="s">
        <v>566</v>
      </c>
      <c r="F169" s="237" t="s">
        <v>567</v>
      </c>
      <c r="G169" s="238" t="s">
        <v>190</v>
      </c>
      <c r="H169" s="239">
        <v>307.76999999999998</v>
      </c>
      <c r="I169" s="240"/>
      <c r="J169" s="241">
        <f>ROUND(I169*H169,2)</f>
        <v>0</v>
      </c>
      <c r="K169" s="237" t="s">
        <v>183</v>
      </c>
      <c r="L169" s="44"/>
      <c r="M169" s="242" t="s">
        <v>1</v>
      </c>
      <c r="N169" s="243" t="s">
        <v>41</v>
      </c>
      <c r="O169" s="91"/>
      <c r="P169" s="244">
        <f>O169*H169</f>
        <v>0</v>
      </c>
      <c r="Q169" s="244">
        <v>0</v>
      </c>
      <c r="R169" s="244">
        <f>Q169*H169</f>
        <v>0</v>
      </c>
      <c r="S169" s="244">
        <v>0</v>
      </c>
      <c r="T169" s="24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46" t="s">
        <v>147</v>
      </c>
      <c r="AT169" s="246" t="s">
        <v>142</v>
      </c>
      <c r="AU169" s="246" t="s">
        <v>148</v>
      </c>
      <c r="AY169" s="17" t="s">
        <v>138</v>
      </c>
      <c r="BE169" s="247">
        <f>IF(N169="základní",J169,0)</f>
        <v>0</v>
      </c>
      <c r="BF169" s="247">
        <f>IF(N169="snížená",J169,0)</f>
        <v>0</v>
      </c>
      <c r="BG169" s="247">
        <f>IF(N169="zákl. přenesená",J169,0)</f>
        <v>0</v>
      </c>
      <c r="BH169" s="247">
        <f>IF(N169="sníž. přenesená",J169,0)</f>
        <v>0</v>
      </c>
      <c r="BI169" s="247">
        <f>IF(N169="nulová",J169,0)</f>
        <v>0</v>
      </c>
      <c r="BJ169" s="17" t="s">
        <v>84</v>
      </c>
      <c r="BK169" s="247">
        <f>ROUND(I169*H169,2)</f>
        <v>0</v>
      </c>
      <c r="BL169" s="17" t="s">
        <v>147</v>
      </c>
      <c r="BM169" s="246" t="s">
        <v>661</v>
      </c>
    </row>
    <row r="170" s="2" customFormat="1">
      <c r="A170" s="38"/>
      <c r="B170" s="39"/>
      <c r="C170" s="40"/>
      <c r="D170" s="248" t="s">
        <v>150</v>
      </c>
      <c r="E170" s="40"/>
      <c r="F170" s="249" t="s">
        <v>567</v>
      </c>
      <c r="G170" s="40"/>
      <c r="H170" s="40"/>
      <c r="I170" s="144"/>
      <c r="J170" s="40"/>
      <c r="K170" s="40"/>
      <c r="L170" s="44"/>
      <c r="M170" s="250"/>
      <c r="N170" s="251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150</v>
      </c>
      <c r="AU170" s="17" t="s">
        <v>148</v>
      </c>
    </row>
    <row r="171" s="13" customFormat="1">
      <c r="A171" s="13"/>
      <c r="B171" s="252"/>
      <c r="C171" s="253"/>
      <c r="D171" s="248" t="s">
        <v>151</v>
      </c>
      <c r="E171" s="254" t="s">
        <v>1</v>
      </c>
      <c r="F171" s="255" t="s">
        <v>650</v>
      </c>
      <c r="G171" s="253"/>
      <c r="H171" s="256">
        <v>307.76999999999998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62" t="s">
        <v>151</v>
      </c>
      <c r="AU171" s="262" t="s">
        <v>148</v>
      </c>
      <c r="AV171" s="13" t="s">
        <v>86</v>
      </c>
      <c r="AW171" s="13" t="s">
        <v>32</v>
      </c>
      <c r="AX171" s="13" t="s">
        <v>84</v>
      </c>
      <c r="AY171" s="262" t="s">
        <v>138</v>
      </c>
    </row>
    <row r="172" s="2" customFormat="1" ht="16.5" customHeight="1">
      <c r="A172" s="38"/>
      <c r="B172" s="39"/>
      <c r="C172" s="235" t="s">
        <v>231</v>
      </c>
      <c r="D172" s="235" t="s">
        <v>142</v>
      </c>
      <c r="E172" s="236" t="s">
        <v>214</v>
      </c>
      <c r="F172" s="237" t="s">
        <v>215</v>
      </c>
      <c r="G172" s="238" t="s">
        <v>216</v>
      </c>
      <c r="H172" s="239">
        <v>506.84800000000001</v>
      </c>
      <c r="I172" s="240"/>
      <c r="J172" s="241">
        <f>ROUND(I172*H172,2)</f>
        <v>0</v>
      </c>
      <c r="K172" s="237" t="s">
        <v>146</v>
      </c>
      <c r="L172" s="44"/>
      <c r="M172" s="242" t="s">
        <v>1</v>
      </c>
      <c r="N172" s="243" t="s">
        <v>41</v>
      </c>
      <c r="O172" s="91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46" t="s">
        <v>147</v>
      </c>
      <c r="AT172" s="246" t="s">
        <v>142</v>
      </c>
      <c r="AU172" s="246" t="s">
        <v>148</v>
      </c>
      <c r="AY172" s="17" t="s">
        <v>138</v>
      </c>
      <c r="BE172" s="247">
        <f>IF(N172="základní",J172,0)</f>
        <v>0</v>
      </c>
      <c r="BF172" s="247">
        <f>IF(N172="snížená",J172,0)</f>
        <v>0</v>
      </c>
      <c r="BG172" s="247">
        <f>IF(N172="zákl. přenesená",J172,0)</f>
        <v>0</v>
      </c>
      <c r="BH172" s="247">
        <f>IF(N172="sníž. přenesená",J172,0)</f>
        <v>0</v>
      </c>
      <c r="BI172" s="247">
        <f>IF(N172="nulová",J172,0)</f>
        <v>0</v>
      </c>
      <c r="BJ172" s="17" t="s">
        <v>84</v>
      </c>
      <c r="BK172" s="247">
        <f>ROUND(I172*H172,2)</f>
        <v>0</v>
      </c>
      <c r="BL172" s="17" t="s">
        <v>147</v>
      </c>
      <c r="BM172" s="246" t="s">
        <v>662</v>
      </c>
    </row>
    <row r="173" s="2" customFormat="1">
      <c r="A173" s="38"/>
      <c r="B173" s="39"/>
      <c r="C173" s="40"/>
      <c r="D173" s="248" t="s">
        <v>150</v>
      </c>
      <c r="E173" s="40"/>
      <c r="F173" s="249" t="s">
        <v>215</v>
      </c>
      <c r="G173" s="40"/>
      <c r="H173" s="40"/>
      <c r="I173" s="144"/>
      <c r="J173" s="40"/>
      <c r="K173" s="40"/>
      <c r="L173" s="44"/>
      <c r="M173" s="250"/>
      <c r="N173" s="251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150</v>
      </c>
      <c r="AU173" s="17" t="s">
        <v>148</v>
      </c>
    </row>
    <row r="174" s="13" customFormat="1">
      <c r="A174" s="13"/>
      <c r="B174" s="252"/>
      <c r="C174" s="253"/>
      <c r="D174" s="248" t="s">
        <v>151</v>
      </c>
      <c r="E174" s="254" t="s">
        <v>1</v>
      </c>
      <c r="F174" s="255" t="s">
        <v>472</v>
      </c>
      <c r="G174" s="253"/>
      <c r="H174" s="256">
        <v>31.678000000000001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2" t="s">
        <v>151</v>
      </c>
      <c r="AU174" s="262" t="s">
        <v>148</v>
      </c>
      <c r="AV174" s="13" t="s">
        <v>86</v>
      </c>
      <c r="AW174" s="13" t="s">
        <v>32</v>
      </c>
      <c r="AX174" s="13" t="s">
        <v>76</v>
      </c>
      <c r="AY174" s="262" t="s">
        <v>138</v>
      </c>
    </row>
    <row r="175" s="13" customFormat="1">
      <c r="A175" s="13"/>
      <c r="B175" s="252"/>
      <c r="C175" s="253"/>
      <c r="D175" s="248" t="s">
        <v>151</v>
      </c>
      <c r="E175" s="254" t="s">
        <v>1</v>
      </c>
      <c r="F175" s="255" t="s">
        <v>652</v>
      </c>
      <c r="G175" s="253"/>
      <c r="H175" s="256">
        <v>506.84800000000001</v>
      </c>
      <c r="I175" s="257"/>
      <c r="J175" s="253"/>
      <c r="K175" s="253"/>
      <c r="L175" s="258"/>
      <c r="M175" s="259"/>
      <c r="N175" s="260"/>
      <c r="O175" s="260"/>
      <c r="P175" s="260"/>
      <c r="Q175" s="260"/>
      <c r="R175" s="260"/>
      <c r="S175" s="260"/>
      <c r="T175" s="26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2" t="s">
        <v>151</v>
      </c>
      <c r="AU175" s="262" t="s">
        <v>148</v>
      </c>
      <c r="AV175" s="13" t="s">
        <v>86</v>
      </c>
      <c r="AW175" s="13" t="s">
        <v>32</v>
      </c>
      <c r="AX175" s="13" t="s">
        <v>84</v>
      </c>
      <c r="AY175" s="262" t="s">
        <v>138</v>
      </c>
    </row>
    <row r="176" s="2" customFormat="1" ht="16.5" customHeight="1">
      <c r="A176" s="38"/>
      <c r="B176" s="39"/>
      <c r="C176" s="235" t="s">
        <v>236</v>
      </c>
      <c r="D176" s="235" t="s">
        <v>142</v>
      </c>
      <c r="E176" s="236" t="s">
        <v>220</v>
      </c>
      <c r="F176" s="237" t="s">
        <v>221</v>
      </c>
      <c r="G176" s="238" t="s">
        <v>216</v>
      </c>
      <c r="H176" s="239">
        <v>506.84800000000001</v>
      </c>
      <c r="I176" s="240"/>
      <c r="J176" s="241">
        <f>ROUND(I176*H176,2)</f>
        <v>0</v>
      </c>
      <c r="K176" s="237" t="s">
        <v>146</v>
      </c>
      <c r="L176" s="44"/>
      <c r="M176" s="242" t="s">
        <v>1</v>
      </c>
      <c r="N176" s="243" t="s">
        <v>41</v>
      </c>
      <c r="O176" s="91"/>
      <c r="P176" s="244">
        <f>O176*H176</f>
        <v>0</v>
      </c>
      <c r="Q176" s="244">
        <v>0</v>
      </c>
      <c r="R176" s="244">
        <f>Q176*H176</f>
        <v>0</v>
      </c>
      <c r="S176" s="244">
        <v>0</v>
      </c>
      <c r="T176" s="24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46" t="s">
        <v>147</v>
      </c>
      <c r="AT176" s="246" t="s">
        <v>142</v>
      </c>
      <c r="AU176" s="246" t="s">
        <v>148</v>
      </c>
      <c r="AY176" s="17" t="s">
        <v>138</v>
      </c>
      <c r="BE176" s="247">
        <f>IF(N176="základní",J176,0)</f>
        <v>0</v>
      </c>
      <c r="BF176" s="247">
        <f>IF(N176="snížená",J176,0)</f>
        <v>0</v>
      </c>
      <c r="BG176" s="247">
        <f>IF(N176="zákl. přenesená",J176,0)</f>
        <v>0</v>
      </c>
      <c r="BH176" s="247">
        <f>IF(N176="sníž. přenesená",J176,0)</f>
        <v>0</v>
      </c>
      <c r="BI176" s="247">
        <f>IF(N176="nulová",J176,0)</f>
        <v>0</v>
      </c>
      <c r="BJ176" s="17" t="s">
        <v>84</v>
      </c>
      <c r="BK176" s="247">
        <f>ROUND(I176*H176,2)</f>
        <v>0</v>
      </c>
      <c r="BL176" s="17" t="s">
        <v>147</v>
      </c>
      <c r="BM176" s="246" t="s">
        <v>663</v>
      </c>
    </row>
    <row r="177" s="2" customFormat="1">
      <c r="A177" s="38"/>
      <c r="B177" s="39"/>
      <c r="C177" s="40"/>
      <c r="D177" s="248" t="s">
        <v>150</v>
      </c>
      <c r="E177" s="40"/>
      <c r="F177" s="249" t="s">
        <v>221</v>
      </c>
      <c r="G177" s="40"/>
      <c r="H177" s="40"/>
      <c r="I177" s="144"/>
      <c r="J177" s="40"/>
      <c r="K177" s="40"/>
      <c r="L177" s="44"/>
      <c r="M177" s="250"/>
      <c r="N177" s="251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150</v>
      </c>
      <c r="AU177" s="17" t="s">
        <v>148</v>
      </c>
    </row>
    <row r="178" s="2" customFormat="1" ht="16.5" customHeight="1">
      <c r="A178" s="38"/>
      <c r="B178" s="39"/>
      <c r="C178" s="235" t="s">
        <v>241</v>
      </c>
      <c r="D178" s="235" t="s">
        <v>142</v>
      </c>
      <c r="E178" s="236" t="s">
        <v>223</v>
      </c>
      <c r="F178" s="237" t="s">
        <v>224</v>
      </c>
      <c r="G178" s="238" t="s">
        <v>216</v>
      </c>
      <c r="H178" s="239">
        <v>506.84800000000001</v>
      </c>
      <c r="I178" s="240"/>
      <c r="J178" s="241">
        <f>ROUND(I178*H178,2)</f>
        <v>0</v>
      </c>
      <c r="K178" s="237" t="s">
        <v>146</v>
      </c>
      <c r="L178" s="44"/>
      <c r="M178" s="242" t="s">
        <v>1</v>
      </c>
      <c r="N178" s="243" t="s">
        <v>41</v>
      </c>
      <c r="O178" s="91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46" t="s">
        <v>147</v>
      </c>
      <c r="AT178" s="246" t="s">
        <v>142</v>
      </c>
      <c r="AU178" s="246" t="s">
        <v>148</v>
      </c>
      <c r="AY178" s="17" t="s">
        <v>138</v>
      </c>
      <c r="BE178" s="247">
        <f>IF(N178="základní",J178,0)</f>
        <v>0</v>
      </c>
      <c r="BF178" s="247">
        <f>IF(N178="snížená",J178,0)</f>
        <v>0</v>
      </c>
      <c r="BG178" s="247">
        <f>IF(N178="zákl. přenesená",J178,0)</f>
        <v>0</v>
      </c>
      <c r="BH178" s="247">
        <f>IF(N178="sníž. přenesená",J178,0)</f>
        <v>0</v>
      </c>
      <c r="BI178" s="247">
        <f>IF(N178="nulová",J178,0)</f>
        <v>0</v>
      </c>
      <c r="BJ178" s="17" t="s">
        <v>84</v>
      </c>
      <c r="BK178" s="247">
        <f>ROUND(I178*H178,2)</f>
        <v>0</v>
      </c>
      <c r="BL178" s="17" t="s">
        <v>147</v>
      </c>
      <c r="BM178" s="246" t="s">
        <v>664</v>
      </c>
    </row>
    <row r="179" s="2" customFormat="1">
      <c r="A179" s="38"/>
      <c r="B179" s="39"/>
      <c r="C179" s="40"/>
      <c r="D179" s="248" t="s">
        <v>150</v>
      </c>
      <c r="E179" s="40"/>
      <c r="F179" s="249" t="s">
        <v>224</v>
      </c>
      <c r="G179" s="40"/>
      <c r="H179" s="40"/>
      <c r="I179" s="144"/>
      <c r="J179" s="40"/>
      <c r="K179" s="40"/>
      <c r="L179" s="44"/>
      <c r="M179" s="250"/>
      <c r="N179" s="251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150</v>
      </c>
      <c r="AU179" s="17" t="s">
        <v>148</v>
      </c>
    </row>
    <row r="180" s="2" customFormat="1" ht="16.5" customHeight="1">
      <c r="A180" s="38"/>
      <c r="B180" s="39"/>
      <c r="C180" s="284" t="s">
        <v>247</v>
      </c>
      <c r="D180" s="284" t="s">
        <v>248</v>
      </c>
      <c r="E180" s="285" t="s">
        <v>367</v>
      </c>
      <c r="F180" s="286" t="s">
        <v>368</v>
      </c>
      <c r="G180" s="287" t="s">
        <v>216</v>
      </c>
      <c r="H180" s="288">
        <v>506.84800000000001</v>
      </c>
      <c r="I180" s="289"/>
      <c r="J180" s="290">
        <f>ROUND(I180*H180,2)</f>
        <v>0</v>
      </c>
      <c r="K180" s="286" t="s">
        <v>146</v>
      </c>
      <c r="L180" s="291"/>
      <c r="M180" s="292" t="s">
        <v>1</v>
      </c>
      <c r="N180" s="293" t="s">
        <v>41</v>
      </c>
      <c r="O180" s="91"/>
      <c r="P180" s="244">
        <f>O180*H180</f>
        <v>0</v>
      </c>
      <c r="Q180" s="244">
        <v>0</v>
      </c>
      <c r="R180" s="244">
        <f>Q180*H180</f>
        <v>0</v>
      </c>
      <c r="S180" s="244">
        <v>0</v>
      </c>
      <c r="T180" s="24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46" t="s">
        <v>180</v>
      </c>
      <c r="AT180" s="246" t="s">
        <v>248</v>
      </c>
      <c r="AU180" s="246" t="s">
        <v>148</v>
      </c>
      <c r="AY180" s="17" t="s">
        <v>138</v>
      </c>
      <c r="BE180" s="247">
        <f>IF(N180="základní",J180,0)</f>
        <v>0</v>
      </c>
      <c r="BF180" s="247">
        <f>IF(N180="snížená",J180,0)</f>
        <v>0</v>
      </c>
      <c r="BG180" s="247">
        <f>IF(N180="zákl. přenesená",J180,0)</f>
        <v>0</v>
      </c>
      <c r="BH180" s="247">
        <f>IF(N180="sníž. přenesená",J180,0)</f>
        <v>0</v>
      </c>
      <c r="BI180" s="247">
        <f>IF(N180="nulová",J180,0)</f>
        <v>0</v>
      </c>
      <c r="BJ180" s="17" t="s">
        <v>84</v>
      </c>
      <c r="BK180" s="247">
        <f>ROUND(I180*H180,2)</f>
        <v>0</v>
      </c>
      <c r="BL180" s="17" t="s">
        <v>147</v>
      </c>
      <c r="BM180" s="246" t="s">
        <v>665</v>
      </c>
    </row>
    <row r="181" s="2" customFormat="1">
      <c r="A181" s="38"/>
      <c r="B181" s="39"/>
      <c r="C181" s="40"/>
      <c r="D181" s="248" t="s">
        <v>150</v>
      </c>
      <c r="E181" s="40"/>
      <c r="F181" s="249" t="s">
        <v>368</v>
      </c>
      <c r="G181" s="40"/>
      <c r="H181" s="40"/>
      <c r="I181" s="144"/>
      <c r="J181" s="40"/>
      <c r="K181" s="40"/>
      <c r="L181" s="44"/>
      <c r="M181" s="250"/>
      <c r="N181" s="251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150</v>
      </c>
      <c r="AU181" s="17" t="s">
        <v>148</v>
      </c>
    </row>
    <row r="182" s="12" customFormat="1" ht="20.88" customHeight="1">
      <c r="A182" s="12"/>
      <c r="B182" s="219"/>
      <c r="C182" s="220"/>
      <c r="D182" s="221" t="s">
        <v>75</v>
      </c>
      <c r="E182" s="233" t="s">
        <v>245</v>
      </c>
      <c r="F182" s="233" t="s">
        <v>586</v>
      </c>
      <c r="G182" s="220"/>
      <c r="H182" s="220"/>
      <c r="I182" s="223"/>
      <c r="J182" s="234">
        <f>BK182</f>
        <v>0</v>
      </c>
      <c r="K182" s="220"/>
      <c r="L182" s="225"/>
      <c r="M182" s="226"/>
      <c r="N182" s="227"/>
      <c r="O182" s="227"/>
      <c r="P182" s="228">
        <f>SUM(P183:P213)</f>
        <v>0</v>
      </c>
      <c r="Q182" s="227"/>
      <c r="R182" s="228">
        <f>SUM(R183:R213)</f>
        <v>0</v>
      </c>
      <c r="S182" s="227"/>
      <c r="T182" s="229">
        <f>SUM(T183:T213)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30" t="s">
        <v>84</v>
      </c>
      <c r="AT182" s="231" t="s">
        <v>75</v>
      </c>
      <c r="AU182" s="231" t="s">
        <v>86</v>
      </c>
      <c r="AY182" s="230" t="s">
        <v>138</v>
      </c>
      <c r="BK182" s="232">
        <f>SUM(BK183:BK213)</f>
        <v>0</v>
      </c>
    </row>
    <row r="183" s="2" customFormat="1" ht="16.5" customHeight="1">
      <c r="A183" s="38"/>
      <c r="B183" s="39"/>
      <c r="C183" s="284" t="s">
        <v>7</v>
      </c>
      <c r="D183" s="284" t="s">
        <v>248</v>
      </c>
      <c r="E183" s="285" t="s">
        <v>547</v>
      </c>
      <c r="F183" s="286" t="s">
        <v>548</v>
      </c>
      <c r="G183" s="287" t="s">
        <v>190</v>
      </c>
      <c r="H183" s="288">
        <v>1025.9000000000001</v>
      </c>
      <c r="I183" s="289"/>
      <c r="J183" s="290">
        <f>ROUND(I183*H183,2)</f>
        <v>0</v>
      </c>
      <c r="K183" s="286" t="s">
        <v>183</v>
      </c>
      <c r="L183" s="291"/>
      <c r="M183" s="292" t="s">
        <v>1</v>
      </c>
      <c r="N183" s="293" t="s">
        <v>41</v>
      </c>
      <c r="O183" s="91"/>
      <c r="P183" s="244">
        <f>O183*H183</f>
        <v>0</v>
      </c>
      <c r="Q183" s="244">
        <v>0</v>
      </c>
      <c r="R183" s="244">
        <f>Q183*H183</f>
        <v>0</v>
      </c>
      <c r="S183" s="244">
        <v>0</v>
      </c>
      <c r="T183" s="24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46" t="s">
        <v>180</v>
      </c>
      <c r="AT183" s="246" t="s">
        <v>248</v>
      </c>
      <c r="AU183" s="246" t="s">
        <v>148</v>
      </c>
      <c r="AY183" s="17" t="s">
        <v>138</v>
      </c>
      <c r="BE183" s="247">
        <f>IF(N183="základní",J183,0)</f>
        <v>0</v>
      </c>
      <c r="BF183" s="247">
        <f>IF(N183="snížená",J183,0)</f>
        <v>0</v>
      </c>
      <c r="BG183" s="247">
        <f>IF(N183="zákl. přenesená",J183,0)</f>
        <v>0</v>
      </c>
      <c r="BH183" s="247">
        <f>IF(N183="sníž. přenesená",J183,0)</f>
        <v>0</v>
      </c>
      <c r="BI183" s="247">
        <f>IF(N183="nulová",J183,0)</f>
        <v>0</v>
      </c>
      <c r="BJ183" s="17" t="s">
        <v>84</v>
      </c>
      <c r="BK183" s="247">
        <f>ROUND(I183*H183,2)</f>
        <v>0</v>
      </c>
      <c r="BL183" s="17" t="s">
        <v>147</v>
      </c>
      <c r="BM183" s="246" t="s">
        <v>666</v>
      </c>
    </row>
    <row r="184" s="2" customFormat="1">
      <c r="A184" s="38"/>
      <c r="B184" s="39"/>
      <c r="C184" s="40"/>
      <c r="D184" s="248" t="s">
        <v>150</v>
      </c>
      <c r="E184" s="40"/>
      <c r="F184" s="249" t="s">
        <v>548</v>
      </c>
      <c r="G184" s="40"/>
      <c r="H184" s="40"/>
      <c r="I184" s="144"/>
      <c r="J184" s="40"/>
      <c r="K184" s="40"/>
      <c r="L184" s="44"/>
      <c r="M184" s="250"/>
      <c r="N184" s="251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150</v>
      </c>
      <c r="AU184" s="17" t="s">
        <v>148</v>
      </c>
    </row>
    <row r="185" s="13" customFormat="1">
      <c r="A185" s="13"/>
      <c r="B185" s="252"/>
      <c r="C185" s="253"/>
      <c r="D185" s="248" t="s">
        <v>151</v>
      </c>
      <c r="E185" s="254" t="s">
        <v>1</v>
      </c>
      <c r="F185" s="255" t="s">
        <v>641</v>
      </c>
      <c r="G185" s="253"/>
      <c r="H185" s="256">
        <v>1025.9000000000001</v>
      </c>
      <c r="I185" s="257"/>
      <c r="J185" s="253"/>
      <c r="K185" s="253"/>
      <c r="L185" s="258"/>
      <c r="M185" s="259"/>
      <c r="N185" s="260"/>
      <c r="O185" s="260"/>
      <c r="P185" s="260"/>
      <c r="Q185" s="260"/>
      <c r="R185" s="260"/>
      <c r="S185" s="260"/>
      <c r="T185" s="26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2" t="s">
        <v>151</v>
      </c>
      <c r="AU185" s="262" t="s">
        <v>148</v>
      </c>
      <c r="AV185" s="13" t="s">
        <v>86</v>
      </c>
      <c r="AW185" s="13" t="s">
        <v>32</v>
      </c>
      <c r="AX185" s="13" t="s">
        <v>84</v>
      </c>
      <c r="AY185" s="262" t="s">
        <v>138</v>
      </c>
    </row>
    <row r="186" s="2" customFormat="1" ht="16.5" customHeight="1">
      <c r="A186" s="38"/>
      <c r="B186" s="39"/>
      <c r="C186" s="284" t="s">
        <v>256</v>
      </c>
      <c r="D186" s="284" t="s">
        <v>248</v>
      </c>
      <c r="E186" s="285" t="s">
        <v>551</v>
      </c>
      <c r="F186" s="286" t="s">
        <v>552</v>
      </c>
      <c r="G186" s="287" t="s">
        <v>190</v>
      </c>
      <c r="H186" s="288">
        <v>1025.9000000000001</v>
      </c>
      <c r="I186" s="289"/>
      <c r="J186" s="290">
        <f>ROUND(I186*H186,2)</f>
        <v>0</v>
      </c>
      <c r="K186" s="286" t="s">
        <v>183</v>
      </c>
      <c r="L186" s="291"/>
      <c r="M186" s="292" t="s">
        <v>1</v>
      </c>
      <c r="N186" s="293" t="s">
        <v>41</v>
      </c>
      <c r="O186" s="91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46" t="s">
        <v>180</v>
      </c>
      <c r="AT186" s="246" t="s">
        <v>248</v>
      </c>
      <c r="AU186" s="246" t="s">
        <v>148</v>
      </c>
      <c r="AY186" s="17" t="s">
        <v>138</v>
      </c>
      <c r="BE186" s="247">
        <f>IF(N186="základní",J186,0)</f>
        <v>0</v>
      </c>
      <c r="BF186" s="247">
        <f>IF(N186="snížená",J186,0)</f>
        <v>0</v>
      </c>
      <c r="BG186" s="247">
        <f>IF(N186="zákl. přenesená",J186,0)</f>
        <v>0</v>
      </c>
      <c r="BH186" s="247">
        <f>IF(N186="sníž. přenesená",J186,0)</f>
        <v>0</v>
      </c>
      <c r="BI186" s="247">
        <f>IF(N186="nulová",J186,0)</f>
        <v>0</v>
      </c>
      <c r="BJ186" s="17" t="s">
        <v>84</v>
      </c>
      <c r="BK186" s="247">
        <f>ROUND(I186*H186,2)</f>
        <v>0</v>
      </c>
      <c r="BL186" s="17" t="s">
        <v>147</v>
      </c>
      <c r="BM186" s="246" t="s">
        <v>667</v>
      </c>
    </row>
    <row r="187" s="2" customFormat="1">
      <c r="A187" s="38"/>
      <c r="B187" s="39"/>
      <c r="C187" s="40"/>
      <c r="D187" s="248" t="s">
        <v>150</v>
      </c>
      <c r="E187" s="40"/>
      <c r="F187" s="249" t="s">
        <v>552</v>
      </c>
      <c r="G187" s="40"/>
      <c r="H187" s="40"/>
      <c r="I187" s="144"/>
      <c r="J187" s="40"/>
      <c r="K187" s="40"/>
      <c r="L187" s="44"/>
      <c r="M187" s="250"/>
      <c r="N187" s="251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150</v>
      </c>
      <c r="AU187" s="17" t="s">
        <v>148</v>
      </c>
    </row>
    <row r="188" s="13" customFormat="1">
      <c r="A188" s="13"/>
      <c r="B188" s="252"/>
      <c r="C188" s="253"/>
      <c r="D188" s="248" t="s">
        <v>151</v>
      </c>
      <c r="E188" s="254" t="s">
        <v>1</v>
      </c>
      <c r="F188" s="255" t="s">
        <v>641</v>
      </c>
      <c r="G188" s="253"/>
      <c r="H188" s="256">
        <v>1025.9000000000001</v>
      </c>
      <c r="I188" s="257"/>
      <c r="J188" s="253"/>
      <c r="K188" s="253"/>
      <c r="L188" s="258"/>
      <c r="M188" s="259"/>
      <c r="N188" s="260"/>
      <c r="O188" s="260"/>
      <c r="P188" s="260"/>
      <c r="Q188" s="260"/>
      <c r="R188" s="260"/>
      <c r="S188" s="260"/>
      <c r="T188" s="26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2" t="s">
        <v>151</v>
      </c>
      <c r="AU188" s="262" t="s">
        <v>148</v>
      </c>
      <c r="AV188" s="13" t="s">
        <v>86</v>
      </c>
      <c r="AW188" s="13" t="s">
        <v>32</v>
      </c>
      <c r="AX188" s="13" t="s">
        <v>84</v>
      </c>
      <c r="AY188" s="262" t="s">
        <v>138</v>
      </c>
    </row>
    <row r="189" s="2" customFormat="1" ht="16.5" customHeight="1">
      <c r="A189" s="38"/>
      <c r="B189" s="39"/>
      <c r="C189" s="235" t="s">
        <v>260</v>
      </c>
      <c r="D189" s="235" t="s">
        <v>142</v>
      </c>
      <c r="E189" s="236" t="s">
        <v>554</v>
      </c>
      <c r="F189" s="237" t="s">
        <v>555</v>
      </c>
      <c r="G189" s="238" t="s">
        <v>158</v>
      </c>
      <c r="H189" s="239">
        <v>89134</v>
      </c>
      <c r="I189" s="240"/>
      <c r="J189" s="241">
        <f>ROUND(I189*H189,2)</f>
        <v>0</v>
      </c>
      <c r="K189" s="237" t="s">
        <v>146</v>
      </c>
      <c r="L189" s="44"/>
      <c r="M189" s="242" t="s">
        <v>1</v>
      </c>
      <c r="N189" s="243" t="s">
        <v>41</v>
      </c>
      <c r="O189" s="91"/>
      <c r="P189" s="244">
        <f>O189*H189</f>
        <v>0</v>
      </c>
      <c r="Q189" s="244">
        <v>0</v>
      </c>
      <c r="R189" s="244">
        <f>Q189*H189</f>
        <v>0</v>
      </c>
      <c r="S189" s="244">
        <v>0</v>
      </c>
      <c r="T189" s="24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46" t="s">
        <v>147</v>
      </c>
      <c r="AT189" s="246" t="s">
        <v>142</v>
      </c>
      <c r="AU189" s="246" t="s">
        <v>148</v>
      </c>
      <c r="AY189" s="17" t="s">
        <v>138</v>
      </c>
      <c r="BE189" s="247">
        <f>IF(N189="základní",J189,0)</f>
        <v>0</v>
      </c>
      <c r="BF189" s="247">
        <f>IF(N189="snížená",J189,0)</f>
        <v>0</v>
      </c>
      <c r="BG189" s="247">
        <f>IF(N189="zákl. přenesená",J189,0)</f>
        <v>0</v>
      </c>
      <c r="BH189" s="247">
        <f>IF(N189="sníž. přenesená",J189,0)</f>
        <v>0</v>
      </c>
      <c r="BI189" s="247">
        <f>IF(N189="nulová",J189,0)</f>
        <v>0</v>
      </c>
      <c r="BJ189" s="17" t="s">
        <v>84</v>
      </c>
      <c r="BK189" s="247">
        <f>ROUND(I189*H189,2)</f>
        <v>0</v>
      </c>
      <c r="BL189" s="17" t="s">
        <v>147</v>
      </c>
      <c r="BM189" s="246" t="s">
        <v>668</v>
      </c>
    </row>
    <row r="190" s="2" customFormat="1">
      <c r="A190" s="38"/>
      <c r="B190" s="39"/>
      <c r="C190" s="40"/>
      <c r="D190" s="248" t="s">
        <v>150</v>
      </c>
      <c r="E190" s="40"/>
      <c r="F190" s="249" t="s">
        <v>555</v>
      </c>
      <c r="G190" s="40"/>
      <c r="H190" s="40"/>
      <c r="I190" s="144"/>
      <c r="J190" s="40"/>
      <c r="K190" s="40"/>
      <c r="L190" s="44"/>
      <c r="M190" s="250"/>
      <c r="N190" s="251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150</v>
      </c>
      <c r="AU190" s="17" t="s">
        <v>148</v>
      </c>
    </row>
    <row r="191" s="13" customFormat="1">
      <c r="A191" s="13"/>
      <c r="B191" s="252"/>
      <c r="C191" s="253"/>
      <c r="D191" s="248" t="s">
        <v>151</v>
      </c>
      <c r="E191" s="254" t="s">
        <v>1</v>
      </c>
      <c r="F191" s="255" t="s">
        <v>644</v>
      </c>
      <c r="G191" s="253"/>
      <c r="H191" s="256">
        <v>89134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2" t="s">
        <v>151</v>
      </c>
      <c r="AU191" s="262" t="s">
        <v>148</v>
      </c>
      <c r="AV191" s="13" t="s">
        <v>86</v>
      </c>
      <c r="AW191" s="13" t="s">
        <v>32</v>
      </c>
      <c r="AX191" s="13" t="s">
        <v>84</v>
      </c>
      <c r="AY191" s="262" t="s">
        <v>138</v>
      </c>
    </row>
    <row r="192" s="2" customFormat="1" ht="16.5" customHeight="1">
      <c r="A192" s="38"/>
      <c r="B192" s="39"/>
      <c r="C192" s="235" t="s">
        <v>265</v>
      </c>
      <c r="D192" s="235" t="s">
        <v>142</v>
      </c>
      <c r="E192" s="236" t="s">
        <v>558</v>
      </c>
      <c r="F192" s="237" t="s">
        <v>559</v>
      </c>
      <c r="G192" s="238" t="s">
        <v>190</v>
      </c>
      <c r="H192" s="239">
        <v>10259</v>
      </c>
      <c r="I192" s="240"/>
      <c r="J192" s="241">
        <f>ROUND(I192*H192,2)</f>
        <v>0</v>
      </c>
      <c r="K192" s="237" t="s">
        <v>183</v>
      </c>
      <c r="L192" s="44"/>
      <c r="M192" s="242" t="s">
        <v>1</v>
      </c>
      <c r="N192" s="243" t="s">
        <v>41</v>
      </c>
      <c r="O192" s="91"/>
      <c r="P192" s="244">
        <f>O192*H192</f>
        <v>0</v>
      </c>
      <c r="Q192" s="244">
        <v>0</v>
      </c>
      <c r="R192" s="244">
        <f>Q192*H192</f>
        <v>0</v>
      </c>
      <c r="S192" s="244">
        <v>0</v>
      </c>
      <c r="T192" s="24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46" t="s">
        <v>147</v>
      </c>
      <c r="AT192" s="246" t="s">
        <v>142</v>
      </c>
      <c r="AU192" s="246" t="s">
        <v>148</v>
      </c>
      <c r="AY192" s="17" t="s">
        <v>138</v>
      </c>
      <c r="BE192" s="247">
        <f>IF(N192="základní",J192,0)</f>
        <v>0</v>
      </c>
      <c r="BF192" s="247">
        <f>IF(N192="snížená",J192,0)</f>
        <v>0</v>
      </c>
      <c r="BG192" s="247">
        <f>IF(N192="zákl. přenesená",J192,0)</f>
        <v>0</v>
      </c>
      <c r="BH192" s="247">
        <f>IF(N192="sníž. přenesená",J192,0)</f>
        <v>0</v>
      </c>
      <c r="BI192" s="247">
        <f>IF(N192="nulová",J192,0)</f>
        <v>0</v>
      </c>
      <c r="BJ192" s="17" t="s">
        <v>84</v>
      </c>
      <c r="BK192" s="247">
        <f>ROUND(I192*H192,2)</f>
        <v>0</v>
      </c>
      <c r="BL192" s="17" t="s">
        <v>147</v>
      </c>
      <c r="BM192" s="246" t="s">
        <v>669</v>
      </c>
    </row>
    <row r="193" s="2" customFormat="1">
      <c r="A193" s="38"/>
      <c r="B193" s="39"/>
      <c r="C193" s="40"/>
      <c r="D193" s="248" t="s">
        <v>150</v>
      </c>
      <c r="E193" s="40"/>
      <c r="F193" s="249" t="s">
        <v>559</v>
      </c>
      <c r="G193" s="40"/>
      <c r="H193" s="40"/>
      <c r="I193" s="144"/>
      <c r="J193" s="40"/>
      <c r="K193" s="40"/>
      <c r="L193" s="44"/>
      <c r="M193" s="250"/>
      <c r="N193" s="251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150</v>
      </c>
      <c r="AU193" s="17" t="s">
        <v>148</v>
      </c>
    </row>
    <row r="194" s="13" customFormat="1">
      <c r="A194" s="13"/>
      <c r="B194" s="252"/>
      <c r="C194" s="253"/>
      <c r="D194" s="248" t="s">
        <v>151</v>
      </c>
      <c r="E194" s="254" t="s">
        <v>1</v>
      </c>
      <c r="F194" s="255" t="s">
        <v>646</v>
      </c>
      <c r="G194" s="253"/>
      <c r="H194" s="256">
        <v>10259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2" t="s">
        <v>151</v>
      </c>
      <c r="AU194" s="262" t="s">
        <v>148</v>
      </c>
      <c r="AV194" s="13" t="s">
        <v>86</v>
      </c>
      <c r="AW194" s="13" t="s">
        <v>32</v>
      </c>
      <c r="AX194" s="13" t="s">
        <v>84</v>
      </c>
      <c r="AY194" s="262" t="s">
        <v>138</v>
      </c>
    </row>
    <row r="195" s="2" customFormat="1" ht="16.5" customHeight="1">
      <c r="A195" s="38"/>
      <c r="B195" s="39"/>
      <c r="C195" s="235" t="s">
        <v>270</v>
      </c>
      <c r="D195" s="235" t="s">
        <v>142</v>
      </c>
      <c r="E195" s="236" t="s">
        <v>562</v>
      </c>
      <c r="F195" s="237" t="s">
        <v>563</v>
      </c>
      <c r="G195" s="238" t="s">
        <v>177</v>
      </c>
      <c r="H195" s="239">
        <v>81.799999999999997</v>
      </c>
      <c r="I195" s="240"/>
      <c r="J195" s="241">
        <f>ROUND(I195*H195,2)</f>
        <v>0</v>
      </c>
      <c r="K195" s="237" t="s">
        <v>183</v>
      </c>
      <c r="L195" s="44"/>
      <c r="M195" s="242" t="s">
        <v>1</v>
      </c>
      <c r="N195" s="243" t="s">
        <v>41</v>
      </c>
      <c r="O195" s="91"/>
      <c r="P195" s="244">
        <f>O195*H195</f>
        <v>0</v>
      </c>
      <c r="Q195" s="244">
        <v>0</v>
      </c>
      <c r="R195" s="244">
        <f>Q195*H195</f>
        <v>0</v>
      </c>
      <c r="S195" s="244">
        <v>0</v>
      </c>
      <c r="T195" s="24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46" t="s">
        <v>147</v>
      </c>
      <c r="AT195" s="246" t="s">
        <v>142</v>
      </c>
      <c r="AU195" s="246" t="s">
        <v>148</v>
      </c>
      <c r="AY195" s="17" t="s">
        <v>138</v>
      </c>
      <c r="BE195" s="247">
        <f>IF(N195="základní",J195,0)</f>
        <v>0</v>
      </c>
      <c r="BF195" s="247">
        <f>IF(N195="snížená",J195,0)</f>
        <v>0</v>
      </c>
      <c r="BG195" s="247">
        <f>IF(N195="zákl. přenesená",J195,0)</f>
        <v>0</v>
      </c>
      <c r="BH195" s="247">
        <f>IF(N195="sníž. přenesená",J195,0)</f>
        <v>0</v>
      </c>
      <c r="BI195" s="247">
        <f>IF(N195="nulová",J195,0)</f>
        <v>0</v>
      </c>
      <c r="BJ195" s="17" t="s">
        <v>84</v>
      </c>
      <c r="BK195" s="247">
        <f>ROUND(I195*H195,2)</f>
        <v>0</v>
      </c>
      <c r="BL195" s="17" t="s">
        <v>147</v>
      </c>
      <c r="BM195" s="246" t="s">
        <v>670</v>
      </c>
    </row>
    <row r="196" s="2" customFormat="1">
      <c r="A196" s="38"/>
      <c r="B196" s="39"/>
      <c r="C196" s="40"/>
      <c r="D196" s="248" t="s">
        <v>150</v>
      </c>
      <c r="E196" s="40"/>
      <c r="F196" s="249" t="s">
        <v>563</v>
      </c>
      <c r="G196" s="40"/>
      <c r="H196" s="40"/>
      <c r="I196" s="144"/>
      <c r="J196" s="40"/>
      <c r="K196" s="40"/>
      <c r="L196" s="44"/>
      <c r="M196" s="250"/>
      <c r="N196" s="251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150</v>
      </c>
      <c r="AU196" s="17" t="s">
        <v>148</v>
      </c>
    </row>
    <row r="197" s="13" customFormat="1">
      <c r="A197" s="13"/>
      <c r="B197" s="252"/>
      <c r="C197" s="253"/>
      <c r="D197" s="248" t="s">
        <v>151</v>
      </c>
      <c r="E197" s="254" t="s">
        <v>1</v>
      </c>
      <c r="F197" s="255" t="s">
        <v>648</v>
      </c>
      <c r="G197" s="253"/>
      <c r="H197" s="256">
        <v>81.799999999999997</v>
      </c>
      <c r="I197" s="257"/>
      <c r="J197" s="253"/>
      <c r="K197" s="253"/>
      <c r="L197" s="258"/>
      <c r="M197" s="259"/>
      <c r="N197" s="260"/>
      <c r="O197" s="260"/>
      <c r="P197" s="260"/>
      <c r="Q197" s="260"/>
      <c r="R197" s="260"/>
      <c r="S197" s="260"/>
      <c r="T197" s="26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2" t="s">
        <v>151</v>
      </c>
      <c r="AU197" s="262" t="s">
        <v>148</v>
      </c>
      <c r="AV197" s="13" t="s">
        <v>86</v>
      </c>
      <c r="AW197" s="13" t="s">
        <v>32</v>
      </c>
      <c r="AX197" s="13" t="s">
        <v>84</v>
      </c>
      <c r="AY197" s="262" t="s">
        <v>138</v>
      </c>
    </row>
    <row r="198" s="2" customFormat="1" ht="16.5" customHeight="1">
      <c r="A198" s="38"/>
      <c r="B198" s="39"/>
      <c r="C198" s="235" t="s">
        <v>274</v>
      </c>
      <c r="D198" s="235" t="s">
        <v>142</v>
      </c>
      <c r="E198" s="236" t="s">
        <v>566</v>
      </c>
      <c r="F198" s="237" t="s">
        <v>567</v>
      </c>
      <c r="G198" s="238" t="s">
        <v>190</v>
      </c>
      <c r="H198" s="239">
        <v>307.76999999999998</v>
      </c>
      <c r="I198" s="240"/>
      <c r="J198" s="241">
        <f>ROUND(I198*H198,2)</f>
        <v>0</v>
      </c>
      <c r="K198" s="237" t="s">
        <v>183</v>
      </c>
      <c r="L198" s="44"/>
      <c r="M198" s="242" t="s">
        <v>1</v>
      </c>
      <c r="N198" s="243" t="s">
        <v>41</v>
      </c>
      <c r="O198" s="91"/>
      <c r="P198" s="244">
        <f>O198*H198</f>
        <v>0</v>
      </c>
      <c r="Q198" s="244">
        <v>0</v>
      </c>
      <c r="R198" s="244">
        <f>Q198*H198</f>
        <v>0</v>
      </c>
      <c r="S198" s="244">
        <v>0</v>
      </c>
      <c r="T198" s="24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46" t="s">
        <v>147</v>
      </c>
      <c r="AT198" s="246" t="s">
        <v>142</v>
      </c>
      <c r="AU198" s="246" t="s">
        <v>148</v>
      </c>
      <c r="AY198" s="17" t="s">
        <v>138</v>
      </c>
      <c r="BE198" s="247">
        <f>IF(N198="základní",J198,0)</f>
        <v>0</v>
      </c>
      <c r="BF198" s="247">
        <f>IF(N198="snížená",J198,0)</f>
        <v>0</v>
      </c>
      <c r="BG198" s="247">
        <f>IF(N198="zákl. přenesená",J198,0)</f>
        <v>0</v>
      </c>
      <c r="BH198" s="247">
        <f>IF(N198="sníž. přenesená",J198,0)</f>
        <v>0</v>
      </c>
      <c r="BI198" s="247">
        <f>IF(N198="nulová",J198,0)</f>
        <v>0</v>
      </c>
      <c r="BJ198" s="17" t="s">
        <v>84</v>
      </c>
      <c r="BK198" s="247">
        <f>ROUND(I198*H198,2)</f>
        <v>0</v>
      </c>
      <c r="BL198" s="17" t="s">
        <v>147</v>
      </c>
      <c r="BM198" s="246" t="s">
        <v>671</v>
      </c>
    </row>
    <row r="199" s="2" customFormat="1">
      <c r="A199" s="38"/>
      <c r="B199" s="39"/>
      <c r="C199" s="40"/>
      <c r="D199" s="248" t="s">
        <v>150</v>
      </c>
      <c r="E199" s="40"/>
      <c r="F199" s="249" t="s">
        <v>567</v>
      </c>
      <c r="G199" s="40"/>
      <c r="H199" s="40"/>
      <c r="I199" s="144"/>
      <c r="J199" s="40"/>
      <c r="K199" s="40"/>
      <c r="L199" s="44"/>
      <c r="M199" s="250"/>
      <c r="N199" s="251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150</v>
      </c>
      <c r="AU199" s="17" t="s">
        <v>148</v>
      </c>
    </row>
    <row r="200" s="13" customFormat="1">
      <c r="A200" s="13"/>
      <c r="B200" s="252"/>
      <c r="C200" s="253"/>
      <c r="D200" s="248" t="s">
        <v>151</v>
      </c>
      <c r="E200" s="254" t="s">
        <v>1</v>
      </c>
      <c r="F200" s="255" t="s">
        <v>650</v>
      </c>
      <c r="G200" s="253"/>
      <c r="H200" s="256">
        <v>307.76999999999998</v>
      </c>
      <c r="I200" s="257"/>
      <c r="J200" s="253"/>
      <c r="K200" s="253"/>
      <c r="L200" s="258"/>
      <c r="M200" s="259"/>
      <c r="N200" s="260"/>
      <c r="O200" s="260"/>
      <c r="P200" s="260"/>
      <c r="Q200" s="260"/>
      <c r="R200" s="260"/>
      <c r="S200" s="260"/>
      <c r="T200" s="26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62" t="s">
        <v>151</v>
      </c>
      <c r="AU200" s="262" t="s">
        <v>148</v>
      </c>
      <c r="AV200" s="13" t="s">
        <v>86</v>
      </c>
      <c r="AW200" s="13" t="s">
        <v>32</v>
      </c>
      <c r="AX200" s="13" t="s">
        <v>84</v>
      </c>
      <c r="AY200" s="262" t="s">
        <v>138</v>
      </c>
    </row>
    <row r="201" s="2" customFormat="1" ht="16.5" customHeight="1">
      <c r="A201" s="38"/>
      <c r="B201" s="39"/>
      <c r="C201" s="235" t="s">
        <v>278</v>
      </c>
      <c r="D201" s="235" t="s">
        <v>142</v>
      </c>
      <c r="E201" s="236" t="s">
        <v>214</v>
      </c>
      <c r="F201" s="237" t="s">
        <v>215</v>
      </c>
      <c r="G201" s="238" t="s">
        <v>216</v>
      </c>
      <c r="H201" s="239">
        <v>506.84800000000001</v>
      </c>
      <c r="I201" s="240"/>
      <c r="J201" s="241">
        <f>ROUND(I201*H201,2)</f>
        <v>0</v>
      </c>
      <c r="K201" s="237" t="s">
        <v>146</v>
      </c>
      <c r="L201" s="44"/>
      <c r="M201" s="242" t="s">
        <v>1</v>
      </c>
      <c r="N201" s="243" t="s">
        <v>41</v>
      </c>
      <c r="O201" s="91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46" t="s">
        <v>147</v>
      </c>
      <c r="AT201" s="246" t="s">
        <v>142</v>
      </c>
      <c r="AU201" s="246" t="s">
        <v>148</v>
      </c>
      <c r="AY201" s="17" t="s">
        <v>138</v>
      </c>
      <c r="BE201" s="247">
        <f>IF(N201="základní",J201,0)</f>
        <v>0</v>
      </c>
      <c r="BF201" s="247">
        <f>IF(N201="snížená",J201,0)</f>
        <v>0</v>
      </c>
      <c r="BG201" s="247">
        <f>IF(N201="zákl. přenesená",J201,0)</f>
        <v>0</v>
      </c>
      <c r="BH201" s="247">
        <f>IF(N201="sníž. přenesená",J201,0)</f>
        <v>0</v>
      </c>
      <c r="BI201" s="247">
        <f>IF(N201="nulová",J201,0)</f>
        <v>0</v>
      </c>
      <c r="BJ201" s="17" t="s">
        <v>84</v>
      </c>
      <c r="BK201" s="247">
        <f>ROUND(I201*H201,2)</f>
        <v>0</v>
      </c>
      <c r="BL201" s="17" t="s">
        <v>147</v>
      </c>
      <c r="BM201" s="246" t="s">
        <v>672</v>
      </c>
    </row>
    <row r="202" s="2" customFormat="1">
      <c r="A202" s="38"/>
      <c r="B202" s="39"/>
      <c r="C202" s="40"/>
      <c r="D202" s="248" t="s">
        <v>150</v>
      </c>
      <c r="E202" s="40"/>
      <c r="F202" s="249" t="s">
        <v>215</v>
      </c>
      <c r="G202" s="40"/>
      <c r="H202" s="40"/>
      <c r="I202" s="144"/>
      <c r="J202" s="40"/>
      <c r="K202" s="40"/>
      <c r="L202" s="44"/>
      <c r="M202" s="250"/>
      <c r="N202" s="251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150</v>
      </c>
      <c r="AU202" s="17" t="s">
        <v>148</v>
      </c>
    </row>
    <row r="203" s="13" customFormat="1">
      <c r="A203" s="13"/>
      <c r="B203" s="252"/>
      <c r="C203" s="253"/>
      <c r="D203" s="248" t="s">
        <v>151</v>
      </c>
      <c r="E203" s="254" t="s">
        <v>1</v>
      </c>
      <c r="F203" s="255" t="s">
        <v>472</v>
      </c>
      <c r="G203" s="253"/>
      <c r="H203" s="256">
        <v>31.678000000000001</v>
      </c>
      <c r="I203" s="257"/>
      <c r="J203" s="253"/>
      <c r="K203" s="253"/>
      <c r="L203" s="258"/>
      <c r="M203" s="259"/>
      <c r="N203" s="260"/>
      <c r="O203" s="260"/>
      <c r="P203" s="260"/>
      <c r="Q203" s="260"/>
      <c r="R203" s="260"/>
      <c r="S203" s="260"/>
      <c r="T203" s="26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2" t="s">
        <v>151</v>
      </c>
      <c r="AU203" s="262" t="s">
        <v>148</v>
      </c>
      <c r="AV203" s="13" t="s">
        <v>86</v>
      </c>
      <c r="AW203" s="13" t="s">
        <v>32</v>
      </c>
      <c r="AX203" s="13" t="s">
        <v>76</v>
      </c>
      <c r="AY203" s="262" t="s">
        <v>138</v>
      </c>
    </row>
    <row r="204" s="13" customFormat="1">
      <c r="A204" s="13"/>
      <c r="B204" s="252"/>
      <c r="C204" s="253"/>
      <c r="D204" s="248" t="s">
        <v>151</v>
      </c>
      <c r="E204" s="254" t="s">
        <v>1</v>
      </c>
      <c r="F204" s="255" t="s">
        <v>652</v>
      </c>
      <c r="G204" s="253"/>
      <c r="H204" s="256">
        <v>506.84800000000001</v>
      </c>
      <c r="I204" s="257"/>
      <c r="J204" s="253"/>
      <c r="K204" s="253"/>
      <c r="L204" s="258"/>
      <c r="M204" s="259"/>
      <c r="N204" s="260"/>
      <c r="O204" s="260"/>
      <c r="P204" s="260"/>
      <c r="Q204" s="260"/>
      <c r="R204" s="260"/>
      <c r="S204" s="260"/>
      <c r="T204" s="26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62" t="s">
        <v>151</v>
      </c>
      <c r="AU204" s="262" t="s">
        <v>148</v>
      </c>
      <c r="AV204" s="13" t="s">
        <v>86</v>
      </c>
      <c r="AW204" s="13" t="s">
        <v>32</v>
      </c>
      <c r="AX204" s="13" t="s">
        <v>84</v>
      </c>
      <c r="AY204" s="262" t="s">
        <v>138</v>
      </c>
    </row>
    <row r="205" s="2" customFormat="1" ht="16.5" customHeight="1">
      <c r="A205" s="38"/>
      <c r="B205" s="39"/>
      <c r="C205" s="235" t="s">
        <v>282</v>
      </c>
      <c r="D205" s="235" t="s">
        <v>142</v>
      </c>
      <c r="E205" s="236" t="s">
        <v>220</v>
      </c>
      <c r="F205" s="237" t="s">
        <v>221</v>
      </c>
      <c r="G205" s="238" t="s">
        <v>216</v>
      </c>
      <c r="H205" s="239">
        <v>506.84800000000001</v>
      </c>
      <c r="I205" s="240"/>
      <c r="J205" s="241">
        <f>ROUND(I205*H205,2)</f>
        <v>0</v>
      </c>
      <c r="K205" s="237" t="s">
        <v>146</v>
      </c>
      <c r="L205" s="44"/>
      <c r="M205" s="242" t="s">
        <v>1</v>
      </c>
      <c r="N205" s="243" t="s">
        <v>41</v>
      </c>
      <c r="O205" s="91"/>
      <c r="P205" s="244">
        <f>O205*H205</f>
        <v>0</v>
      </c>
      <c r="Q205" s="244">
        <v>0</v>
      </c>
      <c r="R205" s="244">
        <f>Q205*H205</f>
        <v>0</v>
      </c>
      <c r="S205" s="244">
        <v>0</v>
      </c>
      <c r="T205" s="24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46" t="s">
        <v>147</v>
      </c>
      <c r="AT205" s="246" t="s">
        <v>142</v>
      </c>
      <c r="AU205" s="246" t="s">
        <v>148</v>
      </c>
      <c r="AY205" s="17" t="s">
        <v>138</v>
      </c>
      <c r="BE205" s="247">
        <f>IF(N205="základní",J205,0)</f>
        <v>0</v>
      </c>
      <c r="BF205" s="247">
        <f>IF(N205="snížená",J205,0)</f>
        <v>0</v>
      </c>
      <c r="BG205" s="247">
        <f>IF(N205="zákl. přenesená",J205,0)</f>
        <v>0</v>
      </c>
      <c r="BH205" s="247">
        <f>IF(N205="sníž. přenesená",J205,0)</f>
        <v>0</v>
      </c>
      <c r="BI205" s="247">
        <f>IF(N205="nulová",J205,0)</f>
        <v>0</v>
      </c>
      <c r="BJ205" s="17" t="s">
        <v>84</v>
      </c>
      <c r="BK205" s="247">
        <f>ROUND(I205*H205,2)</f>
        <v>0</v>
      </c>
      <c r="BL205" s="17" t="s">
        <v>147</v>
      </c>
      <c r="BM205" s="246" t="s">
        <v>673</v>
      </c>
    </row>
    <row r="206" s="2" customFormat="1">
      <c r="A206" s="38"/>
      <c r="B206" s="39"/>
      <c r="C206" s="40"/>
      <c r="D206" s="248" t="s">
        <v>150</v>
      </c>
      <c r="E206" s="40"/>
      <c r="F206" s="249" t="s">
        <v>221</v>
      </c>
      <c r="G206" s="40"/>
      <c r="H206" s="40"/>
      <c r="I206" s="144"/>
      <c r="J206" s="40"/>
      <c r="K206" s="40"/>
      <c r="L206" s="44"/>
      <c r="M206" s="250"/>
      <c r="N206" s="251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150</v>
      </c>
      <c r="AU206" s="17" t="s">
        <v>148</v>
      </c>
    </row>
    <row r="207" s="2" customFormat="1" ht="16.5" customHeight="1">
      <c r="A207" s="38"/>
      <c r="B207" s="39"/>
      <c r="C207" s="235" t="s">
        <v>286</v>
      </c>
      <c r="D207" s="235" t="s">
        <v>142</v>
      </c>
      <c r="E207" s="236" t="s">
        <v>223</v>
      </c>
      <c r="F207" s="237" t="s">
        <v>224</v>
      </c>
      <c r="G207" s="238" t="s">
        <v>216</v>
      </c>
      <c r="H207" s="239">
        <v>506.84800000000001</v>
      </c>
      <c r="I207" s="240"/>
      <c r="J207" s="241">
        <f>ROUND(I207*H207,2)</f>
        <v>0</v>
      </c>
      <c r="K207" s="237" t="s">
        <v>146</v>
      </c>
      <c r="L207" s="44"/>
      <c r="M207" s="242" t="s">
        <v>1</v>
      </c>
      <c r="N207" s="243" t="s">
        <v>41</v>
      </c>
      <c r="O207" s="91"/>
      <c r="P207" s="244">
        <f>O207*H207</f>
        <v>0</v>
      </c>
      <c r="Q207" s="244">
        <v>0</v>
      </c>
      <c r="R207" s="244">
        <f>Q207*H207</f>
        <v>0</v>
      </c>
      <c r="S207" s="244">
        <v>0</v>
      </c>
      <c r="T207" s="24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46" t="s">
        <v>147</v>
      </c>
      <c r="AT207" s="246" t="s">
        <v>142</v>
      </c>
      <c r="AU207" s="246" t="s">
        <v>148</v>
      </c>
      <c r="AY207" s="17" t="s">
        <v>138</v>
      </c>
      <c r="BE207" s="247">
        <f>IF(N207="základní",J207,0)</f>
        <v>0</v>
      </c>
      <c r="BF207" s="247">
        <f>IF(N207="snížená",J207,0)</f>
        <v>0</v>
      </c>
      <c r="BG207" s="247">
        <f>IF(N207="zákl. přenesená",J207,0)</f>
        <v>0</v>
      </c>
      <c r="BH207" s="247">
        <f>IF(N207="sníž. přenesená",J207,0)</f>
        <v>0</v>
      </c>
      <c r="BI207" s="247">
        <f>IF(N207="nulová",J207,0)</f>
        <v>0</v>
      </c>
      <c r="BJ207" s="17" t="s">
        <v>84</v>
      </c>
      <c r="BK207" s="247">
        <f>ROUND(I207*H207,2)</f>
        <v>0</v>
      </c>
      <c r="BL207" s="17" t="s">
        <v>147</v>
      </c>
      <c r="BM207" s="246" t="s">
        <v>674</v>
      </c>
    </row>
    <row r="208" s="2" customFormat="1">
      <c r="A208" s="38"/>
      <c r="B208" s="39"/>
      <c r="C208" s="40"/>
      <c r="D208" s="248" t="s">
        <v>150</v>
      </c>
      <c r="E208" s="40"/>
      <c r="F208" s="249" t="s">
        <v>224</v>
      </c>
      <c r="G208" s="40"/>
      <c r="H208" s="40"/>
      <c r="I208" s="144"/>
      <c r="J208" s="40"/>
      <c r="K208" s="40"/>
      <c r="L208" s="44"/>
      <c r="M208" s="250"/>
      <c r="N208" s="251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150</v>
      </c>
      <c r="AU208" s="17" t="s">
        <v>148</v>
      </c>
    </row>
    <row r="209" s="2" customFormat="1" ht="16.5" customHeight="1">
      <c r="A209" s="38"/>
      <c r="B209" s="39"/>
      <c r="C209" s="284" t="s">
        <v>290</v>
      </c>
      <c r="D209" s="284" t="s">
        <v>248</v>
      </c>
      <c r="E209" s="285" t="s">
        <v>367</v>
      </c>
      <c r="F209" s="286" t="s">
        <v>368</v>
      </c>
      <c r="G209" s="287" t="s">
        <v>216</v>
      </c>
      <c r="H209" s="288">
        <v>506.84800000000001</v>
      </c>
      <c r="I209" s="289"/>
      <c r="J209" s="290">
        <f>ROUND(I209*H209,2)</f>
        <v>0</v>
      </c>
      <c r="K209" s="286" t="s">
        <v>146</v>
      </c>
      <c r="L209" s="291"/>
      <c r="M209" s="292" t="s">
        <v>1</v>
      </c>
      <c r="N209" s="293" t="s">
        <v>41</v>
      </c>
      <c r="O209" s="91"/>
      <c r="P209" s="244">
        <f>O209*H209</f>
        <v>0</v>
      </c>
      <c r="Q209" s="244">
        <v>0</v>
      </c>
      <c r="R209" s="244">
        <f>Q209*H209</f>
        <v>0</v>
      </c>
      <c r="S209" s="244">
        <v>0</v>
      </c>
      <c r="T209" s="24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46" t="s">
        <v>180</v>
      </c>
      <c r="AT209" s="246" t="s">
        <v>248</v>
      </c>
      <c r="AU209" s="246" t="s">
        <v>148</v>
      </c>
      <c r="AY209" s="17" t="s">
        <v>138</v>
      </c>
      <c r="BE209" s="247">
        <f>IF(N209="základní",J209,0)</f>
        <v>0</v>
      </c>
      <c r="BF209" s="247">
        <f>IF(N209="snížená",J209,0)</f>
        <v>0</v>
      </c>
      <c r="BG209" s="247">
        <f>IF(N209="zákl. přenesená",J209,0)</f>
        <v>0</v>
      </c>
      <c r="BH209" s="247">
        <f>IF(N209="sníž. přenesená",J209,0)</f>
        <v>0</v>
      </c>
      <c r="BI209" s="247">
        <f>IF(N209="nulová",J209,0)</f>
        <v>0</v>
      </c>
      <c r="BJ209" s="17" t="s">
        <v>84</v>
      </c>
      <c r="BK209" s="247">
        <f>ROUND(I209*H209,2)</f>
        <v>0</v>
      </c>
      <c r="BL209" s="17" t="s">
        <v>147</v>
      </c>
      <c r="BM209" s="246" t="s">
        <v>675</v>
      </c>
    </row>
    <row r="210" s="2" customFormat="1">
      <c r="A210" s="38"/>
      <c r="B210" s="39"/>
      <c r="C210" s="40"/>
      <c r="D210" s="248" t="s">
        <v>150</v>
      </c>
      <c r="E210" s="40"/>
      <c r="F210" s="249" t="s">
        <v>368</v>
      </c>
      <c r="G210" s="40"/>
      <c r="H210" s="40"/>
      <c r="I210" s="144"/>
      <c r="J210" s="40"/>
      <c r="K210" s="40"/>
      <c r="L210" s="44"/>
      <c r="M210" s="250"/>
      <c r="N210" s="251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150</v>
      </c>
      <c r="AU210" s="17" t="s">
        <v>148</v>
      </c>
    </row>
    <row r="211" s="2" customFormat="1" ht="16.5" customHeight="1">
      <c r="A211" s="38"/>
      <c r="B211" s="39"/>
      <c r="C211" s="235" t="s">
        <v>294</v>
      </c>
      <c r="D211" s="235" t="s">
        <v>142</v>
      </c>
      <c r="E211" s="236" t="s">
        <v>597</v>
      </c>
      <c r="F211" s="237" t="s">
        <v>598</v>
      </c>
      <c r="G211" s="238" t="s">
        <v>190</v>
      </c>
      <c r="H211" s="239">
        <v>10259</v>
      </c>
      <c r="I211" s="240"/>
      <c r="J211" s="241">
        <f>ROUND(I211*H211,2)</f>
        <v>0</v>
      </c>
      <c r="K211" s="237" t="s">
        <v>146</v>
      </c>
      <c r="L211" s="44"/>
      <c r="M211" s="242" t="s">
        <v>1</v>
      </c>
      <c r="N211" s="243" t="s">
        <v>41</v>
      </c>
      <c r="O211" s="91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46" t="s">
        <v>147</v>
      </c>
      <c r="AT211" s="246" t="s">
        <v>142</v>
      </c>
      <c r="AU211" s="246" t="s">
        <v>148</v>
      </c>
      <c r="AY211" s="17" t="s">
        <v>138</v>
      </c>
      <c r="BE211" s="247">
        <f>IF(N211="základní",J211,0)</f>
        <v>0</v>
      </c>
      <c r="BF211" s="247">
        <f>IF(N211="snížená",J211,0)</f>
        <v>0</v>
      </c>
      <c r="BG211" s="247">
        <f>IF(N211="zákl. přenesená",J211,0)</f>
        <v>0</v>
      </c>
      <c r="BH211" s="247">
        <f>IF(N211="sníž. přenesená",J211,0)</f>
        <v>0</v>
      </c>
      <c r="BI211" s="247">
        <f>IF(N211="nulová",J211,0)</f>
        <v>0</v>
      </c>
      <c r="BJ211" s="17" t="s">
        <v>84</v>
      </c>
      <c r="BK211" s="247">
        <f>ROUND(I211*H211,2)</f>
        <v>0</v>
      </c>
      <c r="BL211" s="17" t="s">
        <v>147</v>
      </c>
      <c r="BM211" s="246" t="s">
        <v>676</v>
      </c>
    </row>
    <row r="212" s="2" customFormat="1">
      <c r="A212" s="38"/>
      <c r="B212" s="39"/>
      <c r="C212" s="40"/>
      <c r="D212" s="248" t="s">
        <v>150</v>
      </c>
      <c r="E212" s="40"/>
      <c r="F212" s="249" t="s">
        <v>598</v>
      </c>
      <c r="G212" s="40"/>
      <c r="H212" s="40"/>
      <c r="I212" s="144"/>
      <c r="J212" s="40"/>
      <c r="K212" s="40"/>
      <c r="L212" s="44"/>
      <c r="M212" s="250"/>
      <c r="N212" s="251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150</v>
      </c>
      <c r="AU212" s="17" t="s">
        <v>148</v>
      </c>
    </row>
    <row r="213" s="13" customFormat="1">
      <c r="A213" s="13"/>
      <c r="B213" s="252"/>
      <c r="C213" s="253"/>
      <c r="D213" s="248" t="s">
        <v>151</v>
      </c>
      <c r="E213" s="254" t="s">
        <v>1</v>
      </c>
      <c r="F213" s="255" t="s">
        <v>677</v>
      </c>
      <c r="G213" s="253"/>
      <c r="H213" s="256">
        <v>10259</v>
      </c>
      <c r="I213" s="257"/>
      <c r="J213" s="253"/>
      <c r="K213" s="253"/>
      <c r="L213" s="258"/>
      <c r="M213" s="298"/>
      <c r="N213" s="299"/>
      <c r="O213" s="299"/>
      <c r="P213" s="299"/>
      <c r="Q213" s="299"/>
      <c r="R213" s="299"/>
      <c r="S213" s="299"/>
      <c r="T213" s="30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62" t="s">
        <v>151</v>
      </c>
      <c r="AU213" s="262" t="s">
        <v>148</v>
      </c>
      <c r="AV213" s="13" t="s">
        <v>86</v>
      </c>
      <c r="AW213" s="13" t="s">
        <v>32</v>
      </c>
      <c r="AX213" s="13" t="s">
        <v>84</v>
      </c>
      <c r="AY213" s="262" t="s">
        <v>138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183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aerN4HQeRSW9l18+LNwOFUIjxnoPDuIx4s+uGM8fgQh4kgzRcq2c/VME8n721ihFz5E0bLM9kgl4qcxC6Rx3EQ==" hashValue="hZTVtHTuykatPZck5PFEtSOPCSuEIwFCkHn+97GfVB2uuOFg3YJSecHQIVTMCG+DgBqxws9G0bP5tqiqBaBO6g==" algorithmName="SHA-512" password="CC35"/>
  <autoFilter ref="C120:K21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678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ROUND((SUM(BE120:BE146)),  2)</f>
        <v>0</v>
      </c>
      <c r="G33" s="38"/>
      <c r="H33" s="38"/>
      <c r="I33" s="162">
        <v>0.20999999999999999</v>
      </c>
      <c r="J33" s="161">
        <f>ROUND(((SUM(BE120:BE146))*I33),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ROUND((SUM(BF120:BF146)),  2)</f>
        <v>0</v>
      </c>
      <c r="G34" s="38"/>
      <c r="H34" s="38"/>
      <c r="I34" s="162">
        <v>0.14999999999999999</v>
      </c>
      <c r="J34" s="161">
        <f>ROUND(((SUM(BF120:BF146))*I34),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ROUND((SUM(BG120:BG146)),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ROUND((SUM(BH120:BH146)),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ROUND((SUM(BI120:BI146)),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1 - K1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Vojkovice u Židlochovic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679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680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681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682</v>
      </c>
      <c r="E100" s="203"/>
      <c r="F100" s="203"/>
      <c r="G100" s="203"/>
      <c r="H100" s="203"/>
      <c r="I100" s="204"/>
      <c r="J100" s="205">
        <f>J144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123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Realizace prvků ÚSES, K1, K2 a BC1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107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1 - K1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k.ú. Vojkovice u Židlochovic</v>
      </c>
      <c r="G114" s="40"/>
      <c r="H114" s="40"/>
      <c r="I114" s="147" t="s">
        <v>22</v>
      </c>
      <c r="J114" s="79" t="str">
        <f>IF(J12="","",J12)</f>
        <v>4. 11. 2020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SPÚ ČR, pobočka Brno, Kotlářská 931/53, 60200 Brno</v>
      </c>
      <c r="G116" s="40"/>
      <c r="H116" s="40"/>
      <c r="I116" s="147" t="s">
        <v>30</v>
      </c>
      <c r="J116" s="36" t="str">
        <f>E21</f>
        <v>Ing. Michal Pobiš, Soběšická 102, 614 00 Brno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Michal Pobiš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124</v>
      </c>
      <c r="D119" s="210" t="s">
        <v>61</v>
      </c>
      <c r="E119" s="210" t="s">
        <v>57</v>
      </c>
      <c r="F119" s="210" t="s">
        <v>58</v>
      </c>
      <c r="G119" s="210" t="s">
        <v>125</v>
      </c>
      <c r="H119" s="210" t="s">
        <v>126</v>
      </c>
      <c r="I119" s="211" t="s">
        <v>127</v>
      </c>
      <c r="J119" s="210" t="s">
        <v>113</v>
      </c>
      <c r="K119" s="212" t="s">
        <v>128</v>
      </c>
      <c r="L119" s="213"/>
      <c r="M119" s="100" t="s">
        <v>1</v>
      </c>
      <c r="N119" s="101" t="s">
        <v>40</v>
      </c>
      <c r="O119" s="101" t="s">
        <v>129</v>
      </c>
      <c r="P119" s="101" t="s">
        <v>130</v>
      </c>
      <c r="Q119" s="101" t="s">
        <v>131</v>
      </c>
      <c r="R119" s="101" t="s">
        <v>132</v>
      </c>
      <c r="S119" s="101" t="s">
        <v>133</v>
      </c>
      <c r="T119" s="102" t="s">
        <v>134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135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</f>
        <v>0</v>
      </c>
      <c r="Q120" s="104"/>
      <c r="R120" s="216">
        <f>R121</f>
        <v>0.0077000000000000002</v>
      </c>
      <c r="S120" s="104"/>
      <c r="T120" s="217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115</v>
      </c>
      <c r="BK120" s="218">
        <f>BK121</f>
        <v>0</v>
      </c>
    </row>
    <row r="121" s="12" customFormat="1" ht="25.92" customHeight="1">
      <c r="A121" s="12"/>
      <c r="B121" s="219"/>
      <c r="C121" s="220"/>
      <c r="D121" s="221" t="s">
        <v>75</v>
      </c>
      <c r="E121" s="222" t="s">
        <v>683</v>
      </c>
      <c r="F121" s="222" t="s">
        <v>684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P122+P135+P144</f>
        <v>0</v>
      </c>
      <c r="Q121" s="227"/>
      <c r="R121" s="228">
        <f>R122+R135+R144</f>
        <v>0.0077000000000000002</v>
      </c>
      <c r="S121" s="227"/>
      <c r="T121" s="229">
        <f>T122+T135+T144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163</v>
      </c>
      <c r="AT121" s="231" t="s">
        <v>75</v>
      </c>
      <c r="AU121" s="231" t="s">
        <v>76</v>
      </c>
      <c r="AY121" s="230" t="s">
        <v>138</v>
      </c>
      <c r="BK121" s="232">
        <f>BK122+BK135+BK144</f>
        <v>0</v>
      </c>
    </row>
    <row r="122" s="12" customFormat="1" ht="22.8" customHeight="1">
      <c r="A122" s="12"/>
      <c r="B122" s="219"/>
      <c r="C122" s="220"/>
      <c r="D122" s="221" t="s">
        <v>75</v>
      </c>
      <c r="E122" s="233" t="s">
        <v>685</v>
      </c>
      <c r="F122" s="233" t="s">
        <v>686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SUM(P123:P134)</f>
        <v>0</v>
      </c>
      <c r="Q122" s="227"/>
      <c r="R122" s="228">
        <f>SUM(R123:R134)</f>
        <v>0</v>
      </c>
      <c r="S122" s="227"/>
      <c r="T122" s="229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163</v>
      </c>
      <c r="AT122" s="231" t="s">
        <v>75</v>
      </c>
      <c r="AU122" s="231" t="s">
        <v>84</v>
      </c>
      <c r="AY122" s="230" t="s">
        <v>138</v>
      </c>
      <c r="BK122" s="232">
        <f>SUM(BK123:BK134)</f>
        <v>0</v>
      </c>
    </row>
    <row r="123" s="2" customFormat="1" ht="16.5" customHeight="1">
      <c r="A123" s="38"/>
      <c r="B123" s="39"/>
      <c r="C123" s="235" t="s">
        <v>84</v>
      </c>
      <c r="D123" s="235" t="s">
        <v>142</v>
      </c>
      <c r="E123" s="236" t="s">
        <v>687</v>
      </c>
      <c r="F123" s="237" t="s">
        <v>688</v>
      </c>
      <c r="G123" s="238" t="s">
        <v>689</v>
      </c>
      <c r="H123" s="239">
        <v>1</v>
      </c>
      <c r="I123" s="240"/>
      <c r="J123" s="241">
        <f>ROUND(I123*H123,2)</f>
        <v>0</v>
      </c>
      <c r="K123" s="237" t="s">
        <v>146</v>
      </c>
      <c r="L123" s="44"/>
      <c r="M123" s="242" t="s">
        <v>1</v>
      </c>
      <c r="N123" s="243" t="s">
        <v>41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690</v>
      </c>
      <c r="AT123" s="246" t="s">
        <v>142</v>
      </c>
      <c r="AU123" s="246" t="s">
        <v>86</v>
      </c>
      <c r="AY123" s="17" t="s">
        <v>138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84</v>
      </c>
      <c r="BK123" s="247">
        <f>ROUND(I123*H123,2)</f>
        <v>0</v>
      </c>
      <c r="BL123" s="17" t="s">
        <v>690</v>
      </c>
      <c r="BM123" s="246" t="s">
        <v>691</v>
      </c>
    </row>
    <row r="124" s="2" customFormat="1">
      <c r="A124" s="38"/>
      <c r="B124" s="39"/>
      <c r="C124" s="40"/>
      <c r="D124" s="248" t="s">
        <v>150</v>
      </c>
      <c r="E124" s="40"/>
      <c r="F124" s="249" t="s">
        <v>688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150</v>
      </c>
      <c r="AU124" s="17" t="s">
        <v>86</v>
      </c>
    </row>
    <row r="125" s="2" customFormat="1" ht="16.5" customHeight="1">
      <c r="A125" s="38"/>
      <c r="B125" s="39"/>
      <c r="C125" s="235" t="s">
        <v>86</v>
      </c>
      <c r="D125" s="235" t="s">
        <v>142</v>
      </c>
      <c r="E125" s="236" t="s">
        <v>692</v>
      </c>
      <c r="F125" s="237" t="s">
        <v>686</v>
      </c>
      <c r="G125" s="238" t="s">
        <v>689</v>
      </c>
      <c r="H125" s="239">
        <v>1</v>
      </c>
      <c r="I125" s="240"/>
      <c r="J125" s="241">
        <f>ROUND(I125*H125,2)</f>
        <v>0</v>
      </c>
      <c r="K125" s="237" t="s">
        <v>146</v>
      </c>
      <c r="L125" s="44"/>
      <c r="M125" s="242" t="s">
        <v>1</v>
      </c>
      <c r="N125" s="24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690</v>
      </c>
      <c r="AT125" s="246" t="s">
        <v>142</v>
      </c>
      <c r="AU125" s="246" t="s">
        <v>86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690</v>
      </c>
      <c r="BM125" s="246" t="s">
        <v>693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686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86</v>
      </c>
    </row>
    <row r="127" s="2" customFormat="1" ht="16.5" customHeight="1">
      <c r="A127" s="38"/>
      <c r="B127" s="39"/>
      <c r="C127" s="235" t="s">
        <v>148</v>
      </c>
      <c r="D127" s="235" t="s">
        <v>142</v>
      </c>
      <c r="E127" s="236" t="s">
        <v>694</v>
      </c>
      <c r="F127" s="237" t="s">
        <v>695</v>
      </c>
      <c r="G127" s="238" t="s">
        <v>689</v>
      </c>
      <c r="H127" s="239">
        <v>1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690</v>
      </c>
      <c r="AT127" s="246" t="s">
        <v>142</v>
      </c>
      <c r="AU127" s="246" t="s">
        <v>86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690</v>
      </c>
      <c r="BM127" s="246" t="s">
        <v>696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695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86</v>
      </c>
    </row>
    <row r="129" s="2" customFormat="1" ht="16.5" customHeight="1">
      <c r="A129" s="38"/>
      <c r="B129" s="39"/>
      <c r="C129" s="235" t="s">
        <v>147</v>
      </c>
      <c r="D129" s="235" t="s">
        <v>142</v>
      </c>
      <c r="E129" s="236" t="s">
        <v>697</v>
      </c>
      <c r="F129" s="237" t="s">
        <v>698</v>
      </c>
      <c r="G129" s="238" t="s">
        <v>689</v>
      </c>
      <c r="H129" s="239">
        <v>1</v>
      </c>
      <c r="I129" s="240"/>
      <c r="J129" s="241">
        <f>ROUND(I129*H129,2)</f>
        <v>0</v>
      </c>
      <c r="K129" s="237" t="s">
        <v>146</v>
      </c>
      <c r="L129" s="44"/>
      <c r="M129" s="242" t="s">
        <v>1</v>
      </c>
      <c r="N129" s="243" t="s">
        <v>41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690</v>
      </c>
      <c r="AT129" s="246" t="s">
        <v>142</v>
      </c>
      <c r="AU129" s="246" t="s">
        <v>86</v>
      </c>
      <c r="AY129" s="17" t="s">
        <v>138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84</v>
      </c>
      <c r="BK129" s="247">
        <f>ROUND(I129*H129,2)</f>
        <v>0</v>
      </c>
      <c r="BL129" s="17" t="s">
        <v>690</v>
      </c>
      <c r="BM129" s="246" t="s">
        <v>699</v>
      </c>
    </row>
    <row r="130" s="2" customFormat="1">
      <c r="A130" s="38"/>
      <c r="B130" s="39"/>
      <c r="C130" s="40"/>
      <c r="D130" s="248" t="s">
        <v>150</v>
      </c>
      <c r="E130" s="40"/>
      <c r="F130" s="249" t="s">
        <v>698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150</v>
      </c>
      <c r="AU130" s="17" t="s">
        <v>86</v>
      </c>
    </row>
    <row r="131" s="2" customFormat="1" ht="16.5" customHeight="1">
      <c r="A131" s="38"/>
      <c r="B131" s="39"/>
      <c r="C131" s="235" t="s">
        <v>163</v>
      </c>
      <c r="D131" s="235" t="s">
        <v>142</v>
      </c>
      <c r="E131" s="236" t="s">
        <v>700</v>
      </c>
      <c r="F131" s="237" t="s">
        <v>701</v>
      </c>
      <c r="G131" s="238" t="s">
        <v>689</v>
      </c>
      <c r="H131" s="239">
        <v>1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690</v>
      </c>
      <c r="AT131" s="246" t="s">
        <v>142</v>
      </c>
      <c r="AU131" s="246" t="s">
        <v>86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690</v>
      </c>
      <c r="BM131" s="246" t="s">
        <v>702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701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86</v>
      </c>
    </row>
    <row r="133" s="2" customFormat="1" ht="16.5" customHeight="1">
      <c r="A133" s="38"/>
      <c r="B133" s="39"/>
      <c r="C133" s="235" t="s">
        <v>167</v>
      </c>
      <c r="D133" s="235" t="s">
        <v>142</v>
      </c>
      <c r="E133" s="236" t="s">
        <v>703</v>
      </c>
      <c r="F133" s="237" t="s">
        <v>704</v>
      </c>
      <c r="G133" s="238" t="s">
        <v>689</v>
      </c>
      <c r="H133" s="239">
        <v>1</v>
      </c>
      <c r="I133" s="240"/>
      <c r="J133" s="241">
        <f>ROUND(I133*H133,2)</f>
        <v>0</v>
      </c>
      <c r="K133" s="237" t="s">
        <v>146</v>
      </c>
      <c r="L133" s="44"/>
      <c r="M133" s="242" t="s">
        <v>1</v>
      </c>
      <c r="N133" s="243" t="s">
        <v>41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690</v>
      </c>
      <c r="AT133" s="246" t="s">
        <v>142</v>
      </c>
      <c r="AU133" s="246" t="s">
        <v>86</v>
      </c>
      <c r="AY133" s="17" t="s">
        <v>138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84</v>
      </c>
      <c r="BK133" s="247">
        <f>ROUND(I133*H133,2)</f>
        <v>0</v>
      </c>
      <c r="BL133" s="17" t="s">
        <v>690</v>
      </c>
      <c r="BM133" s="246" t="s">
        <v>705</v>
      </c>
    </row>
    <row r="134" s="2" customFormat="1">
      <c r="A134" s="38"/>
      <c r="B134" s="39"/>
      <c r="C134" s="40"/>
      <c r="D134" s="248" t="s">
        <v>150</v>
      </c>
      <c r="E134" s="40"/>
      <c r="F134" s="249" t="s">
        <v>704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150</v>
      </c>
      <c r="AU134" s="17" t="s">
        <v>86</v>
      </c>
    </row>
    <row r="135" s="12" customFormat="1" ht="22.8" customHeight="1">
      <c r="A135" s="12"/>
      <c r="B135" s="219"/>
      <c r="C135" s="220"/>
      <c r="D135" s="221" t="s">
        <v>75</v>
      </c>
      <c r="E135" s="233" t="s">
        <v>706</v>
      </c>
      <c r="F135" s="233" t="s">
        <v>707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SUM(P136:P143)</f>
        <v>0</v>
      </c>
      <c r="Q135" s="227"/>
      <c r="R135" s="228">
        <f>SUM(R136:R143)</f>
        <v>0</v>
      </c>
      <c r="S135" s="227"/>
      <c r="T135" s="229">
        <f>SUM(T136:T143)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163</v>
      </c>
      <c r="AT135" s="231" t="s">
        <v>75</v>
      </c>
      <c r="AU135" s="231" t="s">
        <v>84</v>
      </c>
      <c r="AY135" s="230" t="s">
        <v>138</v>
      </c>
      <c r="BK135" s="232">
        <f>SUM(BK136:BK143)</f>
        <v>0</v>
      </c>
    </row>
    <row r="136" s="2" customFormat="1" ht="16.5" customHeight="1">
      <c r="A136" s="38"/>
      <c r="B136" s="39"/>
      <c r="C136" s="235" t="s">
        <v>174</v>
      </c>
      <c r="D136" s="235" t="s">
        <v>142</v>
      </c>
      <c r="E136" s="236" t="s">
        <v>708</v>
      </c>
      <c r="F136" s="237" t="s">
        <v>709</v>
      </c>
      <c r="G136" s="238" t="s">
        <v>689</v>
      </c>
      <c r="H136" s="239">
        <v>1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690</v>
      </c>
      <c r="AT136" s="246" t="s">
        <v>142</v>
      </c>
      <c r="AU136" s="246" t="s">
        <v>86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690</v>
      </c>
      <c r="BM136" s="246" t="s">
        <v>710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709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86</v>
      </c>
    </row>
    <row r="138" s="2" customFormat="1" ht="16.5" customHeight="1">
      <c r="A138" s="38"/>
      <c r="B138" s="39"/>
      <c r="C138" s="235" t="s">
        <v>180</v>
      </c>
      <c r="D138" s="235" t="s">
        <v>142</v>
      </c>
      <c r="E138" s="236" t="s">
        <v>711</v>
      </c>
      <c r="F138" s="237" t="s">
        <v>712</v>
      </c>
      <c r="G138" s="238" t="s">
        <v>689</v>
      </c>
      <c r="H138" s="239">
        <v>1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690</v>
      </c>
      <c r="AT138" s="246" t="s">
        <v>142</v>
      </c>
      <c r="AU138" s="246" t="s">
        <v>86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690</v>
      </c>
      <c r="BM138" s="246" t="s">
        <v>713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712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86</v>
      </c>
    </row>
    <row r="140" s="2" customFormat="1" ht="16.5" customHeight="1">
      <c r="A140" s="38"/>
      <c r="B140" s="39"/>
      <c r="C140" s="235" t="s">
        <v>187</v>
      </c>
      <c r="D140" s="235" t="s">
        <v>142</v>
      </c>
      <c r="E140" s="236" t="s">
        <v>714</v>
      </c>
      <c r="F140" s="237" t="s">
        <v>715</v>
      </c>
      <c r="G140" s="238" t="s">
        <v>689</v>
      </c>
      <c r="H140" s="239">
        <v>1</v>
      </c>
      <c r="I140" s="240"/>
      <c r="J140" s="241">
        <f>ROUND(I140*H140,2)</f>
        <v>0</v>
      </c>
      <c r="K140" s="237" t="s">
        <v>146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690</v>
      </c>
      <c r="AT140" s="246" t="s">
        <v>142</v>
      </c>
      <c r="AU140" s="246" t="s">
        <v>86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690</v>
      </c>
      <c r="BM140" s="246" t="s">
        <v>716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715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86</v>
      </c>
    </row>
    <row r="142" s="2" customFormat="1" ht="16.5" customHeight="1">
      <c r="A142" s="38"/>
      <c r="B142" s="39"/>
      <c r="C142" s="235" t="s">
        <v>195</v>
      </c>
      <c r="D142" s="235" t="s">
        <v>142</v>
      </c>
      <c r="E142" s="236" t="s">
        <v>717</v>
      </c>
      <c r="F142" s="237" t="s">
        <v>718</v>
      </c>
      <c r="G142" s="238" t="s">
        <v>689</v>
      </c>
      <c r="H142" s="239">
        <v>1</v>
      </c>
      <c r="I142" s="240"/>
      <c r="J142" s="241">
        <f>ROUND(I142*H142,2)</f>
        <v>0</v>
      </c>
      <c r="K142" s="237" t="s">
        <v>146</v>
      </c>
      <c r="L142" s="44"/>
      <c r="M142" s="242" t="s">
        <v>1</v>
      </c>
      <c r="N142" s="243" t="s">
        <v>41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690</v>
      </c>
      <c r="AT142" s="246" t="s">
        <v>142</v>
      </c>
      <c r="AU142" s="246" t="s">
        <v>86</v>
      </c>
      <c r="AY142" s="17" t="s">
        <v>138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84</v>
      </c>
      <c r="BK142" s="247">
        <f>ROUND(I142*H142,2)</f>
        <v>0</v>
      </c>
      <c r="BL142" s="17" t="s">
        <v>690</v>
      </c>
      <c r="BM142" s="246" t="s">
        <v>719</v>
      </c>
    </row>
    <row r="143" s="2" customFormat="1">
      <c r="A143" s="38"/>
      <c r="B143" s="39"/>
      <c r="C143" s="40"/>
      <c r="D143" s="248" t="s">
        <v>150</v>
      </c>
      <c r="E143" s="40"/>
      <c r="F143" s="249" t="s">
        <v>718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86</v>
      </c>
    </row>
    <row r="144" s="12" customFormat="1" ht="22.8" customHeight="1">
      <c r="A144" s="12"/>
      <c r="B144" s="219"/>
      <c r="C144" s="220"/>
      <c r="D144" s="221" t="s">
        <v>75</v>
      </c>
      <c r="E144" s="233" t="s">
        <v>720</v>
      </c>
      <c r="F144" s="233" t="s">
        <v>721</v>
      </c>
      <c r="G144" s="220"/>
      <c r="H144" s="220"/>
      <c r="I144" s="223"/>
      <c r="J144" s="234">
        <f>BK144</f>
        <v>0</v>
      </c>
      <c r="K144" s="220"/>
      <c r="L144" s="225"/>
      <c r="M144" s="226"/>
      <c r="N144" s="227"/>
      <c r="O144" s="227"/>
      <c r="P144" s="228">
        <f>SUM(P145:P146)</f>
        <v>0</v>
      </c>
      <c r="Q144" s="227"/>
      <c r="R144" s="228">
        <f>SUM(R145:R146)</f>
        <v>0.0077000000000000002</v>
      </c>
      <c r="S144" s="227"/>
      <c r="T144" s="229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0" t="s">
        <v>163</v>
      </c>
      <c r="AT144" s="231" t="s">
        <v>75</v>
      </c>
      <c r="AU144" s="231" t="s">
        <v>84</v>
      </c>
      <c r="AY144" s="230" t="s">
        <v>138</v>
      </c>
      <c r="BK144" s="232">
        <f>SUM(BK145:BK146)</f>
        <v>0</v>
      </c>
    </row>
    <row r="145" s="2" customFormat="1" ht="16.5" customHeight="1">
      <c r="A145" s="38"/>
      <c r="B145" s="39"/>
      <c r="C145" s="284" t="s">
        <v>200</v>
      </c>
      <c r="D145" s="284" t="s">
        <v>248</v>
      </c>
      <c r="E145" s="285" t="s">
        <v>722</v>
      </c>
      <c r="F145" s="286" t="s">
        <v>723</v>
      </c>
      <c r="G145" s="287" t="s">
        <v>190</v>
      </c>
      <c r="H145" s="288">
        <v>1</v>
      </c>
      <c r="I145" s="289"/>
      <c r="J145" s="290">
        <f>ROUND(I145*H145,2)</f>
        <v>0</v>
      </c>
      <c r="K145" s="286" t="s">
        <v>183</v>
      </c>
      <c r="L145" s="291"/>
      <c r="M145" s="292" t="s">
        <v>1</v>
      </c>
      <c r="N145" s="293" t="s">
        <v>41</v>
      </c>
      <c r="O145" s="91"/>
      <c r="P145" s="244">
        <f>O145*H145</f>
        <v>0</v>
      </c>
      <c r="Q145" s="244">
        <v>0.0077000000000000002</v>
      </c>
      <c r="R145" s="244">
        <f>Q145*H145</f>
        <v>0.0077000000000000002</v>
      </c>
      <c r="S145" s="244">
        <v>0</v>
      </c>
      <c r="T145" s="24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46" t="s">
        <v>180</v>
      </c>
      <c r="AT145" s="246" t="s">
        <v>248</v>
      </c>
      <c r="AU145" s="246" t="s">
        <v>86</v>
      </c>
      <c r="AY145" s="17" t="s">
        <v>138</v>
      </c>
      <c r="BE145" s="247">
        <f>IF(N145="základní",J145,0)</f>
        <v>0</v>
      </c>
      <c r="BF145" s="247">
        <f>IF(N145="snížená",J145,0)</f>
        <v>0</v>
      </c>
      <c r="BG145" s="247">
        <f>IF(N145="zákl. přenesená",J145,0)</f>
        <v>0</v>
      </c>
      <c r="BH145" s="247">
        <f>IF(N145="sníž. přenesená",J145,0)</f>
        <v>0</v>
      </c>
      <c r="BI145" s="247">
        <f>IF(N145="nulová",J145,0)</f>
        <v>0</v>
      </c>
      <c r="BJ145" s="17" t="s">
        <v>84</v>
      </c>
      <c r="BK145" s="247">
        <f>ROUND(I145*H145,2)</f>
        <v>0</v>
      </c>
      <c r="BL145" s="17" t="s">
        <v>147</v>
      </c>
      <c r="BM145" s="246" t="s">
        <v>724</v>
      </c>
    </row>
    <row r="146" s="2" customFormat="1">
      <c r="A146" s="38"/>
      <c r="B146" s="39"/>
      <c r="C146" s="40"/>
      <c r="D146" s="248" t="s">
        <v>150</v>
      </c>
      <c r="E146" s="40"/>
      <c r="F146" s="249" t="s">
        <v>723</v>
      </c>
      <c r="G146" s="40"/>
      <c r="H146" s="40"/>
      <c r="I146" s="144"/>
      <c r="J146" s="40"/>
      <c r="K146" s="40"/>
      <c r="L146" s="44"/>
      <c r="M146" s="294"/>
      <c r="N146" s="295"/>
      <c r="O146" s="296"/>
      <c r="P146" s="296"/>
      <c r="Q146" s="296"/>
      <c r="R146" s="296"/>
      <c r="S146" s="296"/>
      <c r="T146" s="297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150</v>
      </c>
      <c r="AU146" s="17" t="s">
        <v>86</v>
      </c>
    </row>
    <row r="147" s="2" customFormat="1" ht="6.96" customHeight="1">
      <c r="A147" s="38"/>
      <c r="B147" s="66"/>
      <c r="C147" s="67"/>
      <c r="D147" s="67"/>
      <c r="E147" s="67"/>
      <c r="F147" s="67"/>
      <c r="G147" s="67"/>
      <c r="H147" s="67"/>
      <c r="I147" s="183"/>
      <c r="J147" s="67"/>
      <c r="K147" s="67"/>
      <c r="L147" s="44"/>
      <c r="M147" s="38"/>
      <c r="O147" s="38"/>
      <c r="P147" s="38"/>
      <c r="Q147" s="38"/>
      <c r="R147" s="38"/>
      <c r="S147" s="38"/>
      <c r="T147" s="38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</row>
  </sheetData>
  <sheetProtection sheet="1" autoFilter="0" formatColumns="0" formatRows="0" objects="1" scenarios="1" spinCount="100000" saltValue="aD7YKei3DW1DGauuIIyh/LTWX4D+dHS969E9jFP+3G4kO8v/ti4ZNtM656ONqSFGBDnSGGPh+6txglfH2qDq9g==" hashValue="YSSJSqLek3eBg8ygT/JLsXRJZ814IrtpEtl+t65cbwApJwNUSfvWwbIav0Wu5lfp+d1G+U1DZA3f9KXokpHIwg==" algorithmName="SHA-512" password="CC35"/>
  <autoFilter ref="C119:K14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6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86</v>
      </c>
    </row>
    <row r="4" s="1" customFormat="1" ht="24.96" customHeight="1">
      <c r="B4" s="20"/>
      <c r="D4" s="140" t="s">
        <v>106</v>
      </c>
      <c r="I4" s="136"/>
      <c r="L4" s="20"/>
      <c r="M4" s="141" t="s">
        <v>10</v>
      </c>
      <c r="AT4" s="17" t="s">
        <v>4</v>
      </c>
    </row>
    <row r="5" s="1" customFormat="1" ht="6.96" customHeight="1">
      <c r="B5" s="20"/>
      <c r="I5" s="136"/>
      <c r="L5" s="20"/>
    </row>
    <row r="6" s="1" customFormat="1" ht="12" customHeight="1">
      <c r="B6" s="20"/>
      <c r="D6" s="142" t="s">
        <v>16</v>
      </c>
      <c r="I6" s="136"/>
      <c r="L6" s="20"/>
    </row>
    <row r="7" s="1" customFormat="1" ht="16.5" customHeight="1">
      <c r="B7" s="20"/>
      <c r="E7" s="143" t="str">
        <f>'Rekapitulace stavby'!K6</f>
        <v>Realizace prvků ÚSES, K1, K2 a BC1</v>
      </c>
      <c r="F7" s="142"/>
      <c r="G7" s="142"/>
      <c r="H7" s="142"/>
      <c r="I7" s="136"/>
      <c r="L7" s="20"/>
    </row>
    <row r="8" s="2" customFormat="1" ht="12" customHeight="1">
      <c r="A8" s="38"/>
      <c r="B8" s="44"/>
      <c r="C8" s="38"/>
      <c r="D8" s="142" t="s">
        <v>107</v>
      </c>
      <c r="E8" s="38"/>
      <c r="F8" s="38"/>
      <c r="G8" s="38"/>
      <c r="H8" s="38"/>
      <c r="I8" s="144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725</v>
      </c>
      <c r="F9" s="38"/>
      <c r="G9" s="38"/>
      <c r="H9" s="38"/>
      <c r="I9" s="144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144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46" t="s">
        <v>1</v>
      </c>
      <c r="G11" s="38"/>
      <c r="H11" s="38"/>
      <c r="I11" s="147" t="s">
        <v>19</v>
      </c>
      <c r="J11" s="146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20</v>
      </c>
      <c r="E12" s="38"/>
      <c r="F12" s="146" t="s">
        <v>21</v>
      </c>
      <c r="G12" s="38"/>
      <c r="H12" s="38"/>
      <c r="I12" s="147" t="s">
        <v>22</v>
      </c>
      <c r="J12" s="148" t="str">
        <f>'Rekapitulace stavby'!AN8</f>
        <v>4. 11. 2020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144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24</v>
      </c>
      <c r="E14" s="38"/>
      <c r="F14" s="38"/>
      <c r="G14" s="38"/>
      <c r="H14" s="38"/>
      <c r="I14" s="147" t="s">
        <v>25</v>
      </c>
      <c r="J14" s="146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6" t="s">
        <v>26</v>
      </c>
      <c r="F15" s="38"/>
      <c r="G15" s="38"/>
      <c r="H15" s="38"/>
      <c r="I15" s="147" t="s">
        <v>27</v>
      </c>
      <c r="J15" s="146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144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28</v>
      </c>
      <c r="E17" s="38"/>
      <c r="F17" s="38"/>
      <c r="G17" s="38"/>
      <c r="H17" s="38"/>
      <c r="I17" s="147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6"/>
      <c r="G18" s="146"/>
      <c r="H18" s="146"/>
      <c r="I18" s="147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144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30</v>
      </c>
      <c r="E20" s="38"/>
      <c r="F20" s="38"/>
      <c r="G20" s="38"/>
      <c r="H20" s="38"/>
      <c r="I20" s="147" t="s">
        <v>25</v>
      </c>
      <c r="J20" s="146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6" t="s">
        <v>31</v>
      </c>
      <c r="F21" s="38"/>
      <c r="G21" s="38"/>
      <c r="H21" s="38"/>
      <c r="I21" s="147" t="s">
        <v>27</v>
      </c>
      <c r="J21" s="146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144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33</v>
      </c>
      <c r="E23" s="38"/>
      <c r="F23" s="38"/>
      <c r="G23" s="38"/>
      <c r="H23" s="38"/>
      <c r="I23" s="147" t="s">
        <v>25</v>
      </c>
      <c r="J23" s="146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6" t="s">
        <v>110</v>
      </c>
      <c r="F24" s="38"/>
      <c r="G24" s="38"/>
      <c r="H24" s="38"/>
      <c r="I24" s="147" t="s">
        <v>27</v>
      </c>
      <c r="J24" s="146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144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35</v>
      </c>
      <c r="E26" s="38"/>
      <c r="F26" s="38"/>
      <c r="G26" s="38"/>
      <c r="H26" s="38"/>
      <c r="I26" s="144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9"/>
      <c r="B27" s="150"/>
      <c r="C27" s="149"/>
      <c r="D27" s="149"/>
      <c r="E27" s="151" t="s">
        <v>1</v>
      </c>
      <c r="F27" s="151"/>
      <c r="G27" s="151"/>
      <c r="H27" s="151"/>
      <c r="I27" s="152"/>
      <c r="J27" s="149"/>
      <c r="K27" s="149"/>
      <c r="L27" s="153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144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4"/>
      <c r="E29" s="154"/>
      <c r="F29" s="154"/>
      <c r="G29" s="154"/>
      <c r="H29" s="154"/>
      <c r="I29" s="155"/>
      <c r="J29" s="154"/>
      <c r="K29" s="154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6" t="s">
        <v>36</v>
      </c>
      <c r="E30" s="38"/>
      <c r="F30" s="38"/>
      <c r="G30" s="38"/>
      <c r="H30" s="38"/>
      <c r="I30" s="144"/>
      <c r="J30" s="157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4"/>
      <c r="E31" s="154"/>
      <c r="F31" s="154"/>
      <c r="G31" s="154"/>
      <c r="H31" s="154"/>
      <c r="I31" s="155"/>
      <c r="J31" s="154"/>
      <c r="K31" s="154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8" t="s">
        <v>38</v>
      </c>
      <c r="G32" s="38"/>
      <c r="H32" s="38"/>
      <c r="I32" s="159" t="s">
        <v>37</v>
      </c>
      <c r="J32" s="158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0" t="s">
        <v>40</v>
      </c>
      <c r="E33" s="142" t="s">
        <v>41</v>
      </c>
      <c r="F33" s="161">
        <f>ROUND((SUM(BE120:BE148)),  2)</f>
        <v>0</v>
      </c>
      <c r="G33" s="38"/>
      <c r="H33" s="38"/>
      <c r="I33" s="162">
        <v>0.20999999999999999</v>
      </c>
      <c r="J33" s="161">
        <f>ROUND(((SUM(BE120:BE148))*I33),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42</v>
      </c>
      <c r="F34" s="161">
        <f>ROUND((SUM(BF120:BF148)),  2)</f>
        <v>0</v>
      </c>
      <c r="G34" s="38"/>
      <c r="H34" s="38"/>
      <c r="I34" s="162">
        <v>0.14999999999999999</v>
      </c>
      <c r="J34" s="161">
        <f>ROUND(((SUM(BF120:BF148))*I34),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43</v>
      </c>
      <c r="F35" s="161">
        <f>ROUND((SUM(BG120:BG148)),  2)</f>
        <v>0</v>
      </c>
      <c r="G35" s="38"/>
      <c r="H35" s="38"/>
      <c r="I35" s="162">
        <v>0.20999999999999999</v>
      </c>
      <c r="J35" s="161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44</v>
      </c>
      <c r="F36" s="161">
        <f>ROUND((SUM(BH120:BH148)),  2)</f>
        <v>0</v>
      </c>
      <c r="G36" s="38"/>
      <c r="H36" s="38"/>
      <c r="I36" s="162">
        <v>0.14999999999999999</v>
      </c>
      <c r="J36" s="161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45</v>
      </c>
      <c r="F37" s="161">
        <f>ROUND((SUM(BI120:BI148)),  2)</f>
        <v>0</v>
      </c>
      <c r="G37" s="38"/>
      <c r="H37" s="38"/>
      <c r="I37" s="162">
        <v>0</v>
      </c>
      <c r="J37" s="161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144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3"/>
      <c r="D39" s="164" t="s">
        <v>46</v>
      </c>
      <c r="E39" s="165"/>
      <c r="F39" s="165"/>
      <c r="G39" s="166" t="s">
        <v>47</v>
      </c>
      <c r="H39" s="167" t="s">
        <v>48</v>
      </c>
      <c r="I39" s="168"/>
      <c r="J39" s="169">
        <f>SUM(J30:J37)</f>
        <v>0</v>
      </c>
      <c r="K39" s="170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144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I41" s="136"/>
      <c r="L41" s="20"/>
    </row>
    <row r="42" s="1" customFormat="1" ht="14.4" customHeight="1">
      <c r="B42" s="20"/>
      <c r="I42" s="136"/>
      <c r="L42" s="20"/>
    </row>
    <row r="43" s="1" customFormat="1" ht="14.4" customHeight="1">
      <c r="B43" s="20"/>
      <c r="I43" s="136"/>
      <c r="L43" s="20"/>
    </row>
    <row r="44" s="1" customFormat="1" ht="14.4" customHeight="1">
      <c r="B44" s="20"/>
      <c r="I44" s="136"/>
      <c r="L44" s="20"/>
    </row>
    <row r="45" s="1" customFormat="1" ht="14.4" customHeight="1">
      <c r="B45" s="20"/>
      <c r="I45" s="136"/>
      <c r="L45" s="20"/>
    </row>
    <row r="46" s="1" customFormat="1" ht="14.4" customHeight="1">
      <c r="B46" s="20"/>
      <c r="I46" s="136"/>
      <c r="L46" s="20"/>
    </row>
    <row r="47" s="1" customFormat="1" ht="14.4" customHeight="1">
      <c r="B47" s="20"/>
      <c r="I47" s="136"/>
      <c r="L47" s="20"/>
    </row>
    <row r="48" s="1" customFormat="1" ht="14.4" customHeight="1">
      <c r="B48" s="20"/>
      <c r="I48" s="136"/>
      <c r="L48" s="20"/>
    </row>
    <row r="49" s="1" customFormat="1" ht="14.4" customHeight="1">
      <c r="B49" s="20"/>
      <c r="I49" s="136"/>
      <c r="L49" s="20"/>
    </row>
    <row r="50" s="2" customFormat="1" ht="14.4" customHeight="1">
      <c r="B50" s="63"/>
      <c r="D50" s="171" t="s">
        <v>49</v>
      </c>
      <c r="E50" s="172"/>
      <c r="F50" s="172"/>
      <c r="G50" s="171" t="s">
        <v>50</v>
      </c>
      <c r="H50" s="172"/>
      <c r="I50" s="173"/>
      <c r="J50" s="172"/>
      <c r="K50" s="172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4" t="s">
        <v>51</v>
      </c>
      <c r="E61" s="175"/>
      <c r="F61" s="176" t="s">
        <v>52</v>
      </c>
      <c r="G61" s="174" t="s">
        <v>51</v>
      </c>
      <c r="H61" s="175"/>
      <c r="I61" s="177"/>
      <c r="J61" s="178" t="s">
        <v>52</v>
      </c>
      <c r="K61" s="175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1" t="s">
        <v>53</v>
      </c>
      <c r="E65" s="179"/>
      <c r="F65" s="179"/>
      <c r="G65" s="171" t="s">
        <v>54</v>
      </c>
      <c r="H65" s="179"/>
      <c r="I65" s="180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4" t="s">
        <v>51</v>
      </c>
      <c r="E76" s="175"/>
      <c r="F76" s="176" t="s">
        <v>52</v>
      </c>
      <c r="G76" s="174" t="s">
        <v>51</v>
      </c>
      <c r="H76" s="175"/>
      <c r="I76" s="177"/>
      <c r="J76" s="178" t="s">
        <v>52</v>
      </c>
      <c r="K76" s="175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1"/>
      <c r="C77" s="182"/>
      <c r="D77" s="182"/>
      <c r="E77" s="182"/>
      <c r="F77" s="182"/>
      <c r="G77" s="182"/>
      <c r="H77" s="182"/>
      <c r="I77" s="183"/>
      <c r="J77" s="182"/>
      <c r="K77" s="182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4"/>
      <c r="C81" s="185"/>
      <c r="D81" s="185"/>
      <c r="E81" s="185"/>
      <c r="F81" s="185"/>
      <c r="G81" s="185"/>
      <c r="H81" s="185"/>
      <c r="I81" s="186"/>
      <c r="J81" s="185"/>
      <c r="K81" s="185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111</v>
      </c>
      <c r="D82" s="40"/>
      <c r="E82" s="40"/>
      <c r="F82" s="40"/>
      <c r="G82" s="40"/>
      <c r="H82" s="40"/>
      <c r="I82" s="144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44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144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87" t="str">
        <f>E7</f>
        <v>Realizace prvků ÚSES, K1, K2 a BC1</v>
      </c>
      <c r="F85" s="32"/>
      <c r="G85" s="32"/>
      <c r="H85" s="32"/>
      <c r="I85" s="144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107</v>
      </c>
      <c r="D86" s="40"/>
      <c r="E86" s="40"/>
      <c r="F86" s="40"/>
      <c r="G86" s="40"/>
      <c r="H86" s="40"/>
      <c r="I86" s="144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2 - K2</v>
      </c>
      <c r="F87" s="40"/>
      <c r="G87" s="40"/>
      <c r="H87" s="40"/>
      <c r="I87" s="144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4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k.ú. Vojkovice u Židlochovic</v>
      </c>
      <c r="G89" s="40"/>
      <c r="H89" s="40"/>
      <c r="I89" s="147" t="s">
        <v>22</v>
      </c>
      <c r="J89" s="79" t="str">
        <f>IF(J12="","",J12)</f>
        <v>4. 11. 2020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4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SPÚ ČR, pobočka Brno, Kotlářská 931/53, 60200 Brno</v>
      </c>
      <c r="G91" s="40"/>
      <c r="H91" s="40"/>
      <c r="I91" s="147" t="s">
        <v>30</v>
      </c>
      <c r="J91" s="36" t="str">
        <f>E21</f>
        <v>Ing. Michal Pobiš, Soběšická 102, 614 00 Brno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147" t="s">
        <v>33</v>
      </c>
      <c r="J92" s="36" t="str">
        <f>E24</f>
        <v>Ing. Michal Pobiš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4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8" t="s">
        <v>112</v>
      </c>
      <c r="D94" s="189"/>
      <c r="E94" s="189"/>
      <c r="F94" s="189"/>
      <c r="G94" s="189"/>
      <c r="H94" s="189"/>
      <c r="I94" s="190"/>
      <c r="J94" s="191" t="s">
        <v>113</v>
      </c>
      <c r="K94" s="189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144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92" t="s">
        <v>114</v>
      </c>
      <c r="D96" s="40"/>
      <c r="E96" s="40"/>
      <c r="F96" s="40"/>
      <c r="G96" s="40"/>
      <c r="H96" s="40"/>
      <c r="I96" s="144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115</v>
      </c>
    </row>
    <row r="97" s="9" customFormat="1" ht="24.96" customHeight="1">
      <c r="A97" s="9"/>
      <c r="B97" s="193"/>
      <c r="C97" s="194"/>
      <c r="D97" s="195" t="s">
        <v>679</v>
      </c>
      <c r="E97" s="196"/>
      <c r="F97" s="196"/>
      <c r="G97" s="196"/>
      <c r="H97" s="196"/>
      <c r="I97" s="197"/>
      <c r="J97" s="198">
        <f>J121</f>
        <v>0</v>
      </c>
      <c r="K97" s="194"/>
      <c r="L97" s="19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200"/>
      <c r="C98" s="201"/>
      <c r="D98" s="202" t="s">
        <v>680</v>
      </c>
      <c r="E98" s="203"/>
      <c r="F98" s="203"/>
      <c r="G98" s="203"/>
      <c r="H98" s="203"/>
      <c r="I98" s="204"/>
      <c r="J98" s="205">
        <f>J122</f>
        <v>0</v>
      </c>
      <c r="K98" s="201"/>
      <c r="L98" s="20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0"/>
      <c r="C99" s="201"/>
      <c r="D99" s="202" t="s">
        <v>681</v>
      </c>
      <c r="E99" s="203"/>
      <c r="F99" s="203"/>
      <c r="G99" s="203"/>
      <c r="H99" s="203"/>
      <c r="I99" s="204"/>
      <c r="J99" s="205">
        <f>J135</f>
        <v>0</v>
      </c>
      <c r="K99" s="201"/>
      <c r="L99" s="20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0"/>
      <c r="C100" s="201"/>
      <c r="D100" s="202" t="s">
        <v>682</v>
      </c>
      <c r="E100" s="203"/>
      <c r="F100" s="203"/>
      <c r="G100" s="203"/>
      <c r="H100" s="203"/>
      <c r="I100" s="204"/>
      <c r="J100" s="205">
        <f>J146</f>
        <v>0</v>
      </c>
      <c r="K100" s="201"/>
      <c r="L100" s="20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144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183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186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123</v>
      </c>
      <c r="D107" s="40"/>
      <c r="E107" s="40"/>
      <c r="F107" s="40"/>
      <c r="G107" s="40"/>
      <c r="H107" s="40"/>
      <c r="I107" s="144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144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144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87" t="str">
        <f>E7</f>
        <v>Realizace prvků ÚSES, K1, K2 a BC1</v>
      </c>
      <c r="F110" s="32"/>
      <c r="G110" s="32"/>
      <c r="H110" s="32"/>
      <c r="I110" s="144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107</v>
      </c>
      <c r="D111" s="40"/>
      <c r="E111" s="40"/>
      <c r="F111" s="40"/>
      <c r="G111" s="40"/>
      <c r="H111" s="40"/>
      <c r="I111" s="144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VRN 2 - K2</v>
      </c>
      <c r="F112" s="40"/>
      <c r="G112" s="40"/>
      <c r="H112" s="40"/>
      <c r="I112" s="144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144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k.ú. Vojkovice u Židlochovic</v>
      </c>
      <c r="G114" s="40"/>
      <c r="H114" s="40"/>
      <c r="I114" s="147" t="s">
        <v>22</v>
      </c>
      <c r="J114" s="79" t="str">
        <f>IF(J12="","",J12)</f>
        <v>4. 11. 2020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144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40.05" customHeight="1">
      <c r="A116" s="38"/>
      <c r="B116" s="39"/>
      <c r="C116" s="32" t="s">
        <v>24</v>
      </c>
      <c r="D116" s="40"/>
      <c r="E116" s="40"/>
      <c r="F116" s="27" t="str">
        <f>E15</f>
        <v>SPÚ ČR, pobočka Brno, Kotlářská 931/53, 60200 Brno</v>
      </c>
      <c r="G116" s="40"/>
      <c r="H116" s="40"/>
      <c r="I116" s="147" t="s">
        <v>30</v>
      </c>
      <c r="J116" s="36" t="str">
        <f>E21</f>
        <v>Ing. Michal Pobiš, Soběšická 102, 614 00 Brno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28</v>
      </c>
      <c r="D117" s="40"/>
      <c r="E117" s="40"/>
      <c r="F117" s="27" t="str">
        <f>IF(E18="","",E18)</f>
        <v>Vyplň údaj</v>
      </c>
      <c r="G117" s="40"/>
      <c r="H117" s="40"/>
      <c r="I117" s="147" t="s">
        <v>33</v>
      </c>
      <c r="J117" s="36" t="str">
        <f>E24</f>
        <v>Ing. Michal Pobiš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144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207"/>
      <c r="B119" s="208"/>
      <c r="C119" s="209" t="s">
        <v>124</v>
      </c>
      <c r="D119" s="210" t="s">
        <v>61</v>
      </c>
      <c r="E119" s="210" t="s">
        <v>57</v>
      </c>
      <c r="F119" s="210" t="s">
        <v>58</v>
      </c>
      <c r="G119" s="210" t="s">
        <v>125</v>
      </c>
      <c r="H119" s="210" t="s">
        <v>126</v>
      </c>
      <c r="I119" s="211" t="s">
        <v>127</v>
      </c>
      <c r="J119" s="210" t="s">
        <v>113</v>
      </c>
      <c r="K119" s="212" t="s">
        <v>128</v>
      </c>
      <c r="L119" s="213"/>
      <c r="M119" s="100" t="s">
        <v>1</v>
      </c>
      <c r="N119" s="101" t="s">
        <v>40</v>
      </c>
      <c r="O119" s="101" t="s">
        <v>129</v>
      </c>
      <c r="P119" s="101" t="s">
        <v>130</v>
      </c>
      <c r="Q119" s="101" t="s">
        <v>131</v>
      </c>
      <c r="R119" s="101" t="s">
        <v>132</v>
      </c>
      <c r="S119" s="101" t="s">
        <v>133</v>
      </c>
      <c r="T119" s="102" t="s">
        <v>134</v>
      </c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</row>
    <row r="120" s="2" customFormat="1" ht="22.8" customHeight="1">
      <c r="A120" s="38"/>
      <c r="B120" s="39"/>
      <c r="C120" s="107" t="s">
        <v>135</v>
      </c>
      <c r="D120" s="40"/>
      <c r="E120" s="40"/>
      <c r="F120" s="40"/>
      <c r="G120" s="40"/>
      <c r="H120" s="40"/>
      <c r="I120" s="144"/>
      <c r="J120" s="214">
        <f>BK120</f>
        <v>0</v>
      </c>
      <c r="K120" s="40"/>
      <c r="L120" s="44"/>
      <c r="M120" s="103"/>
      <c r="N120" s="215"/>
      <c r="O120" s="104"/>
      <c r="P120" s="216">
        <f>P121</f>
        <v>0</v>
      </c>
      <c r="Q120" s="104"/>
      <c r="R120" s="216">
        <f>R121</f>
        <v>0.0077000000000000002</v>
      </c>
      <c r="S120" s="104"/>
      <c r="T120" s="217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115</v>
      </c>
      <c r="BK120" s="218">
        <f>BK121</f>
        <v>0</v>
      </c>
    </row>
    <row r="121" s="12" customFormat="1" ht="25.92" customHeight="1">
      <c r="A121" s="12"/>
      <c r="B121" s="219"/>
      <c r="C121" s="220"/>
      <c r="D121" s="221" t="s">
        <v>75</v>
      </c>
      <c r="E121" s="222" t="s">
        <v>683</v>
      </c>
      <c r="F121" s="222" t="s">
        <v>684</v>
      </c>
      <c r="G121" s="220"/>
      <c r="H121" s="220"/>
      <c r="I121" s="223"/>
      <c r="J121" s="224">
        <f>BK121</f>
        <v>0</v>
      </c>
      <c r="K121" s="220"/>
      <c r="L121" s="225"/>
      <c r="M121" s="226"/>
      <c r="N121" s="227"/>
      <c r="O121" s="227"/>
      <c r="P121" s="228">
        <f>P122+P135+P146</f>
        <v>0</v>
      </c>
      <c r="Q121" s="227"/>
      <c r="R121" s="228">
        <f>R122+R135+R146</f>
        <v>0.0077000000000000002</v>
      </c>
      <c r="S121" s="227"/>
      <c r="T121" s="229">
        <f>T122+T135+T146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30" t="s">
        <v>163</v>
      </c>
      <c r="AT121" s="231" t="s">
        <v>75</v>
      </c>
      <c r="AU121" s="231" t="s">
        <v>76</v>
      </c>
      <c r="AY121" s="230" t="s">
        <v>138</v>
      </c>
      <c r="BK121" s="232">
        <f>BK122+BK135+BK146</f>
        <v>0</v>
      </c>
    </row>
    <row r="122" s="12" customFormat="1" ht="22.8" customHeight="1">
      <c r="A122" s="12"/>
      <c r="B122" s="219"/>
      <c r="C122" s="220"/>
      <c r="D122" s="221" t="s">
        <v>75</v>
      </c>
      <c r="E122" s="233" t="s">
        <v>685</v>
      </c>
      <c r="F122" s="233" t="s">
        <v>686</v>
      </c>
      <c r="G122" s="220"/>
      <c r="H122" s="220"/>
      <c r="I122" s="223"/>
      <c r="J122" s="234">
        <f>BK122</f>
        <v>0</v>
      </c>
      <c r="K122" s="220"/>
      <c r="L122" s="225"/>
      <c r="M122" s="226"/>
      <c r="N122" s="227"/>
      <c r="O122" s="227"/>
      <c r="P122" s="228">
        <f>SUM(P123:P134)</f>
        <v>0</v>
      </c>
      <c r="Q122" s="227"/>
      <c r="R122" s="228">
        <f>SUM(R123:R134)</f>
        <v>0</v>
      </c>
      <c r="S122" s="227"/>
      <c r="T122" s="229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30" t="s">
        <v>163</v>
      </c>
      <c r="AT122" s="231" t="s">
        <v>75</v>
      </c>
      <c r="AU122" s="231" t="s">
        <v>84</v>
      </c>
      <c r="AY122" s="230" t="s">
        <v>138</v>
      </c>
      <c r="BK122" s="232">
        <f>SUM(BK123:BK134)</f>
        <v>0</v>
      </c>
    </row>
    <row r="123" s="2" customFormat="1" ht="16.5" customHeight="1">
      <c r="A123" s="38"/>
      <c r="B123" s="39"/>
      <c r="C123" s="235" t="s">
        <v>84</v>
      </c>
      <c r="D123" s="235" t="s">
        <v>142</v>
      </c>
      <c r="E123" s="236" t="s">
        <v>687</v>
      </c>
      <c r="F123" s="237" t="s">
        <v>688</v>
      </c>
      <c r="G123" s="238" t="s">
        <v>689</v>
      </c>
      <c r="H123" s="239">
        <v>1</v>
      </c>
      <c r="I123" s="240"/>
      <c r="J123" s="241">
        <f>ROUND(I123*H123,2)</f>
        <v>0</v>
      </c>
      <c r="K123" s="237" t="s">
        <v>146</v>
      </c>
      <c r="L123" s="44"/>
      <c r="M123" s="242" t="s">
        <v>1</v>
      </c>
      <c r="N123" s="243" t="s">
        <v>41</v>
      </c>
      <c r="O123" s="91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46" t="s">
        <v>690</v>
      </c>
      <c r="AT123" s="246" t="s">
        <v>142</v>
      </c>
      <c r="AU123" s="246" t="s">
        <v>86</v>
      </c>
      <c r="AY123" s="17" t="s">
        <v>138</v>
      </c>
      <c r="BE123" s="247">
        <f>IF(N123="základní",J123,0)</f>
        <v>0</v>
      </c>
      <c r="BF123" s="247">
        <f>IF(N123="snížená",J123,0)</f>
        <v>0</v>
      </c>
      <c r="BG123" s="247">
        <f>IF(N123="zákl. přenesená",J123,0)</f>
        <v>0</v>
      </c>
      <c r="BH123" s="247">
        <f>IF(N123="sníž. přenesená",J123,0)</f>
        <v>0</v>
      </c>
      <c r="BI123" s="247">
        <f>IF(N123="nulová",J123,0)</f>
        <v>0</v>
      </c>
      <c r="BJ123" s="17" t="s">
        <v>84</v>
      </c>
      <c r="BK123" s="247">
        <f>ROUND(I123*H123,2)</f>
        <v>0</v>
      </c>
      <c r="BL123" s="17" t="s">
        <v>690</v>
      </c>
      <c r="BM123" s="246" t="s">
        <v>726</v>
      </c>
    </row>
    <row r="124" s="2" customFormat="1">
      <c r="A124" s="38"/>
      <c r="B124" s="39"/>
      <c r="C124" s="40"/>
      <c r="D124" s="248" t="s">
        <v>150</v>
      </c>
      <c r="E124" s="40"/>
      <c r="F124" s="249" t="s">
        <v>688</v>
      </c>
      <c r="G124" s="40"/>
      <c r="H124" s="40"/>
      <c r="I124" s="144"/>
      <c r="J124" s="40"/>
      <c r="K124" s="40"/>
      <c r="L124" s="44"/>
      <c r="M124" s="250"/>
      <c r="N124" s="251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150</v>
      </c>
      <c r="AU124" s="17" t="s">
        <v>86</v>
      </c>
    </row>
    <row r="125" s="2" customFormat="1" ht="16.5" customHeight="1">
      <c r="A125" s="38"/>
      <c r="B125" s="39"/>
      <c r="C125" s="235" t="s">
        <v>86</v>
      </c>
      <c r="D125" s="235" t="s">
        <v>142</v>
      </c>
      <c r="E125" s="236" t="s">
        <v>692</v>
      </c>
      <c r="F125" s="237" t="s">
        <v>686</v>
      </c>
      <c r="G125" s="238" t="s">
        <v>689</v>
      </c>
      <c r="H125" s="239">
        <v>1</v>
      </c>
      <c r="I125" s="240"/>
      <c r="J125" s="241">
        <f>ROUND(I125*H125,2)</f>
        <v>0</v>
      </c>
      <c r="K125" s="237" t="s">
        <v>146</v>
      </c>
      <c r="L125" s="44"/>
      <c r="M125" s="242" t="s">
        <v>1</v>
      </c>
      <c r="N125" s="243" t="s">
        <v>41</v>
      </c>
      <c r="O125" s="91"/>
      <c r="P125" s="244">
        <f>O125*H125</f>
        <v>0</v>
      </c>
      <c r="Q125" s="244">
        <v>0</v>
      </c>
      <c r="R125" s="244">
        <f>Q125*H125</f>
        <v>0</v>
      </c>
      <c r="S125" s="244">
        <v>0</v>
      </c>
      <c r="T125" s="24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46" t="s">
        <v>690</v>
      </c>
      <c r="AT125" s="246" t="s">
        <v>142</v>
      </c>
      <c r="AU125" s="246" t="s">
        <v>86</v>
      </c>
      <c r="AY125" s="17" t="s">
        <v>138</v>
      </c>
      <c r="BE125" s="247">
        <f>IF(N125="základní",J125,0)</f>
        <v>0</v>
      </c>
      <c r="BF125" s="247">
        <f>IF(N125="snížená",J125,0)</f>
        <v>0</v>
      </c>
      <c r="BG125" s="247">
        <f>IF(N125="zákl. přenesená",J125,0)</f>
        <v>0</v>
      </c>
      <c r="BH125" s="247">
        <f>IF(N125="sníž. přenesená",J125,0)</f>
        <v>0</v>
      </c>
      <c r="BI125" s="247">
        <f>IF(N125="nulová",J125,0)</f>
        <v>0</v>
      </c>
      <c r="BJ125" s="17" t="s">
        <v>84</v>
      </c>
      <c r="BK125" s="247">
        <f>ROUND(I125*H125,2)</f>
        <v>0</v>
      </c>
      <c r="BL125" s="17" t="s">
        <v>690</v>
      </c>
      <c r="BM125" s="246" t="s">
        <v>727</v>
      </c>
    </row>
    <row r="126" s="2" customFormat="1">
      <c r="A126" s="38"/>
      <c r="B126" s="39"/>
      <c r="C126" s="40"/>
      <c r="D126" s="248" t="s">
        <v>150</v>
      </c>
      <c r="E126" s="40"/>
      <c r="F126" s="249" t="s">
        <v>686</v>
      </c>
      <c r="G126" s="40"/>
      <c r="H126" s="40"/>
      <c r="I126" s="144"/>
      <c r="J126" s="40"/>
      <c r="K126" s="40"/>
      <c r="L126" s="44"/>
      <c r="M126" s="250"/>
      <c r="N126" s="251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150</v>
      </c>
      <c r="AU126" s="17" t="s">
        <v>86</v>
      </c>
    </row>
    <row r="127" s="2" customFormat="1" ht="16.5" customHeight="1">
      <c r="A127" s="38"/>
      <c r="B127" s="39"/>
      <c r="C127" s="235" t="s">
        <v>148</v>
      </c>
      <c r="D127" s="235" t="s">
        <v>142</v>
      </c>
      <c r="E127" s="236" t="s">
        <v>694</v>
      </c>
      <c r="F127" s="237" t="s">
        <v>695</v>
      </c>
      <c r="G127" s="238" t="s">
        <v>689</v>
      </c>
      <c r="H127" s="239">
        <v>1</v>
      </c>
      <c r="I127" s="240"/>
      <c r="J127" s="241">
        <f>ROUND(I127*H127,2)</f>
        <v>0</v>
      </c>
      <c r="K127" s="237" t="s">
        <v>146</v>
      </c>
      <c r="L127" s="44"/>
      <c r="M127" s="242" t="s">
        <v>1</v>
      </c>
      <c r="N127" s="243" t="s">
        <v>41</v>
      </c>
      <c r="O127" s="91"/>
      <c r="P127" s="244">
        <f>O127*H127</f>
        <v>0</v>
      </c>
      <c r="Q127" s="244">
        <v>0</v>
      </c>
      <c r="R127" s="244">
        <f>Q127*H127</f>
        <v>0</v>
      </c>
      <c r="S127" s="244">
        <v>0</v>
      </c>
      <c r="T127" s="24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46" t="s">
        <v>690</v>
      </c>
      <c r="AT127" s="246" t="s">
        <v>142</v>
      </c>
      <c r="AU127" s="246" t="s">
        <v>86</v>
      </c>
      <c r="AY127" s="17" t="s">
        <v>138</v>
      </c>
      <c r="BE127" s="247">
        <f>IF(N127="základní",J127,0)</f>
        <v>0</v>
      </c>
      <c r="BF127" s="247">
        <f>IF(N127="snížená",J127,0)</f>
        <v>0</v>
      </c>
      <c r="BG127" s="247">
        <f>IF(N127="zákl. přenesená",J127,0)</f>
        <v>0</v>
      </c>
      <c r="BH127" s="247">
        <f>IF(N127="sníž. přenesená",J127,0)</f>
        <v>0</v>
      </c>
      <c r="BI127" s="247">
        <f>IF(N127="nulová",J127,0)</f>
        <v>0</v>
      </c>
      <c r="BJ127" s="17" t="s">
        <v>84</v>
      </c>
      <c r="BK127" s="247">
        <f>ROUND(I127*H127,2)</f>
        <v>0</v>
      </c>
      <c r="BL127" s="17" t="s">
        <v>690</v>
      </c>
      <c r="BM127" s="246" t="s">
        <v>728</v>
      </c>
    </row>
    <row r="128" s="2" customFormat="1">
      <c r="A128" s="38"/>
      <c r="B128" s="39"/>
      <c r="C128" s="40"/>
      <c r="D128" s="248" t="s">
        <v>150</v>
      </c>
      <c r="E128" s="40"/>
      <c r="F128" s="249" t="s">
        <v>695</v>
      </c>
      <c r="G128" s="40"/>
      <c r="H128" s="40"/>
      <c r="I128" s="144"/>
      <c r="J128" s="40"/>
      <c r="K128" s="40"/>
      <c r="L128" s="44"/>
      <c r="M128" s="250"/>
      <c r="N128" s="251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150</v>
      </c>
      <c r="AU128" s="17" t="s">
        <v>86</v>
      </c>
    </row>
    <row r="129" s="2" customFormat="1" ht="16.5" customHeight="1">
      <c r="A129" s="38"/>
      <c r="B129" s="39"/>
      <c r="C129" s="235" t="s">
        <v>147</v>
      </c>
      <c r="D129" s="235" t="s">
        <v>142</v>
      </c>
      <c r="E129" s="236" t="s">
        <v>697</v>
      </c>
      <c r="F129" s="237" t="s">
        <v>698</v>
      </c>
      <c r="G129" s="238" t="s">
        <v>689</v>
      </c>
      <c r="H129" s="239">
        <v>1</v>
      </c>
      <c r="I129" s="240"/>
      <c r="J129" s="241">
        <f>ROUND(I129*H129,2)</f>
        <v>0</v>
      </c>
      <c r="K129" s="237" t="s">
        <v>146</v>
      </c>
      <c r="L129" s="44"/>
      <c r="M129" s="242" t="s">
        <v>1</v>
      </c>
      <c r="N129" s="243" t="s">
        <v>41</v>
      </c>
      <c r="O129" s="91"/>
      <c r="P129" s="244">
        <f>O129*H129</f>
        <v>0</v>
      </c>
      <c r="Q129" s="244">
        <v>0</v>
      </c>
      <c r="R129" s="244">
        <f>Q129*H129</f>
        <v>0</v>
      </c>
      <c r="S129" s="244">
        <v>0</v>
      </c>
      <c r="T129" s="24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46" t="s">
        <v>690</v>
      </c>
      <c r="AT129" s="246" t="s">
        <v>142</v>
      </c>
      <c r="AU129" s="246" t="s">
        <v>86</v>
      </c>
      <c r="AY129" s="17" t="s">
        <v>138</v>
      </c>
      <c r="BE129" s="247">
        <f>IF(N129="základní",J129,0)</f>
        <v>0</v>
      </c>
      <c r="BF129" s="247">
        <f>IF(N129="snížená",J129,0)</f>
        <v>0</v>
      </c>
      <c r="BG129" s="247">
        <f>IF(N129="zákl. přenesená",J129,0)</f>
        <v>0</v>
      </c>
      <c r="BH129" s="247">
        <f>IF(N129="sníž. přenesená",J129,0)</f>
        <v>0</v>
      </c>
      <c r="BI129" s="247">
        <f>IF(N129="nulová",J129,0)</f>
        <v>0</v>
      </c>
      <c r="BJ129" s="17" t="s">
        <v>84</v>
      </c>
      <c r="BK129" s="247">
        <f>ROUND(I129*H129,2)</f>
        <v>0</v>
      </c>
      <c r="BL129" s="17" t="s">
        <v>690</v>
      </c>
      <c r="BM129" s="246" t="s">
        <v>729</v>
      </c>
    </row>
    <row r="130" s="2" customFormat="1">
      <c r="A130" s="38"/>
      <c r="B130" s="39"/>
      <c r="C130" s="40"/>
      <c r="D130" s="248" t="s">
        <v>150</v>
      </c>
      <c r="E130" s="40"/>
      <c r="F130" s="249" t="s">
        <v>698</v>
      </c>
      <c r="G130" s="40"/>
      <c r="H130" s="40"/>
      <c r="I130" s="144"/>
      <c r="J130" s="40"/>
      <c r="K130" s="40"/>
      <c r="L130" s="44"/>
      <c r="M130" s="250"/>
      <c r="N130" s="251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150</v>
      </c>
      <c r="AU130" s="17" t="s">
        <v>86</v>
      </c>
    </row>
    <row r="131" s="2" customFormat="1" ht="16.5" customHeight="1">
      <c r="A131" s="38"/>
      <c r="B131" s="39"/>
      <c r="C131" s="235" t="s">
        <v>163</v>
      </c>
      <c r="D131" s="235" t="s">
        <v>142</v>
      </c>
      <c r="E131" s="236" t="s">
        <v>700</v>
      </c>
      <c r="F131" s="237" t="s">
        <v>701</v>
      </c>
      <c r="G131" s="238" t="s">
        <v>689</v>
      </c>
      <c r="H131" s="239">
        <v>1</v>
      </c>
      <c r="I131" s="240"/>
      <c r="J131" s="241">
        <f>ROUND(I131*H131,2)</f>
        <v>0</v>
      </c>
      <c r="K131" s="237" t="s">
        <v>146</v>
      </c>
      <c r="L131" s="44"/>
      <c r="M131" s="242" t="s">
        <v>1</v>
      </c>
      <c r="N131" s="243" t="s">
        <v>41</v>
      </c>
      <c r="O131" s="91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46" t="s">
        <v>690</v>
      </c>
      <c r="AT131" s="246" t="s">
        <v>142</v>
      </c>
      <c r="AU131" s="246" t="s">
        <v>86</v>
      </c>
      <c r="AY131" s="17" t="s">
        <v>138</v>
      </c>
      <c r="BE131" s="247">
        <f>IF(N131="základní",J131,0)</f>
        <v>0</v>
      </c>
      <c r="BF131" s="247">
        <f>IF(N131="snížená",J131,0)</f>
        <v>0</v>
      </c>
      <c r="BG131" s="247">
        <f>IF(N131="zákl. přenesená",J131,0)</f>
        <v>0</v>
      </c>
      <c r="BH131" s="247">
        <f>IF(N131="sníž. přenesená",J131,0)</f>
        <v>0</v>
      </c>
      <c r="BI131" s="247">
        <f>IF(N131="nulová",J131,0)</f>
        <v>0</v>
      </c>
      <c r="BJ131" s="17" t="s">
        <v>84</v>
      </c>
      <c r="BK131" s="247">
        <f>ROUND(I131*H131,2)</f>
        <v>0</v>
      </c>
      <c r="BL131" s="17" t="s">
        <v>690</v>
      </c>
      <c r="BM131" s="246" t="s">
        <v>730</v>
      </c>
    </row>
    <row r="132" s="2" customFormat="1">
      <c r="A132" s="38"/>
      <c r="B132" s="39"/>
      <c r="C132" s="40"/>
      <c r="D132" s="248" t="s">
        <v>150</v>
      </c>
      <c r="E132" s="40"/>
      <c r="F132" s="249" t="s">
        <v>701</v>
      </c>
      <c r="G132" s="40"/>
      <c r="H132" s="40"/>
      <c r="I132" s="144"/>
      <c r="J132" s="40"/>
      <c r="K132" s="40"/>
      <c r="L132" s="44"/>
      <c r="M132" s="250"/>
      <c r="N132" s="251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150</v>
      </c>
      <c r="AU132" s="17" t="s">
        <v>86</v>
      </c>
    </row>
    <row r="133" s="2" customFormat="1" ht="16.5" customHeight="1">
      <c r="A133" s="38"/>
      <c r="B133" s="39"/>
      <c r="C133" s="235" t="s">
        <v>167</v>
      </c>
      <c r="D133" s="235" t="s">
        <v>142</v>
      </c>
      <c r="E133" s="236" t="s">
        <v>703</v>
      </c>
      <c r="F133" s="237" t="s">
        <v>704</v>
      </c>
      <c r="G133" s="238" t="s">
        <v>689</v>
      </c>
      <c r="H133" s="239">
        <v>1</v>
      </c>
      <c r="I133" s="240"/>
      <c r="J133" s="241">
        <f>ROUND(I133*H133,2)</f>
        <v>0</v>
      </c>
      <c r="K133" s="237" t="s">
        <v>146</v>
      </c>
      <c r="L133" s="44"/>
      <c r="M133" s="242" t="s">
        <v>1</v>
      </c>
      <c r="N133" s="243" t="s">
        <v>41</v>
      </c>
      <c r="O133" s="91"/>
      <c r="P133" s="244">
        <f>O133*H133</f>
        <v>0</v>
      </c>
      <c r="Q133" s="244">
        <v>0</v>
      </c>
      <c r="R133" s="244">
        <f>Q133*H133</f>
        <v>0</v>
      </c>
      <c r="S133" s="244">
        <v>0</v>
      </c>
      <c r="T133" s="24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46" t="s">
        <v>690</v>
      </c>
      <c r="AT133" s="246" t="s">
        <v>142</v>
      </c>
      <c r="AU133" s="246" t="s">
        <v>86</v>
      </c>
      <c r="AY133" s="17" t="s">
        <v>138</v>
      </c>
      <c r="BE133" s="247">
        <f>IF(N133="základní",J133,0)</f>
        <v>0</v>
      </c>
      <c r="BF133" s="247">
        <f>IF(N133="snížená",J133,0)</f>
        <v>0</v>
      </c>
      <c r="BG133" s="247">
        <f>IF(N133="zákl. přenesená",J133,0)</f>
        <v>0</v>
      </c>
      <c r="BH133" s="247">
        <f>IF(N133="sníž. přenesená",J133,0)</f>
        <v>0</v>
      </c>
      <c r="BI133" s="247">
        <f>IF(N133="nulová",J133,0)</f>
        <v>0</v>
      </c>
      <c r="BJ133" s="17" t="s">
        <v>84</v>
      </c>
      <c r="BK133" s="247">
        <f>ROUND(I133*H133,2)</f>
        <v>0</v>
      </c>
      <c r="BL133" s="17" t="s">
        <v>690</v>
      </c>
      <c r="BM133" s="246" t="s">
        <v>731</v>
      </c>
    </row>
    <row r="134" s="2" customFormat="1">
      <c r="A134" s="38"/>
      <c r="B134" s="39"/>
      <c r="C134" s="40"/>
      <c r="D134" s="248" t="s">
        <v>150</v>
      </c>
      <c r="E134" s="40"/>
      <c r="F134" s="249" t="s">
        <v>704</v>
      </c>
      <c r="G134" s="40"/>
      <c r="H134" s="40"/>
      <c r="I134" s="144"/>
      <c r="J134" s="40"/>
      <c r="K134" s="40"/>
      <c r="L134" s="44"/>
      <c r="M134" s="250"/>
      <c r="N134" s="251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150</v>
      </c>
      <c r="AU134" s="17" t="s">
        <v>86</v>
      </c>
    </row>
    <row r="135" s="12" customFormat="1" ht="22.8" customHeight="1">
      <c r="A135" s="12"/>
      <c r="B135" s="219"/>
      <c r="C135" s="220"/>
      <c r="D135" s="221" t="s">
        <v>75</v>
      </c>
      <c r="E135" s="233" t="s">
        <v>706</v>
      </c>
      <c r="F135" s="233" t="s">
        <v>707</v>
      </c>
      <c r="G135" s="220"/>
      <c r="H135" s="220"/>
      <c r="I135" s="223"/>
      <c r="J135" s="234">
        <f>BK135</f>
        <v>0</v>
      </c>
      <c r="K135" s="220"/>
      <c r="L135" s="225"/>
      <c r="M135" s="226"/>
      <c r="N135" s="227"/>
      <c r="O135" s="227"/>
      <c r="P135" s="228">
        <f>SUM(P136:P145)</f>
        <v>0</v>
      </c>
      <c r="Q135" s="227"/>
      <c r="R135" s="228">
        <f>SUM(R136:R145)</f>
        <v>0</v>
      </c>
      <c r="S135" s="227"/>
      <c r="T135" s="229">
        <f>SUM(T136:T145)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30" t="s">
        <v>163</v>
      </c>
      <c r="AT135" s="231" t="s">
        <v>75</v>
      </c>
      <c r="AU135" s="231" t="s">
        <v>84</v>
      </c>
      <c r="AY135" s="230" t="s">
        <v>138</v>
      </c>
      <c r="BK135" s="232">
        <f>SUM(BK136:BK145)</f>
        <v>0</v>
      </c>
    </row>
    <row r="136" s="2" customFormat="1" ht="16.5" customHeight="1">
      <c r="A136" s="38"/>
      <c r="B136" s="39"/>
      <c r="C136" s="235" t="s">
        <v>174</v>
      </c>
      <c r="D136" s="235" t="s">
        <v>142</v>
      </c>
      <c r="E136" s="236" t="s">
        <v>708</v>
      </c>
      <c r="F136" s="237" t="s">
        <v>709</v>
      </c>
      <c r="G136" s="238" t="s">
        <v>689</v>
      </c>
      <c r="H136" s="239">
        <v>1</v>
      </c>
      <c r="I136" s="240"/>
      <c r="J136" s="241">
        <f>ROUND(I136*H136,2)</f>
        <v>0</v>
      </c>
      <c r="K136" s="237" t="s">
        <v>146</v>
      </c>
      <c r="L136" s="44"/>
      <c r="M136" s="242" t="s">
        <v>1</v>
      </c>
      <c r="N136" s="243" t="s">
        <v>41</v>
      </c>
      <c r="O136" s="91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46" t="s">
        <v>690</v>
      </c>
      <c r="AT136" s="246" t="s">
        <v>142</v>
      </c>
      <c r="AU136" s="246" t="s">
        <v>86</v>
      </c>
      <c r="AY136" s="17" t="s">
        <v>138</v>
      </c>
      <c r="BE136" s="247">
        <f>IF(N136="základní",J136,0)</f>
        <v>0</v>
      </c>
      <c r="BF136" s="247">
        <f>IF(N136="snížená",J136,0)</f>
        <v>0</v>
      </c>
      <c r="BG136" s="247">
        <f>IF(N136="zákl. přenesená",J136,0)</f>
        <v>0</v>
      </c>
      <c r="BH136" s="247">
        <f>IF(N136="sníž. přenesená",J136,0)</f>
        <v>0</v>
      </c>
      <c r="BI136" s="247">
        <f>IF(N136="nulová",J136,0)</f>
        <v>0</v>
      </c>
      <c r="BJ136" s="17" t="s">
        <v>84</v>
      </c>
      <c r="BK136" s="247">
        <f>ROUND(I136*H136,2)</f>
        <v>0</v>
      </c>
      <c r="BL136" s="17" t="s">
        <v>690</v>
      </c>
      <c r="BM136" s="246" t="s">
        <v>732</v>
      </c>
    </row>
    <row r="137" s="2" customFormat="1">
      <c r="A137" s="38"/>
      <c r="B137" s="39"/>
      <c r="C137" s="40"/>
      <c r="D137" s="248" t="s">
        <v>150</v>
      </c>
      <c r="E137" s="40"/>
      <c r="F137" s="249" t="s">
        <v>709</v>
      </c>
      <c r="G137" s="40"/>
      <c r="H137" s="40"/>
      <c r="I137" s="144"/>
      <c r="J137" s="40"/>
      <c r="K137" s="40"/>
      <c r="L137" s="44"/>
      <c r="M137" s="250"/>
      <c r="N137" s="251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150</v>
      </c>
      <c r="AU137" s="17" t="s">
        <v>86</v>
      </c>
    </row>
    <row r="138" s="2" customFormat="1" ht="16.5" customHeight="1">
      <c r="A138" s="38"/>
      <c r="B138" s="39"/>
      <c r="C138" s="235" t="s">
        <v>180</v>
      </c>
      <c r="D138" s="235" t="s">
        <v>142</v>
      </c>
      <c r="E138" s="236" t="s">
        <v>711</v>
      </c>
      <c r="F138" s="237" t="s">
        <v>712</v>
      </c>
      <c r="G138" s="238" t="s">
        <v>689</v>
      </c>
      <c r="H138" s="239">
        <v>1</v>
      </c>
      <c r="I138" s="240"/>
      <c r="J138" s="241">
        <f>ROUND(I138*H138,2)</f>
        <v>0</v>
      </c>
      <c r="K138" s="237" t="s">
        <v>146</v>
      </c>
      <c r="L138" s="44"/>
      <c r="M138" s="242" t="s">
        <v>1</v>
      </c>
      <c r="N138" s="243" t="s">
        <v>41</v>
      </c>
      <c r="O138" s="91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46" t="s">
        <v>690</v>
      </c>
      <c r="AT138" s="246" t="s">
        <v>142</v>
      </c>
      <c r="AU138" s="246" t="s">
        <v>86</v>
      </c>
      <c r="AY138" s="17" t="s">
        <v>138</v>
      </c>
      <c r="BE138" s="247">
        <f>IF(N138="základní",J138,0)</f>
        <v>0</v>
      </c>
      <c r="BF138" s="247">
        <f>IF(N138="snížená",J138,0)</f>
        <v>0</v>
      </c>
      <c r="BG138" s="247">
        <f>IF(N138="zákl. přenesená",J138,0)</f>
        <v>0</v>
      </c>
      <c r="BH138" s="247">
        <f>IF(N138="sníž. přenesená",J138,0)</f>
        <v>0</v>
      </c>
      <c r="BI138" s="247">
        <f>IF(N138="nulová",J138,0)</f>
        <v>0</v>
      </c>
      <c r="BJ138" s="17" t="s">
        <v>84</v>
      </c>
      <c r="BK138" s="247">
        <f>ROUND(I138*H138,2)</f>
        <v>0</v>
      </c>
      <c r="BL138" s="17" t="s">
        <v>690</v>
      </c>
      <c r="BM138" s="246" t="s">
        <v>733</v>
      </c>
    </row>
    <row r="139" s="2" customFormat="1">
      <c r="A139" s="38"/>
      <c r="B139" s="39"/>
      <c r="C139" s="40"/>
      <c r="D139" s="248" t="s">
        <v>150</v>
      </c>
      <c r="E139" s="40"/>
      <c r="F139" s="249" t="s">
        <v>712</v>
      </c>
      <c r="G139" s="40"/>
      <c r="H139" s="40"/>
      <c r="I139" s="144"/>
      <c r="J139" s="40"/>
      <c r="K139" s="40"/>
      <c r="L139" s="44"/>
      <c r="M139" s="250"/>
      <c r="N139" s="251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150</v>
      </c>
      <c r="AU139" s="17" t="s">
        <v>86</v>
      </c>
    </row>
    <row r="140" s="2" customFormat="1" ht="16.5" customHeight="1">
      <c r="A140" s="38"/>
      <c r="B140" s="39"/>
      <c r="C140" s="235" t="s">
        <v>187</v>
      </c>
      <c r="D140" s="235" t="s">
        <v>142</v>
      </c>
      <c r="E140" s="236" t="s">
        <v>734</v>
      </c>
      <c r="F140" s="237" t="s">
        <v>735</v>
      </c>
      <c r="G140" s="238" t="s">
        <v>689</v>
      </c>
      <c r="H140" s="239">
        <v>1</v>
      </c>
      <c r="I140" s="240"/>
      <c r="J140" s="241">
        <f>ROUND(I140*H140,2)</f>
        <v>0</v>
      </c>
      <c r="K140" s="237" t="s">
        <v>183</v>
      </c>
      <c r="L140" s="44"/>
      <c r="M140" s="242" t="s">
        <v>1</v>
      </c>
      <c r="N140" s="243" t="s">
        <v>41</v>
      </c>
      <c r="O140" s="91"/>
      <c r="P140" s="244">
        <f>O140*H140</f>
        <v>0</v>
      </c>
      <c r="Q140" s="244">
        <v>0</v>
      </c>
      <c r="R140" s="244">
        <f>Q140*H140</f>
        <v>0</v>
      </c>
      <c r="S140" s="244">
        <v>0</v>
      </c>
      <c r="T140" s="24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46" t="s">
        <v>147</v>
      </c>
      <c r="AT140" s="246" t="s">
        <v>142</v>
      </c>
      <c r="AU140" s="246" t="s">
        <v>86</v>
      </c>
      <c r="AY140" s="17" t="s">
        <v>138</v>
      </c>
      <c r="BE140" s="247">
        <f>IF(N140="základní",J140,0)</f>
        <v>0</v>
      </c>
      <c r="BF140" s="247">
        <f>IF(N140="snížená",J140,0)</f>
        <v>0</v>
      </c>
      <c r="BG140" s="247">
        <f>IF(N140="zákl. přenesená",J140,0)</f>
        <v>0</v>
      </c>
      <c r="BH140" s="247">
        <f>IF(N140="sníž. přenesená",J140,0)</f>
        <v>0</v>
      </c>
      <c r="BI140" s="247">
        <f>IF(N140="nulová",J140,0)</f>
        <v>0</v>
      </c>
      <c r="BJ140" s="17" t="s">
        <v>84</v>
      </c>
      <c r="BK140" s="247">
        <f>ROUND(I140*H140,2)</f>
        <v>0</v>
      </c>
      <c r="BL140" s="17" t="s">
        <v>147</v>
      </c>
      <c r="BM140" s="246" t="s">
        <v>736</v>
      </c>
    </row>
    <row r="141" s="2" customFormat="1">
      <c r="A141" s="38"/>
      <c r="B141" s="39"/>
      <c r="C141" s="40"/>
      <c r="D141" s="248" t="s">
        <v>150</v>
      </c>
      <c r="E141" s="40"/>
      <c r="F141" s="249" t="s">
        <v>735</v>
      </c>
      <c r="G141" s="40"/>
      <c r="H141" s="40"/>
      <c r="I141" s="144"/>
      <c r="J141" s="40"/>
      <c r="K141" s="40"/>
      <c r="L141" s="44"/>
      <c r="M141" s="250"/>
      <c r="N141" s="251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150</v>
      </c>
      <c r="AU141" s="17" t="s">
        <v>86</v>
      </c>
    </row>
    <row r="142" s="2" customFormat="1" ht="16.5" customHeight="1">
      <c r="A142" s="38"/>
      <c r="B142" s="39"/>
      <c r="C142" s="235" t="s">
        <v>195</v>
      </c>
      <c r="D142" s="235" t="s">
        <v>142</v>
      </c>
      <c r="E142" s="236" t="s">
        <v>714</v>
      </c>
      <c r="F142" s="237" t="s">
        <v>715</v>
      </c>
      <c r="G142" s="238" t="s">
        <v>689</v>
      </c>
      <c r="H142" s="239">
        <v>1</v>
      </c>
      <c r="I142" s="240"/>
      <c r="J142" s="241">
        <f>ROUND(I142*H142,2)</f>
        <v>0</v>
      </c>
      <c r="K142" s="237" t="s">
        <v>146</v>
      </c>
      <c r="L142" s="44"/>
      <c r="M142" s="242" t="s">
        <v>1</v>
      </c>
      <c r="N142" s="243" t="s">
        <v>41</v>
      </c>
      <c r="O142" s="91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46" t="s">
        <v>690</v>
      </c>
      <c r="AT142" s="246" t="s">
        <v>142</v>
      </c>
      <c r="AU142" s="246" t="s">
        <v>86</v>
      </c>
      <c r="AY142" s="17" t="s">
        <v>138</v>
      </c>
      <c r="BE142" s="247">
        <f>IF(N142="základní",J142,0)</f>
        <v>0</v>
      </c>
      <c r="BF142" s="247">
        <f>IF(N142="snížená",J142,0)</f>
        <v>0</v>
      </c>
      <c r="BG142" s="247">
        <f>IF(N142="zákl. přenesená",J142,0)</f>
        <v>0</v>
      </c>
      <c r="BH142" s="247">
        <f>IF(N142="sníž. přenesená",J142,0)</f>
        <v>0</v>
      </c>
      <c r="BI142" s="247">
        <f>IF(N142="nulová",J142,0)</f>
        <v>0</v>
      </c>
      <c r="BJ142" s="17" t="s">
        <v>84</v>
      </c>
      <c r="BK142" s="247">
        <f>ROUND(I142*H142,2)</f>
        <v>0</v>
      </c>
      <c r="BL142" s="17" t="s">
        <v>690</v>
      </c>
      <c r="BM142" s="246" t="s">
        <v>737</v>
      </c>
    </row>
    <row r="143" s="2" customFormat="1">
      <c r="A143" s="38"/>
      <c r="B143" s="39"/>
      <c r="C143" s="40"/>
      <c r="D143" s="248" t="s">
        <v>150</v>
      </c>
      <c r="E143" s="40"/>
      <c r="F143" s="249" t="s">
        <v>715</v>
      </c>
      <c r="G143" s="40"/>
      <c r="H143" s="40"/>
      <c r="I143" s="144"/>
      <c r="J143" s="40"/>
      <c r="K143" s="40"/>
      <c r="L143" s="44"/>
      <c r="M143" s="250"/>
      <c r="N143" s="251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150</v>
      </c>
      <c r="AU143" s="17" t="s">
        <v>86</v>
      </c>
    </row>
    <row r="144" s="2" customFormat="1" ht="16.5" customHeight="1">
      <c r="A144" s="38"/>
      <c r="B144" s="39"/>
      <c r="C144" s="235" t="s">
        <v>200</v>
      </c>
      <c r="D144" s="235" t="s">
        <v>142</v>
      </c>
      <c r="E144" s="236" t="s">
        <v>717</v>
      </c>
      <c r="F144" s="237" t="s">
        <v>718</v>
      </c>
      <c r="G144" s="238" t="s">
        <v>689</v>
      </c>
      <c r="H144" s="239">
        <v>1</v>
      </c>
      <c r="I144" s="240"/>
      <c r="J144" s="241">
        <f>ROUND(I144*H144,2)</f>
        <v>0</v>
      </c>
      <c r="K144" s="237" t="s">
        <v>146</v>
      </c>
      <c r="L144" s="44"/>
      <c r="M144" s="242" t="s">
        <v>1</v>
      </c>
      <c r="N144" s="243" t="s">
        <v>41</v>
      </c>
      <c r="O144" s="91"/>
      <c r="P144" s="244">
        <f>O144*H144</f>
        <v>0</v>
      </c>
      <c r="Q144" s="244">
        <v>0</v>
      </c>
      <c r="R144" s="244">
        <f>Q144*H144</f>
        <v>0</v>
      </c>
      <c r="S144" s="244">
        <v>0</v>
      </c>
      <c r="T144" s="24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46" t="s">
        <v>690</v>
      </c>
      <c r="AT144" s="246" t="s">
        <v>142</v>
      </c>
      <c r="AU144" s="246" t="s">
        <v>86</v>
      </c>
      <c r="AY144" s="17" t="s">
        <v>138</v>
      </c>
      <c r="BE144" s="247">
        <f>IF(N144="základní",J144,0)</f>
        <v>0</v>
      </c>
      <c r="BF144" s="247">
        <f>IF(N144="snížená",J144,0)</f>
        <v>0</v>
      </c>
      <c r="BG144" s="247">
        <f>IF(N144="zákl. přenesená",J144,0)</f>
        <v>0</v>
      </c>
      <c r="BH144" s="247">
        <f>IF(N144="sníž. přenesená",J144,0)</f>
        <v>0</v>
      </c>
      <c r="BI144" s="247">
        <f>IF(N144="nulová",J144,0)</f>
        <v>0</v>
      </c>
      <c r="BJ144" s="17" t="s">
        <v>84</v>
      </c>
      <c r="BK144" s="247">
        <f>ROUND(I144*H144,2)</f>
        <v>0</v>
      </c>
      <c r="BL144" s="17" t="s">
        <v>690</v>
      </c>
      <c r="BM144" s="246" t="s">
        <v>738</v>
      </c>
    </row>
    <row r="145" s="2" customFormat="1">
      <c r="A145" s="38"/>
      <c r="B145" s="39"/>
      <c r="C145" s="40"/>
      <c r="D145" s="248" t="s">
        <v>150</v>
      </c>
      <c r="E145" s="40"/>
      <c r="F145" s="249" t="s">
        <v>718</v>
      </c>
      <c r="G145" s="40"/>
      <c r="H145" s="40"/>
      <c r="I145" s="144"/>
      <c r="J145" s="40"/>
      <c r="K145" s="40"/>
      <c r="L145" s="44"/>
      <c r="M145" s="250"/>
      <c r="N145" s="251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150</v>
      </c>
      <c r="AU145" s="17" t="s">
        <v>86</v>
      </c>
    </row>
    <row r="146" s="12" customFormat="1" ht="22.8" customHeight="1">
      <c r="A146" s="12"/>
      <c r="B146" s="219"/>
      <c r="C146" s="220"/>
      <c r="D146" s="221" t="s">
        <v>75</v>
      </c>
      <c r="E146" s="233" t="s">
        <v>720</v>
      </c>
      <c r="F146" s="233" t="s">
        <v>721</v>
      </c>
      <c r="G146" s="220"/>
      <c r="H146" s="220"/>
      <c r="I146" s="223"/>
      <c r="J146" s="234">
        <f>BK146</f>
        <v>0</v>
      </c>
      <c r="K146" s="220"/>
      <c r="L146" s="225"/>
      <c r="M146" s="226"/>
      <c r="N146" s="227"/>
      <c r="O146" s="227"/>
      <c r="P146" s="228">
        <f>SUM(P147:P148)</f>
        <v>0</v>
      </c>
      <c r="Q146" s="227"/>
      <c r="R146" s="228">
        <f>SUM(R147:R148)</f>
        <v>0.0077000000000000002</v>
      </c>
      <c r="S146" s="227"/>
      <c r="T146" s="229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30" t="s">
        <v>163</v>
      </c>
      <c r="AT146" s="231" t="s">
        <v>75</v>
      </c>
      <c r="AU146" s="231" t="s">
        <v>84</v>
      </c>
      <c r="AY146" s="230" t="s">
        <v>138</v>
      </c>
      <c r="BK146" s="232">
        <f>SUM(BK147:BK148)</f>
        <v>0</v>
      </c>
    </row>
    <row r="147" s="2" customFormat="1" ht="16.5" customHeight="1">
      <c r="A147" s="38"/>
      <c r="B147" s="39"/>
      <c r="C147" s="284" t="s">
        <v>205</v>
      </c>
      <c r="D147" s="284" t="s">
        <v>248</v>
      </c>
      <c r="E147" s="285" t="s">
        <v>722</v>
      </c>
      <c r="F147" s="286" t="s">
        <v>723</v>
      </c>
      <c r="G147" s="287" t="s">
        <v>190</v>
      </c>
      <c r="H147" s="288">
        <v>1</v>
      </c>
      <c r="I147" s="289"/>
      <c r="J147" s="290">
        <f>ROUND(I147*H147,2)</f>
        <v>0</v>
      </c>
      <c r="K147" s="286" t="s">
        <v>183</v>
      </c>
      <c r="L147" s="291"/>
      <c r="M147" s="292" t="s">
        <v>1</v>
      </c>
      <c r="N147" s="293" t="s">
        <v>41</v>
      </c>
      <c r="O147" s="91"/>
      <c r="P147" s="244">
        <f>O147*H147</f>
        <v>0</v>
      </c>
      <c r="Q147" s="244">
        <v>0.0077000000000000002</v>
      </c>
      <c r="R147" s="244">
        <f>Q147*H147</f>
        <v>0.0077000000000000002</v>
      </c>
      <c r="S147" s="244">
        <v>0</v>
      </c>
      <c r="T147" s="24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46" t="s">
        <v>180</v>
      </c>
      <c r="AT147" s="246" t="s">
        <v>248</v>
      </c>
      <c r="AU147" s="246" t="s">
        <v>86</v>
      </c>
      <c r="AY147" s="17" t="s">
        <v>138</v>
      </c>
      <c r="BE147" s="247">
        <f>IF(N147="základní",J147,0)</f>
        <v>0</v>
      </c>
      <c r="BF147" s="247">
        <f>IF(N147="snížená",J147,0)</f>
        <v>0</v>
      </c>
      <c r="BG147" s="247">
        <f>IF(N147="zákl. přenesená",J147,0)</f>
        <v>0</v>
      </c>
      <c r="BH147" s="247">
        <f>IF(N147="sníž. přenesená",J147,0)</f>
        <v>0</v>
      </c>
      <c r="BI147" s="247">
        <f>IF(N147="nulová",J147,0)</f>
        <v>0</v>
      </c>
      <c r="BJ147" s="17" t="s">
        <v>84</v>
      </c>
      <c r="BK147" s="247">
        <f>ROUND(I147*H147,2)</f>
        <v>0</v>
      </c>
      <c r="BL147" s="17" t="s">
        <v>147</v>
      </c>
      <c r="BM147" s="246" t="s">
        <v>739</v>
      </c>
    </row>
    <row r="148" s="2" customFormat="1">
      <c r="A148" s="38"/>
      <c r="B148" s="39"/>
      <c r="C148" s="40"/>
      <c r="D148" s="248" t="s">
        <v>150</v>
      </c>
      <c r="E148" s="40"/>
      <c r="F148" s="249" t="s">
        <v>723</v>
      </c>
      <c r="G148" s="40"/>
      <c r="H148" s="40"/>
      <c r="I148" s="144"/>
      <c r="J148" s="40"/>
      <c r="K148" s="40"/>
      <c r="L148" s="44"/>
      <c r="M148" s="294"/>
      <c r="N148" s="295"/>
      <c r="O148" s="296"/>
      <c r="P148" s="296"/>
      <c r="Q148" s="296"/>
      <c r="R148" s="296"/>
      <c r="S148" s="296"/>
      <c r="T148" s="297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150</v>
      </c>
      <c r="AU148" s="17" t="s">
        <v>86</v>
      </c>
    </row>
    <row r="149" s="2" customFormat="1" ht="6.96" customHeight="1">
      <c r="A149" s="38"/>
      <c r="B149" s="66"/>
      <c r="C149" s="67"/>
      <c r="D149" s="67"/>
      <c r="E149" s="67"/>
      <c r="F149" s="67"/>
      <c r="G149" s="67"/>
      <c r="H149" s="67"/>
      <c r="I149" s="183"/>
      <c r="J149" s="67"/>
      <c r="K149" s="67"/>
      <c r="L149" s="44"/>
      <c r="M149" s="38"/>
      <c r="O149" s="38"/>
      <c r="P149" s="38"/>
      <c r="Q149" s="38"/>
      <c r="R149" s="38"/>
      <c r="S149" s="38"/>
      <c r="T149" s="38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</row>
  </sheetData>
  <sheetProtection sheet="1" autoFilter="0" formatColumns="0" formatRows="0" objects="1" scenarios="1" spinCount="100000" saltValue="VvoFRwPMTpQPRjtJ0YorwlTZegLJLN7emInR+sPj9QEgk2eRj4aDMrmkwQWiEa/AU590IEd5u/NP77TIbVPC0Q==" hashValue="hOnDvR9H190shdl02KyYaQLNWEIBEbXlG5SUYXsY6glMfov9zclwp+jJLXX+LfjdcG0j97oJkvu148jSqaHQZg==" algorithmName="SHA-512" password="CC35"/>
  <autoFilter ref="C119:K14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Lenka Požárová</dc:creator>
  <cp:lastModifiedBy>Lenka Požárová</cp:lastModifiedBy>
  <dcterms:created xsi:type="dcterms:W3CDTF">2021-01-22T10:16:32Z</dcterms:created>
  <dcterms:modified xsi:type="dcterms:W3CDTF">2021-01-22T10:16:41Z</dcterms:modified>
</cp:coreProperties>
</file>